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ata\Offshore\Baseline\Harbottom\"/>
    </mc:Choice>
  </mc:AlternateContent>
  <bookViews>
    <workbookView xWindow="0" yWindow="0" windowWidth="12180" windowHeight="11415" tabRatio="884"/>
  </bookViews>
  <sheets>
    <sheet name="percent_condition_weekly" sheetId="15" r:id="rId1"/>
    <sheet name="Mean condition_byweek" sheetId="16" r:id="rId2"/>
    <sheet name="condition_freq_pivot" sheetId="14" r:id="rId3"/>
    <sheet name="condition_weekly_bg" sheetId="13" r:id="rId4"/>
    <sheet name="Raw Data" sheetId="1" r:id="rId5"/>
    <sheet name="Abiotics" sheetId="2" r:id="rId6"/>
    <sheet name="Pres" sheetId="3" r:id="rId7"/>
    <sheet name="Abun" sheetId="4" r:id="rId8"/>
    <sheet name="Abun Pivot" sheetId="6" r:id="rId9"/>
    <sheet name="Density" sheetId="7" r:id="rId10"/>
    <sheet name="Diversity" sheetId="8" r:id="rId11"/>
    <sheet name="CPCe Summary" sheetId="10" r:id="rId12"/>
    <sheet name="CPCe by Transect" sheetId="9" r:id="rId13"/>
    <sheet name="Sediment" sheetId="11" r:id="rId14"/>
    <sheet name="Sample Dates" sheetId="12" r:id="rId15"/>
    <sheet name="Mean Condition" sheetId="19" r:id="rId16"/>
  </sheets>
  <definedNames>
    <definedName name="_xlnm._FilterDatabase" localSheetId="4" hidden="1">'Raw Data'!$A$1:$AC$1428</definedName>
    <definedName name="_xlnm.Print_Area" localSheetId="13">Sediment!$D$1:$W$50</definedName>
  </definedNames>
  <calcPr calcId="152511"/>
  <pivotCaches>
    <pivotCache cacheId="116" r:id="rId17"/>
    <pivotCache cacheId="117" r:id="rId18"/>
    <pivotCache cacheId="118" r:id="rId19"/>
  </pivotCaches>
</workbook>
</file>

<file path=xl/calcChain.xml><?xml version="1.0" encoding="utf-8"?>
<calcChain xmlns="http://schemas.openxmlformats.org/spreadsheetml/2006/main">
  <c r="CL61" i="15" l="1"/>
  <c r="CL62" i="15"/>
  <c r="CL63" i="15"/>
  <c r="CL64" i="15"/>
  <c r="CL65" i="15"/>
  <c r="CL66" i="15"/>
  <c r="CL67" i="15"/>
  <c r="CL68" i="15"/>
  <c r="CL69" i="15"/>
  <c r="CL70" i="15"/>
  <c r="CL71" i="15"/>
  <c r="CL72" i="15"/>
  <c r="CL73" i="15"/>
  <c r="CL74" i="15"/>
  <c r="CL75" i="15"/>
  <c r="CL76" i="15"/>
  <c r="CL77" i="15"/>
  <c r="CL78" i="15"/>
  <c r="CL79" i="15"/>
  <c r="CL80" i="15"/>
  <c r="CL81" i="15"/>
  <c r="CL82" i="15"/>
  <c r="CL60" i="15"/>
  <c r="V49" i="11" l="1"/>
  <c r="W49" i="11" s="1"/>
  <c r="U49" i="11"/>
  <c r="V43" i="11"/>
  <c r="W43" i="11" s="1"/>
  <c r="U43" i="11"/>
  <c r="V34" i="11"/>
  <c r="W34" i="11" s="1"/>
  <c r="U34" i="11"/>
  <c r="G34" i="11"/>
  <c r="L34" i="11" s="1"/>
  <c r="G35" i="11"/>
  <c r="L35" i="11" s="1"/>
  <c r="G42" i="11"/>
  <c r="L42" i="11" s="1"/>
  <c r="G43" i="11"/>
  <c r="L43" i="11" s="1"/>
  <c r="G44" i="11"/>
  <c r="L44" i="11" s="1"/>
  <c r="G48" i="11"/>
  <c r="L48" i="11" s="1"/>
  <c r="G49" i="11"/>
  <c r="L49" i="11" s="1"/>
  <c r="G50" i="11"/>
  <c r="L50" i="11" s="1"/>
  <c r="G33" i="11"/>
  <c r="L33" i="11" s="1"/>
  <c r="M34" i="11" l="1"/>
  <c r="N34" i="11"/>
  <c r="O34" i="11" s="1"/>
  <c r="M43" i="11"/>
  <c r="M49" i="11"/>
  <c r="N49" i="11"/>
  <c r="O49" i="11" s="1"/>
  <c r="N43" i="11"/>
  <c r="O43" i="11" s="1"/>
  <c r="I8" i="8" l="1"/>
  <c r="H8" i="8"/>
  <c r="BH67" i="15" l="1"/>
  <c r="J3" i="19" l="1"/>
  <c r="K3" i="19"/>
  <c r="J4" i="19"/>
  <c r="K4" i="19"/>
  <c r="J5" i="19"/>
  <c r="K5" i="19"/>
  <c r="J6" i="19"/>
  <c r="K6" i="19"/>
  <c r="J7" i="19"/>
  <c r="K7" i="19"/>
  <c r="J8" i="19"/>
  <c r="K8" i="19"/>
  <c r="J9" i="19"/>
  <c r="K9" i="19"/>
  <c r="J10" i="19"/>
  <c r="K10" i="19"/>
  <c r="J11" i="19"/>
  <c r="K11" i="19"/>
  <c r="C70" i="7" l="1"/>
  <c r="C66" i="7"/>
  <c r="C62" i="7"/>
  <c r="C58" i="7"/>
  <c r="C54" i="7"/>
  <c r="C50" i="7"/>
  <c r="C38" i="7"/>
  <c r="C42" i="7"/>
  <c r="E46" i="7"/>
  <c r="D46" i="7"/>
  <c r="C46" i="7"/>
  <c r="BM90" i="15" l="1"/>
  <c r="BN90" i="15" s="1"/>
  <c r="BI90" i="15"/>
  <c r="BM89" i="15"/>
  <c r="BN89" i="15" s="1"/>
  <c r="BG89" i="15"/>
  <c r="BH89" i="15" s="1"/>
  <c r="BG88" i="15"/>
  <c r="BH88" i="15" s="1"/>
  <c r="CJ82" i="15"/>
  <c r="CK82" i="15" s="1"/>
  <c r="CI82" i="15"/>
  <c r="CJ81" i="15"/>
  <c r="CK81" i="15" s="1"/>
  <c r="CI81" i="15"/>
  <c r="CK80" i="15"/>
  <c r="CJ80" i="15"/>
  <c r="CI80" i="15"/>
  <c r="CJ79" i="15"/>
  <c r="CK79" i="15" s="1"/>
  <c r="CI79" i="15"/>
  <c r="CJ78" i="15"/>
  <c r="CI78" i="15"/>
  <c r="CJ77" i="15"/>
  <c r="CK77" i="15" s="1"/>
  <c r="CI77" i="15"/>
  <c r="CJ76" i="15"/>
  <c r="CK76" i="15" s="1"/>
  <c r="CI76" i="15"/>
  <c r="CJ75" i="15"/>
  <c r="CK75" i="15" s="1"/>
  <c r="CI75" i="15"/>
  <c r="CJ74" i="15"/>
  <c r="CK74" i="15" s="1"/>
  <c r="CI74" i="15"/>
  <c r="CJ73" i="15"/>
  <c r="CK73" i="15" s="1"/>
  <c r="CI73" i="15"/>
  <c r="CK72" i="15"/>
  <c r="CJ72" i="15"/>
  <c r="CI72" i="15"/>
  <c r="CJ71" i="15"/>
  <c r="CK71" i="15" s="1"/>
  <c r="CI71" i="15"/>
  <c r="CJ70" i="15"/>
  <c r="CK70" i="15" s="1"/>
  <c r="CI70" i="15"/>
  <c r="CJ69" i="15"/>
  <c r="CI69" i="15"/>
  <c r="CJ68" i="15"/>
  <c r="CK68" i="15" s="1"/>
  <c r="CI68" i="15"/>
  <c r="CJ67" i="15"/>
  <c r="CK67" i="15" s="1"/>
  <c r="CI67" i="15"/>
  <c r="CJ66" i="15"/>
  <c r="CK66" i="15" s="1"/>
  <c r="CI66" i="15"/>
  <c r="CJ65" i="15"/>
  <c r="CI65" i="15"/>
  <c r="BO88" i="15" s="1"/>
  <c r="CK64" i="15"/>
  <c r="CJ64" i="15"/>
  <c r="CI64" i="15"/>
  <c r="CJ63" i="15"/>
  <c r="CI63" i="15"/>
  <c r="BO90" i="15" s="1"/>
  <c r="CJ62" i="15"/>
  <c r="CK62" i="15" s="1"/>
  <c r="CI62" i="15"/>
  <c r="CJ61" i="15"/>
  <c r="CK61" i="15" s="1"/>
  <c r="CI61" i="15"/>
  <c r="CJ60" i="15"/>
  <c r="CK60" i="15" s="1"/>
  <c r="CI60" i="15"/>
  <c r="CB82" i="15"/>
  <c r="CC82" i="15"/>
  <c r="CD82" i="15" s="1"/>
  <c r="CC81" i="15"/>
  <c r="CD81" i="15" s="1"/>
  <c r="CB81" i="15"/>
  <c r="CD80" i="15"/>
  <c r="CC80" i="15"/>
  <c r="CB80" i="15"/>
  <c r="CC79" i="15"/>
  <c r="CD79" i="15" s="1"/>
  <c r="CB79" i="15"/>
  <c r="CC78" i="15"/>
  <c r="CD78" i="15" s="1"/>
  <c r="CB78" i="15"/>
  <c r="BL89" i="15" s="1"/>
  <c r="CC77" i="15"/>
  <c r="CD77" i="15" s="1"/>
  <c r="CB77" i="15"/>
  <c r="CC76" i="15"/>
  <c r="CD76" i="15" s="1"/>
  <c r="CB76" i="15"/>
  <c r="CC75" i="15"/>
  <c r="CD75" i="15" s="1"/>
  <c r="CB75" i="15"/>
  <c r="CC74" i="15"/>
  <c r="CD74" i="15" s="1"/>
  <c r="CB74" i="15"/>
  <c r="CC73" i="15"/>
  <c r="CD73" i="15" s="1"/>
  <c r="CB73" i="15"/>
  <c r="CD72" i="15"/>
  <c r="CC72" i="15"/>
  <c r="CB72" i="15"/>
  <c r="CC71" i="15"/>
  <c r="CD71" i="15" s="1"/>
  <c r="CB71" i="15"/>
  <c r="CC70" i="15"/>
  <c r="CD70" i="15" s="1"/>
  <c r="CB70" i="15"/>
  <c r="CC69" i="15"/>
  <c r="CD69" i="15" s="1"/>
  <c r="CB69" i="15"/>
  <c r="BL87" i="15" s="1"/>
  <c r="CC68" i="15"/>
  <c r="CD68" i="15" s="1"/>
  <c r="CB68" i="15"/>
  <c r="CC67" i="15"/>
  <c r="CD67" i="15" s="1"/>
  <c r="CB67" i="15"/>
  <c r="CC66" i="15"/>
  <c r="CD66" i="15" s="1"/>
  <c r="CB66" i="15"/>
  <c r="CC65" i="15"/>
  <c r="CD65" i="15" s="1"/>
  <c r="CB65" i="15"/>
  <c r="BL88" i="15" s="1"/>
  <c r="CD64" i="15"/>
  <c r="CC64" i="15"/>
  <c r="CB64" i="15"/>
  <c r="CC63" i="15"/>
  <c r="CD63" i="15" s="1"/>
  <c r="CB63" i="15"/>
  <c r="BL90" i="15" s="1"/>
  <c r="CC62" i="15"/>
  <c r="CD62" i="15" s="1"/>
  <c r="CB62" i="15"/>
  <c r="CC61" i="15"/>
  <c r="CD61" i="15" s="1"/>
  <c r="CB61" i="15"/>
  <c r="CC60" i="15"/>
  <c r="CD60" i="15" s="1"/>
  <c r="CB60" i="15"/>
  <c r="BU61" i="15"/>
  <c r="BV61" i="15"/>
  <c r="BW61" i="15"/>
  <c r="BU62" i="15"/>
  <c r="BV62" i="15"/>
  <c r="BW62" i="15" s="1"/>
  <c r="BU63" i="15"/>
  <c r="BV63" i="15"/>
  <c r="BJ90" i="15" s="1"/>
  <c r="BK90" i="15" s="1"/>
  <c r="BW63" i="15"/>
  <c r="BU64" i="15"/>
  <c r="BV64" i="15"/>
  <c r="BW64" i="15" s="1"/>
  <c r="BU65" i="15"/>
  <c r="BI88" i="15" s="1"/>
  <c r="BV65" i="15"/>
  <c r="BJ88" i="15" s="1"/>
  <c r="BK88" i="15" s="1"/>
  <c r="BU66" i="15"/>
  <c r="BV66" i="15"/>
  <c r="BW66" i="15"/>
  <c r="BU67" i="15"/>
  <c r="BV67" i="15"/>
  <c r="BW67" i="15" s="1"/>
  <c r="BU68" i="15"/>
  <c r="BV68" i="15"/>
  <c r="BW68" i="15" s="1"/>
  <c r="BU69" i="15"/>
  <c r="BI87" i="15" s="1"/>
  <c r="BV69" i="15"/>
  <c r="BW69" i="15"/>
  <c r="BU70" i="15"/>
  <c r="BV70" i="15"/>
  <c r="BW70" i="15" s="1"/>
  <c r="BU71" i="15"/>
  <c r="BV71" i="15"/>
  <c r="BW71" i="15"/>
  <c r="BU72" i="15"/>
  <c r="BV72" i="15"/>
  <c r="BW72" i="15" s="1"/>
  <c r="BU73" i="15"/>
  <c r="BV73" i="15"/>
  <c r="BW73" i="15" s="1"/>
  <c r="BU74" i="15"/>
  <c r="BV74" i="15"/>
  <c r="BW74" i="15"/>
  <c r="BU75" i="15"/>
  <c r="BV75" i="15"/>
  <c r="BW75" i="15" s="1"/>
  <c r="BU76" i="15"/>
  <c r="BV76" i="15"/>
  <c r="BW76" i="15" s="1"/>
  <c r="BU77" i="15"/>
  <c r="BV77" i="15"/>
  <c r="BW77" i="15"/>
  <c r="BU78" i="15"/>
  <c r="BI89" i="15" s="1"/>
  <c r="BV78" i="15"/>
  <c r="BJ89" i="15" s="1"/>
  <c r="BK89" i="15" s="1"/>
  <c r="BU79" i="15"/>
  <c r="BV79" i="15"/>
  <c r="BW79" i="15"/>
  <c r="BU80" i="15"/>
  <c r="BV80" i="15"/>
  <c r="BW80" i="15" s="1"/>
  <c r="BU81" i="15"/>
  <c r="BV81" i="15"/>
  <c r="BW81" i="15" s="1"/>
  <c r="BU82" i="15"/>
  <c r="BV82" i="15"/>
  <c r="BW82" i="15"/>
  <c r="BV60" i="15"/>
  <c r="BW60" i="15" s="1"/>
  <c r="BU60" i="15"/>
  <c r="BN61" i="15"/>
  <c r="BO61" i="15"/>
  <c r="BP61" i="15" s="1"/>
  <c r="BN62" i="15"/>
  <c r="BO62" i="15"/>
  <c r="BP62" i="15"/>
  <c r="BN63" i="15"/>
  <c r="BO63" i="15"/>
  <c r="BP63" i="15" s="1"/>
  <c r="BN64" i="15"/>
  <c r="BO64" i="15"/>
  <c r="BP64" i="15" s="1"/>
  <c r="BN65" i="15"/>
  <c r="BF88" i="15" s="1"/>
  <c r="BO65" i="15"/>
  <c r="BP65" i="15" s="1"/>
  <c r="BN66" i="15"/>
  <c r="BO66" i="15"/>
  <c r="BP66" i="15"/>
  <c r="BN67" i="15"/>
  <c r="BO67" i="15"/>
  <c r="BP67" i="15" s="1"/>
  <c r="BN68" i="15"/>
  <c r="BO68" i="15"/>
  <c r="BP68" i="15" s="1"/>
  <c r="BN69" i="15"/>
  <c r="BF87" i="15" s="1"/>
  <c r="BO69" i="15"/>
  <c r="BP69" i="15" s="1"/>
  <c r="BN70" i="15"/>
  <c r="BO70" i="15"/>
  <c r="BP70" i="15"/>
  <c r="BN71" i="15"/>
  <c r="BO71" i="15"/>
  <c r="BP71" i="15" s="1"/>
  <c r="BN72" i="15"/>
  <c r="BO72" i="15"/>
  <c r="BP72" i="15" s="1"/>
  <c r="BN73" i="15"/>
  <c r="BO73" i="15"/>
  <c r="BP73" i="15" s="1"/>
  <c r="BN74" i="15"/>
  <c r="BO74" i="15"/>
  <c r="BP74" i="15"/>
  <c r="BN75" i="15"/>
  <c r="BO75" i="15"/>
  <c r="BG87" i="15" s="1"/>
  <c r="BH87" i="15" s="1"/>
  <c r="BN76" i="15"/>
  <c r="BO76" i="15"/>
  <c r="BP76" i="15" s="1"/>
  <c r="BN77" i="15"/>
  <c r="BO77" i="15"/>
  <c r="BP77" i="15" s="1"/>
  <c r="BN78" i="15"/>
  <c r="BF89" i="15" s="1"/>
  <c r="BO78" i="15"/>
  <c r="BP78" i="15"/>
  <c r="BN79" i="15"/>
  <c r="BO79" i="15"/>
  <c r="BP79" i="15" s="1"/>
  <c r="BN80" i="15"/>
  <c r="BO80" i="15"/>
  <c r="BP80" i="15" s="1"/>
  <c r="BN81" i="15"/>
  <c r="BO81" i="15"/>
  <c r="BP81" i="15" s="1"/>
  <c r="BN82" i="15"/>
  <c r="BO82" i="15"/>
  <c r="BP82" i="15"/>
  <c r="BO60" i="15"/>
  <c r="BP60" i="15" s="1"/>
  <c r="BN60" i="15"/>
  <c r="BF86" i="15" s="1"/>
  <c r="BI61" i="15"/>
  <c r="BI63" i="15"/>
  <c r="BI65" i="15"/>
  <c r="BI67" i="15"/>
  <c r="BI71" i="15"/>
  <c r="BI75" i="15"/>
  <c r="BI79" i="15"/>
  <c r="BI60" i="15"/>
  <c r="BH61" i="15"/>
  <c r="BH62" i="15"/>
  <c r="BI62" i="15" s="1"/>
  <c r="BH63" i="15"/>
  <c r="BD90" i="15" s="1"/>
  <c r="BE90" i="15" s="1"/>
  <c r="BH64" i="15"/>
  <c r="BI64" i="15" s="1"/>
  <c r="BH65" i="15"/>
  <c r="BD88" i="15" s="1"/>
  <c r="BE88" i="15" s="1"/>
  <c r="BH66" i="15"/>
  <c r="BI66" i="15" s="1"/>
  <c r="BH68" i="15"/>
  <c r="BI68" i="15" s="1"/>
  <c r="BH69" i="15"/>
  <c r="BD87" i="15" s="1"/>
  <c r="BE87" i="15" s="1"/>
  <c r="BH70" i="15"/>
  <c r="BI70" i="15" s="1"/>
  <c r="BH71" i="15"/>
  <c r="BH72" i="15"/>
  <c r="BI72" i="15" s="1"/>
  <c r="BH73" i="15"/>
  <c r="BI73" i="15" s="1"/>
  <c r="BH74" i="15"/>
  <c r="BI74" i="15" s="1"/>
  <c r="BH75" i="15"/>
  <c r="BH76" i="15"/>
  <c r="BI76" i="15" s="1"/>
  <c r="BH77" i="15"/>
  <c r="BI77" i="15" s="1"/>
  <c r="BH78" i="15"/>
  <c r="BD89" i="15" s="1"/>
  <c r="BE89" i="15" s="1"/>
  <c r="BH79" i="15"/>
  <c r="BH80" i="15"/>
  <c r="BI80" i="15" s="1"/>
  <c r="BH81" i="15"/>
  <c r="BI81" i="15" s="1"/>
  <c r="BH82" i="15"/>
  <c r="BI82" i="15" s="1"/>
  <c r="BH60" i="15"/>
  <c r="BD86" i="15" s="1"/>
  <c r="BE86" i="15" s="1"/>
  <c r="BG61" i="15"/>
  <c r="BG62" i="15"/>
  <c r="BG63" i="15"/>
  <c r="BC90" i="15" s="1"/>
  <c r="BG64" i="15"/>
  <c r="BG65" i="15"/>
  <c r="BC88" i="15" s="1"/>
  <c r="BG66" i="15"/>
  <c r="BG67" i="15"/>
  <c r="BG68" i="15"/>
  <c r="BG69" i="15"/>
  <c r="BC87" i="15" s="1"/>
  <c r="BG70" i="15"/>
  <c r="BG71" i="15"/>
  <c r="BG72" i="15"/>
  <c r="BG73" i="15"/>
  <c r="BG74" i="15"/>
  <c r="BG75" i="15"/>
  <c r="BG76" i="15"/>
  <c r="BG77" i="15"/>
  <c r="BG78" i="15"/>
  <c r="BC89" i="15" s="1"/>
  <c r="BG79" i="15"/>
  <c r="BG80" i="15"/>
  <c r="BG81" i="15"/>
  <c r="BG82" i="15"/>
  <c r="BG60" i="15"/>
  <c r="AD86" i="15"/>
  <c r="AE86" i="15"/>
  <c r="AB62" i="15"/>
  <c r="AC62" i="15" s="1"/>
  <c r="AB60" i="15"/>
  <c r="AC60" i="15" s="1"/>
  <c r="AB61" i="15"/>
  <c r="AC61" i="15" s="1"/>
  <c r="AB63" i="15"/>
  <c r="AC63" i="15" s="1"/>
  <c r="AB64" i="15"/>
  <c r="AC64" i="15" s="1"/>
  <c r="AB65" i="15"/>
  <c r="AC65" i="15" s="1"/>
  <c r="AB66" i="15"/>
  <c r="AC66" i="15" s="1"/>
  <c r="AB67" i="15"/>
  <c r="AC67" i="15" s="1"/>
  <c r="AB68" i="15"/>
  <c r="AC68" i="15" s="1"/>
  <c r="AB69" i="15"/>
  <c r="AC69" i="15" s="1"/>
  <c r="AB70" i="15"/>
  <c r="AC70" i="15" s="1"/>
  <c r="AB71" i="15"/>
  <c r="AC71" i="15" s="1"/>
  <c r="AB72" i="15"/>
  <c r="AC72" i="15" s="1"/>
  <c r="AB73" i="15"/>
  <c r="AC73" i="15" s="1"/>
  <c r="AB74" i="15"/>
  <c r="AC74" i="15" s="1"/>
  <c r="AB75" i="15"/>
  <c r="AC75" i="15" s="1"/>
  <c r="AB76" i="15"/>
  <c r="AC76" i="15" s="1"/>
  <c r="AB77" i="15"/>
  <c r="AC77" i="15" s="1"/>
  <c r="AB78" i="15"/>
  <c r="AC78" i="15" s="1"/>
  <c r="AB79" i="15"/>
  <c r="AC79" i="15" s="1"/>
  <c r="AB80" i="15"/>
  <c r="AC80" i="15" s="1"/>
  <c r="AB81" i="15"/>
  <c r="AC81" i="15" s="1"/>
  <c r="AB82" i="15"/>
  <c r="AC82" i="15" s="1"/>
  <c r="AW61" i="15"/>
  <c r="AX61" i="15" s="1"/>
  <c r="AW62" i="15"/>
  <c r="AX62" i="15" s="1"/>
  <c r="AW63" i="15"/>
  <c r="AX63" i="15" s="1"/>
  <c r="AW64" i="15"/>
  <c r="AX64" i="15" s="1"/>
  <c r="AW65" i="15"/>
  <c r="AX65" i="15" s="1"/>
  <c r="AW66" i="15"/>
  <c r="AX66" i="15" s="1"/>
  <c r="AW67" i="15"/>
  <c r="AX67" i="15" s="1"/>
  <c r="AW68" i="15"/>
  <c r="AX68" i="15" s="1"/>
  <c r="AW69" i="15"/>
  <c r="AX69" i="15" s="1"/>
  <c r="AW70" i="15"/>
  <c r="AX70" i="15" s="1"/>
  <c r="AW71" i="15"/>
  <c r="AX71" i="15" s="1"/>
  <c r="AW72" i="15"/>
  <c r="AX72" i="15" s="1"/>
  <c r="AW73" i="15"/>
  <c r="AX73" i="15" s="1"/>
  <c r="AW74" i="15"/>
  <c r="AX74" i="15" s="1"/>
  <c r="AW75" i="15"/>
  <c r="AX75" i="15" s="1"/>
  <c r="AW76" i="15"/>
  <c r="AX76" i="15" s="1"/>
  <c r="AW77" i="15"/>
  <c r="AX77" i="15" s="1"/>
  <c r="AW78" i="15"/>
  <c r="AX78" i="15" s="1"/>
  <c r="AH89" i="15" s="1"/>
  <c r="AW79" i="15"/>
  <c r="AX79" i="15" s="1"/>
  <c r="AW80" i="15"/>
  <c r="AX80" i="15" s="1"/>
  <c r="AW81" i="15"/>
  <c r="AX81" i="15" s="1"/>
  <c r="AW82" i="15"/>
  <c r="AX82" i="15" s="1"/>
  <c r="AW60" i="15"/>
  <c r="AX60" i="15" s="1"/>
  <c r="AP61" i="15"/>
  <c r="AQ61" i="15" s="1"/>
  <c r="AP62" i="15"/>
  <c r="AQ62" i="15" s="1"/>
  <c r="AP63" i="15"/>
  <c r="AQ63" i="15" s="1"/>
  <c r="AP64" i="15"/>
  <c r="AQ64" i="15" s="1"/>
  <c r="AP65" i="15"/>
  <c r="AQ65" i="15" s="1"/>
  <c r="AP66" i="15"/>
  <c r="AQ66" i="15" s="1"/>
  <c r="AP67" i="15"/>
  <c r="AQ67" i="15" s="1"/>
  <c r="AP68" i="15"/>
  <c r="AQ68" i="15" s="1"/>
  <c r="AP69" i="15"/>
  <c r="AQ69" i="15" s="1"/>
  <c r="AP70" i="15"/>
  <c r="AQ70" i="15" s="1"/>
  <c r="AP71" i="15"/>
  <c r="AQ71" i="15" s="1"/>
  <c r="AP72" i="15"/>
  <c r="AQ72" i="15" s="1"/>
  <c r="AP73" i="15"/>
  <c r="AQ73" i="15" s="1"/>
  <c r="AP74" i="15"/>
  <c r="AQ74" i="15" s="1"/>
  <c r="AP75" i="15"/>
  <c r="AQ75" i="15" s="1"/>
  <c r="AP76" i="15"/>
  <c r="AQ76" i="15" s="1"/>
  <c r="AP77" i="15"/>
  <c r="AQ77" i="15" s="1"/>
  <c r="AP78" i="15"/>
  <c r="AQ78" i="15" s="1"/>
  <c r="AP79" i="15"/>
  <c r="AQ79" i="15" s="1"/>
  <c r="AP80" i="15"/>
  <c r="AQ80" i="15" s="1"/>
  <c r="AP81" i="15"/>
  <c r="AQ81" i="15" s="1"/>
  <c r="AP82" i="15"/>
  <c r="AQ82" i="15" s="1"/>
  <c r="AP60" i="15"/>
  <c r="AQ60" i="15" s="1"/>
  <c r="AI61" i="15"/>
  <c r="AJ61" i="15" s="1"/>
  <c r="AI62" i="15"/>
  <c r="AJ62" i="15" s="1"/>
  <c r="AI63" i="15"/>
  <c r="AJ63" i="15" s="1"/>
  <c r="AI64" i="15"/>
  <c r="AJ64" i="15" s="1"/>
  <c r="AI65" i="15"/>
  <c r="AJ65" i="15" s="1"/>
  <c r="AI66" i="15"/>
  <c r="AJ66" i="15" s="1"/>
  <c r="AI67" i="15"/>
  <c r="AJ67" i="15" s="1"/>
  <c r="AI68" i="15"/>
  <c r="AJ68" i="15" s="1"/>
  <c r="AI69" i="15"/>
  <c r="AJ69" i="15" s="1"/>
  <c r="AI70" i="15"/>
  <c r="AJ70" i="15" s="1"/>
  <c r="AI71" i="15"/>
  <c r="AJ71" i="15" s="1"/>
  <c r="AI72" i="15"/>
  <c r="AJ72" i="15" s="1"/>
  <c r="AI73" i="15"/>
  <c r="AJ73" i="15" s="1"/>
  <c r="AI74" i="15"/>
  <c r="AJ74" i="15" s="1"/>
  <c r="AI75" i="15"/>
  <c r="AJ75" i="15" s="1"/>
  <c r="AI76" i="15"/>
  <c r="AJ76" i="15" s="1"/>
  <c r="AI77" i="15"/>
  <c r="AJ77" i="15" s="1"/>
  <c r="AI78" i="15"/>
  <c r="AJ78" i="15" s="1"/>
  <c r="AI79" i="15"/>
  <c r="AJ79" i="15" s="1"/>
  <c r="AI80" i="15"/>
  <c r="AJ80" i="15" s="1"/>
  <c r="AI81" i="15"/>
  <c r="AJ81" i="15" s="1"/>
  <c r="AI82" i="15"/>
  <c r="AJ82" i="15" s="1"/>
  <c r="AI60" i="15"/>
  <c r="AJ60" i="15" s="1"/>
  <c r="AV82" i="15"/>
  <c r="AV81" i="15"/>
  <c r="AV80" i="15"/>
  <c r="AV79" i="15"/>
  <c r="AV78" i="15"/>
  <c r="AF89" i="15" s="1"/>
  <c r="AV60" i="15"/>
  <c r="AV77" i="15"/>
  <c r="AV76" i="15"/>
  <c r="AV75" i="15"/>
  <c r="AV74" i="15"/>
  <c r="AV73" i="15"/>
  <c r="AV69" i="15"/>
  <c r="AV72" i="15"/>
  <c r="AV71" i="15"/>
  <c r="AV70" i="15"/>
  <c r="AV61" i="15"/>
  <c r="AV68" i="15"/>
  <c r="AV67" i="15"/>
  <c r="AV66" i="15"/>
  <c r="AV65" i="15"/>
  <c r="AF88" i="15" s="1"/>
  <c r="AV64" i="15"/>
  <c r="AV63" i="15"/>
  <c r="AV62" i="15"/>
  <c r="AO82" i="15"/>
  <c r="AO81" i="15"/>
  <c r="AO80" i="15"/>
  <c r="AO79" i="15"/>
  <c r="AO78" i="15"/>
  <c r="AO60" i="15"/>
  <c r="AO77" i="15"/>
  <c r="AO76" i="15"/>
  <c r="AO75" i="15"/>
  <c r="AO74" i="15"/>
  <c r="AO73" i="15"/>
  <c r="AO69" i="15"/>
  <c r="AO72" i="15"/>
  <c r="AO71" i="15"/>
  <c r="AO70" i="15"/>
  <c r="AO61" i="15"/>
  <c r="AO68" i="15"/>
  <c r="AO67" i="15"/>
  <c r="AO66" i="15"/>
  <c r="AO65" i="15"/>
  <c r="AO64" i="15"/>
  <c r="AO63" i="15"/>
  <c r="AO62" i="15"/>
  <c r="AH82" i="15"/>
  <c r="AH81" i="15"/>
  <c r="AH80" i="15"/>
  <c r="AH79" i="15"/>
  <c r="AH78" i="15"/>
  <c r="AH60" i="15"/>
  <c r="AH77" i="15"/>
  <c r="AH76" i="15"/>
  <c r="AH75" i="15"/>
  <c r="AH74" i="15"/>
  <c r="AH73" i="15"/>
  <c r="AH69" i="15"/>
  <c r="AH72" i="15"/>
  <c r="AH71" i="15"/>
  <c r="AH70" i="15"/>
  <c r="AH61" i="15"/>
  <c r="AH68" i="15"/>
  <c r="AH67" i="15"/>
  <c r="AH66" i="15"/>
  <c r="AH65" i="15"/>
  <c r="AH64" i="15"/>
  <c r="AH63" i="15"/>
  <c r="AH62" i="15"/>
  <c r="Z90" i="15" l="1"/>
  <c r="AC90" i="15"/>
  <c r="AC89" i="15"/>
  <c r="AF87" i="15"/>
  <c r="AB90" i="15"/>
  <c r="AE89" i="15"/>
  <c r="AH87" i="15"/>
  <c r="AH88" i="15"/>
  <c r="Y89" i="15"/>
  <c r="Y90" i="15"/>
  <c r="BC86" i="15"/>
  <c r="BP75" i="15"/>
  <c r="BF90" i="15"/>
  <c r="BW78" i="15"/>
  <c r="BW65" i="15"/>
  <c r="CK69" i="15"/>
  <c r="BP87" i="15"/>
  <c r="BQ87" i="15" s="1"/>
  <c r="CK78" i="15"/>
  <c r="BP89" i="15"/>
  <c r="BQ89" i="15" s="1"/>
  <c r="BG86" i="15"/>
  <c r="BH86" i="15" s="1"/>
  <c r="BG90" i="15"/>
  <c r="BH90" i="15" s="1"/>
  <c r="BM86" i="15"/>
  <c r="BN86" i="15" s="1"/>
  <c r="BM87" i="15"/>
  <c r="BN87" i="15" s="1"/>
  <c r="BM88" i="15"/>
  <c r="BN88" i="15" s="1"/>
  <c r="Z88" i="15"/>
  <c r="AF90" i="15"/>
  <c r="AF86" i="15"/>
  <c r="AB87" i="15"/>
  <c r="AB88" i="15"/>
  <c r="AH86" i="15"/>
  <c r="AH90" i="15"/>
  <c r="Y88" i="15"/>
  <c r="BI78" i="15"/>
  <c r="BI86" i="15"/>
  <c r="BL86" i="15"/>
  <c r="BO86" i="15"/>
  <c r="CK63" i="15"/>
  <c r="BP90" i="15"/>
  <c r="BQ90" i="15" s="1"/>
  <c r="AG88" i="15"/>
  <c r="BI69" i="15"/>
  <c r="BJ86" i="15"/>
  <c r="BK86" i="15" s="1"/>
  <c r="BP86" i="15"/>
  <c r="BQ86" i="15" s="1"/>
  <c r="CK65" i="15"/>
  <c r="BP88" i="15"/>
  <c r="BQ88" i="15" s="1"/>
  <c r="BO87" i="15"/>
  <c r="BO89" i="15"/>
  <c r="BJ87" i="15"/>
  <c r="BK87" i="15" s="1"/>
  <c r="AG90" i="15"/>
  <c r="AG86" i="15"/>
  <c r="AC86" i="15"/>
  <c r="AE90" i="15"/>
  <c r="Y87" i="15"/>
  <c r="AC87" i="15"/>
  <c r="AB86" i="15"/>
  <c r="Y86" i="15"/>
  <c r="AG89" i="15"/>
  <c r="AG87" i="15"/>
  <c r="AC88" i="15"/>
  <c r="AB89" i="15"/>
  <c r="AE87" i="15"/>
  <c r="AE88" i="15"/>
  <c r="AD90" i="15"/>
  <c r="AD88" i="15"/>
  <c r="X86" i="15"/>
  <c r="X88" i="15"/>
  <c r="X90" i="15"/>
  <c r="AA90" i="15"/>
  <c r="AA88" i="15"/>
  <c r="AA86" i="15"/>
  <c r="AD89" i="15"/>
  <c r="AD87" i="15"/>
  <c r="X87" i="15"/>
  <c r="X89" i="15"/>
  <c r="AA89" i="15"/>
  <c r="AA87" i="15"/>
  <c r="Z89" i="15"/>
  <c r="Z87" i="15"/>
  <c r="Z86" i="15"/>
  <c r="AA63" i="15" l="1"/>
  <c r="AA64" i="15"/>
  <c r="AY64" i="15" s="1"/>
  <c r="AA65" i="15"/>
  <c r="AA66" i="15"/>
  <c r="AY66" i="15" s="1"/>
  <c r="AA67" i="15"/>
  <c r="AY67" i="15" s="1"/>
  <c r="AA68" i="15"/>
  <c r="AY68" i="15" s="1"/>
  <c r="AA61" i="15"/>
  <c r="AY61" i="15" s="1"/>
  <c r="AA70" i="15"/>
  <c r="AY70" i="15" s="1"/>
  <c r="AA71" i="15"/>
  <c r="AY71" i="15" s="1"/>
  <c r="AA72" i="15"/>
  <c r="AY72" i="15" s="1"/>
  <c r="AA69" i="15"/>
  <c r="AA73" i="15"/>
  <c r="AY73" i="15" s="1"/>
  <c r="AA74" i="15"/>
  <c r="AY74" i="15" s="1"/>
  <c r="AA75" i="15"/>
  <c r="AY75" i="15" s="1"/>
  <c r="AA76" i="15"/>
  <c r="AY76" i="15" s="1"/>
  <c r="AA77" i="15"/>
  <c r="AY77" i="15" s="1"/>
  <c r="AA60" i="15"/>
  <c r="AA78" i="15"/>
  <c r="AA79" i="15"/>
  <c r="AY79" i="15" s="1"/>
  <c r="AA80" i="15"/>
  <c r="AY80" i="15" s="1"/>
  <c r="AA81" i="15"/>
  <c r="AY81" i="15" s="1"/>
  <c r="AA82" i="15"/>
  <c r="AY82" i="15" s="1"/>
  <c r="AA62" i="15"/>
  <c r="W86" i="15" l="1"/>
  <c r="W88" i="15"/>
  <c r="AY65" i="15"/>
  <c r="AY78" i="15"/>
  <c r="W89" i="15"/>
  <c r="AY62" i="15"/>
  <c r="AY69" i="15"/>
  <c r="W87" i="15"/>
  <c r="AY60" i="15"/>
  <c r="W90" i="15"/>
  <c r="AY63" i="15"/>
  <c r="E52" i="15"/>
  <c r="F52" i="15"/>
  <c r="G52" i="15"/>
  <c r="H52" i="15"/>
  <c r="I52" i="15"/>
  <c r="M52" i="15"/>
  <c r="N52" i="15"/>
  <c r="O52" i="15"/>
  <c r="P52" i="15"/>
  <c r="Q52" i="15"/>
  <c r="U52" i="15"/>
  <c r="V52" i="15"/>
  <c r="W52" i="15"/>
  <c r="X52" i="15"/>
  <c r="Y52" i="15"/>
  <c r="AM52" i="15"/>
  <c r="AN52" i="15"/>
  <c r="AU52" i="15"/>
  <c r="AV52" i="15"/>
  <c r="AY52" i="15"/>
  <c r="BD52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K30" i="15"/>
  <c r="AL30" i="15"/>
  <c r="AM30" i="15"/>
  <c r="AN30" i="15"/>
  <c r="AU30" i="15"/>
  <c r="AV30" i="15"/>
  <c r="AY30" i="15"/>
  <c r="AZ30" i="15"/>
  <c r="BB30" i="15"/>
  <c r="BC30" i="15"/>
  <c r="BD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K31" i="15"/>
  <c r="AL31" i="15"/>
  <c r="AM31" i="15"/>
  <c r="AN31" i="15"/>
  <c r="AU31" i="15"/>
  <c r="AV31" i="15"/>
  <c r="AY31" i="15"/>
  <c r="AZ31" i="15"/>
  <c r="BB31" i="15"/>
  <c r="BC31" i="15"/>
  <c r="BD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K32" i="15"/>
  <c r="AL32" i="15"/>
  <c r="AM32" i="15"/>
  <c r="AN32" i="15"/>
  <c r="AU32" i="15"/>
  <c r="AV32" i="15"/>
  <c r="AY32" i="15"/>
  <c r="AZ32" i="15"/>
  <c r="BB32" i="15"/>
  <c r="BC32" i="15"/>
  <c r="BD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K33" i="15"/>
  <c r="AL33" i="15"/>
  <c r="AM33" i="15"/>
  <c r="AN33" i="15"/>
  <c r="AU33" i="15"/>
  <c r="AV33" i="15"/>
  <c r="AY33" i="15"/>
  <c r="AZ33" i="15"/>
  <c r="BB33" i="15"/>
  <c r="BC33" i="15"/>
  <c r="BD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K34" i="15"/>
  <c r="AL34" i="15"/>
  <c r="AM34" i="15"/>
  <c r="AN34" i="15"/>
  <c r="AU34" i="15"/>
  <c r="AV34" i="15"/>
  <c r="AY34" i="15"/>
  <c r="AZ34" i="15"/>
  <c r="BB34" i="15"/>
  <c r="BC34" i="15"/>
  <c r="BD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K35" i="15"/>
  <c r="AL35" i="15"/>
  <c r="AM35" i="15"/>
  <c r="AN35" i="15"/>
  <c r="AU35" i="15"/>
  <c r="AV35" i="15"/>
  <c r="AY35" i="15"/>
  <c r="AZ35" i="15"/>
  <c r="BB35" i="15"/>
  <c r="BC35" i="15"/>
  <c r="BD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K36" i="15"/>
  <c r="AL36" i="15"/>
  <c r="AM36" i="15"/>
  <c r="AN36" i="15"/>
  <c r="AU36" i="15"/>
  <c r="AV36" i="15"/>
  <c r="AY36" i="15"/>
  <c r="AZ36" i="15"/>
  <c r="BB36" i="15"/>
  <c r="BC36" i="15"/>
  <c r="BD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K37" i="15"/>
  <c r="AL37" i="15"/>
  <c r="AM37" i="15"/>
  <c r="AN37" i="15"/>
  <c r="AU37" i="15"/>
  <c r="AV37" i="15"/>
  <c r="AY37" i="15"/>
  <c r="AZ37" i="15"/>
  <c r="BB37" i="15"/>
  <c r="BC37" i="15"/>
  <c r="BD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K38" i="15"/>
  <c r="AL38" i="15"/>
  <c r="AM38" i="15"/>
  <c r="AN38" i="15"/>
  <c r="AU38" i="15"/>
  <c r="AV38" i="15"/>
  <c r="AY38" i="15"/>
  <c r="AZ38" i="15"/>
  <c r="BB38" i="15"/>
  <c r="BC38" i="15"/>
  <c r="BD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K39" i="15"/>
  <c r="AL39" i="15"/>
  <c r="AM39" i="15"/>
  <c r="AN39" i="15"/>
  <c r="AU39" i="15"/>
  <c r="AV39" i="15"/>
  <c r="AY39" i="15"/>
  <c r="AZ39" i="15"/>
  <c r="BB39" i="15"/>
  <c r="BC39" i="15"/>
  <c r="BD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K40" i="15"/>
  <c r="AL40" i="15"/>
  <c r="AM40" i="15"/>
  <c r="AN40" i="15"/>
  <c r="AU40" i="15"/>
  <c r="AV40" i="15"/>
  <c r="AY40" i="15"/>
  <c r="AZ40" i="15"/>
  <c r="BB40" i="15"/>
  <c r="BC40" i="15"/>
  <c r="BD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K41" i="15"/>
  <c r="AL41" i="15"/>
  <c r="AM41" i="15"/>
  <c r="AN41" i="15"/>
  <c r="AU41" i="15"/>
  <c r="AV41" i="15"/>
  <c r="AY41" i="15"/>
  <c r="AZ41" i="15"/>
  <c r="BB41" i="15"/>
  <c r="BC41" i="15"/>
  <c r="BD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K42" i="15"/>
  <c r="AL42" i="15"/>
  <c r="AM42" i="15"/>
  <c r="AN42" i="15"/>
  <c r="AU42" i="15"/>
  <c r="AV42" i="15"/>
  <c r="AY42" i="15"/>
  <c r="AZ42" i="15"/>
  <c r="BB42" i="15"/>
  <c r="BC42" i="15"/>
  <c r="BD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K43" i="15"/>
  <c r="AL43" i="15"/>
  <c r="AM43" i="15"/>
  <c r="AN43" i="15"/>
  <c r="AU43" i="15"/>
  <c r="AV43" i="15"/>
  <c r="AY43" i="15"/>
  <c r="AZ43" i="15"/>
  <c r="BB43" i="15"/>
  <c r="BC43" i="15"/>
  <c r="BD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K44" i="15"/>
  <c r="AL44" i="15"/>
  <c r="AM44" i="15"/>
  <c r="AN44" i="15"/>
  <c r="AU44" i="15"/>
  <c r="AV44" i="15"/>
  <c r="AY44" i="15"/>
  <c r="AZ44" i="15"/>
  <c r="BB44" i="15"/>
  <c r="BC44" i="15"/>
  <c r="BD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K45" i="15"/>
  <c r="AL45" i="15"/>
  <c r="AM45" i="15"/>
  <c r="AN45" i="15"/>
  <c r="AU45" i="15"/>
  <c r="AV45" i="15"/>
  <c r="AY45" i="15"/>
  <c r="AZ45" i="15"/>
  <c r="BB45" i="15"/>
  <c r="BC45" i="15"/>
  <c r="BD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K46" i="15"/>
  <c r="AL46" i="15"/>
  <c r="AM46" i="15"/>
  <c r="AN46" i="15"/>
  <c r="AU46" i="15"/>
  <c r="AV46" i="15"/>
  <c r="AY46" i="15"/>
  <c r="AZ46" i="15"/>
  <c r="BB46" i="15"/>
  <c r="BC46" i="15"/>
  <c r="BD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K47" i="15"/>
  <c r="AL47" i="15"/>
  <c r="AM47" i="15"/>
  <c r="AN47" i="15"/>
  <c r="AU47" i="15"/>
  <c r="AV47" i="15"/>
  <c r="AY47" i="15"/>
  <c r="AZ47" i="15"/>
  <c r="BB47" i="15"/>
  <c r="BC47" i="15"/>
  <c r="BD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K48" i="15"/>
  <c r="AL48" i="15"/>
  <c r="AM48" i="15"/>
  <c r="AN48" i="15"/>
  <c r="AU48" i="15"/>
  <c r="AV48" i="15"/>
  <c r="AY48" i="15"/>
  <c r="AZ48" i="15"/>
  <c r="BB48" i="15"/>
  <c r="BC48" i="15"/>
  <c r="BD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K49" i="15"/>
  <c r="AL49" i="15"/>
  <c r="AM49" i="15"/>
  <c r="AN49" i="15"/>
  <c r="AU49" i="15"/>
  <c r="AV49" i="15"/>
  <c r="AY49" i="15"/>
  <c r="AZ49" i="15"/>
  <c r="BB49" i="15"/>
  <c r="BC49" i="15"/>
  <c r="BD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K50" i="15"/>
  <c r="AL50" i="15"/>
  <c r="AM50" i="15"/>
  <c r="AN50" i="15"/>
  <c r="AU50" i="15"/>
  <c r="AV50" i="15"/>
  <c r="AY50" i="15"/>
  <c r="AZ50" i="15"/>
  <c r="BB50" i="15"/>
  <c r="BC50" i="15"/>
  <c r="BD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K51" i="15"/>
  <c r="AL51" i="15"/>
  <c r="AM51" i="15"/>
  <c r="AN51" i="15"/>
  <c r="AU51" i="15"/>
  <c r="AV51" i="15"/>
  <c r="AY51" i="15"/>
  <c r="AZ51" i="15"/>
  <c r="BB51" i="15"/>
  <c r="BC51" i="15"/>
  <c r="BD51" i="15"/>
  <c r="C52" i="15"/>
  <c r="D52" i="15"/>
  <c r="J52" i="15"/>
  <c r="K52" i="15"/>
  <c r="L52" i="15"/>
  <c r="R52" i="15"/>
  <c r="S52" i="15"/>
  <c r="T52" i="15"/>
  <c r="Z52" i="15"/>
  <c r="AK52" i="15"/>
  <c r="AL52" i="15"/>
  <c r="AZ52" i="15"/>
  <c r="BB52" i="15"/>
  <c r="BC52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30" i="15"/>
  <c r="I138" i="1" l="1"/>
  <c r="I141" i="1"/>
  <c r="I384" i="1" l="1"/>
  <c r="I1130" i="1"/>
  <c r="I1129" i="1"/>
  <c r="I1128" i="1"/>
  <c r="I343" i="1"/>
  <c r="I342" i="1"/>
  <c r="I341" i="1"/>
  <c r="I253" i="1"/>
  <c r="S38" i="11" l="1"/>
  <c r="K38" i="11"/>
  <c r="G38" i="11"/>
  <c r="S37" i="11"/>
  <c r="K37" i="11"/>
  <c r="G37" i="11"/>
  <c r="S36" i="11"/>
  <c r="K36" i="11"/>
  <c r="G36" i="11"/>
  <c r="S32" i="11"/>
  <c r="K32" i="11"/>
  <c r="G32" i="11"/>
  <c r="S31" i="11"/>
  <c r="K31" i="11"/>
  <c r="G31" i="11"/>
  <c r="S30" i="11"/>
  <c r="K30" i="11"/>
  <c r="G30" i="11"/>
  <c r="S41" i="11"/>
  <c r="K41" i="11"/>
  <c r="G41" i="11"/>
  <c r="S40" i="11"/>
  <c r="K40" i="11"/>
  <c r="G40" i="11"/>
  <c r="S39" i="11"/>
  <c r="K39" i="11"/>
  <c r="G39" i="11"/>
  <c r="S47" i="11"/>
  <c r="K47" i="11"/>
  <c r="G47" i="11"/>
  <c r="S46" i="11"/>
  <c r="K46" i="11"/>
  <c r="G46" i="11"/>
  <c r="S45" i="11"/>
  <c r="K45" i="11"/>
  <c r="G45" i="11"/>
  <c r="S29" i="11"/>
  <c r="K29" i="11"/>
  <c r="G29" i="11"/>
  <c r="S28" i="11"/>
  <c r="K28" i="11"/>
  <c r="G28" i="11"/>
  <c r="S27" i="11"/>
  <c r="K27" i="11"/>
  <c r="G27" i="11"/>
  <c r="S26" i="11"/>
  <c r="K26" i="11"/>
  <c r="G26" i="11"/>
  <c r="S25" i="11"/>
  <c r="K25" i="11"/>
  <c r="G25" i="11"/>
  <c r="S24" i="11"/>
  <c r="K24" i="11"/>
  <c r="G24" i="11"/>
  <c r="T24" i="11" s="1"/>
  <c r="S23" i="11"/>
  <c r="K23" i="11"/>
  <c r="G23" i="11"/>
  <c r="S22" i="11"/>
  <c r="K22" i="11"/>
  <c r="G22" i="11"/>
  <c r="S21" i="11"/>
  <c r="K21" i="11"/>
  <c r="G21" i="11"/>
  <c r="S20" i="11"/>
  <c r="K20" i="11"/>
  <c r="G20" i="11"/>
  <c r="S19" i="11"/>
  <c r="K19" i="11"/>
  <c r="G19" i="11"/>
  <c r="S18" i="11"/>
  <c r="K18" i="11"/>
  <c r="G18" i="11"/>
  <c r="S17" i="11"/>
  <c r="K17" i="11"/>
  <c r="G17" i="11"/>
  <c r="S16" i="11"/>
  <c r="K16" i="11"/>
  <c r="G16" i="11"/>
  <c r="S15" i="11"/>
  <c r="K15" i="11"/>
  <c r="G15" i="11"/>
  <c r="S14" i="11"/>
  <c r="K14" i="11"/>
  <c r="G14" i="11"/>
  <c r="S13" i="11"/>
  <c r="K13" i="11"/>
  <c r="G13" i="11"/>
  <c r="S12" i="11"/>
  <c r="K12" i="11"/>
  <c r="G12" i="11"/>
  <c r="S10" i="11"/>
  <c r="K10" i="11"/>
  <c r="G10" i="11"/>
  <c r="T10" i="11" s="1"/>
  <c r="S9" i="11"/>
  <c r="K9" i="11"/>
  <c r="G9" i="11"/>
  <c r="S8" i="11"/>
  <c r="K8" i="11"/>
  <c r="G8" i="11"/>
  <c r="S7" i="11"/>
  <c r="K7" i="11"/>
  <c r="G7" i="11"/>
  <c r="S6" i="11"/>
  <c r="K6" i="11"/>
  <c r="G6" i="11"/>
  <c r="S5" i="11"/>
  <c r="K5" i="11"/>
  <c r="G5" i="11"/>
  <c r="S4" i="11"/>
  <c r="K4" i="11"/>
  <c r="G4" i="11"/>
  <c r="S3" i="11"/>
  <c r="K3" i="11"/>
  <c r="G3" i="11"/>
  <c r="L9" i="11" l="1"/>
  <c r="N10" i="11" s="1"/>
  <c r="O10" i="11" s="1"/>
  <c r="L7" i="11"/>
  <c r="L8" i="11"/>
  <c r="T22" i="11"/>
  <c r="L3" i="11"/>
  <c r="M4" i="11" s="1"/>
  <c r="T8" i="11"/>
  <c r="L20" i="11"/>
  <c r="T25" i="11"/>
  <c r="L6" i="11"/>
  <c r="M7" i="11" s="1"/>
  <c r="L15" i="11"/>
  <c r="T18" i="11"/>
  <c r="T28" i="11"/>
  <c r="T4" i="11"/>
  <c r="T23" i="11"/>
  <c r="T31" i="11"/>
  <c r="L25" i="11"/>
  <c r="L28" i="11"/>
  <c r="L39" i="11"/>
  <c r="L38" i="11"/>
  <c r="T38" i="11"/>
  <c r="L36" i="11"/>
  <c r="T36" i="11"/>
  <c r="T47" i="11"/>
  <c r="L18" i="11"/>
  <c r="L21" i="11"/>
  <c r="T40" i="11"/>
  <c r="L16" i="11"/>
  <c r="T29" i="11"/>
  <c r="T5" i="11"/>
  <c r="T7" i="11"/>
  <c r="L10" i="11"/>
  <c r="L19" i="11"/>
  <c r="L27" i="11"/>
  <c r="T45" i="11"/>
  <c r="L41" i="11"/>
  <c r="T37" i="11"/>
  <c r="T15" i="11"/>
  <c r="L29" i="11"/>
  <c r="L31" i="11"/>
  <c r="T13" i="11"/>
  <c r="L47" i="11"/>
  <c r="L37" i="11"/>
  <c r="L5" i="11"/>
  <c r="T19" i="11"/>
  <c r="T27" i="11"/>
  <c r="V28" i="11" s="1"/>
  <c r="W28" i="11" s="1"/>
  <c r="T41" i="11"/>
  <c r="T3" i="11"/>
  <c r="T12" i="11"/>
  <c r="T20" i="11"/>
  <c r="U19" i="11" s="1"/>
  <c r="T30" i="11"/>
  <c r="T46" i="11"/>
  <c r="L4" i="11"/>
  <c r="T6" i="11"/>
  <c r="V7" i="11" s="1"/>
  <c r="W7" i="11" s="1"/>
  <c r="L17" i="11"/>
  <c r="T21" i="11"/>
  <c r="V22" i="11" s="1"/>
  <c r="W22" i="11" s="1"/>
  <c r="L46" i="11"/>
  <c r="T39" i="11"/>
  <c r="T14" i="11"/>
  <c r="T17" i="11"/>
  <c r="L22" i="11"/>
  <c r="L23" i="11"/>
  <c r="L45" i="11"/>
  <c r="L40" i="11"/>
  <c r="L13" i="11"/>
  <c r="T16" i="11"/>
  <c r="L26" i="11"/>
  <c r="L32" i="11"/>
  <c r="N7" i="11"/>
  <c r="O7" i="11" s="1"/>
  <c r="M10" i="11"/>
  <c r="V19" i="11"/>
  <c r="W19" i="11" s="1"/>
  <c r="T9" i="11"/>
  <c r="T26" i="11"/>
  <c r="U25" i="11" s="1"/>
  <c r="T32" i="11"/>
  <c r="L12" i="11"/>
  <c r="L14" i="11"/>
  <c r="L24" i="11"/>
  <c r="L30" i="11"/>
  <c r="U16" i="11" l="1"/>
  <c r="N4" i="11"/>
  <c r="O4" i="11" s="1"/>
  <c r="M19" i="11"/>
  <c r="U4" i="11"/>
  <c r="N19" i="11"/>
  <c r="O19" i="11" s="1"/>
  <c r="M40" i="11"/>
  <c r="V13" i="11"/>
  <c r="W13" i="11" s="1"/>
  <c r="U31" i="11"/>
  <c r="U28" i="11"/>
  <c r="M28" i="11"/>
  <c r="N46" i="11"/>
  <c r="O46" i="11" s="1"/>
  <c r="U7" i="11"/>
  <c r="V4" i="11"/>
  <c r="W4" i="11" s="1"/>
  <c r="U22" i="11"/>
  <c r="M22" i="11"/>
  <c r="N16" i="11"/>
  <c r="O16" i="11" s="1"/>
  <c r="V46" i="11"/>
  <c r="W46" i="11" s="1"/>
  <c r="M46" i="11"/>
  <c r="V40" i="11"/>
  <c r="W40" i="11" s="1"/>
  <c r="N28" i="11"/>
  <c r="O28" i="11" s="1"/>
  <c r="V37" i="11"/>
  <c r="W37" i="11" s="1"/>
  <c r="N37" i="11"/>
  <c r="O37" i="11" s="1"/>
  <c r="U37" i="11"/>
  <c r="V16" i="11"/>
  <c r="W16" i="11" s="1"/>
  <c r="M37" i="11"/>
  <c r="M16" i="11"/>
  <c r="U46" i="11"/>
  <c r="U40" i="11"/>
  <c r="N22" i="11"/>
  <c r="O22" i="11" s="1"/>
  <c r="U13" i="11"/>
  <c r="N40" i="11"/>
  <c r="O40" i="11" s="1"/>
  <c r="V25" i="11"/>
  <c r="W25" i="11" s="1"/>
  <c r="N13" i="11"/>
  <c r="O13" i="11" s="1"/>
  <c r="M13" i="11"/>
  <c r="U10" i="11"/>
  <c r="V10" i="11"/>
  <c r="W10" i="11" s="1"/>
  <c r="V31" i="11"/>
  <c r="W31" i="11" s="1"/>
  <c r="N25" i="11"/>
  <c r="O25" i="11" s="1"/>
  <c r="M25" i="11"/>
  <c r="N31" i="11"/>
  <c r="O31" i="11" s="1"/>
  <c r="M31" i="11"/>
  <c r="N145" i="8" l="1"/>
  <c r="M145" i="8"/>
  <c r="M144" i="8"/>
  <c r="N144" i="8" s="1"/>
  <c r="M143" i="8"/>
  <c r="N143" i="8" s="1"/>
  <c r="O143" i="8" s="1"/>
  <c r="M142" i="8"/>
  <c r="H141" i="8"/>
  <c r="I141" i="8" s="1"/>
  <c r="H140" i="8"/>
  <c r="I140" i="8" s="1"/>
  <c r="H139" i="8"/>
  <c r="I139" i="8" s="1"/>
  <c r="J139" i="8" s="1"/>
  <c r="N138" i="8"/>
  <c r="M138" i="8"/>
  <c r="N137" i="8"/>
  <c r="M137" i="8"/>
  <c r="H136" i="8"/>
  <c r="I136" i="8" s="1"/>
  <c r="H135" i="8"/>
  <c r="I135" i="8" s="1"/>
  <c r="J135" i="8" s="1"/>
  <c r="H134" i="8"/>
  <c r="I134" i="8" s="1"/>
  <c r="J134" i="8" s="1"/>
  <c r="H133" i="8"/>
  <c r="I133" i="8" s="1"/>
  <c r="M132" i="8"/>
  <c r="N132" i="8" s="1"/>
  <c r="H131" i="8"/>
  <c r="I131" i="8" s="1"/>
  <c r="J131" i="8" s="1"/>
  <c r="I130" i="8"/>
  <c r="H130" i="8"/>
  <c r="N129" i="8"/>
  <c r="M129" i="8"/>
  <c r="M128" i="8"/>
  <c r="N128" i="8" s="1"/>
  <c r="M127" i="8"/>
  <c r="N127" i="8" s="1"/>
  <c r="O127" i="8" s="1"/>
  <c r="M126" i="8"/>
  <c r="H125" i="8"/>
  <c r="I125" i="8" s="1"/>
  <c r="M124" i="8"/>
  <c r="N124" i="8" s="1"/>
  <c r="H124" i="8"/>
  <c r="I124" i="8" s="1"/>
  <c r="M123" i="8"/>
  <c r="N123" i="8" s="1"/>
  <c r="M122" i="8"/>
  <c r="N121" i="8"/>
  <c r="M121" i="8"/>
  <c r="N120" i="8"/>
  <c r="M120" i="8"/>
  <c r="H119" i="8"/>
  <c r="I119" i="8" s="1"/>
  <c r="H118" i="8"/>
  <c r="M117" i="8"/>
  <c r="N117" i="8" s="1"/>
  <c r="O117" i="8" s="1"/>
  <c r="M116" i="8"/>
  <c r="H115" i="8"/>
  <c r="I115" i="8" s="1"/>
  <c r="H114" i="8"/>
  <c r="N113" i="8"/>
  <c r="M113" i="8"/>
  <c r="I112" i="8"/>
  <c r="H112" i="8"/>
  <c r="M111" i="8"/>
  <c r="N111" i="8" s="1"/>
  <c r="H110" i="8"/>
  <c r="H109" i="8"/>
  <c r="M108" i="8"/>
  <c r="N108" i="8" s="1"/>
  <c r="M107" i="8"/>
  <c r="N107" i="8" s="1"/>
  <c r="H107" i="8"/>
  <c r="I107" i="8" s="1"/>
  <c r="M106" i="8"/>
  <c r="N106" i="8" s="1"/>
  <c r="M105" i="8"/>
  <c r="M104" i="8"/>
  <c r="N104" i="8" s="1"/>
  <c r="O104" i="8" s="1"/>
  <c r="H103" i="8"/>
  <c r="I103" i="8" s="1"/>
  <c r="H102" i="8"/>
  <c r="I102" i="8" s="1"/>
  <c r="H101" i="8"/>
  <c r="M100" i="8"/>
  <c r="H99" i="8"/>
  <c r="I99" i="8" s="1"/>
  <c r="H98" i="8"/>
  <c r="I98" i="8" s="1"/>
  <c r="M97" i="8"/>
  <c r="H96" i="8"/>
  <c r="M95" i="8"/>
  <c r="N95" i="8" s="1"/>
  <c r="M94" i="8"/>
  <c r="N94" i="8" s="1"/>
  <c r="H93" i="8"/>
  <c r="H92" i="8"/>
  <c r="I92" i="8" s="1"/>
  <c r="J92" i="8" s="1"/>
  <c r="M91" i="8"/>
  <c r="N91" i="8" s="1"/>
  <c r="M90" i="8"/>
  <c r="N90" i="8" s="1"/>
  <c r="M89" i="8"/>
  <c r="N89" i="8" s="1"/>
  <c r="H89" i="8"/>
  <c r="I89" i="8" s="1"/>
  <c r="N88" i="8"/>
  <c r="M88" i="8"/>
  <c r="M87" i="8"/>
  <c r="N87" i="8" s="1"/>
  <c r="O87" i="8" s="1"/>
  <c r="M86" i="8"/>
  <c r="N86" i="8" s="1"/>
  <c r="M85" i="8"/>
  <c r="N85" i="8" s="1"/>
  <c r="H84" i="8"/>
  <c r="I84" i="8" s="1"/>
  <c r="H83" i="8"/>
  <c r="I83" i="8" s="1"/>
  <c r="J83" i="8" s="1"/>
  <c r="H82" i="8"/>
  <c r="I82" i="8" s="1"/>
  <c r="M81" i="8"/>
  <c r="N81" i="8" s="1"/>
  <c r="I80" i="8"/>
  <c r="H80" i="8"/>
  <c r="H79" i="8"/>
  <c r="I79" i="8" s="1"/>
  <c r="J79" i="8" s="1"/>
  <c r="M78" i="8"/>
  <c r="N78" i="8" s="1"/>
  <c r="H77" i="8"/>
  <c r="I77" i="8" s="1"/>
  <c r="M76" i="8"/>
  <c r="N76" i="8" s="1"/>
  <c r="H75" i="8"/>
  <c r="I75" i="8" s="1"/>
  <c r="J75" i="8" s="1"/>
  <c r="M74" i="8"/>
  <c r="N74" i="8" s="1"/>
  <c r="M73" i="8"/>
  <c r="N73" i="8" s="1"/>
  <c r="H73" i="8"/>
  <c r="I73" i="8" s="1"/>
  <c r="M72" i="8"/>
  <c r="N72" i="8" s="1"/>
  <c r="N71" i="8"/>
  <c r="M71" i="8"/>
  <c r="M70" i="8"/>
  <c r="N70" i="8" s="1"/>
  <c r="O70" i="8" s="1"/>
  <c r="M69" i="8"/>
  <c r="N69" i="8" s="1"/>
  <c r="H68" i="8"/>
  <c r="I68" i="8" s="1"/>
  <c r="H67" i="8"/>
  <c r="I67" i="8" s="1"/>
  <c r="M66" i="8"/>
  <c r="N66" i="8" s="1"/>
  <c r="O66" i="8" s="1"/>
  <c r="H65" i="8"/>
  <c r="I65" i="8" s="1"/>
  <c r="J65" i="8" s="1"/>
  <c r="M64" i="8"/>
  <c r="N64" i="8" s="1"/>
  <c r="M63" i="8"/>
  <c r="H62" i="8"/>
  <c r="I62" i="8" s="1"/>
  <c r="J62" i="8" s="1"/>
  <c r="N61" i="8"/>
  <c r="O61" i="8" s="1"/>
  <c r="M61" i="8"/>
  <c r="H60" i="8"/>
  <c r="I60" i="8" s="1"/>
  <c r="H59" i="8"/>
  <c r="M58" i="8"/>
  <c r="N58" i="8" s="1"/>
  <c r="O58" i="8" s="1"/>
  <c r="M57" i="8"/>
  <c r="N57" i="8" s="1"/>
  <c r="M56" i="8"/>
  <c r="N56" i="8" s="1"/>
  <c r="M55" i="8"/>
  <c r="N55" i="8" s="1"/>
  <c r="H55" i="8"/>
  <c r="I55" i="8" s="1"/>
  <c r="M54" i="8"/>
  <c r="N54" i="8" s="1"/>
  <c r="M53" i="8"/>
  <c r="N53" i="8" s="1"/>
  <c r="O53" i="8" s="1"/>
  <c r="M52" i="8"/>
  <c r="N52" i="8" s="1"/>
  <c r="M51" i="8"/>
  <c r="N51" i="8" s="1"/>
  <c r="H50" i="8"/>
  <c r="H49" i="8"/>
  <c r="I49" i="8" s="1"/>
  <c r="J49" i="8" s="1"/>
  <c r="I48" i="8"/>
  <c r="H48" i="8"/>
  <c r="M47" i="8"/>
  <c r="N47" i="8" s="1"/>
  <c r="M46" i="8"/>
  <c r="H45" i="8"/>
  <c r="I45" i="8" s="1"/>
  <c r="J45" i="8" s="1"/>
  <c r="H44" i="8"/>
  <c r="I44" i="8" s="1"/>
  <c r="J44" i="8" s="1"/>
  <c r="M43" i="8"/>
  <c r="N43" i="8" s="1"/>
  <c r="H42" i="8"/>
  <c r="H41" i="8"/>
  <c r="I41" i="8" s="1"/>
  <c r="J41" i="8" s="1"/>
  <c r="H40" i="8"/>
  <c r="I40" i="8" s="1"/>
  <c r="M39" i="8"/>
  <c r="N39" i="8" s="1"/>
  <c r="H38" i="8"/>
  <c r="M37" i="8"/>
  <c r="N37" i="8" s="1"/>
  <c r="H37" i="8"/>
  <c r="I37" i="8" s="1"/>
  <c r="M36" i="8"/>
  <c r="N36" i="8" s="1"/>
  <c r="O36" i="8" s="1"/>
  <c r="M35" i="8"/>
  <c r="M34" i="8"/>
  <c r="N34" i="8" s="1"/>
  <c r="N33" i="8"/>
  <c r="O33" i="8" s="1"/>
  <c r="M33" i="8"/>
  <c r="H32" i="8"/>
  <c r="I32" i="8" s="1"/>
  <c r="J32" i="8" s="1"/>
  <c r="H31" i="8"/>
  <c r="M30" i="8"/>
  <c r="N30" i="8" s="1"/>
  <c r="M29" i="8"/>
  <c r="N29" i="8" s="1"/>
  <c r="O29" i="8" s="1"/>
  <c r="H28" i="8"/>
  <c r="M27" i="8"/>
  <c r="H26" i="8"/>
  <c r="I26" i="8" s="1"/>
  <c r="M25" i="8"/>
  <c r="N25" i="8" s="1"/>
  <c r="O25" i="8" s="1"/>
  <c r="H24" i="8"/>
  <c r="M23" i="8"/>
  <c r="H22" i="8"/>
  <c r="I22" i="8" s="1"/>
  <c r="M21" i="8"/>
  <c r="N21" i="8" s="1"/>
  <c r="O21" i="8" s="1"/>
  <c r="M20" i="8"/>
  <c r="M19" i="8"/>
  <c r="N19" i="8" s="1"/>
  <c r="H19" i="8"/>
  <c r="I19" i="8" s="1"/>
  <c r="N18" i="8"/>
  <c r="M18" i="8"/>
  <c r="M17" i="8"/>
  <c r="N17" i="8" s="1"/>
  <c r="M16" i="8"/>
  <c r="N16" i="8" s="1"/>
  <c r="O16" i="8" s="1"/>
  <c r="H15" i="8"/>
  <c r="I15" i="8" s="1"/>
  <c r="J15" i="8" s="1"/>
  <c r="M14" i="8"/>
  <c r="N14" i="8" s="1"/>
  <c r="M13" i="8"/>
  <c r="N13" i="8" s="1"/>
  <c r="H12" i="8"/>
  <c r="I12" i="8" s="1"/>
  <c r="J12" i="8" s="1"/>
  <c r="H11" i="8"/>
  <c r="I11" i="8" s="1"/>
  <c r="J11" i="8" s="1"/>
  <c r="N10" i="8"/>
  <c r="M10" i="8"/>
  <c r="H9" i="8"/>
  <c r="I9" i="8" s="1"/>
  <c r="M8" i="8"/>
  <c r="N8" i="8" s="1"/>
  <c r="M7" i="8"/>
  <c r="N7" i="8" s="1"/>
  <c r="O7" i="8" s="1"/>
  <c r="M6" i="8"/>
  <c r="N6" i="8" s="1"/>
  <c r="O6" i="8" s="1"/>
  <c r="N5" i="8"/>
  <c r="M5" i="8"/>
  <c r="M4" i="8"/>
  <c r="N4" i="8" s="1"/>
  <c r="M3" i="8"/>
  <c r="N3" i="8" s="1"/>
  <c r="G80" i="6"/>
  <c r="H80" i="6" s="1"/>
  <c r="G70" i="6"/>
  <c r="H70" i="6" s="1"/>
  <c r="G60" i="6"/>
  <c r="H60" i="6" s="1"/>
  <c r="G51" i="6"/>
  <c r="H51" i="6" s="1"/>
  <c r="G39" i="6"/>
  <c r="H39" i="6" s="1"/>
  <c r="G30" i="6"/>
  <c r="H30" i="6" s="1"/>
  <c r="G18" i="6"/>
  <c r="H18" i="6" s="1"/>
  <c r="G11" i="6"/>
  <c r="H11" i="6" s="1"/>
  <c r="G6" i="6"/>
  <c r="H6" i="6" s="1"/>
  <c r="F80" i="6"/>
  <c r="F70" i="6"/>
  <c r="F60" i="6"/>
  <c r="F51" i="6"/>
  <c r="F39" i="6"/>
  <c r="F30" i="6"/>
  <c r="F18" i="6"/>
  <c r="F11" i="6"/>
  <c r="F6" i="6"/>
  <c r="D70" i="7"/>
  <c r="E70" i="7" s="1"/>
  <c r="D66" i="7"/>
  <c r="E66" i="7" s="1"/>
  <c r="D62" i="7"/>
  <c r="E62" i="7" s="1"/>
  <c r="D58" i="7"/>
  <c r="E58" i="7" s="1"/>
  <c r="D54" i="7"/>
  <c r="E54" i="7" s="1"/>
  <c r="D50" i="7"/>
  <c r="E50" i="7" s="1"/>
  <c r="D42" i="7"/>
  <c r="E42" i="7" s="1"/>
  <c r="D38" i="7"/>
  <c r="E38" i="7" s="1"/>
  <c r="D33" i="7"/>
  <c r="E33" i="7" s="1"/>
  <c r="D29" i="7"/>
  <c r="E29" i="7" s="1"/>
  <c r="D25" i="7"/>
  <c r="E25" i="7" s="1"/>
  <c r="D21" i="7"/>
  <c r="E21" i="7" s="1"/>
  <c r="D17" i="7"/>
  <c r="E17" i="7" s="1"/>
  <c r="D13" i="7"/>
  <c r="E13" i="7" s="1"/>
  <c r="D9" i="7"/>
  <c r="E9" i="7" s="1"/>
  <c r="O121" i="8" l="1"/>
  <c r="J130" i="8"/>
  <c r="J96" i="8"/>
  <c r="I96" i="8"/>
  <c r="O113" i="8"/>
  <c r="O138" i="8"/>
  <c r="J109" i="8"/>
  <c r="O14" i="8"/>
  <c r="J40" i="8"/>
  <c r="J67" i="8"/>
  <c r="O76" i="8"/>
  <c r="J84" i="8"/>
  <c r="O95" i="8"/>
  <c r="O120" i="8"/>
  <c r="O137" i="8"/>
  <c r="O5" i="8"/>
  <c r="O10" i="8"/>
  <c r="O18" i="8"/>
  <c r="N35" i="8"/>
  <c r="O35" i="8" s="1"/>
  <c r="J48" i="8"/>
  <c r="O54" i="8"/>
  <c r="O71" i="8"/>
  <c r="J80" i="8"/>
  <c r="O88" i="8"/>
  <c r="N100" i="8"/>
  <c r="O100" i="8" s="1"/>
  <c r="J103" i="8"/>
  <c r="I109" i="8"/>
  <c r="J112" i="8"/>
  <c r="N116" i="8"/>
  <c r="O116" i="8" s="1"/>
  <c r="N126" i="8"/>
  <c r="O126" i="8" s="1"/>
  <c r="O129" i="8"/>
  <c r="N142" i="8"/>
  <c r="O142" i="8" s="1"/>
  <c r="O145" i="8"/>
  <c r="O74" i="8"/>
  <c r="J82" i="8"/>
  <c r="J133" i="8"/>
  <c r="O52" i="8"/>
  <c r="O57" i="8"/>
  <c r="O69" i="8"/>
  <c r="O78" i="8"/>
  <c r="O86" i="8"/>
  <c r="O91" i="8"/>
  <c r="J99" i="8"/>
  <c r="O108" i="8"/>
  <c r="J125" i="8"/>
  <c r="J141" i="8"/>
  <c r="O4" i="8"/>
  <c r="J9" i="8"/>
  <c r="J8" i="8" s="1"/>
  <c r="K8" i="8" s="1"/>
  <c r="O13" i="8"/>
  <c r="O8" i="8" s="1"/>
  <c r="P8" i="8" s="1"/>
  <c r="O17" i="8"/>
  <c r="J22" i="8"/>
  <c r="J26" i="8"/>
  <c r="O30" i="8"/>
  <c r="O34" i="8"/>
  <c r="I38" i="8"/>
  <c r="J38" i="8" s="1"/>
  <c r="O39" i="8"/>
  <c r="I42" i="8"/>
  <c r="J42" i="8" s="1"/>
  <c r="O43" i="8"/>
  <c r="N46" i="8"/>
  <c r="O46" i="8" s="1"/>
  <c r="O47" i="8"/>
  <c r="I50" i="8"/>
  <c r="J50" i="8" s="1"/>
  <c r="O51" i="8"/>
  <c r="O56" i="8"/>
  <c r="I59" i="8"/>
  <c r="J59" i="8" s="1"/>
  <c r="J60" i="8"/>
  <c r="N63" i="8"/>
  <c r="O63" i="8" s="1"/>
  <c r="O64" i="8"/>
  <c r="J68" i="8"/>
  <c r="O72" i="8"/>
  <c r="J77" i="8"/>
  <c r="O81" i="8"/>
  <c r="O85" i="8"/>
  <c r="O90" i="8"/>
  <c r="I93" i="8"/>
  <c r="J93" i="8" s="1"/>
  <c r="O94" i="8"/>
  <c r="N97" i="8"/>
  <c r="O97" i="8" s="1"/>
  <c r="J98" i="8"/>
  <c r="I101" i="8"/>
  <c r="J101" i="8" s="1"/>
  <c r="J102" i="8"/>
  <c r="N105" i="8"/>
  <c r="O105" i="8" s="1"/>
  <c r="O106" i="8"/>
  <c r="I110" i="8"/>
  <c r="J110" i="8" s="1"/>
  <c r="O111" i="8"/>
  <c r="I114" i="8"/>
  <c r="J114" i="8" s="1"/>
  <c r="J115" i="8"/>
  <c r="I118" i="8"/>
  <c r="J118" i="8" s="1"/>
  <c r="J119" i="8"/>
  <c r="N122" i="8"/>
  <c r="O122" i="8" s="1"/>
  <c r="O123" i="8"/>
  <c r="O128" i="8"/>
  <c r="O132" i="8"/>
  <c r="J136" i="8"/>
  <c r="J140" i="8"/>
  <c r="O144" i="8"/>
  <c r="N20" i="8"/>
  <c r="O20" i="8" s="1"/>
  <c r="I24" i="8"/>
  <c r="J24" i="8" s="1"/>
  <c r="I28" i="8"/>
  <c r="J28" i="8" s="1"/>
  <c r="N23" i="8"/>
  <c r="O23" i="8" s="1"/>
  <c r="N27" i="8"/>
  <c r="O27" i="8" s="1"/>
  <c r="I31" i="8"/>
  <c r="J31" i="8" s="1"/>
  <c r="D5" i="7"/>
  <c r="E5" i="7" s="1"/>
  <c r="C33" i="7"/>
  <c r="C29" i="7"/>
  <c r="C25" i="7"/>
  <c r="C21" i="7"/>
  <c r="C17" i="7"/>
  <c r="C13" i="7"/>
  <c r="C9" i="7"/>
  <c r="C5" i="7"/>
  <c r="X35" i="4"/>
  <c r="Y34" i="4" s="1"/>
  <c r="T35" i="4"/>
  <c r="U34" i="4" s="1"/>
  <c r="R35" i="4"/>
  <c r="S34" i="4" s="1"/>
  <c r="P35" i="4"/>
  <c r="Q33" i="4" s="1"/>
  <c r="N35" i="4"/>
  <c r="O33" i="4" s="1"/>
  <c r="L35" i="4"/>
  <c r="M34" i="4" s="1"/>
  <c r="H35" i="4"/>
  <c r="I33" i="4" s="1"/>
  <c r="F35" i="4"/>
  <c r="G33" i="4" s="1"/>
  <c r="D35" i="4"/>
  <c r="E34" i="4" s="1"/>
  <c r="B35" i="4"/>
  <c r="C30" i="4" s="1"/>
  <c r="V34" i="4"/>
  <c r="Q34" i="4"/>
  <c r="J34" i="4"/>
  <c r="V33" i="4"/>
  <c r="S33" i="4"/>
  <c r="J33" i="4"/>
  <c r="C33" i="4"/>
  <c r="V32" i="4"/>
  <c r="S32" i="4"/>
  <c r="O32" i="4"/>
  <c r="J32" i="4"/>
  <c r="V31" i="4"/>
  <c r="S31" i="4"/>
  <c r="O31" i="4"/>
  <c r="J31" i="4"/>
  <c r="V30" i="4"/>
  <c r="S30" i="4"/>
  <c r="Q30" i="4"/>
  <c r="O30" i="4"/>
  <c r="J30" i="4"/>
  <c r="V29" i="4"/>
  <c r="U29" i="4"/>
  <c r="S29" i="4"/>
  <c r="O29" i="4"/>
  <c r="J29" i="4"/>
  <c r="V28" i="4"/>
  <c r="S28" i="4"/>
  <c r="O28" i="4"/>
  <c r="J28" i="4"/>
  <c r="G28" i="4"/>
  <c r="V27" i="4"/>
  <c r="S27" i="4"/>
  <c r="O27" i="4"/>
  <c r="J27" i="4"/>
  <c r="V26" i="4"/>
  <c r="S26" i="4"/>
  <c r="Q26" i="4"/>
  <c r="O26" i="4"/>
  <c r="J26" i="4"/>
  <c r="C26" i="4"/>
  <c r="V25" i="4"/>
  <c r="S25" i="4"/>
  <c r="O25" i="4"/>
  <c r="J25" i="4"/>
  <c r="C25" i="4"/>
  <c r="V24" i="4"/>
  <c r="S24" i="4"/>
  <c r="O24" i="4"/>
  <c r="J24" i="4"/>
  <c r="V23" i="4"/>
  <c r="S23" i="4"/>
  <c r="O23" i="4"/>
  <c r="M23" i="4"/>
  <c r="J23" i="4"/>
  <c r="G23" i="4"/>
  <c r="V22" i="4"/>
  <c r="S22" i="4"/>
  <c r="O22" i="4"/>
  <c r="J22" i="4"/>
  <c r="V21" i="4"/>
  <c r="U21" i="4"/>
  <c r="S21" i="4"/>
  <c r="O21" i="4"/>
  <c r="J21" i="4"/>
  <c r="G21" i="4"/>
  <c r="X15" i="4"/>
  <c r="Y14" i="4" s="1"/>
  <c r="T15" i="4"/>
  <c r="U13" i="4" s="1"/>
  <c r="R15" i="4"/>
  <c r="S13" i="4" s="1"/>
  <c r="P15" i="4"/>
  <c r="Q13" i="4" s="1"/>
  <c r="N15" i="4"/>
  <c r="O14" i="4" s="1"/>
  <c r="L15" i="4"/>
  <c r="M9" i="4" s="1"/>
  <c r="H15" i="4"/>
  <c r="I13" i="4" s="1"/>
  <c r="F15" i="4"/>
  <c r="G9" i="4" s="1"/>
  <c r="D15" i="4"/>
  <c r="E14" i="4" s="1"/>
  <c r="B15" i="4"/>
  <c r="C14" i="4"/>
  <c r="M13" i="4"/>
  <c r="C12" i="4"/>
  <c r="G10" i="4"/>
  <c r="C10" i="4"/>
  <c r="U9" i="4"/>
  <c r="C8" i="4"/>
  <c r="G6" i="4"/>
  <c r="C6" i="4"/>
  <c r="M5" i="4"/>
  <c r="C4" i="4"/>
  <c r="I1272" i="1"/>
  <c r="I1271" i="1"/>
  <c r="I1270" i="1"/>
  <c r="I1269" i="1"/>
  <c r="I1268" i="1"/>
  <c r="I597" i="1"/>
  <c r="I596" i="1"/>
  <c r="I595" i="1"/>
  <c r="I594" i="1"/>
  <c r="I593" i="1"/>
  <c r="I590" i="1"/>
  <c r="I598" i="1"/>
  <c r="I592" i="1"/>
  <c r="I591" i="1"/>
  <c r="I1266" i="1"/>
  <c r="I1265" i="1"/>
  <c r="I1264" i="1"/>
  <c r="I1263" i="1"/>
  <c r="I585" i="1"/>
  <c r="I582" i="1"/>
  <c r="I581" i="1"/>
  <c r="I580" i="1"/>
  <c r="I589" i="1"/>
  <c r="I588" i="1"/>
  <c r="I587" i="1"/>
  <c r="I586" i="1"/>
  <c r="I583" i="1"/>
  <c r="I584" i="1"/>
  <c r="I1262" i="1"/>
  <c r="I1261" i="1"/>
  <c r="I1260" i="1"/>
  <c r="I1259" i="1"/>
  <c r="I579" i="1"/>
  <c r="I578" i="1"/>
  <c r="I577" i="1"/>
  <c r="I576" i="1"/>
  <c r="I572" i="1"/>
  <c r="I574" i="1"/>
  <c r="I573" i="1"/>
  <c r="I575" i="1"/>
  <c r="I571" i="1"/>
  <c r="I1103" i="1"/>
  <c r="I1102" i="1"/>
  <c r="I1101" i="1"/>
  <c r="I1100" i="1"/>
  <c r="I1099" i="1"/>
  <c r="I315" i="1"/>
  <c r="I314" i="1"/>
  <c r="I317" i="1"/>
  <c r="I316" i="1"/>
  <c r="I313" i="1"/>
  <c r="I1098" i="1"/>
  <c r="I1097" i="1"/>
  <c r="I1096" i="1"/>
  <c r="I1095" i="1"/>
  <c r="I1094" i="1"/>
  <c r="I1093" i="1"/>
  <c r="I1092" i="1"/>
  <c r="I1091" i="1"/>
  <c r="I1090" i="1"/>
  <c r="I310" i="1"/>
  <c r="I312" i="1"/>
  <c r="I311" i="1"/>
  <c r="I1089" i="1"/>
  <c r="I1088" i="1"/>
  <c r="I1087" i="1"/>
  <c r="I1086" i="1"/>
  <c r="I1085" i="1"/>
  <c r="I1084" i="1"/>
  <c r="I1083" i="1"/>
  <c r="I309" i="1"/>
  <c r="I308" i="1"/>
  <c r="I307" i="1"/>
  <c r="I304" i="1"/>
  <c r="I305" i="1"/>
  <c r="I306" i="1"/>
  <c r="I1346" i="1"/>
  <c r="I1345" i="1"/>
  <c r="I1344" i="1"/>
  <c r="I1343" i="1"/>
  <c r="I1342" i="1"/>
  <c r="I696" i="1"/>
  <c r="I699" i="1"/>
  <c r="I698" i="1"/>
  <c r="I697" i="1"/>
  <c r="I694" i="1"/>
  <c r="I693" i="1"/>
  <c r="I692" i="1"/>
  <c r="I695" i="1"/>
  <c r="I1341" i="1"/>
  <c r="I1340" i="1"/>
  <c r="I1339" i="1"/>
  <c r="I684" i="1"/>
  <c r="I689" i="1"/>
  <c r="I691" i="1"/>
  <c r="I690" i="1"/>
  <c r="I688" i="1"/>
  <c r="I687" i="1"/>
  <c r="I686" i="1"/>
  <c r="I685" i="1"/>
  <c r="I1338" i="1"/>
  <c r="I1337" i="1"/>
  <c r="I1336" i="1"/>
  <c r="I1335" i="1"/>
  <c r="I1334" i="1"/>
  <c r="I1333" i="1"/>
  <c r="I1332" i="1"/>
  <c r="I683" i="1"/>
  <c r="I675" i="1"/>
  <c r="I680" i="1"/>
  <c r="I676" i="1"/>
  <c r="I682" i="1"/>
  <c r="I681" i="1"/>
  <c r="I679" i="1"/>
  <c r="I678" i="1"/>
  <c r="I677" i="1"/>
  <c r="I1427" i="1"/>
  <c r="I1426" i="1"/>
  <c r="I1425" i="1"/>
  <c r="I1424" i="1"/>
  <c r="I1423" i="1"/>
  <c r="I1422" i="1"/>
  <c r="I1421" i="1"/>
  <c r="I1420" i="1"/>
  <c r="I817" i="1"/>
  <c r="I816" i="1"/>
  <c r="I814" i="1"/>
  <c r="I813" i="1"/>
  <c r="I812" i="1"/>
  <c r="I811" i="1"/>
  <c r="I810" i="1"/>
  <c r="I818" i="1"/>
  <c r="I819" i="1"/>
  <c r="I815" i="1"/>
  <c r="I1419" i="1"/>
  <c r="I1418" i="1"/>
  <c r="I1417" i="1"/>
  <c r="I808" i="1"/>
  <c r="I807" i="1"/>
  <c r="I804" i="1"/>
  <c r="I805" i="1"/>
  <c r="I803" i="1"/>
  <c r="I801" i="1"/>
  <c r="I800" i="1"/>
  <c r="I802" i="1"/>
  <c r="I809" i="1"/>
  <c r="I806" i="1"/>
  <c r="I1416" i="1"/>
  <c r="I1415" i="1"/>
  <c r="I1414" i="1"/>
  <c r="I1413" i="1"/>
  <c r="I1412" i="1"/>
  <c r="I799" i="1"/>
  <c r="I795" i="1"/>
  <c r="I794" i="1"/>
  <c r="I797" i="1"/>
  <c r="I796" i="1"/>
  <c r="I793" i="1"/>
  <c r="I791" i="1"/>
  <c r="I798" i="1"/>
  <c r="I792" i="1"/>
  <c r="I790" i="1"/>
  <c r="I480" i="1"/>
  <c r="I479" i="1"/>
  <c r="I482" i="1"/>
  <c r="I481" i="1"/>
  <c r="I478" i="1"/>
  <c r="I483" i="1"/>
  <c r="I1196" i="1"/>
  <c r="I1195" i="1"/>
  <c r="I1194" i="1"/>
  <c r="I1193" i="1"/>
  <c r="I477" i="1"/>
  <c r="I470" i="1"/>
  <c r="I469" i="1"/>
  <c r="I468" i="1"/>
  <c r="I476" i="1"/>
  <c r="I475" i="1"/>
  <c r="I474" i="1"/>
  <c r="I473" i="1"/>
  <c r="I472" i="1"/>
  <c r="I471" i="1"/>
  <c r="I1192" i="1"/>
  <c r="I1191" i="1"/>
  <c r="I1190" i="1"/>
  <c r="I462" i="1"/>
  <c r="I461" i="1"/>
  <c r="I460" i="1"/>
  <c r="I459" i="1"/>
  <c r="I458" i="1"/>
  <c r="I1147" i="1"/>
  <c r="I1146" i="1"/>
  <c r="I389" i="1"/>
  <c r="I388" i="1"/>
  <c r="I387" i="1"/>
  <c r="I386" i="1"/>
  <c r="I385" i="1"/>
  <c r="I383" i="1"/>
  <c r="I382" i="1"/>
  <c r="I380" i="1"/>
  <c r="I381" i="1"/>
  <c r="I1145" i="1"/>
  <c r="I1144" i="1"/>
  <c r="I1143" i="1"/>
  <c r="I1142" i="1"/>
  <c r="I379" i="1"/>
  <c r="I376" i="1"/>
  <c r="I375" i="1"/>
  <c r="I374" i="1"/>
  <c r="I373" i="1"/>
  <c r="I372" i="1"/>
  <c r="I377" i="1"/>
  <c r="I378" i="1"/>
  <c r="I974" i="1"/>
  <c r="I973" i="1"/>
  <c r="I972" i="1"/>
  <c r="I971" i="1"/>
  <c r="I254" i="1"/>
  <c r="I255" i="1"/>
  <c r="I259" i="1"/>
  <c r="I261" i="1"/>
  <c r="I260" i="1"/>
  <c r="I258" i="1"/>
  <c r="I257" i="1"/>
  <c r="I256" i="1"/>
  <c r="I970" i="1"/>
  <c r="I969" i="1"/>
  <c r="I968" i="1"/>
  <c r="I967" i="1"/>
  <c r="I966" i="1"/>
  <c r="I965" i="1"/>
  <c r="I964" i="1"/>
  <c r="I250" i="1"/>
  <c r="I247" i="1"/>
  <c r="I252" i="1"/>
  <c r="I251" i="1"/>
  <c r="I249" i="1"/>
  <c r="I248" i="1"/>
  <c r="I245" i="1"/>
  <c r="I243" i="1"/>
  <c r="I244" i="1"/>
  <c r="I246" i="1"/>
  <c r="I963" i="1"/>
  <c r="I962" i="1"/>
  <c r="I961" i="1"/>
  <c r="I960" i="1"/>
  <c r="I959" i="1"/>
  <c r="I958" i="1"/>
  <c r="I957" i="1"/>
  <c r="I956" i="1"/>
  <c r="I242" i="1"/>
  <c r="I239" i="1"/>
  <c r="I236" i="1"/>
  <c r="I235" i="1"/>
  <c r="I240" i="1"/>
  <c r="I238" i="1"/>
  <c r="I237" i="1"/>
  <c r="I241" i="1"/>
  <c r="I878" i="1"/>
  <c r="I150" i="1"/>
  <c r="I149" i="1"/>
  <c r="I153" i="1"/>
  <c r="I152" i="1"/>
  <c r="I148" i="1"/>
  <c r="I877" i="1"/>
  <c r="I876" i="1"/>
  <c r="I147" i="1"/>
  <c r="I145" i="1"/>
  <c r="I144" i="1"/>
  <c r="I146" i="1"/>
  <c r="I140" i="1"/>
  <c r="I139" i="1"/>
  <c r="I143" i="1"/>
  <c r="I142" i="1"/>
  <c r="I71" i="1"/>
  <c r="I455" i="1"/>
  <c r="I454" i="1"/>
  <c r="I453" i="1"/>
  <c r="I456" i="1"/>
  <c r="I452" i="1"/>
  <c r="I457" i="1"/>
  <c r="I1189" i="1"/>
  <c r="I1188" i="1"/>
  <c r="I1187" i="1"/>
  <c r="I445" i="1"/>
  <c r="I446" i="1"/>
  <c r="I444" i="1"/>
  <c r="I447" i="1"/>
  <c r="I451" i="1"/>
  <c r="I450" i="1"/>
  <c r="I449" i="1"/>
  <c r="I442" i="1"/>
  <c r="I448" i="1"/>
  <c r="I443" i="1"/>
  <c r="I1186" i="1"/>
  <c r="I1185" i="1"/>
  <c r="I435" i="1"/>
  <c r="I434" i="1"/>
  <c r="I436" i="1"/>
  <c r="I432" i="1"/>
  <c r="I433" i="1"/>
  <c r="I1411" i="1"/>
  <c r="I1410" i="1"/>
  <c r="I1409" i="1"/>
  <c r="I1408" i="1"/>
  <c r="I1407" i="1"/>
  <c r="I1406" i="1"/>
  <c r="I782" i="1"/>
  <c r="I780" i="1"/>
  <c r="I781" i="1"/>
  <c r="I788" i="1"/>
  <c r="I787" i="1"/>
  <c r="I786" i="1"/>
  <c r="I784" i="1"/>
  <c r="I783" i="1"/>
  <c r="I789" i="1"/>
  <c r="I785" i="1"/>
  <c r="I1405" i="1"/>
  <c r="I1404" i="1"/>
  <c r="I1403" i="1"/>
  <c r="I1402" i="1"/>
  <c r="I778" i="1"/>
  <c r="I777" i="1"/>
  <c r="I775" i="1"/>
  <c r="I774" i="1"/>
  <c r="I773" i="1"/>
  <c r="I772" i="1"/>
  <c r="I771" i="1"/>
  <c r="I770" i="1"/>
  <c r="I779" i="1"/>
  <c r="I776" i="1"/>
  <c r="I769" i="1"/>
  <c r="I768" i="1"/>
  <c r="I767" i="1"/>
  <c r="I765" i="1"/>
  <c r="I764" i="1"/>
  <c r="I766" i="1"/>
  <c r="I763" i="1"/>
  <c r="I761" i="1"/>
  <c r="I762" i="1"/>
  <c r="I760" i="1"/>
  <c r="I1331" i="1"/>
  <c r="I1330" i="1"/>
  <c r="I1329" i="1"/>
  <c r="I1328" i="1"/>
  <c r="I668" i="1"/>
  <c r="I671" i="1"/>
  <c r="I674" i="1"/>
  <c r="I673" i="1"/>
  <c r="I672" i="1"/>
  <c r="I669" i="1"/>
  <c r="I667" i="1"/>
  <c r="I670" i="1"/>
  <c r="I1327" i="1"/>
  <c r="I1326" i="1"/>
  <c r="I1325" i="1"/>
  <c r="I1324" i="1"/>
  <c r="I662" i="1"/>
  <c r="I659" i="1"/>
  <c r="I661" i="1"/>
  <c r="I666" i="1"/>
  <c r="I665" i="1"/>
  <c r="I660" i="1"/>
  <c r="I664" i="1"/>
  <c r="I663" i="1"/>
  <c r="I1323" i="1"/>
  <c r="I1322" i="1"/>
  <c r="I1321" i="1"/>
  <c r="I1320" i="1"/>
  <c r="I658" i="1"/>
  <c r="I655" i="1"/>
  <c r="I650" i="1"/>
  <c r="I657" i="1"/>
  <c r="I656" i="1"/>
  <c r="I654" i="1"/>
  <c r="I653" i="1"/>
  <c r="I652" i="1"/>
  <c r="I651" i="1"/>
  <c r="I1258" i="1"/>
  <c r="I1257" i="1"/>
  <c r="I1256" i="1"/>
  <c r="I1255" i="1"/>
  <c r="I1254" i="1"/>
  <c r="I1253" i="1"/>
  <c r="I1252" i="1"/>
  <c r="I570" i="1"/>
  <c r="I568" i="1"/>
  <c r="I567" i="1"/>
  <c r="I566" i="1"/>
  <c r="I565" i="1"/>
  <c r="I563" i="1"/>
  <c r="I561" i="1"/>
  <c r="I564" i="1"/>
  <c r="I562" i="1"/>
  <c r="I569" i="1"/>
  <c r="I1251" i="1"/>
  <c r="I1250" i="1"/>
  <c r="I1249" i="1"/>
  <c r="I1248" i="1"/>
  <c r="I1247" i="1"/>
  <c r="I1246" i="1"/>
  <c r="I560" i="1"/>
  <c r="I559" i="1"/>
  <c r="I558" i="1"/>
  <c r="I557" i="1"/>
  <c r="I556" i="1"/>
  <c r="I554" i="1"/>
  <c r="I553" i="1"/>
  <c r="I552" i="1"/>
  <c r="I551" i="1"/>
  <c r="I555" i="1"/>
  <c r="I1245" i="1"/>
  <c r="I1244" i="1"/>
  <c r="I1243" i="1"/>
  <c r="I1242" i="1"/>
  <c r="I1241" i="1"/>
  <c r="I543" i="1"/>
  <c r="I544" i="1"/>
  <c r="I545" i="1"/>
  <c r="I549" i="1"/>
  <c r="I546" i="1"/>
  <c r="I542" i="1"/>
  <c r="I547" i="1"/>
  <c r="I550" i="1"/>
  <c r="I548" i="1"/>
  <c r="I1141" i="1"/>
  <c r="I1140" i="1"/>
  <c r="I370" i="1"/>
  <c r="I368" i="1"/>
  <c r="I367" i="1"/>
  <c r="I369" i="1"/>
  <c r="I371" i="1"/>
  <c r="I365" i="1"/>
  <c r="I364" i="1"/>
  <c r="I363" i="1"/>
  <c r="I366" i="1"/>
  <c r="I362" i="1"/>
  <c r="I1139" i="1"/>
  <c r="I1138" i="1"/>
  <c r="I1137" i="1"/>
  <c r="I1136" i="1"/>
  <c r="I1135" i="1"/>
  <c r="I1134" i="1"/>
  <c r="I357" i="1"/>
  <c r="I356" i="1"/>
  <c r="I355" i="1"/>
  <c r="I354" i="1"/>
  <c r="I361" i="1"/>
  <c r="I360" i="1"/>
  <c r="I358" i="1"/>
  <c r="I359" i="1"/>
  <c r="I1082" i="1"/>
  <c r="I1081" i="1"/>
  <c r="I1080" i="1"/>
  <c r="I1079" i="1"/>
  <c r="I1078" i="1"/>
  <c r="I1077" i="1"/>
  <c r="I303" i="1"/>
  <c r="I302" i="1"/>
  <c r="I301" i="1"/>
  <c r="I300" i="1"/>
  <c r="I299" i="1"/>
  <c r="I1076" i="1"/>
  <c r="I1075" i="1"/>
  <c r="I1074" i="1"/>
  <c r="I1073" i="1"/>
  <c r="I1072" i="1"/>
  <c r="I1071" i="1"/>
  <c r="I1070" i="1"/>
  <c r="I1069" i="1"/>
  <c r="I296" i="1"/>
  <c r="I297" i="1"/>
  <c r="I298" i="1"/>
  <c r="I1068" i="1"/>
  <c r="I1067" i="1"/>
  <c r="I1066" i="1"/>
  <c r="I1065" i="1"/>
  <c r="I1064" i="1"/>
  <c r="I1063" i="1"/>
  <c r="I1062" i="1"/>
  <c r="I1061" i="1"/>
  <c r="I295" i="1"/>
  <c r="I294" i="1"/>
  <c r="I291" i="1"/>
  <c r="I290" i="1"/>
  <c r="I293" i="1"/>
  <c r="I292" i="1"/>
  <c r="I955" i="1"/>
  <c r="I954" i="1"/>
  <c r="I953" i="1"/>
  <c r="I952" i="1"/>
  <c r="I951" i="1"/>
  <c r="I950" i="1"/>
  <c r="I232" i="1"/>
  <c r="I231" i="1"/>
  <c r="I230" i="1"/>
  <c r="I229" i="1"/>
  <c r="I227" i="1"/>
  <c r="I226" i="1"/>
  <c r="I234" i="1"/>
  <c r="I228" i="1"/>
  <c r="I233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223" i="1"/>
  <c r="I222" i="1"/>
  <c r="I221" i="1"/>
  <c r="I218" i="1"/>
  <c r="I219" i="1"/>
  <c r="I220" i="1"/>
  <c r="I224" i="1"/>
  <c r="I225" i="1"/>
  <c r="I217" i="1"/>
  <c r="I216" i="1"/>
  <c r="I935" i="1"/>
  <c r="I934" i="1"/>
  <c r="I933" i="1"/>
  <c r="I932" i="1"/>
  <c r="I931" i="1"/>
  <c r="I930" i="1"/>
  <c r="I214" i="1"/>
  <c r="I213" i="1"/>
  <c r="I212" i="1"/>
  <c r="I210" i="1"/>
  <c r="I209" i="1"/>
  <c r="I211" i="1"/>
  <c r="I208" i="1"/>
  <c r="I215" i="1"/>
  <c r="I875" i="1"/>
  <c r="I137" i="1"/>
  <c r="I135" i="1"/>
  <c r="I136" i="1"/>
  <c r="I134" i="1"/>
  <c r="I133" i="1"/>
  <c r="I873" i="1"/>
  <c r="I130" i="1"/>
  <c r="I129" i="1"/>
  <c r="I132" i="1"/>
  <c r="I131" i="1"/>
  <c r="I872" i="1"/>
  <c r="I871" i="1"/>
  <c r="I128" i="1"/>
  <c r="I127" i="1"/>
  <c r="I126" i="1"/>
  <c r="I125" i="1"/>
  <c r="I124" i="1"/>
  <c r="I858" i="1"/>
  <c r="I857" i="1"/>
  <c r="I856" i="1"/>
  <c r="I855" i="1"/>
  <c r="I854" i="1"/>
  <c r="I853" i="1"/>
  <c r="I852" i="1"/>
  <c r="I70" i="1"/>
  <c r="I69" i="1"/>
  <c r="I68" i="1"/>
  <c r="I66" i="1"/>
  <c r="I65" i="1"/>
  <c r="I64" i="1"/>
  <c r="I63" i="1"/>
  <c r="I67" i="1"/>
  <c r="I851" i="1"/>
  <c r="I850" i="1"/>
  <c r="I849" i="1"/>
  <c r="I848" i="1"/>
  <c r="I847" i="1"/>
  <c r="I846" i="1"/>
  <c r="I62" i="1"/>
  <c r="I61" i="1"/>
  <c r="I60" i="1"/>
  <c r="I59" i="1"/>
  <c r="I58" i="1"/>
  <c r="I57" i="1"/>
  <c r="I845" i="1"/>
  <c r="I844" i="1"/>
  <c r="I843" i="1"/>
  <c r="I56" i="1"/>
  <c r="I55" i="1"/>
  <c r="I54" i="1"/>
  <c r="I53" i="1"/>
  <c r="I51" i="1"/>
  <c r="I50" i="1"/>
  <c r="I52" i="1"/>
  <c r="I49" i="1"/>
  <c r="I1319" i="1"/>
  <c r="I1318" i="1"/>
  <c r="I1317" i="1"/>
  <c r="I1316" i="1"/>
  <c r="I1315" i="1"/>
  <c r="I649" i="1"/>
  <c r="I648" i="1"/>
  <c r="I647" i="1"/>
  <c r="I646" i="1"/>
  <c r="I645" i="1"/>
  <c r="I644" i="1"/>
  <c r="I643" i="1"/>
  <c r="I642" i="1"/>
  <c r="I1314" i="1"/>
  <c r="I1313" i="1"/>
  <c r="I1312" i="1"/>
  <c r="I1311" i="1"/>
  <c r="I641" i="1"/>
  <c r="I640" i="1"/>
  <c r="I639" i="1"/>
  <c r="I638" i="1"/>
  <c r="I637" i="1"/>
  <c r="I636" i="1"/>
  <c r="I635" i="1"/>
  <c r="I634" i="1"/>
  <c r="I1310" i="1"/>
  <c r="I1309" i="1"/>
  <c r="I1308" i="1"/>
  <c r="I1307" i="1"/>
  <c r="I1306" i="1"/>
  <c r="I1305" i="1"/>
  <c r="I633" i="1"/>
  <c r="I632" i="1"/>
  <c r="I631" i="1"/>
  <c r="I630" i="1"/>
  <c r="I629" i="1"/>
  <c r="I628" i="1"/>
  <c r="I627" i="1"/>
  <c r="I626" i="1"/>
  <c r="I625" i="1"/>
  <c r="I1240" i="1"/>
  <c r="I1239" i="1"/>
  <c r="I1238" i="1"/>
  <c r="I1237" i="1"/>
  <c r="I541" i="1"/>
  <c r="I539" i="1"/>
  <c r="I538" i="1"/>
  <c r="I537" i="1"/>
  <c r="I536" i="1"/>
  <c r="I535" i="1"/>
  <c r="I534" i="1"/>
  <c r="I532" i="1"/>
  <c r="I540" i="1"/>
  <c r="I533" i="1"/>
  <c r="I1236" i="1"/>
  <c r="I1235" i="1"/>
  <c r="I1234" i="1"/>
  <c r="I531" i="1"/>
  <c r="I530" i="1"/>
  <c r="I529" i="1"/>
  <c r="I528" i="1"/>
  <c r="I527" i="1"/>
  <c r="I525" i="1"/>
  <c r="I524" i="1"/>
  <c r="I523" i="1"/>
  <c r="I522" i="1"/>
  <c r="I526" i="1"/>
  <c r="I1233" i="1"/>
  <c r="I1232" i="1"/>
  <c r="I520" i="1"/>
  <c r="I519" i="1"/>
  <c r="I518" i="1"/>
  <c r="I516" i="1"/>
  <c r="I515" i="1"/>
  <c r="I514" i="1"/>
  <c r="I521" i="1"/>
  <c r="I517" i="1"/>
  <c r="I513" i="1"/>
  <c r="I1184" i="1"/>
  <c r="I1183" i="1"/>
  <c r="I1182" i="1"/>
  <c r="I430" i="1"/>
  <c r="I429" i="1"/>
  <c r="I428" i="1"/>
  <c r="I427" i="1"/>
  <c r="I426" i="1"/>
  <c r="I431" i="1"/>
  <c r="I1181" i="1"/>
  <c r="I1180" i="1"/>
  <c r="I1179" i="1"/>
  <c r="I416" i="1"/>
  <c r="I425" i="1"/>
  <c r="I424" i="1"/>
  <c r="I423" i="1"/>
  <c r="I422" i="1"/>
  <c r="I421" i="1"/>
  <c r="I420" i="1"/>
  <c r="I417" i="1"/>
  <c r="I419" i="1"/>
  <c r="I418" i="1"/>
  <c r="I1178" i="1"/>
  <c r="I1177" i="1"/>
  <c r="I1176" i="1"/>
  <c r="I1175" i="1"/>
  <c r="I1174" i="1"/>
  <c r="I415" i="1"/>
  <c r="I414" i="1"/>
  <c r="I412" i="1"/>
  <c r="I411" i="1"/>
  <c r="I413" i="1"/>
  <c r="I929" i="1"/>
  <c r="I928" i="1"/>
  <c r="I927" i="1"/>
  <c r="I926" i="1"/>
  <c r="I925" i="1"/>
  <c r="I207" i="1"/>
  <c r="I206" i="1"/>
  <c r="I205" i="1"/>
  <c r="I204" i="1"/>
  <c r="I203" i="1"/>
  <c r="I202" i="1"/>
  <c r="I201" i="1"/>
  <c r="I200" i="1"/>
  <c r="I199" i="1"/>
  <c r="I924" i="1"/>
  <c r="I923" i="1"/>
  <c r="I922" i="1"/>
  <c r="I921" i="1"/>
  <c r="I920" i="1"/>
  <c r="I919" i="1"/>
  <c r="I198" i="1"/>
  <c r="I196" i="1"/>
  <c r="I195" i="1"/>
  <c r="I194" i="1"/>
  <c r="I192" i="1"/>
  <c r="I191" i="1"/>
  <c r="I197" i="1"/>
  <c r="I193" i="1"/>
  <c r="I190" i="1"/>
  <c r="I189" i="1"/>
  <c r="I918" i="1"/>
  <c r="I917" i="1"/>
  <c r="I916" i="1"/>
  <c r="I915" i="1"/>
  <c r="I914" i="1"/>
  <c r="I913" i="1"/>
  <c r="I912" i="1"/>
  <c r="I188" i="1"/>
  <c r="I187" i="1"/>
  <c r="I186" i="1"/>
  <c r="I185" i="1"/>
  <c r="I184" i="1"/>
  <c r="I183" i="1"/>
  <c r="I182" i="1"/>
  <c r="I181" i="1"/>
  <c r="I870" i="1"/>
  <c r="I122" i="1"/>
  <c r="I123" i="1"/>
  <c r="I121" i="1"/>
  <c r="I119" i="1"/>
  <c r="I120" i="1"/>
  <c r="I118" i="1"/>
  <c r="I869" i="1"/>
  <c r="I117" i="1"/>
  <c r="I115" i="1"/>
  <c r="I114" i="1"/>
  <c r="I116" i="1"/>
  <c r="I868" i="1"/>
  <c r="I113" i="1"/>
  <c r="I112" i="1"/>
  <c r="I111" i="1"/>
  <c r="I110" i="1"/>
  <c r="I109" i="1"/>
  <c r="I842" i="1"/>
  <c r="I841" i="1"/>
  <c r="I47" i="1"/>
  <c r="I46" i="1"/>
  <c r="I45" i="1"/>
  <c r="I44" i="1"/>
  <c r="I43" i="1"/>
  <c r="I42" i="1"/>
  <c r="I40" i="1"/>
  <c r="I41" i="1"/>
  <c r="I840" i="1"/>
  <c r="I839" i="1"/>
  <c r="I39" i="1"/>
  <c r="I38" i="1"/>
  <c r="I37" i="1"/>
  <c r="I36" i="1"/>
  <c r="I35" i="1"/>
  <c r="I34" i="1"/>
  <c r="I838" i="1"/>
  <c r="I837" i="1"/>
  <c r="I33" i="1"/>
  <c r="I32" i="1"/>
  <c r="I31" i="1"/>
  <c r="I29" i="1"/>
  <c r="I30" i="1"/>
  <c r="I28" i="1"/>
  <c r="I27" i="1"/>
  <c r="I25" i="1"/>
  <c r="I26" i="1"/>
  <c r="I1401" i="1"/>
  <c r="I1400" i="1"/>
  <c r="I1399" i="1"/>
  <c r="I1398" i="1"/>
  <c r="I1397" i="1"/>
  <c r="I1396" i="1"/>
  <c r="I1395" i="1"/>
  <c r="I1394" i="1"/>
  <c r="I759" i="1"/>
  <c r="I758" i="1"/>
  <c r="I757" i="1"/>
  <c r="I756" i="1"/>
  <c r="I755" i="1"/>
  <c r="I754" i="1"/>
  <c r="I753" i="1"/>
  <c r="I752" i="1"/>
  <c r="I751" i="1"/>
  <c r="I750" i="1"/>
  <c r="I1393" i="1"/>
  <c r="I1392" i="1"/>
  <c r="I1391" i="1"/>
  <c r="I1390" i="1"/>
  <c r="I749" i="1"/>
  <c r="I746" i="1"/>
  <c r="I748" i="1"/>
  <c r="I747" i="1"/>
  <c r="I745" i="1"/>
  <c r="I744" i="1"/>
  <c r="I743" i="1"/>
  <c r="I742" i="1"/>
  <c r="I741" i="1"/>
  <c r="I740" i="1"/>
  <c r="I1389" i="1"/>
  <c r="I1388" i="1"/>
  <c r="I1387" i="1"/>
  <c r="I1386" i="1"/>
  <c r="I739" i="1"/>
  <c r="I737" i="1"/>
  <c r="I736" i="1"/>
  <c r="I735" i="1"/>
  <c r="I734" i="1"/>
  <c r="I733" i="1"/>
  <c r="I731" i="1"/>
  <c r="I730" i="1"/>
  <c r="I732" i="1"/>
  <c r="I738" i="1"/>
  <c r="I1133" i="1"/>
  <c r="I353" i="1"/>
  <c r="I352" i="1"/>
  <c r="I351" i="1"/>
  <c r="I350" i="1"/>
  <c r="I349" i="1"/>
  <c r="I1132" i="1"/>
  <c r="I1131" i="1"/>
  <c r="I348" i="1"/>
  <c r="I347" i="1"/>
  <c r="I346" i="1"/>
  <c r="I345" i="1"/>
  <c r="I344" i="1"/>
  <c r="I339" i="1"/>
  <c r="I338" i="1"/>
  <c r="I337" i="1"/>
  <c r="I336" i="1"/>
  <c r="I340" i="1"/>
  <c r="I1060" i="1"/>
  <c r="I1059" i="1"/>
  <c r="I1058" i="1"/>
  <c r="I1057" i="1"/>
  <c r="I1056" i="1"/>
  <c r="I1055" i="1"/>
  <c r="I1054" i="1"/>
  <c r="I1053" i="1"/>
  <c r="I1052" i="1"/>
  <c r="I1051" i="1"/>
  <c r="I289" i="1"/>
  <c r="I288" i="1"/>
  <c r="I287" i="1"/>
  <c r="I286" i="1"/>
  <c r="I285" i="1"/>
  <c r="I1050" i="1"/>
  <c r="I1049" i="1"/>
  <c r="I1048" i="1"/>
  <c r="I1047" i="1"/>
  <c r="I1046" i="1"/>
  <c r="I284" i="1"/>
  <c r="I282" i="1"/>
  <c r="I283" i="1"/>
  <c r="I1045" i="1"/>
  <c r="I1044" i="1"/>
  <c r="I1043" i="1"/>
  <c r="I1042" i="1"/>
  <c r="I1041" i="1"/>
  <c r="I1040" i="1"/>
  <c r="I1039" i="1"/>
  <c r="I1038" i="1"/>
  <c r="I281" i="1"/>
  <c r="I280" i="1"/>
  <c r="I279" i="1"/>
  <c r="I277" i="1"/>
  <c r="I276" i="1"/>
  <c r="I278" i="1"/>
  <c r="I911" i="1"/>
  <c r="I910" i="1"/>
  <c r="I909" i="1"/>
  <c r="I908" i="1"/>
  <c r="I178" i="1"/>
  <c r="I177" i="1"/>
  <c r="I176" i="1"/>
  <c r="I175" i="1"/>
  <c r="I173" i="1"/>
  <c r="I172" i="1"/>
  <c r="I174" i="1"/>
  <c r="I180" i="1"/>
  <c r="I179" i="1"/>
  <c r="I903" i="1"/>
  <c r="I902" i="1"/>
  <c r="I901" i="1"/>
  <c r="I900" i="1"/>
  <c r="I899" i="1"/>
  <c r="I898" i="1"/>
  <c r="I897" i="1"/>
  <c r="I170" i="1"/>
  <c r="I162" i="1"/>
  <c r="I165" i="1"/>
  <c r="I164" i="1"/>
  <c r="I168" i="1"/>
  <c r="I167" i="1"/>
  <c r="I171" i="1"/>
  <c r="I169" i="1"/>
  <c r="I166" i="1"/>
  <c r="I163" i="1"/>
  <c r="I890" i="1"/>
  <c r="I889" i="1"/>
  <c r="I888" i="1"/>
  <c r="I887" i="1"/>
  <c r="I886" i="1"/>
  <c r="I885" i="1"/>
  <c r="I159" i="1"/>
  <c r="I158" i="1"/>
  <c r="I156" i="1"/>
  <c r="I155" i="1"/>
  <c r="I160" i="1"/>
  <c r="I161" i="1"/>
  <c r="I157" i="1"/>
  <c r="I154" i="1"/>
  <c r="I867" i="1"/>
  <c r="I866" i="1"/>
  <c r="I108" i="1"/>
  <c r="I107" i="1"/>
  <c r="I105" i="1"/>
  <c r="I104" i="1"/>
  <c r="I103" i="1"/>
  <c r="I106" i="1"/>
  <c r="I862" i="1"/>
  <c r="I100" i="1"/>
  <c r="I99" i="1"/>
  <c r="I101" i="1"/>
  <c r="I102" i="1"/>
  <c r="I96" i="1"/>
  <c r="I94" i="1"/>
  <c r="I97" i="1"/>
  <c r="I95" i="1"/>
  <c r="I98" i="1"/>
  <c r="I836" i="1"/>
  <c r="I835" i="1"/>
  <c r="I834" i="1"/>
  <c r="I833" i="1"/>
  <c r="I24" i="1"/>
  <c r="I23" i="1"/>
  <c r="I22" i="1"/>
  <c r="I21" i="1"/>
  <c r="I20" i="1"/>
  <c r="I19" i="1"/>
  <c r="I18" i="1"/>
  <c r="I17" i="1"/>
  <c r="I832" i="1"/>
  <c r="I831" i="1"/>
  <c r="I830" i="1"/>
  <c r="I829" i="1"/>
  <c r="I828" i="1"/>
  <c r="I827" i="1"/>
  <c r="I826" i="1"/>
  <c r="I825" i="1"/>
  <c r="I16" i="1"/>
  <c r="I15" i="1"/>
  <c r="I14" i="1"/>
  <c r="I13" i="1"/>
  <c r="I12" i="1"/>
  <c r="I11" i="1"/>
  <c r="I824" i="1"/>
  <c r="I823" i="1"/>
  <c r="I822" i="1"/>
  <c r="I821" i="1"/>
  <c r="I820" i="1"/>
  <c r="I10" i="1"/>
  <c r="I4" i="1"/>
  <c r="I2" i="1"/>
  <c r="I8" i="1"/>
  <c r="I7" i="1"/>
  <c r="I6" i="1"/>
  <c r="I5" i="1"/>
  <c r="I9" i="1"/>
  <c r="I3" i="1"/>
  <c r="I1231" i="1"/>
  <c r="I1230" i="1"/>
  <c r="I1229" i="1"/>
  <c r="I509" i="1"/>
  <c r="I508" i="1"/>
  <c r="I507" i="1"/>
  <c r="I506" i="1"/>
  <c r="I505" i="1"/>
  <c r="I503" i="1"/>
  <c r="I512" i="1"/>
  <c r="I510" i="1"/>
  <c r="I504" i="1"/>
  <c r="I511" i="1"/>
  <c r="I1220" i="1"/>
  <c r="I1219" i="1"/>
  <c r="I1218" i="1"/>
  <c r="I502" i="1"/>
  <c r="I501" i="1"/>
  <c r="I500" i="1"/>
  <c r="I499" i="1"/>
  <c r="I496" i="1"/>
  <c r="I495" i="1"/>
  <c r="I493" i="1"/>
  <c r="I498" i="1"/>
  <c r="I497" i="1"/>
  <c r="I494" i="1"/>
  <c r="I1209" i="1"/>
  <c r="I1208" i="1"/>
  <c r="I1207" i="1"/>
  <c r="I1206" i="1"/>
  <c r="I1205" i="1"/>
  <c r="I1204" i="1"/>
  <c r="I490" i="1"/>
  <c r="I489" i="1"/>
  <c r="I491" i="1"/>
  <c r="I484" i="1"/>
  <c r="I487" i="1"/>
  <c r="I486" i="1"/>
  <c r="I485" i="1"/>
  <c r="I492" i="1"/>
  <c r="I488" i="1"/>
  <c r="I1298" i="1"/>
  <c r="I1297" i="1"/>
  <c r="I1296" i="1"/>
  <c r="I1295" i="1"/>
  <c r="I1294" i="1"/>
  <c r="I1293" i="1"/>
  <c r="I624" i="1"/>
  <c r="I623" i="1"/>
  <c r="I622" i="1"/>
  <c r="I620" i="1"/>
  <c r="I619" i="1"/>
  <c r="I618" i="1"/>
  <c r="I617" i="1"/>
  <c r="I621" i="1"/>
  <c r="I1285" i="1"/>
  <c r="I1284" i="1"/>
  <c r="I609" i="1"/>
  <c r="I616" i="1"/>
  <c r="I615" i="1"/>
  <c r="I613" i="1"/>
  <c r="I612" i="1"/>
  <c r="I611" i="1"/>
  <c r="I610" i="1"/>
  <c r="I614" i="1"/>
  <c r="I1277" i="1"/>
  <c r="I1276" i="1"/>
  <c r="I1275" i="1"/>
  <c r="I1274" i="1"/>
  <c r="I1273" i="1"/>
  <c r="I608" i="1"/>
  <c r="I607" i="1"/>
  <c r="I606" i="1"/>
  <c r="I605" i="1"/>
  <c r="I604" i="1"/>
  <c r="I603" i="1"/>
  <c r="I600" i="1"/>
  <c r="I601" i="1"/>
  <c r="I602" i="1"/>
  <c r="I1173" i="1"/>
  <c r="I1172" i="1"/>
  <c r="I1171" i="1"/>
  <c r="I410" i="1"/>
  <c r="I408" i="1"/>
  <c r="I407" i="1"/>
  <c r="I406" i="1"/>
  <c r="I405" i="1"/>
  <c r="I409" i="1"/>
  <c r="I1163" i="1"/>
  <c r="I1162" i="1"/>
  <c r="I1161" i="1"/>
  <c r="I1160" i="1"/>
  <c r="I404" i="1"/>
  <c r="I403" i="1"/>
  <c r="I402" i="1"/>
  <c r="I401" i="1"/>
  <c r="I400" i="1"/>
  <c r="I399" i="1"/>
  <c r="I398" i="1"/>
  <c r="I397" i="1"/>
  <c r="I396" i="1"/>
  <c r="I395" i="1"/>
  <c r="I1156" i="1"/>
  <c r="I1155" i="1"/>
  <c r="I1154" i="1"/>
  <c r="I1153" i="1"/>
  <c r="I394" i="1"/>
  <c r="I393" i="1"/>
  <c r="I392" i="1"/>
  <c r="I391" i="1"/>
  <c r="I390" i="1"/>
  <c r="I1127" i="1"/>
  <c r="I335" i="1"/>
  <c r="I333" i="1"/>
  <c r="I332" i="1"/>
  <c r="I331" i="1"/>
  <c r="I334" i="1"/>
  <c r="I1120" i="1"/>
  <c r="I330" i="1"/>
  <c r="I329" i="1"/>
  <c r="I328" i="1"/>
  <c r="I327" i="1"/>
  <c r="I326" i="1"/>
  <c r="I1113" i="1"/>
  <c r="I1112" i="1"/>
  <c r="I1111" i="1"/>
  <c r="I1110" i="1"/>
  <c r="I325" i="1"/>
  <c r="I323" i="1"/>
  <c r="I321" i="1"/>
  <c r="I319" i="1"/>
  <c r="I318" i="1"/>
  <c r="I322" i="1"/>
  <c r="I320" i="1"/>
  <c r="I324" i="1"/>
  <c r="I1385" i="1"/>
  <c r="I1384" i="1"/>
  <c r="I1383" i="1"/>
  <c r="I1382" i="1"/>
  <c r="I1381" i="1"/>
  <c r="I727" i="1"/>
  <c r="I726" i="1"/>
  <c r="I724" i="1"/>
  <c r="I722" i="1"/>
  <c r="I721" i="1"/>
  <c r="I720" i="1"/>
  <c r="I729" i="1"/>
  <c r="I723" i="1"/>
  <c r="I728" i="1"/>
  <c r="I725" i="1"/>
  <c r="I1370" i="1"/>
  <c r="I1369" i="1"/>
  <c r="I1368" i="1"/>
  <c r="I719" i="1"/>
  <c r="I718" i="1"/>
  <c r="I715" i="1"/>
  <c r="I714" i="1"/>
  <c r="I713" i="1"/>
  <c r="I711" i="1"/>
  <c r="I717" i="1"/>
  <c r="I716" i="1"/>
  <c r="I712" i="1"/>
  <c r="I710" i="1"/>
  <c r="I1358" i="1"/>
  <c r="I1357" i="1"/>
  <c r="I1356" i="1"/>
  <c r="I1355" i="1"/>
  <c r="I709" i="1"/>
  <c r="I705" i="1"/>
  <c r="I704" i="1"/>
  <c r="I703" i="1"/>
  <c r="I700" i="1"/>
  <c r="I702" i="1"/>
  <c r="I701" i="1"/>
  <c r="I708" i="1"/>
  <c r="I707" i="1"/>
  <c r="I706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275" i="1"/>
  <c r="I274" i="1"/>
  <c r="I273" i="1"/>
  <c r="I272" i="1"/>
  <c r="I271" i="1"/>
  <c r="I1016" i="1"/>
  <c r="I1015" i="1"/>
  <c r="I1014" i="1"/>
  <c r="I1013" i="1"/>
  <c r="I1012" i="1"/>
  <c r="I1011" i="1"/>
  <c r="I1010" i="1"/>
  <c r="I1009" i="1"/>
  <c r="I1008" i="1"/>
  <c r="I1007" i="1"/>
  <c r="I1006" i="1"/>
  <c r="I270" i="1"/>
  <c r="I269" i="1"/>
  <c r="I26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267" i="1"/>
  <c r="I266" i="1"/>
  <c r="I265" i="1"/>
  <c r="I264" i="1"/>
  <c r="I263" i="1"/>
  <c r="I262" i="1"/>
  <c r="I907" i="1"/>
  <c r="I906" i="1"/>
  <c r="I905" i="1"/>
  <c r="I904" i="1"/>
  <c r="I896" i="1"/>
  <c r="I895" i="1"/>
  <c r="I894" i="1"/>
  <c r="I893" i="1"/>
  <c r="I892" i="1"/>
  <c r="I891" i="1"/>
  <c r="I884" i="1"/>
  <c r="I883" i="1"/>
  <c r="I882" i="1"/>
  <c r="I881" i="1"/>
  <c r="I880" i="1"/>
  <c r="I879" i="1"/>
  <c r="I865" i="1"/>
  <c r="I864" i="1"/>
  <c r="I863" i="1"/>
  <c r="I861" i="1"/>
  <c r="I860" i="1"/>
  <c r="I859" i="1"/>
  <c r="I1304" i="1"/>
  <c r="I1303" i="1"/>
  <c r="I1302" i="1"/>
  <c r="I1301" i="1"/>
  <c r="I1300" i="1"/>
  <c r="I1299" i="1"/>
  <c r="I1292" i="1"/>
  <c r="I1291" i="1"/>
  <c r="I1290" i="1"/>
  <c r="I1289" i="1"/>
  <c r="I1288" i="1"/>
  <c r="I1287" i="1"/>
  <c r="I1286" i="1"/>
  <c r="I1283" i="1"/>
  <c r="I1282" i="1"/>
  <c r="I1281" i="1"/>
  <c r="I1280" i="1"/>
  <c r="I1279" i="1"/>
  <c r="I1278" i="1"/>
  <c r="I1228" i="1"/>
  <c r="I1227" i="1"/>
  <c r="I1226" i="1"/>
  <c r="I1225" i="1"/>
  <c r="I1224" i="1"/>
  <c r="I1223" i="1"/>
  <c r="I1222" i="1"/>
  <c r="I1221" i="1"/>
  <c r="I1217" i="1"/>
  <c r="I1216" i="1"/>
  <c r="I1215" i="1"/>
  <c r="I1214" i="1"/>
  <c r="I1213" i="1"/>
  <c r="I1212" i="1"/>
  <c r="I1211" i="1"/>
  <c r="I1210" i="1"/>
  <c r="I1203" i="1"/>
  <c r="I1202" i="1"/>
  <c r="I1201" i="1"/>
  <c r="I1200" i="1"/>
  <c r="I1199" i="1"/>
  <c r="I1198" i="1"/>
  <c r="I1197" i="1"/>
  <c r="I1170" i="1"/>
  <c r="I1169" i="1"/>
  <c r="I1168" i="1"/>
  <c r="I1167" i="1"/>
  <c r="I1166" i="1"/>
  <c r="I1165" i="1"/>
  <c r="I1164" i="1"/>
  <c r="I1159" i="1"/>
  <c r="I1158" i="1"/>
  <c r="I1157" i="1"/>
  <c r="I1152" i="1"/>
  <c r="I1151" i="1"/>
  <c r="I1150" i="1"/>
  <c r="I1149" i="1"/>
  <c r="I1148" i="1"/>
  <c r="I1126" i="1"/>
  <c r="I1125" i="1"/>
  <c r="I1124" i="1"/>
  <c r="I1123" i="1"/>
  <c r="I1122" i="1"/>
  <c r="I1121" i="1"/>
  <c r="I1119" i="1"/>
  <c r="I1118" i="1"/>
  <c r="I1117" i="1"/>
  <c r="I1116" i="1"/>
  <c r="I1115" i="1"/>
  <c r="I1114" i="1"/>
  <c r="I1109" i="1"/>
  <c r="I1108" i="1"/>
  <c r="I1107" i="1"/>
  <c r="I1106" i="1"/>
  <c r="I1105" i="1"/>
  <c r="I1104" i="1"/>
  <c r="I1380" i="1"/>
  <c r="I1379" i="1"/>
  <c r="I1378" i="1"/>
  <c r="I1377" i="1"/>
  <c r="I1376" i="1"/>
  <c r="I1375" i="1"/>
  <c r="I1374" i="1"/>
  <c r="I1373" i="1"/>
  <c r="I1372" i="1"/>
  <c r="I1367" i="1"/>
  <c r="I1366" i="1"/>
  <c r="I1365" i="1"/>
  <c r="I1364" i="1"/>
  <c r="I1363" i="1"/>
  <c r="I1362" i="1"/>
  <c r="I1361" i="1"/>
  <c r="I1360" i="1"/>
  <c r="I1359" i="1"/>
  <c r="I1354" i="1"/>
  <c r="I1353" i="1"/>
  <c r="I1352" i="1"/>
  <c r="I1351" i="1"/>
  <c r="I1350" i="1"/>
  <c r="I1349" i="1"/>
  <c r="I1348" i="1"/>
  <c r="I1347" i="1"/>
  <c r="I1025" i="1"/>
  <c r="I1024" i="1"/>
  <c r="I1023" i="1"/>
  <c r="I1022" i="1"/>
  <c r="I1021" i="1"/>
  <c r="I1020" i="1"/>
  <c r="I1019" i="1"/>
  <c r="I1018" i="1"/>
  <c r="I1017" i="1"/>
  <c r="I1005" i="1"/>
  <c r="I1004" i="1"/>
  <c r="I1003" i="1"/>
  <c r="I1002" i="1"/>
  <c r="I1001" i="1"/>
  <c r="I1000" i="1"/>
  <c r="I999" i="1"/>
  <c r="I998" i="1"/>
  <c r="I981" i="1"/>
  <c r="I980" i="1"/>
  <c r="I979" i="1"/>
  <c r="I978" i="1"/>
  <c r="I977" i="1"/>
  <c r="I976" i="1"/>
  <c r="I975" i="1"/>
  <c r="I1371" i="1"/>
  <c r="Q7" i="4" l="1"/>
  <c r="Q11" i="4"/>
  <c r="G27" i="4"/>
  <c r="G31" i="4"/>
  <c r="J73" i="8"/>
  <c r="K73" i="8" s="1"/>
  <c r="G14" i="4"/>
  <c r="M4" i="4"/>
  <c r="Q6" i="4"/>
  <c r="U8" i="4"/>
  <c r="Q10" i="4"/>
  <c r="M12" i="4"/>
  <c r="Q14" i="4"/>
  <c r="J35" i="4"/>
  <c r="Q22" i="4"/>
  <c r="Q24" i="4"/>
  <c r="M31" i="4"/>
  <c r="G32" i="4"/>
  <c r="J124" i="8"/>
  <c r="K124" i="8" s="1"/>
  <c r="J55" i="8"/>
  <c r="K55" i="8" s="1"/>
  <c r="G7" i="4"/>
  <c r="G11" i="4"/>
  <c r="G22" i="4"/>
  <c r="G24" i="4"/>
  <c r="G34" i="4"/>
  <c r="G4" i="4"/>
  <c r="G5" i="4"/>
  <c r="U6" i="4"/>
  <c r="U7" i="4"/>
  <c r="Q8" i="4"/>
  <c r="Q9" i="4"/>
  <c r="M10" i="4"/>
  <c r="M11" i="4"/>
  <c r="G12" i="4"/>
  <c r="G13" i="4"/>
  <c r="U14" i="4"/>
  <c r="S35" i="4"/>
  <c r="U23" i="4"/>
  <c r="M25" i="4"/>
  <c r="C27" i="4"/>
  <c r="C28" i="4"/>
  <c r="Q28" i="4"/>
  <c r="G29" i="4"/>
  <c r="G30" i="4"/>
  <c r="U31" i="4"/>
  <c r="M33" i="4"/>
  <c r="C34" i="4"/>
  <c r="Q4" i="4"/>
  <c r="Q5" i="4"/>
  <c r="M6" i="4"/>
  <c r="M7" i="4"/>
  <c r="G8" i="4"/>
  <c r="U10" i="4"/>
  <c r="U11" i="4"/>
  <c r="Q12" i="4"/>
  <c r="M14" i="4"/>
  <c r="M21" i="4"/>
  <c r="V35" i="4"/>
  <c r="C23" i="4"/>
  <c r="C24" i="4"/>
  <c r="G25" i="4"/>
  <c r="G26" i="4"/>
  <c r="U27" i="4"/>
  <c r="M29" i="4"/>
  <c r="W29" i="4" s="1"/>
  <c r="C31" i="4"/>
  <c r="C32" i="4"/>
  <c r="Q32" i="4"/>
  <c r="U33" i="4"/>
  <c r="O73" i="8"/>
  <c r="P73" i="8" s="1"/>
  <c r="O3" i="8"/>
  <c r="P3" i="8" s="1"/>
  <c r="U4" i="4"/>
  <c r="U5" i="4"/>
  <c r="M8" i="4"/>
  <c r="U12" i="4"/>
  <c r="C21" i="4"/>
  <c r="C22" i="4"/>
  <c r="U25" i="4"/>
  <c r="M27" i="4"/>
  <c r="C29" i="4"/>
  <c r="O124" i="8"/>
  <c r="P124" i="8" s="1"/>
  <c r="J107" i="8"/>
  <c r="K107" i="8" s="1"/>
  <c r="J89" i="8"/>
  <c r="K89" i="8" s="1"/>
  <c r="O19" i="8"/>
  <c r="P19" i="8" s="1"/>
  <c r="O107" i="8"/>
  <c r="P107" i="8" s="1"/>
  <c r="O89" i="8"/>
  <c r="P89" i="8" s="1"/>
  <c r="O37" i="8"/>
  <c r="P37" i="8" s="1"/>
  <c r="J37" i="8"/>
  <c r="K37" i="8" s="1"/>
  <c r="O55" i="8"/>
  <c r="P55" i="8" s="1"/>
  <c r="J19" i="8"/>
  <c r="K19" i="8" s="1"/>
  <c r="W25" i="4"/>
  <c r="C5" i="4"/>
  <c r="C7" i="4"/>
  <c r="C9" i="4"/>
  <c r="C11" i="4"/>
  <c r="C13" i="4"/>
  <c r="Q21" i="4"/>
  <c r="M22" i="4"/>
  <c r="U22" i="4"/>
  <c r="Q23" i="4"/>
  <c r="W23" i="4" s="1"/>
  <c r="M24" i="4"/>
  <c r="U24" i="4"/>
  <c r="Q25" i="4"/>
  <c r="M26" i="4"/>
  <c r="W26" i="4" s="1"/>
  <c r="U26" i="4"/>
  <c r="Q27" i="4"/>
  <c r="W27" i="4" s="1"/>
  <c r="M28" i="4"/>
  <c r="U28" i="4"/>
  <c r="Q29" i="4"/>
  <c r="M30" i="4"/>
  <c r="W30" i="4" s="1"/>
  <c r="U30" i="4"/>
  <c r="Q31" i="4"/>
  <c r="W31" i="4" s="1"/>
  <c r="M32" i="4"/>
  <c r="U32" i="4"/>
  <c r="I4" i="4"/>
  <c r="S4" i="4"/>
  <c r="E5" i="4"/>
  <c r="O5" i="4"/>
  <c r="Y5" i="4"/>
  <c r="I6" i="4"/>
  <c r="S6" i="4"/>
  <c r="E7" i="4"/>
  <c r="O7" i="4"/>
  <c r="Y7" i="4"/>
  <c r="I8" i="4"/>
  <c r="S8" i="4"/>
  <c r="E9" i="4"/>
  <c r="O9" i="4"/>
  <c r="Y9" i="4"/>
  <c r="I10" i="4"/>
  <c r="S10" i="4"/>
  <c r="E11" i="4"/>
  <c r="O11" i="4"/>
  <c r="Y11" i="4"/>
  <c r="I12" i="4"/>
  <c r="S12" i="4"/>
  <c r="E13" i="4"/>
  <c r="O13" i="4"/>
  <c r="Y13" i="4"/>
  <c r="I14" i="4"/>
  <c r="S14" i="4"/>
  <c r="E21" i="4"/>
  <c r="K21" i="4" s="1"/>
  <c r="Y21" i="4"/>
  <c r="I22" i="4"/>
  <c r="E23" i="4"/>
  <c r="Y23" i="4"/>
  <c r="I24" i="4"/>
  <c r="E25" i="4"/>
  <c r="Y25" i="4"/>
  <c r="I26" i="4"/>
  <c r="E27" i="4"/>
  <c r="Y27" i="4"/>
  <c r="I28" i="4"/>
  <c r="E29" i="4"/>
  <c r="Y29" i="4"/>
  <c r="I30" i="4"/>
  <c r="E31" i="4"/>
  <c r="Y31" i="4"/>
  <c r="I32" i="4"/>
  <c r="E33" i="4"/>
  <c r="K33" i="4" s="1"/>
  <c r="Y33" i="4"/>
  <c r="I34" i="4"/>
  <c r="K34" i="4" s="1"/>
  <c r="O34" i="4"/>
  <c r="O35" i="4" s="1"/>
  <c r="E4" i="4"/>
  <c r="O4" i="4"/>
  <c r="Y4" i="4"/>
  <c r="I5" i="4"/>
  <c r="S5" i="4"/>
  <c r="E6" i="4"/>
  <c r="O6" i="4"/>
  <c r="Y6" i="4"/>
  <c r="I7" i="4"/>
  <c r="S7" i="4"/>
  <c r="E8" i="4"/>
  <c r="O8" i="4"/>
  <c r="Y8" i="4"/>
  <c r="I9" i="4"/>
  <c r="S9" i="4"/>
  <c r="E10" i="4"/>
  <c r="O10" i="4"/>
  <c r="Y10" i="4"/>
  <c r="I11" i="4"/>
  <c r="S11" i="4"/>
  <c r="E12" i="4"/>
  <c r="O12" i="4"/>
  <c r="Y12" i="4"/>
  <c r="I21" i="4"/>
  <c r="E22" i="4"/>
  <c r="Y22" i="4"/>
  <c r="I23" i="4"/>
  <c r="E24" i="4"/>
  <c r="Y24" i="4"/>
  <c r="I25" i="4"/>
  <c r="E26" i="4"/>
  <c r="Y26" i="4"/>
  <c r="I27" i="4"/>
  <c r="E28" i="4"/>
  <c r="K28" i="4" s="1"/>
  <c r="Y28" i="4"/>
  <c r="I29" i="4"/>
  <c r="E30" i="4"/>
  <c r="K30" i="4" s="1"/>
  <c r="Y30" i="4"/>
  <c r="I31" i="4"/>
  <c r="E32" i="4"/>
  <c r="Y32" i="4"/>
  <c r="K24" i="4" l="1"/>
  <c r="K27" i="4"/>
  <c r="K32" i="4"/>
  <c r="G35" i="4"/>
  <c r="M15" i="4"/>
  <c r="W33" i="4"/>
  <c r="K31" i="4"/>
  <c r="K26" i="4"/>
  <c r="K23" i="4"/>
  <c r="K29" i="4"/>
  <c r="C35" i="4"/>
  <c r="U15" i="4"/>
  <c r="U35" i="4"/>
  <c r="K22" i="4"/>
  <c r="E15" i="4"/>
  <c r="K25" i="4"/>
  <c r="I39" i="4"/>
  <c r="C15" i="4"/>
  <c r="W34" i="4"/>
  <c r="G15" i="4"/>
  <c r="Q15" i="4"/>
  <c r="Y15" i="4"/>
  <c r="I15" i="4"/>
  <c r="Q35" i="4"/>
  <c r="O15" i="4"/>
  <c r="E35" i="4"/>
  <c r="I38" i="4"/>
  <c r="W28" i="4"/>
  <c r="I41" i="4"/>
  <c r="I40" i="4"/>
  <c r="W22" i="4"/>
  <c r="I35" i="4"/>
  <c r="Y35" i="4"/>
  <c r="S15" i="4"/>
  <c r="W32" i="4"/>
  <c r="W24" i="4"/>
  <c r="W21" i="4"/>
  <c r="M35" i="4"/>
  <c r="K35" i="4" l="1"/>
  <c r="W35" i="4"/>
</calcChain>
</file>

<file path=xl/comments1.xml><?xml version="1.0" encoding="utf-8"?>
<comments xmlns="http://schemas.openxmlformats.org/spreadsheetml/2006/main">
  <authors>
    <author>Owner</author>
    <author>mrobbart</author>
  </authors>
  <commentList>
    <comment ref="AR18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We may want to consider only including the top 5 scleractinian spp.</t>
        </r>
      </text>
    </comment>
    <comment ref="AS22" authorId="1" shapeId="0">
      <text>
        <r>
          <rPr>
            <b/>
            <sz val="8"/>
            <color indexed="81"/>
            <rFont val="Tahoma"/>
            <family val="2"/>
          </rPr>
          <t>mrobbart:</t>
        </r>
        <r>
          <rPr>
            <sz val="8"/>
            <color indexed="81"/>
            <rFont val="Tahoma"/>
            <family val="2"/>
          </rPr>
          <t xml:space="preserve">
yes. We can include the tables in the report, and show graphs for SSID, SBOU, PAST, DSTO AND SINT.</t>
        </r>
      </text>
    </comment>
  </commentList>
</comments>
</file>

<file path=xl/sharedStrings.xml><?xml version="1.0" encoding="utf-8"?>
<sst xmlns="http://schemas.openxmlformats.org/spreadsheetml/2006/main" count="13781" uniqueCount="568">
  <si>
    <t>Date</t>
  </si>
  <si>
    <t>Week Number</t>
  </si>
  <si>
    <t>SITE (e.g. HBNC1-CP)</t>
  </si>
  <si>
    <t>Transect (e.g. HBNA-1)</t>
  </si>
  <si>
    <t>Surveyor</t>
  </si>
  <si>
    <t>Category</t>
  </si>
  <si>
    <t>Subcategory</t>
  </si>
  <si>
    <t>Total Count</t>
  </si>
  <si>
    <t>Density (m)</t>
  </si>
  <si>
    <t>Depth (ft)</t>
  </si>
  <si>
    <t>Relief (m)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</si>
  <si>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</si>
  <si>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</si>
  <si>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</si>
  <si>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</si>
  <si>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</si>
  <si>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</si>
  <si>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</si>
  <si>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</si>
  <si>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</si>
  <si>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Condition Code (0-1)</t>
  </si>
  <si>
    <t>Condition</t>
  </si>
  <si>
    <t>Comments</t>
  </si>
  <si>
    <t>Current</t>
  </si>
  <si>
    <t>Blank</t>
  </si>
  <si>
    <t>HBSC1-CP</t>
  </si>
  <si>
    <t>HBSC1-CP-3</t>
  </si>
  <si>
    <t>MLR</t>
  </si>
  <si>
    <t>Algae</t>
  </si>
  <si>
    <t>Dictyota</t>
  </si>
  <si>
    <t>HBNC1-CP</t>
  </si>
  <si>
    <t>HBNC1-CP-1</t>
  </si>
  <si>
    <t>Octocoral</t>
  </si>
  <si>
    <t>Eunicea</t>
  </si>
  <si>
    <t>N/A</t>
  </si>
  <si>
    <t>Y</t>
  </si>
  <si>
    <t>Plexaura-round</t>
  </si>
  <si>
    <t>Plexaurella-slit</t>
  </si>
  <si>
    <t>Pseudoplexaura-slimy</t>
  </si>
  <si>
    <t>Muricea-hooks</t>
  </si>
  <si>
    <t>Pterogorgia-cactus</t>
  </si>
  <si>
    <t>Pseudopterorgia-skinny plume</t>
  </si>
  <si>
    <t>HBNC1-CP-2</t>
  </si>
  <si>
    <t>Briareum-bumpy</t>
  </si>
  <si>
    <t>HBNC1-CP-3</t>
  </si>
  <si>
    <t>JDC</t>
  </si>
  <si>
    <t>Erythropodium-smooth</t>
  </si>
  <si>
    <t>HBSC1-CP-1</t>
  </si>
  <si>
    <t>Muriceopsis-rough</t>
  </si>
  <si>
    <t>Gorgonia</t>
  </si>
  <si>
    <t>HBSC1-CP-2</t>
  </si>
  <si>
    <t>Grunts</t>
  </si>
  <si>
    <t>HBS1-CP</t>
  </si>
  <si>
    <t>HBS1-CP-1</t>
  </si>
  <si>
    <t>HBS1-CP-2</t>
  </si>
  <si>
    <t>HBS1-CP-3</t>
  </si>
  <si>
    <t>HBS2-CP</t>
  </si>
  <si>
    <t>HBS2-CP-1</t>
  </si>
  <si>
    <t>HBS2-CP-2</t>
  </si>
  <si>
    <t>HALF DEAD</t>
  </si>
  <si>
    <t>HBS2-CP-3</t>
  </si>
  <si>
    <t>HBS3-CP</t>
  </si>
  <si>
    <t>HBS3-CP-1</t>
  </si>
  <si>
    <t>HBS3-CP-2</t>
  </si>
  <si>
    <t>HBS3-CP-3</t>
  </si>
  <si>
    <t>HBS4-CR</t>
  </si>
  <si>
    <t>HBS4-CR-1</t>
  </si>
  <si>
    <t>HBS4-CR-2</t>
  </si>
  <si>
    <t>HBS4-CR-3</t>
  </si>
  <si>
    <t>HBN2-CR</t>
  </si>
  <si>
    <t>HBN2-CR-1</t>
  </si>
  <si>
    <t>HBN2-CR-2</t>
  </si>
  <si>
    <t>HBN2-CR-3</t>
  </si>
  <si>
    <t>HBN3-CP</t>
  </si>
  <si>
    <t>HBN3-CP-1</t>
  </si>
  <si>
    <t>HBN3-CP-2</t>
  </si>
  <si>
    <t>HBN3-CP-3</t>
  </si>
  <si>
    <t>WFP</t>
  </si>
  <si>
    <t>Scleractinian</t>
  </si>
  <si>
    <t>Dichocoenia stokesii</t>
  </si>
  <si>
    <t>L</t>
  </si>
  <si>
    <t>Solenastrea bournoni</t>
  </si>
  <si>
    <t>R</t>
  </si>
  <si>
    <t>Stephanocoenia intercepta</t>
  </si>
  <si>
    <t>BITE</t>
  </si>
  <si>
    <t>SED W/ TURF</t>
  </si>
  <si>
    <t>Siderastrea siderea</t>
  </si>
  <si>
    <t>Oculina diffusa</t>
  </si>
  <si>
    <t>Porites porites</t>
  </si>
  <si>
    <t>Porites astreoides</t>
  </si>
  <si>
    <t>Siderastrea radians</t>
  </si>
  <si>
    <t>TURF HOLES</t>
  </si>
  <si>
    <t>Montastraea cavernosa</t>
  </si>
  <si>
    <t>ON</t>
  </si>
  <si>
    <t xml:space="preserve">10% Old Dead </t>
  </si>
  <si>
    <t>20% Gorg. Over</t>
  </si>
  <si>
    <t>25% Old Dead MA</t>
  </si>
  <si>
    <t>Holes Sed/MA</t>
  </si>
  <si>
    <t>Colophyllia natans</t>
  </si>
  <si>
    <t>50% Old Dead</t>
  </si>
  <si>
    <t>Together w/ DSTO</t>
  </si>
  <si>
    <t>Fish bites Worm holes</t>
  </si>
  <si>
    <t>Old dead MA</t>
  </si>
  <si>
    <t>Diploria clivosa</t>
  </si>
  <si>
    <t>C</t>
  </si>
  <si>
    <t>0-1</t>
  </si>
  <si>
    <t>SEDIMENT EAST EDGE</t>
  </si>
  <si>
    <t>Diploria strigosa</t>
  </si>
  <si>
    <t>OVERGGROWN BY PALYTHOA</t>
  </si>
  <si>
    <t>SPONGES</t>
  </si>
  <si>
    <t>Orbicella faveolata</t>
  </si>
  <si>
    <t>OCTO ATTACHED</t>
  </si>
  <si>
    <t>Meandrina meandrites</t>
  </si>
  <si>
    <t>SPLIT COLONY</t>
  </si>
  <si>
    <t>FAR RIGHT</t>
  </si>
  <si>
    <t>SPONGE OVERGROWTH</t>
  </si>
  <si>
    <t>25 POM</t>
  </si>
  <si>
    <t>FAR LEFT</t>
  </si>
  <si>
    <t>40 POM</t>
  </si>
  <si>
    <t>60 POM, sponge/MA overgrowth</t>
  </si>
  <si>
    <t>Tag Missing</t>
  </si>
  <si>
    <t>10 PRM</t>
  </si>
  <si>
    <t>20 POM</t>
  </si>
  <si>
    <t>Far right</t>
  </si>
  <si>
    <t>Ecosystem</t>
  </si>
  <si>
    <t>Far left</t>
  </si>
  <si>
    <t>WORM BITES</t>
  </si>
  <si>
    <t>WORM HOLES</t>
  </si>
  <si>
    <t>Past line</t>
  </si>
  <si>
    <t>HBN1-CR</t>
  </si>
  <si>
    <t>HBN1-CR-1</t>
  </si>
  <si>
    <t>B</t>
  </si>
  <si>
    <t>BB</t>
  </si>
  <si>
    <t>BLACK BAND DISEASE</t>
  </si>
  <si>
    <t>SEDIMENT</t>
  </si>
  <si>
    <t>BLEACHED</t>
  </si>
  <si>
    <t>HBN1-CR-2</t>
  </si>
  <si>
    <t>HBN1-CR-3</t>
  </si>
  <si>
    <t>M</t>
  </si>
  <si>
    <t>MUCUS/SEDIMENT</t>
  </si>
  <si>
    <t>SEDIMENT WORM HOLES</t>
  </si>
  <si>
    <t>TURF ALGAE</t>
  </si>
  <si>
    <t>TURF</t>
  </si>
  <si>
    <t>FIRE WORMS</t>
  </si>
  <si>
    <t>ALGAE/SEDIMENT</t>
  </si>
  <si>
    <t>FB/S</t>
  </si>
  <si>
    <t>FB</t>
  </si>
  <si>
    <t>PB</t>
  </si>
  <si>
    <t>PARTIAL BLEACHING</t>
  </si>
  <si>
    <t>ALGAE/SEDIMENT OVERGROWTH</t>
  </si>
  <si>
    <t>P</t>
  </si>
  <si>
    <t>PALE</t>
  </si>
  <si>
    <t>Favia fragum</t>
  </si>
  <si>
    <t>MUCUS W/SEDIMENT</t>
  </si>
  <si>
    <t>SEDIMENT/ALGAL OVERGROWTH</t>
  </si>
  <si>
    <t>FIRE WORMS/SEDIMENT</t>
  </si>
  <si>
    <t>SEDIMENT ON TOP</t>
  </si>
  <si>
    <t>SEDIMENT/FIRE WORMS</t>
  </si>
  <si>
    <t>MACROALGAE/SEDIMENT</t>
  </si>
  <si>
    <t>SPONGE GROWING ON RIGHT SIDE</t>
  </si>
  <si>
    <t>ALGAE W/SEDIMENT</t>
  </si>
  <si>
    <t>SEDIMENT/ALGAE OVERGROWTH</t>
  </si>
  <si>
    <t>BG</t>
  </si>
  <si>
    <t>STRONG</t>
  </si>
  <si>
    <t>Gorg. Comp. (br)</t>
  </si>
  <si>
    <t>Tube worms Sed.</t>
  </si>
  <si>
    <t>Eusmilia fastigiata</t>
  </si>
  <si>
    <t>GETTING COVERED</t>
  </si>
  <si>
    <t>WORMS</t>
  </si>
  <si>
    <t>RANDOM CORALLITES - PRECAUTION?</t>
  </si>
  <si>
    <t>A FEW CORALLITES</t>
  </si>
  <si>
    <t>Palythoa &amp; sponge overgrowth/ worms</t>
  </si>
  <si>
    <t>worms &amp; Sponge</t>
  </si>
  <si>
    <t>ALIVE MARGIN / MA</t>
  </si>
  <si>
    <t>PARTIAL BURRIED</t>
  </si>
  <si>
    <t>BEING BURRIED</t>
  </si>
  <si>
    <t>MA</t>
  </si>
  <si>
    <t>STRESS FROM BURIAL</t>
  </si>
  <si>
    <t>GETTING BURRIED</t>
  </si>
  <si>
    <t>SEDIMENT/WORMS</t>
  </si>
  <si>
    <t>BLOTCHY -UK</t>
  </si>
  <si>
    <t>FINGER SPONGE TOUCH</t>
  </si>
  <si>
    <t>PALYTHOA OVERGROWTH</t>
  </si>
  <si>
    <t>SED</t>
  </si>
  <si>
    <t>SEDIMENT/OVERGROWTH</t>
  </si>
  <si>
    <t>RECEDING MARGIN</t>
  </si>
  <si>
    <t>SPONGE OVERGROWTH FROM WEST</t>
  </si>
  <si>
    <t>SEDIMENT OVER</t>
  </si>
  <si>
    <t>X-MAS TEE WORMS</t>
  </si>
  <si>
    <t>ECO-BALL</t>
  </si>
  <si>
    <t>OLD PARTIAL MORTALITY</t>
  </si>
  <si>
    <t>TURF MACROALGAE</t>
  </si>
  <si>
    <t>ALGAL COVER</t>
  </si>
  <si>
    <t>TRAIL FROM WORM/SEDIMENT/TURF</t>
  </si>
  <si>
    <t>SEDIMENT/TURF ALGAE</t>
  </si>
  <si>
    <t>MUCUS</t>
  </si>
  <si>
    <t>MA/SED</t>
  </si>
  <si>
    <t>FEATHER WORMS</t>
  </si>
  <si>
    <t>FEATHER WORM CENTER</t>
  </si>
  <si>
    <t>WORM IN CENTER, TURF, SED</t>
  </si>
  <si>
    <t>MA, SED</t>
  </si>
  <si>
    <t>RECEDING MARGIN/FISH BITES AT THE TOP</t>
  </si>
  <si>
    <t>DEAD RECEDING MARGIN</t>
  </si>
  <si>
    <t>OLD DEAD MARGIN</t>
  </si>
  <si>
    <t>OLD DEAD NOTCH</t>
  </si>
  <si>
    <t>WP</t>
  </si>
  <si>
    <t>Eco ball</t>
  </si>
  <si>
    <t>POM @ BASE</t>
  </si>
  <si>
    <t>SEDIMENT/TURF</t>
  </si>
  <si>
    <t>PE</t>
  </si>
  <si>
    <t>POLYPS EXTENDED</t>
  </si>
  <si>
    <t>MA/S</t>
  </si>
  <si>
    <t>Sed. Turf</t>
  </si>
  <si>
    <t>Tent. Out</t>
  </si>
  <si>
    <t>Partial pale</t>
  </si>
  <si>
    <t>Sed.</t>
  </si>
  <si>
    <t>partial bleaching</t>
  </si>
  <si>
    <t>MA/Sed.</t>
  </si>
  <si>
    <t>Sed./Turf</t>
  </si>
  <si>
    <t>worm</t>
  </si>
  <si>
    <t>MUCUS W/SED</t>
  </si>
  <si>
    <t>WORMS, MA, SED</t>
  </si>
  <si>
    <t>ABRASION FROM OCTOCORAL</t>
  </si>
  <si>
    <t>SED, TURF</t>
  </si>
  <si>
    <t>ONLY CORAL NOT BURRIED AT SITE</t>
  </si>
  <si>
    <t>PHYSICAL GOUGING</t>
  </si>
  <si>
    <t>ABRASION ON TOP ALONG RIDGE</t>
  </si>
  <si>
    <t>SPONGE</t>
  </si>
  <si>
    <t>SEDIMENT/TURF OVERGROWTH</t>
  </si>
  <si>
    <t>SEDIMENT W/ ALGAE</t>
  </si>
  <si>
    <t>SED, MA</t>
  </si>
  <si>
    <t>ABRASION FROM GORGONIAN</t>
  </si>
  <si>
    <t>FB-healing?</t>
  </si>
  <si>
    <t>polyps open</t>
  </si>
  <si>
    <t>B - looks like it was burried</t>
  </si>
  <si>
    <t>sed.</t>
  </si>
  <si>
    <t>MA/sed.</t>
  </si>
  <si>
    <t>sed</t>
  </si>
  <si>
    <t>1 POLYP B</t>
  </si>
  <si>
    <t>MOTTLED BLEACHING-BUFFERING BITES</t>
  </si>
  <si>
    <t>LOSS OF COLOR AT BASE - SEDIMENT?</t>
  </si>
  <si>
    <t>SLIGHT SEDIMENT</t>
  </si>
  <si>
    <t>POSSIBLE BLEACHING; SEDIMENT/MOTTLED/BITES</t>
  </si>
  <si>
    <t>SPONGE COMP/SOME DISCOLORATION AT BASE FROM SEDIMENT</t>
  </si>
  <si>
    <t>Aboitic Characteristics</t>
  </si>
  <si>
    <t>Site</t>
  </si>
  <si>
    <t>Hardbottom</t>
  </si>
  <si>
    <t>•</t>
  </si>
  <si>
    <t>Rugosity</t>
  </si>
  <si>
    <t>Max Depth (m)</t>
  </si>
  <si>
    <t>Scleractinian Species</t>
  </si>
  <si>
    <t>Colpohyllia natans</t>
  </si>
  <si>
    <t>Stephanocoenia intersepta</t>
  </si>
  <si>
    <t>Octocoral Genera</t>
  </si>
  <si>
    <t>HBN1-CP</t>
  </si>
  <si>
    <t>Briaerium</t>
  </si>
  <si>
    <t>Erythropodium</t>
  </si>
  <si>
    <t>Muricea</t>
  </si>
  <si>
    <t>Muriceopsis</t>
  </si>
  <si>
    <t>Plexaura</t>
  </si>
  <si>
    <t>Plexaurella</t>
  </si>
  <si>
    <t>Pseudoplexaura</t>
  </si>
  <si>
    <t>Pseudopterogorgia</t>
  </si>
  <si>
    <t>Pterogorgia</t>
  </si>
  <si>
    <t>Octocoral (Wk 1)</t>
  </si>
  <si>
    <t>Genera</t>
  </si>
  <si>
    <t>Grand Total</t>
  </si>
  <si>
    <t>Freq</t>
  </si>
  <si>
    <t>Abun</t>
  </si>
  <si>
    <t>Briareum</t>
  </si>
  <si>
    <t>Pseudopterorgia</t>
  </si>
  <si>
    <t>Scleractinian (Wk 4)</t>
  </si>
  <si>
    <t>Species</t>
  </si>
  <si>
    <t>North Total</t>
  </si>
  <si>
    <t>South Total</t>
  </si>
  <si>
    <t>Top Five Spp Abundance</t>
  </si>
  <si>
    <t>HBN</t>
  </si>
  <si>
    <t>HBNC</t>
  </si>
  <si>
    <t>HBS</t>
  </si>
  <si>
    <t>HBSC</t>
  </si>
  <si>
    <t>Row Labels</t>
  </si>
  <si>
    <t>Column Labels</t>
  </si>
  <si>
    <t>Sum of Total Count</t>
  </si>
  <si>
    <t>Sum of Density (m)</t>
  </si>
  <si>
    <t>Mean Density</t>
  </si>
  <si>
    <t>SD Density</t>
  </si>
  <si>
    <t>SD</t>
  </si>
  <si>
    <t>SE</t>
  </si>
  <si>
    <t>Octocorals</t>
  </si>
  <si>
    <t>Scleractinians</t>
  </si>
  <si>
    <t>Site/Species</t>
  </si>
  <si>
    <t>Count</t>
  </si>
  <si>
    <t>Relative Abundance</t>
  </si>
  <si>
    <t>LN(Pi)</t>
  </si>
  <si>
    <t>H'</t>
  </si>
  <si>
    <t>J'</t>
  </si>
  <si>
    <t>HBN3-CR</t>
  </si>
  <si>
    <t>HBNC1-CR</t>
  </si>
  <si>
    <t>HBS1-CR</t>
  </si>
  <si>
    <t>HBS2-CR</t>
  </si>
  <si>
    <t>HBS3-CR</t>
  </si>
  <si>
    <t>HBSC1-CR</t>
  </si>
  <si>
    <t>Functional Group:</t>
  </si>
  <si>
    <t>MEAN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</si>
  <si>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</si>
  <si>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</si>
  <si>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</si>
  <si>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</si>
  <si>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</si>
  <si>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</si>
  <si>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</si>
  <si>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</si>
  <si>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</si>
  <si>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</si>
  <si>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</si>
  <si>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</si>
  <si>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</si>
  <si>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HBNC1</t>
  </si>
  <si>
    <t>HBN1</t>
  </si>
  <si>
    <t>NBN1</t>
  </si>
  <si>
    <t>HBN2</t>
  </si>
  <si>
    <t>HBN3</t>
  </si>
  <si>
    <t>HBSC1</t>
  </si>
  <si>
    <t>HBS1</t>
  </si>
  <si>
    <t>HBS2</t>
  </si>
  <si>
    <t>HBS3</t>
  </si>
  <si>
    <t>HBS4</t>
  </si>
  <si>
    <t>MAJOR CATEGORY (% of transect)</t>
  </si>
  <si>
    <t>STD. DEV.</t>
  </si>
  <si>
    <t>STD. ERROR</t>
  </si>
  <si>
    <t xml:space="preserve"> </t>
  </si>
  <si>
    <t>HBS4-CP</t>
  </si>
  <si>
    <t>Site Name-Transect</t>
  </si>
  <si>
    <t>Date Sample Bottle Installed</t>
  </si>
  <si>
    <t>Date Sample Bottle                        Collected</t>
  </si>
  <si>
    <t>Sample Period</t>
  </si>
  <si>
    <t>Replicates (n)</t>
  </si>
  <si>
    <t>Retained on U.S. Standard No. 230 Sieve</t>
  </si>
  <si>
    <t>Finer than U.S. Standard No. 230 Sieve</t>
  </si>
  <si>
    <t>Dry Mass Retained on No. 230 Sieve and Tare (grams)</t>
  </si>
  <si>
    <t>Tare Mass (grams)</t>
  </si>
  <si>
    <t>Dry Mass Retained on No. 230 Sieve (grams)</t>
  </si>
  <si>
    <t xml:space="preserve">Site average </t>
  </si>
  <si>
    <t>Dry Mass Finer than No. 230 Sieve and Tare (grams)</t>
  </si>
  <si>
    <t>Dry Mass Finer than No. 230 Sieve (grams)</t>
  </si>
  <si>
    <t>HBN1T1</t>
  </si>
  <si>
    <t>HBN1T2</t>
  </si>
  <si>
    <t>HBN1T3</t>
  </si>
  <si>
    <t>HBN2T1</t>
  </si>
  <si>
    <t>HBN2T2</t>
  </si>
  <si>
    <t>HBN2T3</t>
  </si>
  <si>
    <t>HBN3T1</t>
  </si>
  <si>
    <t>HBN3T2</t>
  </si>
  <si>
    <t xml:space="preserve">HBN3T3                        </t>
  </si>
  <si>
    <t>---</t>
  </si>
  <si>
    <t>HBNC1 T1</t>
  </si>
  <si>
    <t>HBNC1 T2</t>
  </si>
  <si>
    <t>HBNC T3</t>
  </si>
  <si>
    <t>HBS1T1</t>
  </si>
  <si>
    <t>HBS1T2</t>
  </si>
  <si>
    <t>HBS1T3</t>
  </si>
  <si>
    <t>HBS2T1</t>
  </si>
  <si>
    <t>HBS2T2</t>
  </si>
  <si>
    <t>HBS2T3</t>
  </si>
  <si>
    <t>HBS3T1</t>
  </si>
  <si>
    <t>HBS3T2</t>
  </si>
  <si>
    <t>HBS3T3</t>
  </si>
  <si>
    <t>HBS4T1</t>
  </si>
  <si>
    <t>HBS4T2</t>
  </si>
  <si>
    <t>HBS4T3</t>
  </si>
  <si>
    <t>HBSC1T1</t>
  </si>
  <si>
    <t>HBSC1T2</t>
  </si>
  <si>
    <t>HBSC1T3</t>
  </si>
  <si>
    <t>R2SC1T1</t>
  </si>
  <si>
    <t>R2SC1T2</t>
  </si>
  <si>
    <t>R2SC1T3</t>
  </si>
  <si>
    <t>R2S1T1</t>
  </si>
  <si>
    <t>R2S1T2</t>
  </si>
  <si>
    <t>R2S1T3</t>
  </si>
  <si>
    <t>R2N1T1</t>
  </si>
  <si>
    <t>R2N1T2</t>
  </si>
  <si>
    <t>R2N1T3</t>
  </si>
  <si>
    <t>R2NC1-LR T1</t>
  </si>
  <si>
    <t>R2NC1-LR T2</t>
  </si>
  <si>
    <t>R2NC1-LR T3</t>
  </si>
  <si>
    <t>Baseline Survey Dates</t>
  </si>
  <si>
    <t xml:space="preserve"> Week 1</t>
  </si>
  <si>
    <t xml:space="preserve"> Week 2</t>
  </si>
  <si>
    <t xml:space="preserve"> Week 3</t>
  </si>
  <si>
    <t xml:space="preserve"> Week 4</t>
  </si>
  <si>
    <t>Sediment Sample Collection Dates</t>
  </si>
  <si>
    <t>R2N1-RR</t>
  </si>
  <si>
    <t>R2S1-RR</t>
  </si>
  <si>
    <t>R2SC1-RR</t>
  </si>
  <si>
    <t>R2NC1-LR</t>
  </si>
  <si>
    <t>R2N2-LR</t>
  </si>
  <si>
    <t>R2NC2-RR</t>
  </si>
  <si>
    <t>R2NC3-LR</t>
  </si>
  <si>
    <t>R2S2-LR</t>
  </si>
  <si>
    <t>R2SC2-LR</t>
  </si>
  <si>
    <t>R3N1-LR</t>
  </si>
  <si>
    <t>R3NC1-LR</t>
  </si>
  <si>
    <t>R3S1-CP</t>
  </si>
  <si>
    <t>R3S2-LR</t>
  </si>
  <si>
    <t>R3S3-SG</t>
  </si>
  <si>
    <t>R3SC1-CP</t>
  </si>
  <si>
    <t>R3SC2-LR</t>
  </si>
  <si>
    <t>R3SC3-SG</t>
  </si>
  <si>
    <t>Coral ID</t>
  </si>
  <si>
    <t>FB/SED</t>
  </si>
  <si>
    <t>SA</t>
  </si>
  <si>
    <t>Bleaching</t>
  </si>
  <si>
    <t>Partial bleaching</t>
  </si>
  <si>
    <t>-</t>
  </si>
  <si>
    <t>no data</t>
  </si>
  <si>
    <t>missing</t>
  </si>
  <si>
    <t>UD</t>
  </si>
  <si>
    <t>SO</t>
  </si>
  <si>
    <t>BLEMISH W/SEDIMENT</t>
  </si>
  <si>
    <t>BLEMISH W/WORM + SEDIMENT</t>
  </si>
  <si>
    <t>BLEMISH W/SEDIMENT OVER</t>
  </si>
  <si>
    <t>PO</t>
  </si>
  <si>
    <t>MUCUS BAG</t>
  </si>
  <si>
    <t>Partially bleached</t>
  </si>
  <si>
    <t>Partial bleaching from gorgoninan interaction</t>
  </si>
  <si>
    <t>Blemish w/ sediment</t>
  </si>
  <si>
    <t>UB</t>
  </si>
  <si>
    <t>BLEMISH WITH SEDIMENT;RECEDING MARGIN/WORMS W/SEDIMENT</t>
  </si>
  <si>
    <t>PB OR DISEASE BANDING AT THE BOTTOM</t>
  </si>
  <si>
    <t>White Plague</t>
  </si>
  <si>
    <t>Sediment in disease band</t>
  </si>
  <si>
    <t>Blemish w/ sediment/receedimg margin</t>
  </si>
  <si>
    <t>single polyp (2) bleached</t>
  </si>
  <si>
    <t>SED/MA</t>
  </si>
  <si>
    <t>WORM TUBES</t>
  </si>
  <si>
    <t>CDEL</t>
  </si>
  <si>
    <t>Worm TUBES</t>
  </si>
  <si>
    <t>PB - SAND BURIAL</t>
  </si>
  <si>
    <t>Unkown - fish bites?</t>
  </si>
  <si>
    <t>algae/sediment spots</t>
  </si>
  <si>
    <t>algae + sed. Receeding colony</t>
  </si>
  <si>
    <t>Condition code QA/QC (0-1)</t>
  </si>
  <si>
    <t>Condition QA/QC</t>
  </si>
  <si>
    <t>QA/QC comment</t>
  </si>
  <si>
    <t>POSSIBLE FISH BITE</t>
  </si>
  <si>
    <t>BLUE BLEACHING ON EDGES</t>
  </si>
  <si>
    <t>BLEACHING ON EDGES</t>
  </si>
  <si>
    <t>MOTTLED EDGES</t>
  </si>
  <si>
    <t>PARTIAL BURIAL</t>
  </si>
  <si>
    <t>Siderastrea sp.</t>
  </si>
  <si>
    <t>MORE UNCOVERED FROM B1</t>
  </si>
  <si>
    <t>PARTIAL BLEACHING EDGES</t>
  </si>
  <si>
    <t>BUR</t>
  </si>
  <si>
    <t>BURRIED</t>
  </si>
  <si>
    <t>SEDIMENT DUSTING</t>
  </si>
  <si>
    <t>MOTTLED COLORING</t>
  </si>
  <si>
    <t>PBUR</t>
  </si>
  <si>
    <t>RECOVERING QUICKLY</t>
  </si>
  <si>
    <t>PD</t>
  </si>
  <si>
    <t>Unknown disease</t>
  </si>
  <si>
    <t>Sediment dust</t>
  </si>
  <si>
    <t>Discolored</t>
  </si>
  <si>
    <t>sed dust</t>
  </si>
  <si>
    <t>sed dusting</t>
  </si>
  <si>
    <t>in grooves</t>
  </si>
  <si>
    <t>go with observer, mottled</t>
  </si>
  <si>
    <t>go with observer</t>
  </si>
  <si>
    <t>go with observer; no picture?</t>
  </si>
  <si>
    <t>mottled</t>
  </si>
  <si>
    <t>go with observer, could be UD</t>
  </si>
  <si>
    <t>PE/UD</t>
  </si>
  <si>
    <t>go with observer, sed dust</t>
  </si>
  <si>
    <t>no picture, most likely unknown disease</t>
  </si>
  <si>
    <t>unknown disease</t>
  </si>
  <si>
    <t>UD/PE</t>
  </si>
  <si>
    <t>PE/PD</t>
  </si>
  <si>
    <t>physical damage, scouring at base</t>
  </si>
  <si>
    <t>palythoa overgrowth</t>
  </si>
  <si>
    <t>pal comp</t>
  </si>
  <si>
    <t>PE/SA</t>
  </si>
  <si>
    <t>no photo</t>
  </si>
  <si>
    <t>no pictures</t>
  </si>
  <si>
    <t>physical damage, scouring on the top</t>
  </si>
  <si>
    <t>diver gave data on wrong coral</t>
  </si>
  <si>
    <t>old mortality does not warrant a 1</t>
  </si>
  <si>
    <t>recovering?</t>
  </si>
  <si>
    <t>UPM</t>
  </si>
  <si>
    <t>Unkown partial mortality</t>
  </si>
  <si>
    <t>unknown band</t>
  </si>
  <si>
    <t>receeding margin</t>
  </si>
  <si>
    <t>1 coralite bleached</t>
  </si>
  <si>
    <t>mottled color</t>
  </si>
  <si>
    <t>photo useless, used diver data</t>
  </si>
  <si>
    <t>M/SA</t>
  </si>
  <si>
    <t>PARTIALLY BURRIED</t>
  </si>
  <si>
    <t>PE/PBUR</t>
  </si>
  <si>
    <t>MUCOUS STRINGS</t>
  </si>
  <si>
    <t>FB/SA</t>
  </si>
  <si>
    <t>FISH BITES</t>
  </si>
  <si>
    <t>PE/PB</t>
  </si>
  <si>
    <t>PARTIAL BLEACHING ON EDGE</t>
  </si>
  <si>
    <t>SEDIMENT IN FISH BITE AREA</t>
  </si>
  <si>
    <t>RECOVERING ABRASION ON TOP</t>
  </si>
  <si>
    <t>OLD MORTALITY NOT GIVEN A 1</t>
  </si>
  <si>
    <t>MUCUS STRINGS</t>
  </si>
  <si>
    <t>BANDED WHITE DISEASE</t>
  </si>
  <si>
    <t>PE/UPM</t>
  </si>
  <si>
    <t>WHITE BANDING DISEASE</t>
  </si>
  <si>
    <t>PD/SA</t>
  </si>
  <si>
    <t>(All)</t>
  </si>
  <si>
    <t>Average of Condition code QA/QC (0-1)</t>
  </si>
  <si>
    <t>(Multiple Items)</t>
  </si>
  <si>
    <t>Count of Condition QA/QC</t>
  </si>
  <si>
    <t>Total colonies</t>
  </si>
  <si>
    <t>non-stressed</t>
  </si>
  <si>
    <t>Non-Stressed</t>
  </si>
  <si>
    <t>week1</t>
  </si>
  <si>
    <t>week3</t>
  </si>
  <si>
    <t>week4</t>
  </si>
  <si>
    <t>Mean Condition</t>
  </si>
  <si>
    <t>Baseline Survey Week Number</t>
  </si>
  <si>
    <t>Condition Code</t>
  </si>
  <si>
    <t>Fish bites (FB)</t>
  </si>
  <si>
    <t>Fish bites &amp; sediment dusting (FB/SA)</t>
  </si>
  <si>
    <t xml:space="preserve">Excess mucus (M) </t>
  </si>
  <si>
    <t>Excess mucuss &amp; sediment accumulation (M/SA)</t>
  </si>
  <si>
    <t>Paling (P)</t>
  </si>
  <si>
    <t>Partially bleached (PB)</t>
  </si>
  <si>
    <t>Physical damage (PD)</t>
  </si>
  <si>
    <t>Physical damage &amp; sediment accumulation (PD/SA)</t>
  </si>
  <si>
    <t>Polyps extended (PE)</t>
  </si>
  <si>
    <t>Polyps extended &amp; partially bleached (PE/PB)</t>
  </si>
  <si>
    <t>Polyps extended &amp; partially buried (PE/PBUR)</t>
  </si>
  <si>
    <t>Partially buried (PBUR)</t>
  </si>
  <si>
    <t>Polyps extended &amp; physical disturbance (PE/PD)</t>
  </si>
  <si>
    <t>Polyps extended &amp; unknown disease (PE/UD)</t>
  </si>
  <si>
    <t>Polyps extended &amp; sediment accumulation (PE/SA)</t>
  </si>
  <si>
    <t>Polyps extended &amp; unkown partial mortality (PE/UPM)</t>
  </si>
  <si>
    <t>Sediment accumulation (SA)</t>
  </si>
  <si>
    <t>Unknown disease (UD)</t>
  </si>
  <si>
    <t>Unknown disease &amp; polyps extended (UD/PE)</t>
  </si>
  <si>
    <t>Buried (BUR)</t>
  </si>
  <si>
    <t>Unknown partial mortality (UPM)</t>
  </si>
  <si>
    <t>White plaugue (WP)</t>
  </si>
  <si>
    <t>Mean</t>
  </si>
  <si>
    <t>Fish bites</t>
  </si>
  <si>
    <t>Polyps extended</t>
  </si>
  <si>
    <t>Sediment stress</t>
  </si>
  <si>
    <t>Excess mucus</t>
  </si>
  <si>
    <t>Sum to find top 5</t>
  </si>
  <si>
    <t>(blank)</t>
  </si>
  <si>
    <t>Baseline</t>
  </si>
  <si>
    <t>Week 4</t>
  </si>
  <si>
    <t>Week 3</t>
  </si>
  <si>
    <t>Week 2</t>
  </si>
  <si>
    <t>Week 1</t>
  </si>
  <si>
    <t>R2N2-LR-1</t>
  </si>
  <si>
    <t>R2N2-LR-2</t>
  </si>
  <si>
    <t>R2N2-LR-3</t>
  </si>
  <si>
    <t>R2S2-LR-1</t>
  </si>
  <si>
    <t>R2S2-LR-2</t>
  </si>
  <si>
    <t>R2S2-LR-3</t>
  </si>
  <si>
    <t>R2SC2-1</t>
  </si>
  <si>
    <t>R2SC2-2</t>
  </si>
  <si>
    <t>R2SC2-3</t>
  </si>
  <si>
    <t>Daily Sedimentation Rate in grams per day (grain size ≥ 230)</t>
  </si>
  <si>
    <t>Conductivity After 2nd Settling (µmhos/cm)</t>
  </si>
  <si>
    <t>Daily Sedimentation Rate in grams per day (grain size ≤ 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</si>
</sst>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0.0"/>
    <numFmt numFmtId="166" formatCode="0.000000000"/>
    <numFmt numFmtId="167" formatCode="m/d/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164" fontId="2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165" fontId="2" fillId="0" borderId="0" xfId="0" applyNumberFormat="1" applyFont="1" applyFill="1" applyAlignment="1">
      <alignment horizontal="center" wrapText="1"/>
    </xf>
    <xf numFmtId="14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2" fontId="2" fillId="5" borderId="7" xfId="0" applyNumberFormat="1" applyFont="1" applyFill="1" applyBorder="1" applyAlignment="1">
      <alignment horizontal="center"/>
    </xf>
    <xf numFmtId="2" fontId="2" fillId="5" borderId="8" xfId="0" applyNumberFormat="1" applyFont="1" applyFill="1" applyBorder="1" applyAlignment="1">
      <alignment horizontal="center"/>
    </xf>
    <xf numFmtId="2" fontId="2" fillId="5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5" borderId="16" xfId="0" applyFont="1" applyFill="1" applyBorder="1" applyAlignment="1">
      <alignment horizontal="left"/>
    </xf>
    <xf numFmtId="0" fontId="2" fillId="5" borderId="7" xfId="0" applyNumberFormat="1" applyFont="1" applyFill="1" applyBorder="1" applyAlignment="1">
      <alignment horizontal="center"/>
    </xf>
    <xf numFmtId="2" fontId="0" fillId="0" borderId="0" xfId="0" applyNumberFormat="1"/>
    <xf numFmtId="0" fontId="7" fillId="0" borderId="10" xfId="0" applyFont="1" applyBorder="1" applyAlignment="1">
      <alignment horizontal="left"/>
    </xf>
    <xf numFmtId="0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7" fillId="0" borderId="17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6" xfId="0" pivotButton="1" applyBorder="1"/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6" xfId="0" applyNumberFormat="1" applyBorder="1"/>
    <xf numFmtId="0" fontId="0" fillId="6" borderId="16" xfId="0" applyNumberFormat="1" applyFill="1" applyBorder="1"/>
    <xf numFmtId="0" fontId="0" fillId="6" borderId="16" xfId="0" applyFill="1" applyBorder="1" applyAlignment="1">
      <alignment horizontal="left" indent="2"/>
    </xf>
    <xf numFmtId="0" fontId="0" fillId="7" borderId="16" xfId="0" applyNumberFormat="1" applyFill="1" applyBorder="1"/>
    <xf numFmtId="0" fontId="0" fillId="7" borderId="16" xfId="0" applyFill="1" applyBorder="1" applyAlignment="1">
      <alignment horizontal="left" indent="2"/>
    </xf>
    <xf numFmtId="2" fontId="0" fillId="7" borderId="0" xfId="0" applyNumberFormat="1" applyFill="1"/>
    <xf numFmtId="2" fontId="2" fillId="7" borderId="3" xfId="0" applyNumberFormat="1" applyFont="1" applyFill="1" applyBorder="1"/>
    <xf numFmtId="2" fontId="2" fillId="6" borderId="3" xfId="0" applyNumberFormat="1" applyFont="1" applyFill="1" applyBorder="1"/>
    <xf numFmtId="2" fontId="0" fillId="6" borderId="0" xfId="0" applyNumberFormat="1" applyFill="1"/>
    <xf numFmtId="165" fontId="0" fillId="0" borderId="0" xfId="0" applyNumberFormat="1"/>
    <xf numFmtId="0" fontId="0" fillId="0" borderId="0" xfId="0" applyAlignment="1">
      <alignment wrapText="1"/>
    </xf>
    <xf numFmtId="0" fontId="2" fillId="8" borderId="16" xfId="0" applyFont="1" applyFill="1" applyBorder="1" applyAlignment="1">
      <alignment horizontal="left"/>
    </xf>
    <xf numFmtId="0" fontId="2" fillId="8" borderId="7" xfId="0" applyNumberFormat="1" applyFont="1" applyFill="1" applyBorder="1" applyAlignment="1">
      <alignment horizontal="center"/>
    </xf>
    <xf numFmtId="0" fontId="2" fillId="8" borderId="8" xfId="0" applyNumberFormat="1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right"/>
    </xf>
    <xf numFmtId="0" fontId="2" fillId="8" borderId="8" xfId="0" applyNumberFormat="1" applyFont="1" applyFill="1" applyBorder="1" applyAlignment="1">
      <alignment horizontal="right" vertical="center"/>
    </xf>
    <xf numFmtId="0" fontId="2" fillId="8" borderId="9" xfId="0" applyNumberFormat="1" applyFont="1" applyFill="1" applyBorder="1" applyAlignment="1">
      <alignment horizontal="right" vertical="center"/>
    </xf>
    <xf numFmtId="0" fontId="2" fillId="8" borderId="7" xfId="0" applyNumberFormat="1" applyFont="1" applyFill="1" applyBorder="1" applyAlignment="1">
      <alignment horizontal="right"/>
    </xf>
    <xf numFmtId="166" fontId="2" fillId="8" borderId="8" xfId="0" applyNumberFormat="1" applyFont="1" applyFill="1" applyBorder="1" applyAlignment="1">
      <alignment horizontal="right" vertical="center"/>
    </xf>
    <xf numFmtId="0" fontId="2" fillId="8" borderId="8" xfId="0" applyNumberFormat="1" applyFont="1" applyFill="1" applyBorder="1" applyAlignment="1">
      <alignment horizontal="right"/>
    </xf>
    <xf numFmtId="0" fontId="2" fillId="8" borderId="9" xfId="0" applyNumberFormat="1" applyFont="1" applyFill="1" applyBorder="1" applyAlignment="1">
      <alignment horizontal="right"/>
    </xf>
    <xf numFmtId="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9" borderId="17" xfId="0" applyFill="1" applyBorder="1" applyAlignment="1">
      <alignment horizontal="left" indent="1"/>
    </xf>
    <xf numFmtId="0" fontId="0" fillId="9" borderId="14" xfId="0" applyNumberFormat="1" applyFill="1" applyBorder="1" applyAlignment="1">
      <alignment horizontal="right"/>
    </xf>
    <xf numFmtId="0" fontId="0" fillId="9" borderId="0" xfId="0" applyNumberFormat="1" applyFill="1" applyBorder="1" applyAlignment="1">
      <alignment horizontal="right"/>
    </xf>
    <xf numFmtId="0" fontId="0" fillId="9" borderId="15" xfId="0" applyNumberFormat="1" applyFill="1" applyBorder="1" applyAlignment="1">
      <alignment horizontal="right"/>
    </xf>
    <xf numFmtId="166" fontId="2" fillId="8" borderId="8" xfId="0" applyNumberFormat="1" applyFon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166" fontId="0" fillId="9" borderId="0" xfId="0" applyNumberFormat="1" applyFill="1" applyBorder="1" applyAlignment="1">
      <alignment horizontal="right"/>
    </xf>
    <xf numFmtId="0" fontId="0" fillId="9" borderId="11" xfId="0" applyNumberFormat="1" applyFill="1" applyBorder="1" applyAlignment="1">
      <alignment horizontal="right"/>
    </xf>
    <xf numFmtId="166" fontId="0" fillId="9" borderId="19" xfId="0" applyNumberFormat="1" applyFill="1" applyBorder="1" applyAlignment="1">
      <alignment horizontal="right"/>
    </xf>
    <xf numFmtId="0" fontId="0" fillId="9" borderId="19" xfId="0" applyNumberFormat="1" applyFill="1" applyBorder="1" applyAlignment="1">
      <alignment horizontal="right"/>
    </xf>
    <xf numFmtId="0" fontId="0" fillId="9" borderId="12" xfId="0" applyNumberFormat="1" applyFill="1" applyBorder="1" applyAlignment="1">
      <alignment horizontal="right"/>
    </xf>
    <xf numFmtId="0" fontId="0" fillId="9" borderId="13" xfId="0" applyFill="1" applyBorder="1" applyAlignment="1">
      <alignment horizontal="left" indent="1"/>
    </xf>
    <xf numFmtId="0" fontId="0" fillId="9" borderId="21" xfId="0" applyNumberFormat="1" applyFill="1" applyBorder="1" applyAlignment="1">
      <alignment horizontal="right"/>
    </xf>
    <xf numFmtId="0" fontId="0" fillId="9" borderId="20" xfId="0" applyNumberFormat="1" applyFill="1" applyBorder="1" applyAlignment="1">
      <alignment horizontal="right"/>
    </xf>
    <xf numFmtId="0" fontId="0" fillId="9" borderId="22" xfId="0" applyNumberFormat="1" applyFill="1" applyBorder="1" applyAlignment="1">
      <alignment horizontal="right"/>
    </xf>
    <xf numFmtId="166" fontId="0" fillId="9" borderId="2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6" borderId="18" xfId="0" applyNumberFormat="1" applyFont="1" applyFill="1" applyBorder="1" applyAlignment="1">
      <alignment horizontal="center"/>
    </xf>
    <xf numFmtId="2" fontId="0" fillId="6" borderId="23" xfId="0" applyNumberFormat="1" applyFont="1" applyFill="1" applyBorder="1" applyAlignment="1">
      <alignment horizontal="center"/>
    </xf>
    <xf numFmtId="2" fontId="0" fillId="6" borderId="24" xfId="0" applyNumberFormat="1" applyFont="1" applyFill="1" applyBorder="1"/>
    <xf numFmtId="2" fontId="0" fillId="0" borderId="25" xfId="0" applyNumberFormat="1" applyFont="1" applyBorder="1" applyAlignment="1">
      <alignment horizontal="center"/>
    </xf>
    <xf numFmtId="2" fontId="0" fillId="0" borderId="26" xfId="0" applyNumberFormat="1" applyFont="1" applyBorder="1" applyAlignment="1">
      <alignment horizontal="center"/>
    </xf>
    <xf numFmtId="2" fontId="0" fillId="6" borderId="27" xfId="0" applyNumberFormat="1" applyFont="1" applyFill="1" applyBorder="1"/>
    <xf numFmtId="2" fontId="0" fillId="0" borderId="28" xfId="0" applyNumberFormat="1" applyFont="1" applyBorder="1" applyAlignment="1">
      <alignment horizontal="center"/>
    </xf>
    <xf numFmtId="2" fontId="0" fillId="0" borderId="29" xfId="0" applyNumberFormat="1" applyFont="1" applyBorder="1" applyAlignment="1">
      <alignment horizontal="center"/>
    </xf>
    <xf numFmtId="2" fontId="0" fillId="6" borderId="30" xfId="0" applyNumberFormat="1" applyFont="1" applyFill="1" applyBorder="1"/>
    <xf numFmtId="2" fontId="0" fillId="0" borderId="31" xfId="0" applyNumberFormat="1" applyFont="1" applyBorder="1" applyAlignment="1">
      <alignment horizontal="center"/>
    </xf>
    <xf numFmtId="2" fontId="0" fillId="0" borderId="32" xfId="0" applyNumberFormat="1" applyFont="1" applyBorder="1" applyAlignment="1">
      <alignment horizontal="center"/>
    </xf>
    <xf numFmtId="2" fontId="0" fillId="6" borderId="0" xfId="0" applyNumberFormat="1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Alignment="1"/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14" fontId="0" fillId="0" borderId="16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9" xfId="0" applyNumberFormat="1" applyFill="1" applyBorder="1"/>
    <xf numFmtId="1" fontId="0" fillId="0" borderId="19" xfId="0" applyNumberFormat="1" applyFill="1" applyBorder="1" applyAlignment="1">
      <alignment horizontal="center"/>
    </xf>
    <xf numFmtId="0" fontId="0" fillId="0" borderId="19" xfId="0" applyFill="1" applyBorder="1"/>
    <xf numFmtId="0" fontId="0" fillId="0" borderId="19" xfId="0" applyFill="1" applyBorder="1" applyAlignment="1">
      <alignment horizontal="center"/>
    </xf>
    <xf numFmtId="0" fontId="6" fillId="0" borderId="19" xfId="0" applyFont="1" applyFill="1" applyBorder="1"/>
    <xf numFmtId="14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165" fontId="0" fillId="0" borderId="0" xfId="0" applyNumberFormat="1" applyFill="1" applyBorder="1"/>
    <xf numFmtId="0" fontId="7" fillId="0" borderId="0" xfId="0" applyFont="1" applyFill="1" applyBorder="1"/>
    <xf numFmtId="165" fontId="0" fillId="0" borderId="19" xfId="0" applyNumberFormat="1" applyFill="1" applyBorder="1" applyAlignment="1">
      <alignment horizontal="center"/>
    </xf>
    <xf numFmtId="0" fontId="0" fillId="7" borderId="16" xfId="0" applyFill="1" applyBorder="1" applyAlignment="1">
      <alignment horizontal="left"/>
    </xf>
    <xf numFmtId="0" fontId="2" fillId="5" borderId="0" xfId="0" applyFont="1" applyFill="1"/>
    <xf numFmtId="0" fontId="2" fillId="5" borderId="38" xfId="0" applyFont="1" applyFill="1" applyBorder="1"/>
    <xf numFmtId="1" fontId="0" fillId="0" borderId="0" xfId="0" applyNumberFormat="1"/>
    <xf numFmtId="1" fontId="2" fillId="5" borderId="38" xfId="0" applyNumberFormat="1" applyFont="1" applyFill="1" applyBorder="1"/>
    <xf numFmtId="0" fontId="0" fillId="0" borderId="16" xfId="0" applyBorder="1" applyAlignment="1">
      <alignment horizontal="left" indent="1"/>
    </xf>
    <xf numFmtId="0" fontId="0" fillId="0" borderId="16" xfId="0" applyBorder="1" applyAlignment="1">
      <alignment horizontal="left" indent="2"/>
    </xf>
    <xf numFmtId="0" fontId="2" fillId="7" borderId="40" xfId="0" applyNumberFormat="1" applyFont="1" applyFill="1" applyBorder="1"/>
    <xf numFmtId="0" fontId="2" fillId="7" borderId="40" xfId="0" applyFont="1" applyFill="1" applyBorder="1" applyAlignment="1">
      <alignment horizontal="left" indent="1"/>
    </xf>
    <xf numFmtId="0" fontId="2" fillId="6" borderId="40" xfId="0" applyNumberFormat="1" applyFont="1" applyFill="1" applyBorder="1"/>
    <xf numFmtId="0" fontId="0" fillId="6" borderId="40" xfId="0" applyNumberFormat="1" applyFill="1" applyBorder="1"/>
    <xf numFmtId="0" fontId="2" fillId="6" borderId="40" xfId="0" applyFont="1" applyFill="1" applyBorder="1" applyAlignment="1">
      <alignment horizontal="left"/>
    </xf>
    <xf numFmtId="0" fontId="2" fillId="6" borderId="40" xfId="0" applyFont="1" applyFill="1" applyBorder="1" applyAlignment="1">
      <alignment horizontal="left" indent="1"/>
    </xf>
    <xf numFmtId="0" fontId="0" fillId="6" borderId="40" xfId="0" applyFill="1" applyBorder="1" applyAlignment="1">
      <alignment horizontal="left" indent="1"/>
    </xf>
    <xf numFmtId="0" fontId="0" fillId="6" borderId="31" xfId="0" applyNumberFormat="1" applyFill="1" applyBorder="1"/>
    <xf numFmtId="0" fontId="0" fillId="6" borderId="31" xfId="0" applyFill="1" applyBorder="1" applyAlignment="1">
      <alignment horizontal="left" indent="1"/>
    </xf>
    <xf numFmtId="2" fontId="11" fillId="0" borderId="16" xfId="0" applyNumberFormat="1" applyFont="1" applyBorder="1" applyAlignment="1">
      <alignment horizontal="center"/>
    </xf>
    <xf numFmtId="0" fontId="11" fillId="6" borderId="16" xfId="0" applyFont="1" applyFill="1" applyBorder="1" applyAlignment="1">
      <alignment horizontal="left"/>
    </xf>
    <xf numFmtId="0" fontId="11" fillId="6" borderId="16" xfId="0" applyFont="1" applyFill="1" applyBorder="1" applyAlignment="1">
      <alignment horizontal="center"/>
    </xf>
    <xf numFmtId="1" fontId="11" fillId="6" borderId="28" xfId="0" applyNumberFormat="1" applyFont="1" applyFill="1" applyBorder="1" applyAlignment="1">
      <alignment horizontal="center"/>
    </xf>
    <xf numFmtId="1" fontId="11" fillId="6" borderId="16" xfId="0" applyNumberFormat="1" applyFont="1" applyFill="1" applyBorder="1" applyAlignment="1">
      <alignment horizontal="center"/>
    </xf>
    <xf numFmtId="1" fontId="11" fillId="6" borderId="7" xfId="0" applyNumberFormat="1" applyFont="1" applyFill="1" applyBorder="1" applyAlignment="1">
      <alignment horizontal="center"/>
    </xf>
    <xf numFmtId="2" fontId="11" fillId="6" borderId="44" xfId="0" applyNumberFormat="1" applyFont="1" applyFill="1" applyBorder="1" applyAlignment="1">
      <alignment wrapText="1"/>
    </xf>
    <xf numFmtId="2" fontId="11" fillId="0" borderId="61" xfId="0" applyNumberFormat="1" applyFont="1" applyBorder="1"/>
    <xf numFmtId="2" fontId="11" fillId="0" borderId="0" xfId="0" applyNumberFormat="1" applyFont="1" applyBorder="1"/>
    <xf numFmtId="2" fontId="11" fillId="0" borderId="62" xfId="0" applyNumberFormat="1" applyFont="1" applyBorder="1"/>
    <xf numFmtId="2" fontId="11" fillId="6" borderId="64" xfId="0" applyNumberFormat="1" applyFont="1" applyFill="1" applyBorder="1" applyAlignment="1">
      <alignment wrapText="1"/>
    </xf>
    <xf numFmtId="2" fontId="11" fillId="0" borderId="63" xfId="0" applyNumberFormat="1" applyFont="1" applyBorder="1"/>
    <xf numFmtId="2" fontId="11" fillId="0" borderId="52" xfId="0" applyNumberFormat="1" applyFont="1" applyBorder="1"/>
    <xf numFmtId="2" fontId="11" fillId="0" borderId="5" xfId="0" applyNumberFormat="1" applyFont="1" applyBorder="1"/>
    <xf numFmtId="0" fontId="20" fillId="5" borderId="0" xfId="0" applyFont="1" applyFill="1"/>
    <xf numFmtId="0" fontId="11" fillId="0" borderId="0" xfId="0" applyFont="1"/>
    <xf numFmtId="0" fontId="20" fillId="5" borderId="38" xfId="0" applyFont="1" applyFill="1" applyBorder="1"/>
    <xf numFmtId="1" fontId="20" fillId="5" borderId="38" xfId="0" applyNumberFormat="1" applyFont="1" applyFill="1" applyBorder="1"/>
    <xf numFmtId="0" fontId="11" fillId="0" borderId="0" xfId="0" applyFont="1" applyAlignment="1">
      <alignment horizontal="left"/>
    </xf>
    <xf numFmtId="0" fontId="11" fillId="0" borderId="0" xfId="0" applyNumberFormat="1" applyFont="1"/>
    <xf numFmtId="0" fontId="20" fillId="5" borderId="39" xfId="0" applyNumberFormat="1" applyFont="1" applyFill="1" applyBorder="1"/>
    <xf numFmtId="2" fontId="11" fillId="0" borderId="0" xfId="0" applyNumberFormat="1" applyFont="1"/>
    <xf numFmtId="2" fontId="11" fillId="6" borderId="27" xfId="0" applyNumberFormat="1" applyFont="1" applyFill="1" applyBorder="1" applyAlignment="1">
      <alignment wrapText="1"/>
    </xf>
    <xf numFmtId="2" fontId="11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/>
    </xf>
    <xf numFmtId="2" fontId="11" fillId="0" borderId="28" xfId="0" applyNumberFormat="1" applyFont="1" applyBorder="1"/>
    <xf numFmtId="2" fontId="11" fillId="0" borderId="16" xfId="0" applyNumberFormat="1" applyFont="1" applyBorder="1"/>
    <xf numFmtId="2" fontId="11" fillId="6" borderId="30" xfId="0" applyNumberFormat="1" applyFont="1" applyFill="1" applyBorder="1" applyAlignment="1">
      <alignment wrapText="1"/>
    </xf>
    <xf numFmtId="2" fontId="11" fillId="0" borderId="31" xfId="0" applyNumberFormat="1" applyFont="1" applyBorder="1" applyAlignment="1">
      <alignment horizontal="center"/>
    </xf>
    <xf numFmtId="2" fontId="11" fillId="0" borderId="46" xfId="0" applyNumberFormat="1" applyFont="1" applyBorder="1" applyAlignment="1">
      <alignment horizontal="center"/>
    </xf>
    <xf numFmtId="2" fontId="11" fillId="0" borderId="32" xfId="0" applyNumberFormat="1" applyFont="1" applyBorder="1" applyAlignment="1">
      <alignment horizontal="center"/>
    </xf>
    <xf numFmtId="2" fontId="11" fillId="0" borderId="31" xfId="0" applyNumberFormat="1" applyFont="1" applyBorder="1"/>
    <xf numFmtId="2" fontId="11" fillId="0" borderId="46" xfId="0" applyNumberFormat="1" applyFont="1" applyBorder="1"/>
    <xf numFmtId="2" fontId="11" fillId="0" borderId="0" xfId="0" applyNumberFormat="1" applyFont="1" applyBorder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right" wrapText="1"/>
    </xf>
    <xf numFmtId="2" fontId="11" fillId="0" borderId="7" xfId="0" applyNumberFormat="1" applyFont="1" applyBorder="1"/>
    <xf numFmtId="2" fontId="11" fillId="0" borderId="29" xfId="0" applyNumberFormat="1" applyFont="1" applyBorder="1"/>
    <xf numFmtId="2" fontId="11" fillId="0" borderId="9" xfId="0" applyNumberFormat="1" applyFont="1" applyBorder="1"/>
    <xf numFmtId="2" fontId="11" fillId="0" borderId="8" xfId="0" applyNumberFormat="1" applyFont="1" applyBorder="1"/>
    <xf numFmtId="2" fontId="11" fillId="0" borderId="9" xfId="0" applyNumberFormat="1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2" fontId="11" fillId="0" borderId="54" xfId="0" applyNumberFormat="1" applyFont="1" applyBorder="1"/>
    <xf numFmtId="2" fontId="11" fillId="0" borderId="32" xfId="0" applyNumberFormat="1" applyFont="1" applyBorder="1"/>
    <xf numFmtId="2" fontId="11" fillId="0" borderId="56" xfId="0" applyNumberFormat="1" applyFont="1" applyBorder="1"/>
    <xf numFmtId="2" fontId="11" fillId="0" borderId="58" xfId="0" applyNumberFormat="1" applyFont="1" applyBorder="1"/>
    <xf numFmtId="2" fontId="11" fillId="0" borderId="56" xfId="0" applyNumberFormat="1" applyFont="1" applyBorder="1" applyAlignment="1">
      <alignment horizontal="center"/>
    </xf>
    <xf numFmtId="2" fontId="11" fillId="0" borderId="57" xfId="0" applyNumberFormat="1" applyFont="1" applyBorder="1" applyAlignment="1">
      <alignment horizontal="center"/>
    </xf>
    <xf numFmtId="0" fontId="11" fillId="0" borderId="35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4" xfId="0" quotePrefix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 indent="1"/>
    </xf>
    <xf numFmtId="14" fontId="11" fillId="0" borderId="1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4" fontId="11" fillId="0" borderId="17" xfId="0" applyNumberFormat="1" applyFont="1" applyFill="1" applyBorder="1" applyAlignment="1">
      <alignment horizontal="center" vertical="center"/>
    </xf>
    <xf numFmtId="4" fontId="11" fillId="0" borderId="17" xfId="0" applyNumberFormat="1" applyFont="1" applyBorder="1" applyAlignment="1">
      <alignment horizontal="center" vertical="center"/>
    </xf>
    <xf numFmtId="3" fontId="11" fillId="0" borderId="17" xfId="0" applyNumberFormat="1" applyFont="1" applyBorder="1" applyAlignment="1">
      <alignment horizontal="center" vertical="center"/>
    </xf>
    <xf numFmtId="165" fontId="11" fillId="0" borderId="36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 indent="1"/>
    </xf>
    <xf numFmtId="14" fontId="11" fillId="0" borderId="13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4" fontId="11" fillId="0" borderId="13" xfId="0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165" fontId="11" fillId="0" borderId="37" xfId="0" applyNumberFormat="1" applyFont="1" applyBorder="1" applyAlignment="1">
      <alignment horizontal="center" vertical="center"/>
    </xf>
    <xf numFmtId="4" fontId="11" fillId="0" borderId="13" xfId="0" quotePrefix="1" applyNumberFormat="1" applyFont="1" applyFill="1" applyBorder="1" applyAlignment="1">
      <alignment horizontal="center" vertical="center" wrapText="1"/>
    </xf>
    <xf numFmtId="1" fontId="11" fillId="0" borderId="13" xfId="0" quotePrefix="1" applyNumberFormat="1" applyFont="1" applyFill="1" applyBorder="1" applyAlignment="1">
      <alignment horizontal="center" vertical="center" wrapText="1"/>
    </xf>
    <xf numFmtId="4" fontId="11" fillId="0" borderId="10" xfId="0" applyNumberFormat="1" applyFont="1" applyBorder="1" applyAlignment="1">
      <alignment horizontal="center" vertical="center"/>
    </xf>
    <xf numFmtId="0" fontId="11" fillId="0" borderId="66" xfId="0" applyFont="1" applyBorder="1" applyAlignment="1">
      <alignment horizontal="left" vertical="center" wrapText="1"/>
    </xf>
    <xf numFmtId="14" fontId="11" fillId="0" borderId="33" xfId="0" applyNumberFormat="1" applyFont="1" applyBorder="1" applyAlignment="1">
      <alignment horizontal="center" vertical="center" wrapText="1"/>
    </xf>
    <xf numFmtId="1" fontId="11" fillId="0" borderId="33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4" fontId="11" fillId="0" borderId="33" xfId="0" applyNumberFormat="1" applyFont="1" applyBorder="1" applyAlignment="1">
      <alignment horizontal="center" vertical="center"/>
    </xf>
    <xf numFmtId="3" fontId="11" fillId="0" borderId="33" xfId="0" applyNumberFormat="1" applyFont="1" applyBorder="1" applyAlignment="1">
      <alignment horizontal="center" vertical="center"/>
    </xf>
    <xf numFmtId="165" fontId="11" fillId="0" borderId="67" xfId="0" applyNumberFormat="1" applyFont="1" applyBorder="1" applyAlignment="1">
      <alignment horizontal="center" vertical="center"/>
    </xf>
    <xf numFmtId="4" fontId="11" fillId="0" borderId="68" xfId="0" applyNumberFormat="1" applyFont="1" applyBorder="1" applyAlignment="1">
      <alignment horizontal="center" vertical="center"/>
    </xf>
    <xf numFmtId="0" fontId="11" fillId="0" borderId="65" xfId="0" applyFont="1" applyBorder="1" applyAlignment="1">
      <alignment horizontal="left" vertical="center" wrapText="1"/>
    </xf>
    <xf numFmtId="4" fontId="11" fillId="0" borderId="69" xfId="0" applyNumberFormat="1" applyFont="1" applyBorder="1" applyAlignment="1">
      <alignment horizontal="center" vertical="center"/>
    </xf>
    <xf numFmtId="0" fontId="11" fillId="0" borderId="70" xfId="0" applyFont="1" applyBorder="1" applyAlignment="1">
      <alignment horizontal="left" vertical="center" wrapText="1"/>
    </xf>
    <xf numFmtId="14" fontId="11" fillId="0" borderId="34" xfId="0" applyNumberFormat="1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4" fontId="11" fillId="0" borderId="34" xfId="0" applyNumberFormat="1" applyFont="1" applyBorder="1" applyAlignment="1">
      <alignment horizontal="center" vertical="center"/>
    </xf>
    <xf numFmtId="3" fontId="11" fillId="0" borderId="34" xfId="0" applyNumberFormat="1" applyFont="1" applyBorder="1" applyAlignment="1">
      <alignment horizontal="center" vertical="center"/>
    </xf>
    <xf numFmtId="165" fontId="11" fillId="0" borderId="71" xfId="0" applyNumberFormat="1" applyFont="1" applyBorder="1" applyAlignment="1">
      <alignment horizontal="center" vertical="center"/>
    </xf>
    <xf numFmtId="4" fontId="11" fillId="0" borderId="72" xfId="0" applyNumberFormat="1" applyFont="1" applyBorder="1" applyAlignment="1">
      <alignment horizontal="center" vertical="center"/>
    </xf>
    <xf numFmtId="167" fontId="11" fillId="0" borderId="66" xfId="0" applyNumberFormat="1" applyFont="1" applyBorder="1" applyAlignment="1">
      <alignment horizontal="left"/>
    </xf>
    <xf numFmtId="14" fontId="11" fillId="0" borderId="33" xfId="0" applyNumberFormat="1" applyFont="1" applyBorder="1" applyAlignment="1">
      <alignment horizontal="center"/>
    </xf>
    <xf numFmtId="167" fontId="11" fillId="0" borderId="33" xfId="0" applyNumberFormat="1" applyFont="1" applyBorder="1" applyAlignment="1">
      <alignment horizontal="center"/>
    </xf>
    <xf numFmtId="1" fontId="11" fillId="0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/>
    </xf>
    <xf numFmtId="4" fontId="11" fillId="0" borderId="33" xfId="0" applyNumberFormat="1" applyFont="1" applyBorder="1" applyAlignment="1">
      <alignment horizontal="center"/>
    </xf>
    <xf numFmtId="3" fontId="11" fillId="0" borderId="33" xfId="0" applyNumberFormat="1" applyFont="1" applyBorder="1" applyAlignment="1">
      <alignment horizontal="center"/>
    </xf>
    <xf numFmtId="165" fontId="11" fillId="0" borderId="67" xfId="0" applyNumberFormat="1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68" xfId="0" applyFont="1" applyBorder="1" applyAlignment="1">
      <alignment horizontal="center"/>
    </xf>
    <xf numFmtId="167" fontId="11" fillId="0" borderId="65" xfId="0" applyNumberFormat="1" applyFont="1" applyBorder="1" applyAlignment="1">
      <alignment horizontal="left"/>
    </xf>
    <xf numFmtId="14" fontId="11" fillId="0" borderId="17" xfId="0" applyNumberFormat="1" applyFont="1" applyBorder="1" applyAlignment="1">
      <alignment horizontal="center"/>
    </xf>
    <xf numFmtId="167" fontId="11" fillId="0" borderId="17" xfId="0" applyNumberFormat="1" applyFont="1" applyBorder="1" applyAlignment="1">
      <alignment horizontal="center"/>
    </xf>
    <xf numFmtId="1" fontId="11" fillId="0" borderId="1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4" fontId="11" fillId="0" borderId="17" xfId="0" applyNumberFormat="1" applyFont="1" applyBorder="1" applyAlignment="1">
      <alignment horizontal="center"/>
    </xf>
    <xf numFmtId="3" fontId="11" fillId="0" borderId="17" xfId="0" applyNumberFormat="1" applyFont="1" applyBorder="1" applyAlignment="1">
      <alignment horizontal="center"/>
    </xf>
    <xf numFmtId="165" fontId="11" fillId="0" borderId="36" xfId="0" applyNumberFormat="1" applyFont="1" applyBorder="1" applyAlignment="1">
      <alignment horizontal="center"/>
    </xf>
    <xf numFmtId="167" fontId="11" fillId="0" borderId="70" xfId="0" applyNumberFormat="1" applyFont="1" applyBorder="1" applyAlignment="1">
      <alignment horizontal="left"/>
    </xf>
    <xf numFmtId="167" fontId="11" fillId="0" borderId="34" xfId="0" applyNumberFormat="1" applyFont="1" applyBorder="1" applyAlignment="1">
      <alignment horizontal="center"/>
    </xf>
    <xf numFmtId="1" fontId="11" fillId="0" borderId="34" xfId="0" applyNumberFormat="1" applyFont="1" applyFill="1" applyBorder="1" applyAlignment="1">
      <alignment horizontal="center" vertical="center" wrapText="1"/>
    </xf>
    <xf numFmtId="3" fontId="11" fillId="0" borderId="34" xfId="0" applyNumberFormat="1" applyFont="1" applyBorder="1" applyAlignment="1">
      <alignment horizontal="center"/>
    </xf>
    <xf numFmtId="4" fontId="11" fillId="0" borderId="34" xfId="0" applyNumberFormat="1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165" fontId="11" fillId="0" borderId="71" xfId="0" applyNumberFormat="1" applyFont="1" applyBorder="1" applyAlignment="1">
      <alignment horizontal="center"/>
    </xf>
    <xf numFmtId="0" fontId="11" fillId="0" borderId="71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4" fontId="11" fillId="0" borderId="33" xfId="0" applyNumberFormat="1" applyFont="1" applyBorder="1" applyAlignment="1">
      <alignment horizontal="center" vertical="center" wrapText="1"/>
    </xf>
    <xf numFmtId="4" fontId="11" fillId="0" borderId="17" xfId="0" applyNumberFormat="1" applyFont="1" applyBorder="1" applyAlignment="1">
      <alignment horizontal="center" vertical="center" wrapText="1"/>
    </xf>
    <xf numFmtId="4" fontId="11" fillId="0" borderId="34" xfId="0" applyNumberFormat="1" applyFont="1" applyBorder="1" applyAlignment="1">
      <alignment horizontal="center" vertical="center" wrapText="1"/>
    </xf>
    <xf numFmtId="167" fontId="11" fillId="0" borderId="49" xfId="0" applyNumberFormat="1" applyFont="1" applyBorder="1" applyAlignment="1">
      <alignment horizontal="left"/>
    </xf>
    <xf numFmtId="14" fontId="11" fillId="0" borderId="50" xfId="0" applyNumberFormat="1" applyFont="1" applyBorder="1" applyAlignment="1">
      <alignment horizontal="center"/>
    </xf>
    <xf numFmtId="167" fontId="11" fillId="0" borderId="50" xfId="0" applyNumberFormat="1" applyFont="1" applyBorder="1" applyAlignment="1">
      <alignment horizontal="center"/>
    </xf>
    <xf numFmtId="1" fontId="11" fillId="0" borderId="50" xfId="0" applyNumberFormat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/>
    </xf>
    <xf numFmtId="4" fontId="11" fillId="0" borderId="50" xfId="0" applyNumberFormat="1" applyFont="1" applyBorder="1" applyAlignment="1">
      <alignment horizontal="center"/>
    </xf>
    <xf numFmtId="4" fontId="11" fillId="0" borderId="50" xfId="0" applyNumberFormat="1" applyFont="1" applyBorder="1" applyAlignment="1">
      <alignment horizontal="center" vertical="center"/>
    </xf>
    <xf numFmtId="3" fontId="11" fillId="0" borderId="50" xfId="0" applyNumberFormat="1" applyFont="1" applyBorder="1" applyAlignment="1">
      <alignment horizontal="center"/>
    </xf>
    <xf numFmtId="165" fontId="11" fillId="0" borderId="50" xfId="0" applyNumberFormat="1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167" fontId="11" fillId="0" borderId="28" xfId="0" applyNumberFormat="1" applyFont="1" applyBorder="1" applyAlignment="1">
      <alignment horizontal="left"/>
    </xf>
    <xf numFmtId="14" fontId="11" fillId="0" borderId="16" xfId="0" applyNumberFormat="1" applyFont="1" applyBorder="1" applyAlignment="1">
      <alignment horizontal="center"/>
    </xf>
    <xf numFmtId="167" fontId="11" fillId="0" borderId="16" xfId="0" applyNumberFormat="1" applyFont="1" applyBorder="1" applyAlignment="1">
      <alignment horizontal="center"/>
    </xf>
    <xf numFmtId="1" fontId="11" fillId="0" borderId="16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/>
    </xf>
    <xf numFmtId="4" fontId="11" fillId="0" borderId="16" xfId="0" applyNumberFormat="1" applyFont="1" applyBorder="1" applyAlignment="1">
      <alignment horizontal="center"/>
    </xf>
    <xf numFmtId="4" fontId="11" fillId="0" borderId="16" xfId="0" applyNumberFormat="1" applyFont="1" applyBorder="1" applyAlignment="1">
      <alignment horizontal="center" vertical="center"/>
    </xf>
    <xf numFmtId="3" fontId="11" fillId="0" borderId="16" xfId="0" applyNumberFormat="1" applyFont="1" applyBorder="1" applyAlignment="1">
      <alignment horizontal="center"/>
    </xf>
    <xf numFmtId="165" fontId="11" fillId="0" borderId="16" xfId="0" applyNumberFormat="1" applyFont="1" applyBorder="1" applyAlignment="1">
      <alignment horizontal="center"/>
    </xf>
    <xf numFmtId="4" fontId="11" fillId="0" borderId="29" xfId="0" applyNumberFormat="1" applyFont="1" applyBorder="1" applyAlignment="1">
      <alignment horizontal="center" vertical="center"/>
    </xf>
    <xf numFmtId="167" fontId="11" fillId="0" borderId="31" xfId="0" applyNumberFormat="1" applyFont="1" applyBorder="1" applyAlignment="1">
      <alignment horizontal="left"/>
    </xf>
    <xf numFmtId="14" fontId="11" fillId="0" borderId="46" xfId="0" applyNumberFormat="1" applyFont="1" applyBorder="1" applyAlignment="1">
      <alignment horizontal="center"/>
    </xf>
    <xf numFmtId="167" fontId="11" fillId="0" borderId="46" xfId="0" applyNumberFormat="1" applyFont="1" applyBorder="1" applyAlignment="1">
      <alignment horizontal="center"/>
    </xf>
    <xf numFmtId="1" fontId="11" fillId="0" borderId="46" xfId="0" applyNumberFormat="1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/>
    </xf>
    <xf numFmtId="4" fontId="11" fillId="0" borderId="46" xfId="0" applyNumberFormat="1" applyFont="1" applyBorder="1" applyAlignment="1">
      <alignment horizontal="center"/>
    </xf>
    <xf numFmtId="4" fontId="11" fillId="0" borderId="46" xfId="0" applyNumberFormat="1" applyFont="1" applyBorder="1" applyAlignment="1">
      <alignment horizontal="center" vertical="center"/>
    </xf>
    <xf numFmtId="3" fontId="11" fillId="0" borderId="46" xfId="0" applyNumberFormat="1" applyFont="1" applyBorder="1" applyAlignment="1">
      <alignment horizontal="center"/>
    </xf>
    <xf numFmtId="165" fontId="11" fillId="0" borderId="46" xfId="0" applyNumberFormat="1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49" xfId="0" applyFont="1" applyBorder="1" applyAlignment="1">
      <alignment horizontal="left" vertical="center" wrapText="1"/>
    </xf>
    <xf numFmtId="14" fontId="11" fillId="0" borderId="50" xfId="0" applyNumberFormat="1" applyFont="1" applyBorder="1" applyAlignment="1">
      <alignment horizontal="center" vertical="center" wrapText="1"/>
    </xf>
    <xf numFmtId="1" fontId="11" fillId="0" borderId="50" xfId="0" applyNumberFormat="1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3" fontId="11" fillId="0" borderId="50" xfId="0" applyNumberFormat="1" applyFont="1" applyBorder="1" applyAlignment="1">
      <alignment horizontal="center" vertical="center"/>
    </xf>
    <xf numFmtId="165" fontId="11" fillId="0" borderId="50" xfId="0" applyNumberFormat="1" applyFont="1" applyBorder="1" applyAlignment="1">
      <alignment horizontal="center" vertical="center"/>
    </xf>
    <xf numFmtId="4" fontId="11" fillId="0" borderId="51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" fontId="11" fillId="0" borderId="16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3" fontId="11" fillId="0" borderId="16" xfId="0" applyNumberFormat="1" applyFont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 wrapText="1"/>
    </xf>
    <xf numFmtId="14" fontId="11" fillId="0" borderId="46" xfId="0" applyNumberFormat="1" applyFont="1" applyBorder="1" applyAlignment="1">
      <alignment horizontal="center" vertical="center" wrapText="1"/>
    </xf>
    <xf numFmtId="1" fontId="11" fillId="0" borderId="46" xfId="0" applyNumberFormat="1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3" fontId="11" fillId="0" borderId="46" xfId="0" applyNumberFormat="1" applyFont="1" applyBorder="1" applyAlignment="1">
      <alignment horizontal="center" vertical="center"/>
    </xf>
    <xf numFmtId="165" fontId="11" fillId="0" borderId="46" xfId="0" applyNumberFormat="1" applyFont="1" applyBorder="1" applyAlignment="1">
      <alignment horizontal="center" vertical="center"/>
    </xf>
    <xf numFmtId="4" fontId="11" fillId="0" borderId="32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9" xfId="0" applyFont="1" applyFill="1" applyBorder="1" applyAlignment="1">
      <alignment horizontal="center"/>
    </xf>
    <xf numFmtId="14" fontId="21" fillId="0" borderId="34" xfId="0" applyNumberFormat="1" applyFont="1" applyBorder="1" applyAlignment="1">
      <alignment horizontal="center"/>
    </xf>
    <xf numFmtId="14" fontId="21" fillId="0" borderId="33" xfId="0" applyNumberFormat="1" applyFont="1" applyBorder="1" applyAlignment="1">
      <alignment horizontal="center" vertical="center" wrapText="1"/>
    </xf>
    <xf numFmtId="14" fontId="21" fillId="0" borderId="17" xfId="0" applyNumberFormat="1" applyFont="1" applyBorder="1" applyAlignment="1">
      <alignment horizontal="center" vertical="center" wrapText="1"/>
    </xf>
    <xf numFmtId="14" fontId="21" fillId="0" borderId="34" xfId="0" applyNumberFormat="1" applyFont="1" applyBorder="1" applyAlignment="1">
      <alignment horizontal="center" vertical="center" wrapText="1"/>
    </xf>
    <xf numFmtId="2" fontId="11" fillId="6" borderId="16" xfId="0" applyNumberFormat="1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7" borderId="42" xfId="0" applyNumberFormat="1" applyFont="1" applyFill="1" applyBorder="1" applyAlignment="1">
      <alignment horizontal="center"/>
    </xf>
    <xf numFmtId="2" fontId="11" fillId="7" borderId="43" xfId="0" applyNumberFormat="1" applyFont="1" applyFill="1" applyBorder="1" applyAlignment="1">
      <alignment horizontal="center"/>
    </xf>
    <xf numFmtId="2" fontId="11" fillId="6" borderId="10" xfId="0" applyNumberFormat="1" applyFont="1" applyFill="1" applyBorder="1" applyAlignment="1">
      <alignment horizontal="center"/>
    </xf>
    <xf numFmtId="2" fontId="11" fillId="6" borderId="13" xfId="0" applyNumberFormat="1" applyFont="1" applyFill="1" applyBorder="1" applyAlignment="1">
      <alignment horizontal="center"/>
    </xf>
    <xf numFmtId="2" fontId="11" fillId="6" borderId="44" xfId="0" applyNumberFormat="1" applyFont="1" applyFill="1" applyBorder="1" applyAlignment="1">
      <alignment horizontal="center"/>
    </xf>
    <xf numFmtId="2" fontId="11" fillId="6" borderId="8" xfId="0" applyNumberFormat="1" applyFont="1" applyFill="1" applyBorder="1" applyAlignment="1">
      <alignment horizontal="center"/>
    </xf>
    <xf numFmtId="2" fontId="11" fillId="7" borderId="47" xfId="0" applyNumberFormat="1" applyFont="1" applyFill="1" applyBorder="1" applyAlignment="1">
      <alignment horizontal="left"/>
    </xf>
    <xf numFmtId="2" fontId="11" fillId="7" borderId="27" xfId="0" applyNumberFormat="1" applyFont="1" applyFill="1" applyBorder="1" applyAlignment="1">
      <alignment horizontal="left"/>
    </xf>
    <xf numFmtId="2" fontId="11" fillId="6" borderId="45" xfId="0" applyNumberFormat="1" applyFont="1" applyFill="1" applyBorder="1" applyAlignment="1">
      <alignment horizontal="center"/>
    </xf>
    <xf numFmtId="2" fontId="11" fillId="6" borderId="26" xfId="0" applyNumberFormat="1" applyFont="1" applyFill="1" applyBorder="1" applyAlignment="1">
      <alignment horizontal="center"/>
    </xf>
    <xf numFmtId="0" fontId="11" fillId="7" borderId="49" xfId="0" applyFont="1" applyFill="1" applyBorder="1" applyAlignment="1">
      <alignment horizontal="center"/>
    </xf>
    <xf numFmtId="0" fontId="11" fillId="7" borderId="50" xfId="0" applyFont="1" applyFill="1" applyBorder="1" applyAlignment="1">
      <alignment horizontal="center"/>
    </xf>
    <xf numFmtId="0" fontId="11" fillId="7" borderId="51" xfId="0" applyFont="1" applyFill="1" applyBorder="1" applyAlignment="1">
      <alignment horizontal="center"/>
    </xf>
    <xf numFmtId="0" fontId="11" fillId="7" borderId="53" xfId="0" applyFont="1" applyFill="1" applyBorder="1" applyAlignment="1">
      <alignment horizontal="center"/>
    </xf>
    <xf numFmtId="0" fontId="11" fillId="7" borderId="41" xfId="0" applyFont="1" applyFill="1" applyBorder="1" applyAlignment="1">
      <alignment horizontal="center"/>
    </xf>
    <xf numFmtId="0" fontId="11" fillId="7" borderId="42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left"/>
    </xf>
    <xf numFmtId="2" fontId="11" fillId="7" borderId="44" xfId="0" applyNumberFormat="1" applyFont="1" applyFill="1" applyBorder="1" applyAlignment="1">
      <alignment horizontal="left"/>
    </xf>
    <xf numFmtId="2" fontId="11" fillId="7" borderId="49" xfId="0" applyNumberFormat="1" applyFont="1" applyFill="1" applyBorder="1" applyAlignment="1">
      <alignment horizontal="center"/>
    </xf>
    <xf numFmtId="2" fontId="11" fillId="7" borderId="50" xfId="0" applyNumberFormat="1" applyFont="1" applyFill="1" applyBorder="1" applyAlignment="1">
      <alignment horizontal="center"/>
    </xf>
    <xf numFmtId="2" fontId="11" fillId="7" borderId="51" xfId="0" applyNumberFormat="1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2" fontId="11" fillId="7" borderId="59" xfId="0" applyNumberFormat="1" applyFont="1" applyFill="1" applyBorder="1" applyAlignment="1">
      <alignment horizontal="center"/>
    </xf>
    <xf numFmtId="2" fontId="11" fillId="7" borderId="48" xfId="0" applyNumberFormat="1" applyFont="1" applyFill="1" applyBorder="1" applyAlignment="1">
      <alignment horizontal="center"/>
    </xf>
    <xf numFmtId="2" fontId="11" fillId="7" borderId="6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/>
    </xf>
    <xf numFmtId="0" fontId="19" fillId="8" borderId="19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2" fontId="0" fillId="10" borderId="1" xfId="0" applyNumberFormat="1" applyFont="1" applyFill="1" applyBorder="1" applyAlignment="1">
      <alignment horizontal="left"/>
    </xf>
    <xf numFmtId="2" fontId="0" fillId="10" borderId="2" xfId="0" applyNumberFormat="1" applyFont="1" applyFill="1" applyBorder="1" applyAlignment="1">
      <alignment horizontal="left"/>
    </xf>
    <xf numFmtId="2" fontId="0" fillId="10" borderId="18" xfId="0" applyNumberFormat="1" applyFont="1" applyFill="1" applyBorder="1" applyAlignment="1">
      <alignment horizontal="center"/>
    </xf>
    <xf numFmtId="2" fontId="0" fillId="10" borderId="23" xfId="0" applyNumberFormat="1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1" fontId="11" fillId="0" borderId="33" xfId="0" applyNumberFormat="1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7" borderId="16" xfId="0" applyFill="1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7" borderId="10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11" fillId="7" borderId="16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left"/>
    </xf>
    <xf numFmtId="0" fontId="11" fillId="7" borderId="21" xfId="0" applyFont="1" applyFill="1" applyBorder="1" applyAlignment="1">
      <alignment horizontal="left"/>
    </xf>
  </cellXfs>
  <cellStyles count="1">
    <cellStyle name="Normal" xfId="0" builtinId="0"/>
  </cellStyles>
  <dxfs count="139"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FF0066"/>
      <color rgb="FFFFFF66"/>
      <color rgb="FF00FF99"/>
      <color rgb="FF0000FF"/>
      <color rgb="FF800000"/>
      <color rgb="FFFF33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BUR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percent_condition_weekly!$B$30:$BD$30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84.615384615384613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"/>
          <c:order val="1"/>
          <c:tx>
            <c:v>FB</c:v>
          </c:tx>
          <c:spPr>
            <a:solidFill>
              <a:srgbClr val="00B05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percent_condition_weekly!$B$31:$BD$31</c:f>
              <c:numCache>
                <c:formatCode>General</c:formatCode>
                <c:ptCount val="55"/>
                <c:pt idx="0">
                  <c:v>0</c:v>
                </c:pt>
                <c:pt idx="1">
                  <c:v>4.3478260869565215</c:v>
                </c:pt>
                <c:pt idx="2">
                  <c:v>0</c:v>
                </c:pt>
                <c:pt idx="3">
                  <c:v>0</c:v>
                </c:pt>
                <c:pt idx="4">
                  <c:v>13.333333333333334</c:v>
                </c:pt>
                <c:pt idx="5">
                  <c:v>26.666666666666668</c:v>
                </c:pt>
                <c:pt idx="6">
                  <c:v>26.666666666666668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7.1428571428571423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3.3333333333333335</c:v>
                </c:pt>
                <c:pt idx="54">
                  <c:v>3.3333333333333335</c:v>
                </c:pt>
              </c:numCache>
            </c:numRef>
          </c:val>
        </c:ser>
        <c:ser>
          <c:idx val="2"/>
          <c:order val="2"/>
          <c:tx>
            <c:v>FB/SA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percent_condition_weekly!$B$32:$BD$32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3"/>
          <c:order val="3"/>
          <c:tx>
            <c:v>M</c:v>
          </c:tx>
          <c:spPr>
            <a:solidFill>
              <a:schemeClr val="accent4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percent_condition_weekly!$B$33:$BD$33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0</c:v>
                </c:pt>
                <c:pt idx="4">
                  <c:v>20</c:v>
                </c:pt>
                <c:pt idx="5">
                  <c:v>13.333333333333334</c:v>
                </c:pt>
                <c:pt idx="6">
                  <c:v>0</c:v>
                </c:pt>
                <c:pt idx="7">
                  <c:v>7.1428571428571423</c:v>
                </c:pt>
                <c:pt idx="8">
                  <c:v>0</c:v>
                </c:pt>
                <c:pt idx="9">
                  <c:v>7.4074074074074066</c:v>
                </c:pt>
                <c:pt idx="10">
                  <c:v>7.4074074074074066</c:v>
                </c:pt>
                <c:pt idx="11">
                  <c:v>3.7037037037037033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4.7619047619047619</c:v>
                </c:pt>
                <c:pt idx="23">
                  <c:v>0</c:v>
                </c:pt>
                <c:pt idx="24">
                  <c:v>3.4482758620689653</c:v>
                </c:pt>
                <c:pt idx="35">
                  <c:v>0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4</c:v>
                </c:pt>
                <c:pt idx="49">
                  <c:v>0</c:v>
                </c:pt>
                <c:pt idx="50">
                  <c:v>3.3333333333333335</c:v>
                </c:pt>
                <c:pt idx="52">
                  <c:v>3.3333333333333335</c:v>
                </c:pt>
                <c:pt idx="53">
                  <c:v>3.3333333333333335</c:v>
                </c:pt>
                <c:pt idx="54">
                  <c:v>0</c:v>
                </c:pt>
              </c:numCache>
            </c:numRef>
          </c:val>
        </c:ser>
        <c:ser>
          <c:idx val="4"/>
          <c:order val="4"/>
          <c:tx>
            <c:v>M/SA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percent_condition_weekly!$B$34:$BD$34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3.7037037037037033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4.7619047619047619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3.3333333333333335</c:v>
                </c:pt>
              </c:numCache>
            </c:numRef>
          </c:val>
        </c:ser>
        <c:ser>
          <c:idx val="5"/>
          <c:order val="5"/>
          <c:tx>
            <c:v>P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percent_condition_weekly!$B$35:$BD$35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6.666666666666667</c:v>
                </c:pt>
                <c:pt idx="7">
                  <c:v>7.1428571428571423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6"/>
          <c:order val="6"/>
          <c:tx>
            <c:v>PB</c:v>
          </c:tx>
          <c:spPr>
            <a:solidFill>
              <a:srgbClr val="FF330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percent_condition_weekly!$B$36:$BD$36</c:f>
              <c:numCache>
                <c:formatCode>General</c:formatCode>
                <c:ptCount val="55"/>
                <c:pt idx="0">
                  <c:v>17.391304347826086</c:v>
                </c:pt>
                <c:pt idx="1">
                  <c:v>13.043478260869565</c:v>
                </c:pt>
                <c:pt idx="2">
                  <c:v>4.3478260869565215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3.7037037037037033</c:v>
                </c:pt>
                <c:pt idx="9">
                  <c:v>0</c:v>
                </c:pt>
                <c:pt idx="10">
                  <c:v>3.7037037037037033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5.5555555555555554</c:v>
                </c:pt>
                <c:pt idx="17">
                  <c:v>5.5555555555555554</c:v>
                </c:pt>
                <c:pt idx="18">
                  <c:v>0</c:v>
                </c:pt>
                <c:pt idx="19">
                  <c:v>0</c:v>
                </c:pt>
                <c:pt idx="20">
                  <c:v>4.7619047619047619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4.7619047619047619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4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7"/>
          <c:order val="7"/>
          <c:tx>
            <c:v>PBUR</c:v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percent_condition_weekly!$B$37:$BD$37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26.086956521739129</c:v>
                </c:pt>
                <c:pt idx="3">
                  <c:v>7.6923076923076925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8"/>
          <c:order val="8"/>
          <c:tx>
            <c:v>PD</c:v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percent_condition_weekly!$B$38:$BD$38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14.285714285714285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3.4482758620689653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9"/>
          <c:order val="9"/>
          <c:tx>
            <c:v>PD/SA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percent_condition_weekly!$B$39:$BD$39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0"/>
          <c:order val="10"/>
          <c:tx>
            <c:v>PE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percent_condition_weekly!$B$40:$BD$40</c:f>
              <c:numCache>
                <c:formatCode>General</c:formatCode>
                <c:ptCount val="55"/>
                <c:pt idx="0">
                  <c:v>8.695652173913043</c:v>
                </c:pt>
                <c:pt idx="1">
                  <c:v>8.695652173913043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6.666666666666667</c:v>
                </c:pt>
                <c:pt idx="7">
                  <c:v>0</c:v>
                </c:pt>
                <c:pt idx="8">
                  <c:v>0</c:v>
                </c:pt>
                <c:pt idx="9">
                  <c:v>3.7037037037037033</c:v>
                </c:pt>
                <c:pt idx="10">
                  <c:v>7.4074074074074066</c:v>
                </c:pt>
                <c:pt idx="11">
                  <c:v>0</c:v>
                </c:pt>
                <c:pt idx="12">
                  <c:v>21.428571428571427</c:v>
                </c:pt>
                <c:pt idx="13">
                  <c:v>21.428571428571427</c:v>
                </c:pt>
                <c:pt idx="14">
                  <c:v>21.428571428571427</c:v>
                </c:pt>
                <c:pt idx="15">
                  <c:v>14.285714285714285</c:v>
                </c:pt>
                <c:pt idx="16">
                  <c:v>22.222222222222221</c:v>
                </c:pt>
                <c:pt idx="17">
                  <c:v>27.777777777777779</c:v>
                </c:pt>
                <c:pt idx="18">
                  <c:v>16.666666666666664</c:v>
                </c:pt>
                <c:pt idx="19">
                  <c:v>22.222222222222221</c:v>
                </c:pt>
                <c:pt idx="20">
                  <c:v>14.285714285714285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9.5238095238095237</c:v>
                </c:pt>
                <c:pt idx="24">
                  <c:v>3.4482758620689653</c:v>
                </c:pt>
                <c:pt idx="35">
                  <c:v>3.4482758620689653</c:v>
                </c:pt>
                <c:pt idx="36">
                  <c:v>13.793103448275861</c:v>
                </c:pt>
                <c:pt idx="37">
                  <c:v>6.8965517241379306</c:v>
                </c:pt>
                <c:pt idx="38">
                  <c:v>12</c:v>
                </c:pt>
                <c:pt idx="45">
                  <c:v>12</c:v>
                </c:pt>
                <c:pt idx="46">
                  <c:v>12</c:v>
                </c:pt>
                <c:pt idx="49">
                  <c:v>0</c:v>
                </c:pt>
                <c:pt idx="50">
                  <c:v>16.666666666666664</c:v>
                </c:pt>
                <c:pt idx="52">
                  <c:v>26.666666666666668</c:v>
                </c:pt>
                <c:pt idx="53">
                  <c:v>30</c:v>
                </c:pt>
                <c:pt idx="54">
                  <c:v>13.333333333333334</c:v>
                </c:pt>
              </c:numCache>
            </c:numRef>
          </c:val>
        </c:ser>
        <c:ser>
          <c:idx val="11"/>
          <c:order val="11"/>
          <c:tx>
            <c:v>PE/PB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percent_condition_weekly!$B$41:$BD$41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2"/>
          <c:order val="12"/>
          <c:tx>
            <c:v>PE/PBUR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percent_condition_weekly!$B$42:$BD$42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7.6923076923076925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3"/>
          <c:order val="13"/>
          <c:tx>
            <c:v>PE/PD</c:v>
          </c:tx>
          <c:spPr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percent_condition_weekly!$B$43:$BD$43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7.1428571428571423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4"/>
          <c:order val="14"/>
          <c:tx>
            <c:v>PE/SA</c:v>
          </c:tx>
          <c:spPr>
            <a:solidFill>
              <a:srgbClr val="FF00FF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percent_condition_weekly!$B$44:$BD$44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6.666666666666667</c:v>
                </c:pt>
                <c:pt idx="7">
                  <c:v>14.285714285714285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5.5555555555555554</c:v>
                </c:pt>
                <c:pt idx="19">
                  <c:v>5.5555555555555554</c:v>
                </c:pt>
                <c:pt idx="20">
                  <c:v>0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9.5238095238095237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45">
                  <c:v>0</c:v>
                </c:pt>
                <c:pt idx="46">
                  <c:v>0</c:v>
                </c:pt>
                <c:pt idx="49">
                  <c:v>8</c:v>
                </c:pt>
                <c:pt idx="50">
                  <c:v>0</c:v>
                </c:pt>
                <c:pt idx="52">
                  <c:v>0</c:v>
                </c:pt>
                <c:pt idx="53">
                  <c:v>3.3333333333333335</c:v>
                </c:pt>
                <c:pt idx="54">
                  <c:v>3.3333333333333335</c:v>
                </c:pt>
              </c:numCache>
            </c:numRef>
          </c:val>
        </c:ser>
        <c:ser>
          <c:idx val="15"/>
          <c:order val="15"/>
          <c:tx>
            <c:v>PE/UD</c:v>
          </c:tx>
          <c:spPr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percent_condition_weekly!$B$45:$BD$45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7.1428571428571423</c:v>
                </c:pt>
                <c:pt idx="13">
                  <c:v>14.285714285714285</c:v>
                </c:pt>
                <c:pt idx="14">
                  <c:v>0</c:v>
                </c:pt>
                <c:pt idx="15">
                  <c:v>28.571428571428569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4.7619047619047619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6"/>
          <c:order val="16"/>
          <c:tx>
            <c:v>PE/UPM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percent_condition_weekly!$B$46:$BD$46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7"/>
          <c:order val="17"/>
          <c:tx>
            <c:v>SA</c:v>
          </c:tx>
          <c:spPr>
            <a:solidFill>
              <a:srgbClr val="FF00FF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percent_condition_weekly!$B$47:$BD$47</c:f>
              <c:numCache>
                <c:formatCode>General</c:formatCode>
                <c:ptCount val="55"/>
                <c:pt idx="0">
                  <c:v>8.695652173913043</c:v>
                </c:pt>
                <c:pt idx="1">
                  <c:v>17.391304347826086</c:v>
                </c:pt>
                <c:pt idx="2">
                  <c:v>8.695652173913043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22.222222222222221</c:v>
                </c:pt>
                <c:pt idx="9">
                  <c:v>3.7037037037037033</c:v>
                </c:pt>
                <c:pt idx="10">
                  <c:v>18.518518518518519</c:v>
                </c:pt>
                <c:pt idx="11">
                  <c:v>44.444444444444443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7.1428571428571423</c:v>
                </c:pt>
                <c:pt idx="16">
                  <c:v>5.5555555555555554</c:v>
                </c:pt>
                <c:pt idx="17">
                  <c:v>0</c:v>
                </c:pt>
                <c:pt idx="18">
                  <c:v>5.5555555555555554</c:v>
                </c:pt>
                <c:pt idx="19">
                  <c:v>5.5555555555555554</c:v>
                </c:pt>
                <c:pt idx="20">
                  <c:v>9.5238095238095237</c:v>
                </c:pt>
                <c:pt idx="21">
                  <c:v>4.7619047619047619</c:v>
                </c:pt>
                <c:pt idx="22">
                  <c:v>19.047619047619047</c:v>
                </c:pt>
                <c:pt idx="23">
                  <c:v>19.047619047619047</c:v>
                </c:pt>
                <c:pt idx="24">
                  <c:v>0</c:v>
                </c:pt>
                <c:pt idx="35">
                  <c:v>3.4482758620689653</c:v>
                </c:pt>
                <c:pt idx="36">
                  <c:v>0</c:v>
                </c:pt>
                <c:pt idx="37">
                  <c:v>6.8965517241379306</c:v>
                </c:pt>
                <c:pt idx="38">
                  <c:v>4</c:v>
                </c:pt>
                <c:pt idx="45">
                  <c:v>8</c:v>
                </c:pt>
                <c:pt idx="46">
                  <c:v>12</c:v>
                </c:pt>
                <c:pt idx="49">
                  <c:v>20</c:v>
                </c:pt>
                <c:pt idx="50">
                  <c:v>0</c:v>
                </c:pt>
                <c:pt idx="52">
                  <c:v>3.3333333333333335</c:v>
                </c:pt>
                <c:pt idx="53">
                  <c:v>3.3333333333333335</c:v>
                </c:pt>
                <c:pt idx="54">
                  <c:v>10</c:v>
                </c:pt>
              </c:numCache>
            </c:numRef>
          </c:val>
        </c:ser>
        <c:ser>
          <c:idx val="18"/>
          <c:order val="18"/>
          <c:tx>
            <c:v>UD</c:v>
          </c:tx>
          <c:spPr>
            <a:solidFill>
              <a:srgbClr val="7030A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percent_condition_weekly!$B$48:$BD$48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14.814814814814813</c:v>
                </c:pt>
                <c:pt idx="9">
                  <c:v>7.4074074074074066</c:v>
                </c:pt>
                <c:pt idx="10">
                  <c:v>11.111111111111111</c:v>
                </c:pt>
                <c:pt idx="11">
                  <c:v>3.7037037037037033</c:v>
                </c:pt>
                <c:pt idx="12">
                  <c:v>21.428571428571427</c:v>
                </c:pt>
                <c:pt idx="13">
                  <c:v>7.1428571428571423</c:v>
                </c:pt>
                <c:pt idx="14">
                  <c:v>14.285714285714285</c:v>
                </c:pt>
                <c:pt idx="15">
                  <c:v>7.1428571428571423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4.7619047619047619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4.7619047619047619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4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9"/>
          <c:order val="19"/>
          <c:tx>
            <c:v>UD/PE</c:v>
          </c:tx>
          <c:spPr>
            <a:solidFill>
              <a:srgbClr val="7030A0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percent_condition_weekly!$B$49:$BD$49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7.1428571428571423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20"/>
          <c:order val="20"/>
          <c:tx>
            <c:v>UPM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percent_condition_weekly!$B$50:$BD$50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21"/>
          <c:order val="21"/>
          <c:tx>
            <c:v>WP</c:v>
          </c:tx>
          <c:spPr>
            <a:solidFill>
              <a:srgbClr val="00FF99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percent_condition_weekly!$B$51:$BD$51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5122952"/>
        <c:axId val="675120600"/>
      </c:barChart>
      <c:catAx>
        <c:axId val="67512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5120600"/>
        <c:crosses val="autoZero"/>
        <c:auto val="1"/>
        <c:lblAlgn val="ctr"/>
        <c:lblOffset val="100"/>
        <c:noMultiLvlLbl val="0"/>
      </c:catAx>
      <c:valAx>
        <c:axId val="675120600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67512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820866141732283"/>
          <c:y val="5.0925925925925923E-2"/>
          <c:w val="0.84219356955380587"/>
          <c:h val="0.79942074948964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percent_condition_weekly!$W$84</c:f>
              <c:strCache>
                <c:ptCount val="1"/>
                <c:pt idx="0">
                  <c:v>HBN1-CR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percent_condition_weekly!$Y$86:$Y$90</c:f>
                <c:numCache>
                  <c:formatCode>General</c:formatCode>
                  <c:ptCount val="5"/>
                  <c:pt idx="0">
                    <c:v>32.387749031930632</c:v>
                  </c:pt>
                  <c:pt idx="1">
                    <c:v>4.3773461229475625</c:v>
                  </c:pt>
                  <c:pt idx="2">
                    <c:v>1.0869565217391304</c:v>
                  </c:pt>
                  <c:pt idx="3">
                    <c:v>0</c:v>
                  </c:pt>
                  <c:pt idx="4">
                    <c:v>1.0869565217391304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percent_condition_weekly!$W$86:$W$90</c:f>
              <c:numCache>
                <c:formatCode>0.00</c:formatCode>
                <c:ptCount val="5"/>
                <c:pt idx="0">
                  <c:v>42.391304347826086</c:v>
                </c:pt>
                <c:pt idx="1">
                  <c:v>7.3578595317725748</c:v>
                </c:pt>
                <c:pt idx="2">
                  <c:v>1.0869565217391304</c:v>
                </c:pt>
                <c:pt idx="3">
                  <c:v>0</c:v>
                </c:pt>
                <c:pt idx="4">
                  <c:v>1.0869565217391304</c:v>
                </c:pt>
              </c:numCache>
            </c:numRef>
          </c:val>
        </c:ser>
        <c:ser>
          <c:idx val="1"/>
          <c:order val="1"/>
          <c:tx>
            <c:strRef>
              <c:f>percent_condition_weekly!$Z$84</c:f>
              <c:strCache>
                <c:ptCount val="1"/>
                <c:pt idx="0">
                  <c:v>HBN2-CR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percent_condition_weekly!$AB$86:$AB$90</c:f>
                <c:numCache>
                  <c:formatCode>General</c:formatCode>
                  <c:ptCount val="5"/>
                  <c:pt idx="0">
                    <c:v>11.448058745311673</c:v>
                  </c:pt>
                  <c:pt idx="1">
                    <c:v>6.7340135374013572</c:v>
                  </c:pt>
                  <c:pt idx="2">
                    <c:v>4.2741245407181525</c:v>
                  </c:pt>
                  <c:pt idx="3">
                    <c:v>0</c:v>
                  </c:pt>
                  <c:pt idx="4">
                    <c:v>8.0495140517089201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percent_condition_weekly!$Z$86:$Z$90</c:f>
              <c:numCache>
                <c:formatCode>0.00</c:formatCode>
                <c:ptCount val="5"/>
                <c:pt idx="0">
                  <c:v>15.238095238095237</c:v>
                </c:pt>
                <c:pt idx="1">
                  <c:v>8.5714285714285712</c:v>
                </c:pt>
                <c:pt idx="2">
                  <c:v>10.11904761904762</c:v>
                </c:pt>
                <c:pt idx="3">
                  <c:v>0</c:v>
                </c:pt>
                <c:pt idx="4">
                  <c:v>18.333333333333336</c:v>
                </c:pt>
              </c:numCache>
            </c:numRef>
          </c:val>
        </c:ser>
        <c:ser>
          <c:idx val="2"/>
          <c:order val="2"/>
          <c:tx>
            <c:strRef>
              <c:f>percent_condition_weekly!$AC$84</c:f>
              <c:strCache>
                <c:ptCount val="1"/>
                <c:pt idx="0">
                  <c:v>HBN3-CP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percent_condition_weekly!$AE$86:$AE$90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1.7730131625117371</c:v>
                  </c:pt>
                  <c:pt idx="2">
                    <c:v>2.6989390884376636</c:v>
                  </c:pt>
                  <c:pt idx="3">
                    <c:v>2.3907304606218647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percent_condition_weekly!$AC$86:$AC$90</c:f>
              <c:numCache>
                <c:formatCode>0.00</c:formatCode>
                <c:ptCount val="5"/>
                <c:pt idx="0">
                  <c:v>9.3445566030776881</c:v>
                </c:pt>
                <c:pt idx="1">
                  <c:v>2.7777777777777777</c:v>
                </c:pt>
                <c:pt idx="2">
                  <c:v>5.5555555555555545</c:v>
                </c:pt>
                <c:pt idx="3">
                  <c:v>9.2592592592592577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percent_condition_weekly!$AF$84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percent_condition_weekly!$AH$86:$AH$90</c:f>
                <c:numCache>
                  <c:formatCode>General</c:formatCode>
                  <c:ptCount val="5"/>
                  <c:pt idx="0">
                    <c:v>1.7857142857142856</c:v>
                  </c:pt>
                  <c:pt idx="1">
                    <c:v>11.456518313071197</c:v>
                  </c:pt>
                  <c:pt idx="2">
                    <c:v>0</c:v>
                  </c:pt>
                  <c:pt idx="3">
                    <c:v>5.2050968134154925</c:v>
                  </c:pt>
                  <c:pt idx="4">
                    <c:v>1.7857142857142856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percent_condition_weekly!$AF$86:$AF$90</c:f>
              <c:numCache>
                <c:formatCode>0.00</c:formatCode>
                <c:ptCount val="5"/>
                <c:pt idx="0">
                  <c:v>1.7857142857142856</c:v>
                </c:pt>
                <c:pt idx="1">
                  <c:v>35.714285714285708</c:v>
                </c:pt>
                <c:pt idx="2">
                  <c:v>0</c:v>
                </c:pt>
                <c:pt idx="3">
                  <c:v>14.285714285714285</c:v>
                </c:pt>
                <c:pt idx="4">
                  <c:v>1.7857142857142856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25696"/>
        <c:axId val="675121384"/>
      </c:barChart>
      <c:catAx>
        <c:axId val="675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21384"/>
        <c:crosses val="autoZero"/>
        <c:auto val="1"/>
        <c:lblAlgn val="ctr"/>
        <c:lblOffset val="100"/>
        <c:noMultiLvlLbl val="0"/>
      </c:catAx>
      <c:valAx>
        <c:axId val="6751213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proportion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4667541557306"/>
          <c:y val="6.9911781860600763E-2"/>
          <c:w val="0.17050196646520457"/>
          <c:h val="0.29536162146398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0866141732283"/>
          <c:y val="5.0925925925925923E-2"/>
          <c:w val="0.84219356955380587"/>
          <c:h val="0.79942074948964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percent_condition_weekly!$BC$84</c:f>
              <c:strCache>
                <c:ptCount val="1"/>
                <c:pt idx="0">
                  <c:v>HBS1-CP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percent_condition_weekly!$Y$86:$Y$90</c:f>
                <c:numCache>
                  <c:formatCode>General</c:formatCode>
                  <c:ptCount val="5"/>
                  <c:pt idx="0">
                    <c:v>32.387749031930632</c:v>
                  </c:pt>
                  <c:pt idx="1">
                    <c:v>4.3773461229475625</c:v>
                  </c:pt>
                  <c:pt idx="2">
                    <c:v>1.0869565217391304</c:v>
                  </c:pt>
                  <c:pt idx="3">
                    <c:v>0</c:v>
                  </c:pt>
                  <c:pt idx="4">
                    <c:v>1.0869565217391304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percent_condition_weekly!$BC$86:$BC$90</c:f>
              <c:numCache>
                <c:formatCode>0.00</c:formatCode>
                <c:ptCount val="5"/>
                <c:pt idx="0">
                  <c:v>2.7777777777777777</c:v>
                </c:pt>
                <c:pt idx="1">
                  <c:v>6.9444444444444438</c:v>
                </c:pt>
                <c:pt idx="2">
                  <c:v>2.7777777777777777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percent_condition_weekly!$BF$84</c:f>
              <c:strCache>
                <c:ptCount val="1"/>
                <c:pt idx="0">
                  <c:v>HBS2-CP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percent_condition_weekly!$AB$86:$AB$90</c:f>
                <c:numCache>
                  <c:formatCode>General</c:formatCode>
                  <c:ptCount val="5"/>
                  <c:pt idx="0">
                    <c:v>11.448058745311673</c:v>
                  </c:pt>
                  <c:pt idx="1">
                    <c:v>6.7340135374013572</c:v>
                  </c:pt>
                  <c:pt idx="2">
                    <c:v>4.2741245407181525</c:v>
                  </c:pt>
                  <c:pt idx="3">
                    <c:v>0</c:v>
                  </c:pt>
                  <c:pt idx="4">
                    <c:v>8.0495140517089201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percent_condition_weekly!$BF$86:$BF$90</c:f>
              <c:numCache>
                <c:formatCode>0.00</c:formatCode>
                <c:ptCount val="5"/>
                <c:pt idx="0">
                  <c:v>7.1428571428571432</c:v>
                </c:pt>
                <c:pt idx="1">
                  <c:v>19.047619047619047</c:v>
                </c:pt>
                <c:pt idx="2">
                  <c:v>4.7619047619047619</c:v>
                </c:pt>
                <c:pt idx="3">
                  <c:v>4.7619047619047619</c:v>
                </c:pt>
                <c:pt idx="4">
                  <c:v>2.3809523809523809</c:v>
                </c:pt>
              </c:numCache>
            </c:numRef>
          </c:val>
        </c:ser>
        <c:ser>
          <c:idx val="2"/>
          <c:order val="2"/>
          <c:tx>
            <c:strRef>
              <c:f>percent_condition_weekly!$BI$84</c:f>
              <c:strCache>
                <c:ptCount val="1"/>
                <c:pt idx="0">
                  <c:v>HBS3-CP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percent_condition_weekly!$AE$86:$AE$90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1.7730131625117371</c:v>
                  </c:pt>
                  <c:pt idx="2">
                    <c:v>2.6989390884376636</c:v>
                  </c:pt>
                  <c:pt idx="3">
                    <c:v>2.3907304606218647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percent_condition_weekly!$BI$86:$BI$90</c:f>
              <c:numCache>
                <c:formatCode>0.00</c:formatCode>
                <c:ptCount val="5"/>
                <c:pt idx="0">
                  <c:v>0</c:v>
                </c:pt>
                <c:pt idx="1">
                  <c:v>2.5862068965517242</c:v>
                </c:pt>
                <c:pt idx="2">
                  <c:v>0</c:v>
                </c:pt>
                <c:pt idx="3">
                  <c:v>0</c:v>
                </c:pt>
                <c:pt idx="4">
                  <c:v>2.5862068965517242</c:v>
                </c:pt>
              </c:numCache>
            </c:numRef>
          </c:val>
        </c:ser>
        <c:ser>
          <c:idx val="3"/>
          <c:order val="3"/>
          <c:tx>
            <c:strRef>
              <c:f>percent_condition_weekly!$BL$84</c:f>
              <c:strCache>
                <c:ptCount val="1"/>
                <c:pt idx="0">
                  <c:v>HBS4-CR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percent_condition_weekly!$AH$86:$AH$90</c:f>
                <c:numCache>
                  <c:formatCode>General</c:formatCode>
                  <c:ptCount val="5"/>
                  <c:pt idx="0">
                    <c:v>1.7857142857142856</c:v>
                  </c:pt>
                  <c:pt idx="1">
                    <c:v>11.456518313071197</c:v>
                  </c:pt>
                  <c:pt idx="2">
                    <c:v>0</c:v>
                  </c:pt>
                  <c:pt idx="3">
                    <c:v>5.2050968134154925</c:v>
                  </c:pt>
                  <c:pt idx="4">
                    <c:v>1.7857142857142856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Excess mucus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percent_condition_weekly!$BL$86:$BL$90</c:f>
              <c:numCache>
                <c:formatCode>0.00</c:formatCode>
                <c:ptCount val="5"/>
                <c:pt idx="0">
                  <c:v>1</c:v>
                </c:pt>
                <c:pt idx="1">
                  <c:v>15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percent_condition_weekly!$BO$84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percent_condition_weekly!$BQ$86:$BQ$90</c:f>
                <c:numCache>
                  <c:formatCode>General</c:formatCode>
                  <c:ptCount val="5"/>
                  <c:pt idx="0">
                    <c:v>1.7955837819827098</c:v>
                  </c:pt>
                  <c:pt idx="1">
                    <c:v>3.0594266806690289</c:v>
                  </c:pt>
                  <c:pt idx="2">
                    <c:v>0</c:v>
                  </c:pt>
                  <c:pt idx="3">
                    <c:v>0</c:v>
                  </c:pt>
                  <c:pt idx="4">
                    <c:v>1.666666666666667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percent_condition_weekly!$BO$86:$BO$90</c:f>
              <c:numCache>
                <c:formatCode>0.00</c:formatCode>
                <c:ptCount val="5"/>
                <c:pt idx="0">
                  <c:v>2.5</c:v>
                </c:pt>
                <c:pt idx="1">
                  <c:v>5.8333333333333339</c:v>
                </c:pt>
                <c:pt idx="2">
                  <c:v>0</c:v>
                </c:pt>
                <c:pt idx="3">
                  <c:v>0</c:v>
                </c:pt>
                <c:pt idx="4">
                  <c:v>3.3333333333333335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38632"/>
        <c:axId val="675139024"/>
      </c:barChart>
      <c:catAx>
        <c:axId val="67513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39024"/>
        <c:crosses val="autoZero"/>
        <c:auto val="1"/>
        <c:lblAlgn val="ctr"/>
        <c:lblOffset val="100"/>
        <c:noMultiLvlLbl val="0"/>
      </c:catAx>
      <c:valAx>
        <c:axId val="6751390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percentage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3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4667541557306"/>
          <c:y val="6.9911781860600763E-2"/>
          <c:w val="0.16911974570304375"/>
          <c:h val="0.3692020268299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Hardbottom_Baseline_POM_022514_LATEST.xlsx]condition_weekly_bg!PivotTable1</c:name>
    <c:fmtId val="0"/>
  </c:pivotSource>
  <c:chart>
    <c:autoTitleDeleted val="0"/>
    <c:pivotFmts>
      <c:pivotFmt>
        <c:idx val="0"/>
        <c:spPr>
          <a:solidFill>
            <a:srgbClr val="0000FF"/>
          </a:solidFill>
        </c:spPr>
        <c:marker>
          <c:symbol val="none"/>
        </c:marker>
      </c:pivotFmt>
      <c:pivotFmt>
        <c:idx val="1"/>
        <c:spPr>
          <a:solidFill>
            <a:srgbClr val="92D050"/>
          </a:solidFill>
        </c:spPr>
        <c:marker>
          <c:symbol val="none"/>
        </c:marker>
      </c:pivotFmt>
      <c:pivotFmt>
        <c:idx val="2"/>
        <c:spPr>
          <a:solidFill>
            <a:srgbClr val="800000"/>
          </a:solidFill>
        </c:spPr>
        <c:marker>
          <c:symbol val="none"/>
        </c:marker>
      </c:pivotFmt>
      <c:pivotFmt>
        <c:idx val="3"/>
        <c:spPr>
          <a:solidFill>
            <a:srgbClr val="FFFF00"/>
          </a:solidFill>
        </c:spPr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condition_weekly_bg!$B$4:$B$5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condition_weekly_bg!$B$6:$B$15</c:f>
              <c:numCache>
                <c:formatCode>General</c:formatCode>
                <c:ptCount val="9"/>
                <c:pt idx="0">
                  <c:v>0.34782608695652173</c:v>
                </c:pt>
                <c:pt idx="1">
                  <c:v>0.53333333333333333</c:v>
                </c:pt>
                <c:pt idx="2">
                  <c:v>0.40740740740740738</c:v>
                </c:pt>
                <c:pt idx="3">
                  <c:v>0.5714285714285714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0.10344827586206896</c:v>
                </c:pt>
                <c:pt idx="7">
                  <c:v>0.24</c:v>
                </c:pt>
                <c:pt idx="8">
                  <c:v>0.2</c:v>
                </c:pt>
              </c:numCache>
            </c:numRef>
          </c:val>
        </c:ser>
        <c:ser>
          <c:idx val="1"/>
          <c:order val="1"/>
          <c:tx>
            <c:strRef>
              <c:f>condition_weekly_bg!$C$4:$C$5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condition_weekly_bg!$C$6:$C$15</c:f>
              <c:numCache>
                <c:formatCode>General</c:formatCode>
                <c:ptCount val="9"/>
                <c:pt idx="0">
                  <c:v>0.43478260869565216</c:v>
                </c:pt>
                <c:pt idx="1">
                  <c:v>0.6</c:v>
                </c:pt>
                <c:pt idx="2">
                  <c:v>0.22222222222222221</c:v>
                </c:pt>
                <c:pt idx="3">
                  <c:v>0.42857142857142855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0.17241379310344829</c:v>
                </c:pt>
                <c:pt idx="7">
                  <c:v>0.2</c:v>
                </c:pt>
                <c:pt idx="8">
                  <c:v>0.33333333333333331</c:v>
                </c:pt>
              </c:numCache>
            </c:numRef>
          </c:val>
        </c:ser>
        <c:ser>
          <c:idx val="2"/>
          <c:order val="2"/>
          <c:tx>
            <c:strRef>
              <c:f>condition_weekly_bg!$D$4:$D$5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condition_weekly_bg!$D$6:$D$15</c:f>
              <c:numCache>
                <c:formatCode>General</c:formatCode>
                <c:ptCount val="9"/>
                <c:pt idx="0">
                  <c:v>0.52173913043478259</c:v>
                </c:pt>
                <c:pt idx="1">
                  <c:v>0.66666666666666663</c:v>
                </c:pt>
                <c:pt idx="2">
                  <c:v>0.51851851851851849</c:v>
                </c:pt>
                <c:pt idx="3">
                  <c:v>0.42857142857142855</c:v>
                </c:pt>
                <c:pt idx="4">
                  <c:v>0.27777777777777779</c:v>
                </c:pt>
                <c:pt idx="5">
                  <c:v>0.47619047619047616</c:v>
                </c:pt>
                <c:pt idx="6">
                  <c:v>0.27586206896551724</c:v>
                </c:pt>
                <c:pt idx="7">
                  <c:v>0.32</c:v>
                </c:pt>
                <c:pt idx="8">
                  <c:v>0.43333333333333335</c:v>
                </c:pt>
              </c:numCache>
            </c:numRef>
          </c:val>
        </c:ser>
        <c:ser>
          <c:idx val="3"/>
          <c:order val="3"/>
          <c:tx>
            <c:strRef>
              <c:f>condition_weekly_bg!$E$4:$E$5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condition_weekly_bg!$E$6:$E$15</c:f>
              <c:numCache>
                <c:formatCode>General</c:formatCode>
                <c:ptCount val="9"/>
                <c:pt idx="0">
                  <c:v>1</c:v>
                </c:pt>
                <c:pt idx="1">
                  <c:v>0.42857142857142855</c:v>
                </c:pt>
                <c:pt idx="2">
                  <c:v>0.51851851851851849</c:v>
                </c:pt>
                <c:pt idx="3">
                  <c:v>0.6428571428571429</c:v>
                </c:pt>
                <c:pt idx="4">
                  <c:v>0.33333333333333331</c:v>
                </c:pt>
                <c:pt idx="5">
                  <c:v>0.47619047619047616</c:v>
                </c:pt>
                <c:pt idx="6">
                  <c:v>0.2413793103448276</c:v>
                </c:pt>
                <c:pt idx="7">
                  <c:v>0.32</c:v>
                </c:pt>
                <c:pt idx="8">
                  <c:v>0.33333333333333331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5134712"/>
        <c:axId val="675131968"/>
        <c:axId val="0"/>
      </c:bar3DChart>
      <c:catAx>
        <c:axId val="675134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5131968"/>
        <c:crosses val="autoZero"/>
        <c:auto val="1"/>
        <c:lblAlgn val="ctr"/>
        <c:lblOffset val="100"/>
        <c:noMultiLvlLbl val="0"/>
      </c:catAx>
      <c:valAx>
        <c:axId val="675131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7513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018584923687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HBN1-CR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Abun!$C$4:$C$14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Abun!$D$2</c:f>
              <c:strCache>
                <c:ptCount val="1"/>
                <c:pt idx="0">
                  <c:v>HBN2-CR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Abun!$E$4:$E$14</c:f>
              <c:numCache>
                <c:formatCode>0.00</c:formatCode>
                <c:ptCount val="11"/>
                <c:pt idx="0">
                  <c:v>7.6923076923076927E-2</c:v>
                </c:pt>
                <c:pt idx="1">
                  <c:v>0</c:v>
                </c:pt>
                <c:pt idx="2">
                  <c:v>0.76923076923076927</c:v>
                </c:pt>
                <c:pt idx="3">
                  <c:v>0</c:v>
                </c:pt>
                <c:pt idx="4">
                  <c:v>7.6923076923076927E-2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Abun!$F$2</c:f>
              <c:strCache>
                <c:ptCount val="1"/>
                <c:pt idx="0">
                  <c:v>HBN3-CP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Abun!$G$4:$G$14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0.56153846153846154</c:v>
                </c:pt>
                <c:pt idx="3">
                  <c:v>7.6923076923076927E-2</c:v>
                </c:pt>
                <c:pt idx="4">
                  <c:v>3.0769230769230771E-2</c:v>
                </c:pt>
                <c:pt idx="5">
                  <c:v>0</c:v>
                </c:pt>
                <c:pt idx="6">
                  <c:v>8.461538461538462E-2</c:v>
                </c:pt>
                <c:pt idx="7">
                  <c:v>0</c:v>
                </c:pt>
                <c:pt idx="8">
                  <c:v>1.5384615384615385E-2</c:v>
                </c:pt>
                <c:pt idx="9">
                  <c:v>0.23076923076923078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Abun!$I$4:$I$14</c:f>
              <c:numCache>
                <c:formatCode>0.00</c:formatCode>
                <c:ptCount val="11"/>
                <c:pt idx="0">
                  <c:v>4.9556213017751483E-2</c:v>
                </c:pt>
                <c:pt idx="1">
                  <c:v>7.3964497041420114E-3</c:v>
                </c:pt>
                <c:pt idx="2">
                  <c:v>0.30547337278106507</c:v>
                </c:pt>
                <c:pt idx="3">
                  <c:v>0</c:v>
                </c:pt>
                <c:pt idx="4">
                  <c:v>8.2840236686390539E-2</c:v>
                </c:pt>
                <c:pt idx="5">
                  <c:v>0</c:v>
                </c:pt>
                <c:pt idx="6">
                  <c:v>8.2100591715976334E-2</c:v>
                </c:pt>
                <c:pt idx="7">
                  <c:v>0.15976331360946747</c:v>
                </c:pt>
                <c:pt idx="8">
                  <c:v>8.1360946745562129E-3</c:v>
                </c:pt>
                <c:pt idx="9">
                  <c:v>0.1257396449704142</c:v>
                </c:pt>
                <c:pt idx="10">
                  <c:v>0.17899408284023668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39808"/>
        <c:axId val="675135496"/>
      </c:barChart>
      <c:catAx>
        <c:axId val="67513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675135496"/>
        <c:crosses val="autoZero"/>
        <c:auto val="1"/>
        <c:lblAlgn val="ctr"/>
        <c:lblOffset val="100"/>
        <c:noMultiLvlLbl val="0"/>
      </c:catAx>
      <c:valAx>
        <c:axId val="67513549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652014652014652E-2"/>
              <c:y val="0.13716187733239785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3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4423581667676155"/>
          <c:h val="0.2208604509507877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8316048908520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Abun!$L$2</c:f>
              <c:strCache>
                <c:ptCount val="1"/>
                <c:pt idx="0">
                  <c:v>HBS1-CP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Abun!$M$4:$M$14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0.46376811594202899</c:v>
                </c:pt>
                <c:pt idx="3">
                  <c:v>8.6956521739130432E-2</c:v>
                </c:pt>
                <c:pt idx="4">
                  <c:v>0.15458937198067632</c:v>
                </c:pt>
                <c:pt idx="5">
                  <c:v>0</c:v>
                </c:pt>
                <c:pt idx="6">
                  <c:v>0.14009661835748793</c:v>
                </c:pt>
                <c:pt idx="7">
                  <c:v>0</c:v>
                </c:pt>
                <c:pt idx="8">
                  <c:v>1.932367149758454E-2</c:v>
                </c:pt>
                <c:pt idx="9">
                  <c:v>0.13526570048309178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Abun!$N$2</c:f>
              <c:strCache>
                <c:ptCount val="1"/>
                <c:pt idx="0">
                  <c:v>HBS2-CP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Abun!$O$4:$O$14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0.36206896551724138</c:v>
                </c:pt>
                <c:pt idx="3">
                  <c:v>0</c:v>
                </c:pt>
                <c:pt idx="4">
                  <c:v>8.6206896551724144E-2</c:v>
                </c:pt>
                <c:pt idx="5">
                  <c:v>0</c:v>
                </c:pt>
                <c:pt idx="6">
                  <c:v>0.27586206896551724</c:v>
                </c:pt>
                <c:pt idx="7">
                  <c:v>1.7241379310344827E-2</c:v>
                </c:pt>
                <c:pt idx="8">
                  <c:v>6.8965517241379309E-2</c:v>
                </c:pt>
                <c:pt idx="9">
                  <c:v>0.10344827586206896</c:v>
                </c:pt>
                <c:pt idx="10">
                  <c:v>8.6206896551724144E-2</c:v>
                </c:pt>
              </c:numCache>
            </c:numRef>
          </c:val>
        </c:ser>
        <c:ser>
          <c:idx val="2"/>
          <c:order val="2"/>
          <c:tx>
            <c:strRef>
              <c:f>Abun!$P$2</c:f>
              <c:strCache>
                <c:ptCount val="1"/>
                <c:pt idx="0">
                  <c:v>HBS3-CP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Abun!$Q$4:$Q$14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0.32663316582914576</c:v>
                </c:pt>
                <c:pt idx="3">
                  <c:v>2.0100502512562814E-2</c:v>
                </c:pt>
                <c:pt idx="4">
                  <c:v>7.705192629815745E-2</c:v>
                </c:pt>
                <c:pt idx="5">
                  <c:v>0</c:v>
                </c:pt>
                <c:pt idx="6">
                  <c:v>0.20603015075376885</c:v>
                </c:pt>
                <c:pt idx="7">
                  <c:v>8.3752093802345065E-2</c:v>
                </c:pt>
                <c:pt idx="8">
                  <c:v>0.11055276381909548</c:v>
                </c:pt>
                <c:pt idx="9">
                  <c:v>0.15745393634840871</c:v>
                </c:pt>
                <c:pt idx="10">
                  <c:v>1.8425460636515914E-2</c:v>
                </c:pt>
              </c:numCache>
            </c:numRef>
          </c:val>
        </c:ser>
        <c:ser>
          <c:idx val="3"/>
          <c:order val="3"/>
          <c:tx>
            <c:strRef>
              <c:f>Abun!$R$2</c:f>
              <c:strCache>
                <c:ptCount val="1"/>
                <c:pt idx="0">
                  <c:v>HBS4-CR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Abun!$Q$4:$Q$14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0.32663316582914576</c:v>
                </c:pt>
                <c:pt idx="3">
                  <c:v>2.0100502512562814E-2</c:v>
                </c:pt>
                <c:pt idx="4">
                  <c:v>7.705192629815745E-2</c:v>
                </c:pt>
                <c:pt idx="5">
                  <c:v>0</c:v>
                </c:pt>
                <c:pt idx="6">
                  <c:v>0.20603015075376885</c:v>
                </c:pt>
                <c:pt idx="7">
                  <c:v>8.3752093802345065E-2</c:v>
                </c:pt>
                <c:pt idx="8">
                  <c:v>0.11055276381909548</c:v>
                </c:pt>
                <c:pt idx="9">
                  <c:v>0.15745393634840871</c:v>
                </c:pt>
                <c:pt idx="10">
                  <c:v>1.8425460636515914E-2</c:v>
                </c:pt>
              </c:numCache>
            </c:numRef>
          </c:val>
        </c:ser>
        <c:ser>
          <c:idx val="4"/>
          <c:order val="4"/>
          <c:tx>
            <c:strRef>
              <c:f>Abun!$T$2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Abun!$U$4:$U$14</c:f>
              <c:numCache>
                <c:formatCode>0.00</c:formatCode>
                <c:ptCount val="11"/>
                <c:pt idx="0">
                  <c:v>4.608294930875576E-3</c:v>
                </c:pt>
                <c:pt idx="1">
                  <c:v>0</c:v>
                </c:pt>
                <c:pt idx="2">
                  <c:v>0.31566820276497698</c:v>
                </c:pt>
                <c:pt idx="3">
                  <c:v>7.3732718894009217E-2</c:v>
                </c:pt>
                <c:pt idx="4">
                  <c:v>0.20506912442396313</c:v>
                </c:pt>
                <c:pt idx="5">
                  <c:v>6.9124423963133645E-3</c:v>
                </c:pt>
                <c:pt idx="6">
                  <c:v>9.9078341013824886E-2</c:v>
                </c:pt>
                <c:pt idx="7">
                  <c:v>3.4562211981566823E-2</c:v>
                </c:pt>
                <c:pt idx="8">
                  <c:v>0.14746543778801843</c:v>
                </c:pt>
                <c:pt idx="9">
                  <c:v>0.10829493087557604</c:v>
                </c:pt>
                <c:pt idx="10">
                  <c:v>4.608294930875576E-3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36280"/>
        <c:axId val="675128832"/>
      </c:barChart>
      <c:catAx>
        <c:axId val="675136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675128832"/>
        <c:crosses val="autoZero"/>
        <c:auto val="1"/>
        <c:lblAlgn val="ctr"/>
        <c:lblOffset val="100"/>
        <c:noMultiLvlLbl val="0"/>
      </c:catAx>
      <c:valAx>
        <c:axId val="675128832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a</a:t>
                </a:r>
                <a:r>
                  <a:rPr lang="en-US"/>
                  <a:t>bundance</a:t>
                </a:r>
              </a:p>
            </c:rich>
          </c:tx>
          <c:layout>
            <c:manualLayout>
              <c:xMode val="edge"/>
              <c:yMode val="edge"/>
              <c:x val="1.9536019536019536E-2"/>
              <c:y val="0.20220280391780293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36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39693692134637"/>
          <c:h val="0.233392548492414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83165094747771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HBN1-CR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(Abun!$C$22,Abun!$C$29,Abun!$C$32:$C$34)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Abun!$D$19</c:f>
              <c:strCache>
                <c:ptCount val="1"/>
                <c:pt idx="0">
                  <c:v>HBN2-CR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(Abun!$E$22,Abun!$E$29,Abun!$E$32:$E$34)</c:f>
              <c:numCache>
                <c:formatCode>0.00</c:formatCode>
                <c:ptCount val="5"/>
                <c:pt idx="0">
                  <c:v>5.5555555555555552E-2</c:v>
                </c:pt>
                <c:pt idx="1">
                  <c:v>0.27777777777777779</c:v>
                </c:pt>
                <c:pt idx="2">
                  <c:v>0.44444444444444442</c:v>
                </c:pt>
                <c:pt idx="3">
                  <c:v>0.1111111111111111</c:v>
                </c:pt>
                <c:pt idx="4">
                  <c:v>5.5555555555555552E-2</c:v>
                </c:pt>
              </c:numCache>
            </c:numRef>
          </c:val>
        </c:ser>
        <c:ser>
          <c:idx val="2"/>
          <c:order val="2"/>
          <c:tx>
            <c:strRef>
              <c:f>Abun!$F$2</c:f>
              <c:strCache>
                <c:ptCount val="1"/>
                <c:pt idx="0">
                  <c:v>HBN3-CP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(Abun!$G$29,Abun!$G$22,Abun!$G$32:$G$34)</c:f>
              <c:numCache>
                <c:formatCode>0.00</c:formatCode>
                <c:ptCount val="5"/>
                <c:pt idx="0">
                  <c:v>0.19607843137254902</c:v>
                </c:pt>
                <c:pt idx="1">
                  <c:v>0.15686274509803921</c:v>
                </c:pt>
                <c:pt idx="2">
                  <c:v>0.23529411764705882</c:v>
                </c:pt>
                <c:pt idx="3">
                  <c:v>0.23529411764705882</c:v>
                </c:pt>
                <c:pt idx="4">
                  <c:v>5.8823529411764705E-2</c:v>
                </c:pt>
              </c:numCache>
            </c:numRef>
          </c:val>
        </c:ser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(Abun!$I$22,Abun!$I$29,Abun!$I$32:$I$34)</c:f>
              <c:numCache>
                <c:formatCode>0.00</c:formatCode>
                <c:ptCount val="5"/>
                <c:pt idx="0">
                  <c:v>8.6206896551724144E-2</c:v>
                </c:pt>
                <c:pt idx="1">
                  <c:v>0</c:v>
                </c:pt>
                <c:pt idx="2">
                  <c:v>0.5</c:v>
                </c:pt>
                <c:pt idx="3">
                  <c:v>0.20689655172413793</c:v>
                </c:pt>
                <c:pt idx="4">
                  <c:v>8.6206896551724144E-2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29224"/>
        <c:axId val="675137064"/>
      </c:barChart>
      <c:catAx>
        <c:axId val="675129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37064"/>
        <c:crosses val="autoZero"/>
        <c:auto val="1"/>
        <c:lblAlgn val="ctr"/>
        <c:lblOffset val="100"/>
        <c:noMultiLvlLbl val="0"/>
      </c:catAx>
      <c:valAx>
        <c:axId val="675137064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2.197802197802198E-2"/>
              <c:y val="0.2745248190130079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29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59812715718215"/>
          <c:y val="5.506792420178247E-2"/>
          <c:w val="0.14423581667676155"/>
          <c:h val="0.18414121311759107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9342005326257"/>
          <c:y val="4.5617663176718296E-2"/>
          <c:w val="0.81999884629805886"/>
          <c:h val="0.83531395114072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Abun!$L$19</c:f>
              <c:strCache>
                <c:ptCount val="1"/>
                <c:pt idx="0">
                  <c:v>HBS1-CP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(Abun!$M$26,Abun!$M$22,Abun!$M$32:$M$34)</c:f>
              <c:numCache>
                <c:formatCode>0.00</c:formatCode>
                <c:ptCount val="5"/>
                <c:pt idx="0">
                  <c:v>0.17391304347826086</c:v>
                </c:pt>
                <c:pt idx="1">
                  <c:v>8.6956521739130432E-2</c:v>
                </c:pt>
                <c:pt idx="2">
                  <c:v>0.2608695652173913</c:v>
                </c:pt>
                <c:pt idx="3">
                  <c:v>0.17391304347826086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Abun!$N$19</c:f>
              <c:strCache>
                <c:ptCount val="1"/>
                <c:pt idx="0">
                  <c:v>HBS2-CP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(Abun!$O$22,Abun!$O$26,Abun!$O$32:$O$34)</c:f>
              <c:numCache>
                <c:formatCode>0.00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0.46666666666666667</c:v>
                </c:pt>
                <c:pt idx="4">
                  <c:v>0.23333333333333334</c:v>
                </c:pt>
              </c:numCache>
            </c:numRef>
          </c:val>
        </c:ser>
        <c:ser>
          <c:idx val="2"/>
          <c:order val="2"/>
          <c:tx>
            <c:strRef>
              <c:f>Abun!$P$19</c:f>
              <c:strCache>
                <c:ptCount val="1"/>
                <c:pt idx="0">
                  <c:v>HBS3-CP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(Abun!$Q$22,Abun!$Q$26,Abun!$Q$32:$Q$34)</c:f>
              <c:numCache>
                <c:formatCode>0.00</c:formatCode>
                <c:ptCount val="5"/>
                <c:pt idx="0">
                  <c:v>0.32727272727272727</c:v>
                </c:pt>
                <c:pt idx="1">
                  <c:v>1.8181818181818181E-2</c:v>
                </c:pt>
                <c:pt idx="2">
                  <c:v>9.0909090909090912E-2</c:v>
                </c:pt>
                <c:pt idx="3">
                  <c:v>3.6363636363636362E-2</c:v>
                </c:pt>
                <c:pt idx="4">
                  <c:v>0.29090909090909089</c:v>
                </c:pt>
              </c:numCache>
            </c:numRef>
          </c:val>
        </c:ser>
        <c:ser>
          <c:idx val="3"/>
          <c:order val="3"/>
          <c:tx>
            <c:strRef>
              <c:f>Abun!$R$19</c:f>
              <c:strCache>
                <c:ptCount val="1"/>
                <c:pt idx="0">
                  <c:v>HBS4-CR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(Abun!$S$26,Abun!$S$32:$S$34,Abun!$S$22)</c:f>
              <c:numCache>
                <c:formatCode>0.00</c:formatCode>
                <c:ptCount val="5"/>
                <c:pt idx="0">
                  <c:v>0</c:v>
                </c:pt>
                <c:pt idx="1">
                  <c:v>0.11627906976744186</c:v>
                </c:pt>
                <c:pt idx="2">
                  <c:v>0.18604651162790697</c:v>
                </c:pt>
                <c:pt idx="3">
                  <c:v>0.13953488372093023</c:v>
                </c:pt>
                <c:pt idx="4">
                  <c:v>0.44186046511627908</c:v>
                </c:pt>
              </c:numCache>
            </c:numRef>
          </c:val>
        </c:ser>
        <c:ser>
          <c:idx val="4"/>
          <c:order val="4"/>
          <c:tx>
            <c:strRef>
              <c:f>Abun!$T$19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(Abun!$U$22,Abun!$U$26,Abun!$U$32:$U$34)</c:f>
              <c:numCache>
                <c:formatCode>0.00</c:formatCode>
                <c:ptCount val="5"/>
                <c:pt idx="0">
                  <c:v>0.25</c:v>
                </c:pt>
                <c:pt idx="1">
                  <c:v>0.21428571428571427</c:v>
                </c:pt>
                <c:pt idx="2">
                  <c:v>8.9285714285714288E-2</c:v>
                </c:pt>
                <c:pt idx="3">
                  <c:v>5.3571428571428568E-2</c:v>
                </c:pt>
                <c:pt idx="4">
                  <c:v>0.26785714285714285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29616"/>
        <c:axId val="675130008"/>
      </c:barChart>
      <c:catAx>
        <c:axId val="675129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30008"/>
        <c:crosses val="autoZero"/>
        <c:auto val="1"/>
        <c:lblAlgn val="ctr"/>
        <c:lblOffset val="100"/>
        <c:noMultiLvlLbl val="0"/>
      </c:catAx>
      <c:valAx>
        <c:axId val="67513000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7094017094017096E-2"/>
              <c:y val="0.28917683366502261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29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983011738917264"/>
          <c:y val="4.4078913212771478E-2"/>
          <c:w val="0.1787657312066761"/>
          <c:h val="0.23228779094920826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018584923687637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Abun!$I$4:$I$14</c:f>
              <c:numCache>
                <c:formatCode>0.00</c:formatCode>
                <c:ptCount val="11"/>
                <c:pt idx="0">
                  <c:v>4.9556213017751483E-2</c:v>
                </c:pt>
                <c:pt idx="1">
                  <c:v>7.3964497041420114E-3</c:v>
                </c:pt>
                <c:pt idx="2">
                  <c:v>0.30547337278106507</c:v>
                </c:pt>
                <c:pt idx="3">
                  <c:v>0</c:v>
                </c:pt>
                <c:pt idx="4">
                  <c:v>8.2840236686390539E-2</c:v>
                </c:pt>
                <c:pt idx="5">
                  <c:v>0</c:v>
                </c:pt>
                <c:pt idx="6">
                  <c:v>8.2100591715976334E-2</c:v>
                </c:pt>
                <c:pt idx="7">
                  <c:v>0.15976331360946747</c:v>
                </c:pt>
                <c:pt idx="8">
                  <c:v>8.1360946745562129E-3</c:v>
                </c:pt>
                <c:pt idx="9">
                  <c:v>0.1257396449704142</c:v>
                </c:pt>
                <c:pt idx="10">
                  <c:v>0.17899408284023668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41768"/>
        <c:axId val="6751464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Abun!$B$2</c15:sqref>
                        </c15:formulaRef>
                      </c:ext>
                    </c:extLst>
                    <c:strCache>
                      <c:ptCount val="1"/>
                      <c:pt idx="0">
                        <c:v>HBN1-CR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Abun!$C$4:$C$14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Abun!$D$2</c15:sqref>
                        </c15:formulaRef>
                      </c:ext>
                    </c:extLst>
                    <c:strCache>
                      <c:ptCount val="1"/>
                      <c:pt idx="0">
                        <c:v>HBN2-CR</c:v>
                      </c:pt>
                    </c:strCache>
                  </c:strRef>
                </c:tx>
                <c:spPr>
                  <a:ln>
                    <a:solidFill>
                      <a:sysClr val="windowText" lastClr="000000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Abun!$E$4:$E$14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7.6923076923076927E-2</c:v>
                      </c:pt>
                      <c:pt idx="1">
                        <c:v>0</c:v>
                      </c:pt>
                      <c:pt idx="2">
                        <c:v>0.76923076923076927</c:v>
                      </c:pt>
                      <c:pt idx="3">
                        <c:v>0</c:v>
                      </c:pt>
                      <c:pt idx="4">
                        <c:v>7.6923076923076927E-2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7.6923076923076927E-2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Abun!$F$2</c15:sqref>
                        </c15:formulaRef>
                      </c:ext>
                    </c:extLst>
                    <c:strCache>
                      <c:ptCount val="1"/>
                      <c:pt idx="0">
                        <c:v>HBN3-CP</c:v>
                      </c:pt>
                    </c:strCache>
                  </c:strRef>
                </c:tx>
                <c:spPr>
                  <a:ln>
                    <a:solidFill>
                      <a:sysClr val="windowText" lastClr="000000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Abun!$G$4:$G$14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0.56153846153846154</c:v>
                      </c:pt>
                      <c:pt idx="3">
                        <c:v>7.6923076923076927E-2</c:v>
                      </c:pt>
                      <c:pt idx="4">
                        <c:v>3.0769230769230771E-2</c:v>
                      </c:pt>
                      <c:pt idx="5">
                        <c:v>0</c:v>
                      </c:pt>
                      <c:pt idx="6">
                        <c:v>8.461538461538462E-2</c:v>
                      </c:pt>
                      <c:pt idx="7">
                        <c:v>0</c:v>
                      </c:pt>
                      <c:pt idx="8">
                        <c:v>1.5384615384615385E-2</c:v>
                      </c:pt>
                      <c:pt idx="9">
                        <c:v>0.23076923076923078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675141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675146472"/>
        <c:crosses val="autoZero"/>
        <c:auto val="1"/>
        <c:lblAlgn val="ctr"/>
        <c:lblOffset val="100"/>
        <c:noMultiLvlLbl val="0"/>
      </c:catAx>
      <c:valAx>
        <c:axId val="675146472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652014652014652E-2"/>
              <c:y val="0.13716187733239785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75141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4423581667676155"/>
          <c:h val="0.294031206078742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Octocoral</a:t>
            </a:r>
          </a:p>
        </c:rich>
      </c:tx>
      <c:layout>
        <c:manualLayout>
          <c:xMode val="edge"/>
          <c:yMode val="edge"/>
          <c:x val="0.8381804461942257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Density!$K$25:$K$32</c:f>
                <c:numCache>
                  <c:formatCode>General</c:formatCode>
                  <c:ptCount val="8"/>
                  <c:pt idx="0">
                    <c:v>6.6666666666666638E-2</c:v>
                  </c:pt>
                  <c:pt idx="1">
                    <c:v>0.33706247360261143</c:v>
                  </c:pt>
                  <c:pt idx="2">
                    <c:v>2.3132468763863425</c:v>
                  </c:pt>
                  <c:pt idx="3">
                    <c:v>0.15275252316519486</c:v>
                  </c:pt>
                  <c:pt idx="4">
                    <c:v>0.29486343354923539</c:v>
                  </c:pt>
                  <c:pt idx="5">
                    <c:v>0.16072751268321561</c:v>
                  </c:pt>
                  <c:pt idx="6">
                    <c:v>0.38115322086764236</c:v>
                  </c:pt>
                  <c:pt idx="7">
                    <c:v>0.62271805640897837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Density!$H$24:$H$32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Density!$I$24:$I$32</c:f>
              <c:numCache>
                <c:formatCode>0.0</c:formatCode>
                <c:ptCount val="9"/>
                <c:pt idx="1">
                  <c:v>0.21666666666666667</c:v>
                </c:pt>
                <c:pt idx="2">
                  <c:v>2.1666666666666665</c:v>
                </c:pt>
                <c:pt idx="3">
                  <c:v>22.533333333333331</c:v>
                </c:pt>
                <c:pt idx="4">
                  <c:v>3.4499999999999997</c:v>
                </c:pt>
                <c:pt idx="5">
                  <c:v>0.96666666666666679</c:v>
                </c:pt>
                <c:pt idx="6">
                  <c:v>9.9500000000000011</c:v>
                </c:pt>
                <c:pt idx="7">
                  <c:v>5.5166666666666666</c:v>
                </c:pt>
                <c:pt idx="8">
                  <c:v>7.2333333333333343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45688"/>
        <c:axId val="675140200"/>
      </c:barChart>
      <c:catAx>
        <c:axId val="67514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40200"/>
        <c:crosses val="autoZero"/>
        <c:auto val="1"/>
        <c:lblAlgn val="ctr"/>
        <c:lblOffset val="100"/>
        <c:noMultiLvlLbl val="0"/>
      </c:catAx>
      <c:valAx>
        <c:axId val="6751402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density (colonies/m2)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4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Scleractinian</a:t>
            </a:r>
          </a:p>
        </c:rich>
      </c:tx>
      <c:layout>
        <c:manualLayout>
          <c:xMode val="edge"/>
          <c:yMode val="edge"/>
          <c:x val="0.77700690638784786"/>
          <c:y val="5.5555676549184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Density!$I$58</c:f>
              <c:strCache>
                <c:ptCount val="1"/>
                <c:pt idx="0">
                  <c:v>Mean Density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Density!$K$59:$K$67</c:f>
                <c:numCache>
                  <c:formatCode>General</c:formatCode>
                  <c:ptCount val="9"/>
                  <c:pt idx="0">
                    <c:v>2.2047927592204915E-2</c:v>
                  </c:pt>
                  <c:pt idx="1">
                    <c:v>1.6666666666666646E-2</c:v>
                  </c:pt>
                  <c:pt idx="2">
                    <c:v>0.10240171439537039</c:v>
                  </c:pt>
                  <c:pt idx="3">
                    <c:v>0.16414763002993485</c:v>
                  </c:pt>
                  <c:pt idx="4">
                    <c:v>0.20531141657924831</c:v>
                  </c:pt>
                  <c:pt idx="5">
                    <c:v>0.20017353582440461</c:v>
                  </c:pt>
                  <c:pt idx="6">
                    <c:v>0.13228756555322982</c:v>
                  </c:pt>
                  <c:pt idx="7">
                    <c:v>0.11547005383792458</c:v>
                  </c:pt>
                  <c:pt idx="8">
                    <c:v>0.23906647146301721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Density!$H$59:$H$67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Density!$I$59:$I$67</c:f>
              <c:numCache>
                <c:formatCode>0.00</c:formatCode>
                <c:ptCount val="9"/>
                <c:pt idx="0">
                  <c:v>0.54166666666666663</c:v>
                </c:pt>
                <c:pt idx="1">
                  <c:v>0.40416666666666679</c:v>
                </c:pt>
                <c:pt idx="2">
                  <c:v>0.89166666666666572</c:v>
                </c:pt>
                <c:pt idx="3">
                  <c:v>0.79166666666666641</c:v>
                </c:pt>
                <c:pt idx="4">
                  <c:v>0.40833333333333338</c:v>
                </c:pt>
                <c:pt idx="5">
                  <c:v>0.53333333333333333</c:v>
                </c:pt>
                <c:pt idx="6">
                  <c:v>0.86249999999999927</c:v>
                </c:pt>
                <c:pt idx="7">
                  <c:v>0.73749999999999971</c:v>
                </c:pt>
                <c:pt idx="8">
                  <c:v>0.8583333333333325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47256"/>
        <c:axId val="675142552"/>
      </c:barChart>
      <c:catAx>
        <c:axId val="67514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42552"/>
        <c:crosses val="autoZero"/>
        <c:auto val="1"/>
        <c:lblAlgn val="ctr"/>
        <c:lblOffset val="100"/>
        <c:noMultiLvlLbl val="0"/>
      </c:catAx>
      <c:valAx>
        <c:axId val="6751425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density (colonies/m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14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v>Unknown</c:v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Summary'!$B$30:$E$30</c:f>
              <c:numCache>
                <c:formatCode>General</c:formatCode>
                <c:ptCount val="4"/>
                <c:pt idx="0">
                  <c:v>0.59386973180076641</c:v>
                </c:pt>
                <c:pt idx="1">
                  <c:v>0</c:v>
                </c:pt>
                <c:pt idx="2">
                  <c:v>6.7204301075268813E-2</c:v>
                </c:pt>
                <c:pt idx="3">
                  <c:v>0.42816702052370847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Summary'!$B$29:$E$29</c:f>
              <c:numCache>
                <c:formatCode>General</c:formatCode>
                <c:ptCount val="4"/>
                <c:pt idx="0">
                  <c:v>0.73891625615763556</c:v>
                </c:pt>
                <c:pt idx="1">
                  <c:v>95.774114774114778</c:v>
                </c:pt>
                <c:pt idx="2">
                  <c:v>3.5274790919952204</c:v>
                </c:pt>
                <c:pt idx="3">
                  <c:v>4.7045293701344653</c:v>
                </c:pt>
              </c:numCache>
            </c:numRef>
          </c:val>
        </c:ser>
        <c:ser>
          <c:idx val="2"/>
          <c:order val="2"/>
          <c:tx>
            <c:v>CTB</c:v>
          </c:tx>
          <c:spPr>
            <a:pattFill prst="nar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Summary'!$B$24:$E$24</c:f>
              <c:numCache>
                <c:formatCode>General</c:formatCode>
                <c:ptCount val="4"/>
                <c:pt idx="0">
                  <c:v>68.265110641957875</c:v>
                </c:pt>
                <c:pt idx="1">
                  <c:v>3.7800162800162798</c:v>
                </c:pt>
                <c:pt idx="2">
                  <c:v>91.241039426523258</c:v>
                </c:pt>
                <c:pt idx="3">
                  <c:v>75.784298857547242</c:v>
                </c:pt>
              </c:numCache>
            </c:numRef>
          </c:val>
        </c:ser>
        <c:ser>
          <c:idx val="3"/>
          <c:order val="3"/>
          <c:tx>
            <c:v>Macroalgae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Summary'!$B$23:$E$23</c:f>
              <c:numCache>
                <c:formatCode>General</c:formatCode>
                <c:ptCount val="4"/>
                <c:pt idx="0">
                  <c:v>0.24474157479083589</c:v>
                </c:pt>
                <c:pt idx="1">
                  <c:v>0.21652421652421652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v>Zoanthids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Summary'!$B$22:$E$22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1.6967445152158529</c:v>
                </c:pt>
              </c:numCache>
            </c:numRef>
          </c:val>
        </c:ser>
        <c:ser>
          <c:idx val="5"/>
          <c:order val="5"/>
          <c:tx>
            <c:v>Sponges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tx>
            <c:v>Gorgonians</c:v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Summary'!$B$20:$E$20</c:f>
              <c:numCache>
                <c:formatCode>General</c:formatCode>
                <c:ptCount val="4"/>
                <c:pt idx="0">
                  <c:v>21.705958245367118</c:v>
                </c:pt>
                <c:pt idx="1">
                  <c:v>0</c:v>
                </c:pt>
                <c:pt idx="2">
                  <c:v>0.2927120669056153</c:v>
                </c:pt>
                <c:pt idx="3">
                  <c:v>4.4371145485795163</c:v>
                </c:pt>
              </c:numCache>
            </c:numRef>
          </c:val>
        </c:ser>
        <c:ser>
          <c:idx val="7"/>
          <c:order val="7"/>
          <c:tx>
            <c:v>Coral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Summary'!$B$19:$E$19</c:f>
              <c:numCache>
                <c:formatCode>General</c:formatCode>
                <c:ptCount val="4"/>
                <c:pt idx="0">
                  <c:v>0.58350926577527573</c:v>
                </c:pt>
                <c:pt idx="1">
                  <c:v>0</c:v>
                </c:pt>
                <c:pt idx="2">
                  <c:v>0.11350059737156511</c:v>
                </c:pt>
                <c:pt idx="3">
                  <c:v>1.7657466383581031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83832"/>
        <c:axId val="606485400"/>
      </c:barChart>
      <c:catAx>
        <c:axId val="606483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5400"/>
        <c:crosses val="autoZero"/>
        <c:auto val="1"/>
        <c:lblAlgn val="ctr"/>
        <c:lblOffset val="100"/>
        <c:noMultiLvlLbl val="0"/>
      </c:catAx>
      <c:valAx>
        <c:axId val="60648540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v>Unknown</c:v>
          </c:tx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Summary'!$B$46:$F$46</c:f>
              <c:numCache>
                <c:formatCode>General</c:formatCode>
                <c:ptCount val="5"/>
                <c:pt idx="0">
                  <c:v>0.35714285714285715</c:v>
                </c:pt>
                <c:pt idx="1">
                  <c:v>0.24774774774774772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Summary'!$B$45:$F$45</c:f>
              <c:numCache>
                <c:formatCode>General</c:formatCode>
                <c:ptCount val="5"/>
                <c:pt idx="0">
                  <c:v>8.4006598894239346</c:v>
                </c:pt>
                <c:pt idx="1">
                  <c:v>2.9255684255684251</c:v>
                </c:pt>
                <c:pt idx="2">
                  <c:v>34.269318505845455</c:v>
                </c:pt>
                <c:pt idx="3">
                  <c:v>10.592153960029606</c:v>
                </c:pt>
                <c:pt idx="4">
                  <c:v>24.117174959871591</c:v>
                </c:pt>
              </c:numCache>
            </c:numRef>
          </c:val>
        </c:ser>
        <c:ser>
          <c:idx val="8"/>
          <c:order val="2"/>
          <c:tx>
            <c:v>Dead Coral w/ Algae</c:v>
          </c:tx>
          <c:spPr>
            <a:pattFill prst="dkUpDiag">
              <a:fgClr>
                <a:schemeClr val="bg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'CPCe Summary'!$B$42:$F$42</c:f>
              <c:numCache>
                <c:formatCode>General</c:formatCode>
                <c:ptCount val="5"/>
                <c:pt idx="0">
                  <c:v>0</c:v>
                </c:pt>
                <c:pt idx="1">
                  <c:v>0.12162162162162163</c:v>
                </c:pt>
                <c:pt idx="2">
                  <c:v>0</c:v>
                </c:pt>
                <c:pt idx="3">
                  <c:v>0.45336787564766839</c:v>
                </c:pt>
                <c:pt idx="4">
                  <c:v>0</c:v>
                </c:pt>
              </c:numCache>
            </c:numRef>
          </c:val>
        </c:ser>
        <c:ser>
          <c:idx val="2"/>
          <c:order val="3"/>
          <c:tx>
            <c:v>CTB</c:v>
          </c:tx>
          <c:spPr>
            <a:pattFill prst="nar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Summary'!$B$40:$F$40</c:f>
              <c:numCache>
                <c:formatCode>General</c:formatCode>
                <c:ptCount val="5"/>
                <c:pt idx="0">
                  <c:v>74.064785090065968</c:v>
                </c:pt>
                <c:pt idx="1">
                  <c:v>82.591377091377083</c:v>
                </c:pt>
                <c:pt idx="2">
                  <c:v>62.871637677026882</c:v>
                </c:pt>
                <c:pt idx="3">
                  <c:v>69.22362036351673</c:v>
                </c:pt>
                <c:pt idx="4">
                  <c:v>59.797797396111982</c:v>
                </c:pt>
              </c:numCache>
            </c:numRef>
          </c:val>
        </c:ser>
        <c:ser>
          <c:idx val="3"/>
          <c:order val="4"/>
          <c:tx>
            <c:v>Macroalgae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Summary'!$B$39:$F$39</c:f>
              <c:numCache>
                <c:formatCode>General</c:formatCode>
                <c:ptCount val="5"/>
                <c:pt idx="0">
                  <c:v>2.7748796147672548</c:v>
                </c:pt>
                <c:pt idx="1">
                  <c:v>5.4054054054054057E-2</c:v>
                </c:pt>
                <c:pt idx="2">
                  <c:v>0</c:v>
                </c:pt>
                <c:pt idx="3">
                  <c:v>0</c:v>
                </c:pt>
                <c:pt idx="4">
                  <c:v>0.24344569288389512</c:v>
                </c:pt>
              </c:numCache>
            </c:numRef>
          </c:val>
        </c:ser>
        <c:ser>
          <c:idx val="4"/>
          <c:order val="5"/>
          <c:tx>
            <c:v>Zoanthids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Summary'!$B$38:$F$38</c:f>
              <c:numCache>
                <c:formatCode>General</c:formatCode>
                <c:ptCount val="5"/>
                <c:pt idx="0">
                  <c:v>0</c:v>
                </c:pt>
                <c:pt idx="1">
                  <c:v>0.96439296439296429</c:v>
                </c:pt>
                <c:pt idx="2">
                  <c:v>0.2661343978709248</c:v>
                </c:pt>
                <c:pt idx="3">
                  <c:v>1.0136524385229049</c:v>
                </c:pt>
                <c:pt idx="4">
                  <c:v>0.46348314606741575</c:v>
                </c:pt>
              </c:numCache>
            </c:numRef>
          </c:val>
        </c:ser>
        <c:ser>
          <c:idx val="5"/>
          <c:order val="6"/>
          <c:tx>
            <c:v>Sponges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Summary'!$B$37:$F$37</c:f>
              <c:numCache>
                <c:formatCode>General</c:formatCode>
                <c:ptCount val="5"/>
                <c:pt idx="0">
                  <c:v>2.7742108079186725</c:v>
                </c:pt>
                <c:pt idx="1">
                  <c:v>6.4727584727584722</c:v>
                </c:pt>
                <c:pt idx="2">
                  <c:v>2.0159680638722555</c:v>
                </c:pt>
                <c:pt idx="3">
                  <c:v>2.9825643556213493</c:v>
                </c:pt>
                <c:pt idx="4">
                  <c:v>4.8631175316568571</c:v>
                </c:pt>
              </c:numCache>
            </c:numRef>
          </c:val>
        </c:ser>
        <c:ser>
          <c:idx val="6"/>
          <c:order val="7"/>
          <c:tx>
            <c:v>Gorgonians</c:v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Summary'!$B$36:$F$36</c:f>
              <c:numCache>
                <c:formatCode>General</c:formatCode>
                <c:ptCount val="5"/>
                <c:pt idx="0">
                  <c:v>8.535090065988939</c:v>
                </c:pt>
                <c:pt idx="1">
                  <c:v>5.2653367653367642</c:v>
                </c:pt>
                <c:pt idx="2">
                  <c:v>0.35072711719418304</c:v>
                </c:pt>
                <c:pt idx="3">
                  <c:v>14.834279134797269</c:v>
                </c:pt>
                <c:pt idx="4">
                  <c:v>10.193508114856426</c:v>
                </c:pt>
              </c:numCache>
            </c:numRef>
          </c:val>
        </c:ser>
        <c:ser>
          <c:idx val="7"/>
          <c:order val="8"/>
          <c:tx>
            <c:v>Coral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Summary'!$B$35:$F$35</c:f>
              <c:numCache>
                <c:formatCode>General</c:formatCode>
                <c:ptCount val="5"/>
                <c:pt idx="0">
                  <c:v>3.0932316746923489</c:v>
                </c:pt>
                <c:pt idx="1">
                  <c:v>1.357142857142857</c:v>
                </c:pt>
                <c:pt idx="2">
                  <c:v>0.22621423819028605</c:v>
                </c:pt>
                <c:pt idx="3">
                  <c:v>0.90036187186446248</c:v>
                </c:pt>
                <c:pt idx="4">
                  <c:v>0.32147315855181025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83048"/>
        <c:axId val="606479912"/>
      </c:barChart>
      <c:catAx>
        <c:axId val="606483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606479912"/>
        <c:crosses val="autoZero"/>
        <c:auto val="1"/>
        <c:lblAlgn val="ctr"/>
        <c:lblOffset val="100"/>
        <c:noMultiLvlLbl val="0"/>
      </c:catAx>
      <c:valAx>
        <c:axId val="6064799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06483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Benthic Composition North Hardbottom Sites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Unknown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Summary'!$B$30:$E$30</c:f>
              <c:numCache>
                <c:formatCode>General</c:formatCode>
                <c:ptCount val="4"/>
                <c:pt idx="0">
                  <c:v>0.59386973180076641</c:v>
                </c:pt>
                <c:pt idx="1">
                  <c:v>0</c:v>
                </c:pt>
                <c:pt idx="2">
                  <c:v>6.7204301075268813E-2</c:v>
                </c:pt>
                <c:pt idx="3">
                  <c:v>0.42816702052370847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Summary'!$B$29:$E$29</c:f>
              <c:numCache>
                <c:formatCode>General</c:formatCode>
                <c:ptCount val="4"/>
                <c:pt idx="0">
                  <c:v>0.73891625615763556</c:v>
                </c:pt>
                <c:pt idx="1">
                  <c:v>95.774114774114778</c:v>
                </c:pt>
                <c:pt idx="2">
                  <c:v>3.5274790919952204</c:v>
                </c:pt>
                <c:pt idx="3">
                  <c:v>4.7045293701344653</c:v>
                </c:pt>
              </c:numCache>
            </c:numRef>
          </c:val>
        </c:ser>
        <c:ser>
          <c:idx val="2"/>
          <c:order val="2"/>
          <c:tx>
            <c:v>CTB</c:v>
          </c:tx>
          <c:spPr>
            <a:solidFill>
              <a:srgbClr val="92D050"/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Summary'!$B$24:$E$24</c:f>
              <c:numCache>
                <c:formatCode>General</c:formatCode>
                <c:ptCount val="4"/>
                <c:pt idx="0">
                  <c:v>68.265110641957875</c:v>
                </c:pt>
                <c:pt idx="1">
                  <c:v>3.7800162800162798</c:v>
                </c:pt>
                <c:pt idx="2">
                  <c:v>91.241039426523258</c:v>
                </c:pt>
                <c:pt idx="3">
                  <c:v>75.784298857547242</c:v>
                </c:pt>
              </c:numCache>
            </c:numRef>
          </c:val>
        </c:ser>
        <c:ser>
          <c:idx val="3"/>
          <c:order val="3"/>
          <c:tx>
            <c:v>Macroalgae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Summary'!$B$23:$E$23</c:f>
              <c:numCache>
                <c:formatCode>General</c:formatCode>
                <c:ptCount val="4"/>
                <c:pt idx="0">
                  <c:v>0.24474157479083589</c:v>
                </c:pt>
                <c:pt idx="1">
                  <c:v>0.21652421652421652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v>Zoanthids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Summary'!$B$22:$E$22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1.6967445152158529</c:v>
                </c:pt>
              </c:numCache>
            </c:numRef>
          </c:val>
        </c:ser>
        <c:ser>
          <c:idx val="5"/>
          <c:order val="5"/>
          <c:tx>
            <c:v>Sponges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tx>
            <c:v>Gorgonians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Summary'!$B$20:$E$20</c:f>
              <c:numCache>
                <c:formatCode>General</c:formatCode>
                <c:ptCount val="4"/>
                <c:pt idx="0">
                  <c:v>21.705958245367118</c:v>
                </c:pt>
                <c:pt idx="1">
                  <c:v>0</c:v>
                </c:pt>
                <c:pt idx="2">
                  <c:v>0.2927120669056153</c:v>
                </c:pt>
                <c:pt idx="3">
                  <c:v>4.4371145485795163</c:v>
                </c:pt>
              </c:numCache>
            </c:numRef>
          </c:val>
        </c:ser>
        <c:ser>
          <c:idx val="7"/>
          <c:order val="7"/>
          <c:tx>
            <c:v>Coral</c:v>
          </c:tx>
          <c:spPr>
            <a:solidFill>
              <a:srgbClr val="0070C0"/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Summary'!$B$19:$E$19</c:f>
              <c:numCache>
                <c:formatCode>General</c:formatCode>
                <c:ptCount val="4"/>
                <c:pt idx="0">
                  <c:v>0.58350926577527573</c:v>
                </c:pt>
                <c:pt idx="1">
                  <c:v>0</c:v>
                </c:pt>
                <c:pt idx="2">
                  <c:v>0.11350059737156511</c:v>
                </c:pt>
                <c:pt idx="3">
                  <c:v>1.7657466383581031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86576"/>
        <c:axId val="606485792"/>
      </c:barChart>
      <c:catAx>
        <c:axId val="6064865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606485792"/>
        <c:crosses val="autoZero"/>
        <c:auto val="1"/>
        <c:lblAlgn val="ctr"/>
        <c:lblOffset val="100"/>
        <c:noMultiLvlLbl val="0"/>
      </c:catAx>
      <c:valAx>
        <c:axId val="6064857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60648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9"/>
                <c:pt idx="0">
                  <c:v>1.0738063760380419</c:v>
                </c:pt>
                <c:pt idx="1">
                  <c:v>1.5581600725828385E-2</c:v>
                </c:pt>
                <c:pt idx="2">
                  <c:v>0.8382142857142848</c:v>
                </c:pt>
                <c:pt idx="3">
                  <c:v>1.8644544714716091E-2</c:v>
                </c:pt>
                <c:pt idx="4">
                  <c:v>2.4160216252813522E-2</c:v>
                </c:pt>
                <c:pt idx="5">
                  <c:v>5.4268195446661074E-2</c:v>
                </c:pt>
                <c:pt idx="6">
                  <c:v>3.1391789443171871E-2</c:v>
                </c:pt>
                <c:pt idx="7">
                  <c:v>5.847446265167331E-2</c:v>
                </c:pt>
                <c:pt idx="8">
                  <c:v>5.1847250234895406E-2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9"/>
              <c:pt idx="0">
                <c:v>HBN1-CR</c:v>
              </c:pt>
              <c:pt idx="1">
                <c:v>HBN2-CR</c:v>
              </c:pt>
              <c:pt idx="2">
                <c:v>HBN3-CP</c:v>
              </c:pt>
              <c:pt idx="3">
                <c:v>HBNC1-CP</c:v>
              </c:pt>
              <c:pt idx="4">
                <c:v>HBS1-CP</c:v>
              </c:pt>
              <c:pt idx="5">
                <c:v>HBS2-CP</c:v>
              </c:pt>
              <c:pt idx="6">
                <c:v>HBS3-CP</c:v>
              </c:pt>
              <c:pt idx="7">
                <c:v>HBS4-CR</c:v>
              </c:pt>
              <c:pt idx="8">
                <c:v>HBSC1-CP</c:v>
              </c:pt>
            </c:strLit>
          </c:cat>
          <c:val>
            <c:numLit>
              <c:formatCode>General</c:formatCode>
              <c:ptCount val="9"/>
              <c:pt idx="0">
                <c:v>6.9840476190476188</c:v>
              </c:pt>
              <c:pt idx="1">
                <c:v>2.5076190476190479</c:v>
              </c:pt>
              <c:pt idx="2">
                <c:v>4.1325000000000003</c:v>
              </c:pt>
              <c:pt idx="3">
                <c:v>0.36535714285714288</c:v>
              </c:pt>
              <c:pt idx="4">
                <c:v>0.67488888888888876</c:v>
              </c:pt>
              <c:pt idx="5">
                <c:v>0.7553333333333333</c:v>
              </c:pt>
              <c:pt idx="6">
                <c:v>0.40300000000000002</c:v>
              </c:pt>
              <c:pt idx="7">
                <c:v>0.67620689655172406</c:v>
              </c:pt>
              <c:pt idx="8">
                <c:v>0.3038709677419355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87752"/>
        <c:axId val="606488536"/>
      </c:barChart>
      <c:catAx>
        <c:axId val="60648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8536"/>
        <c:crosses val="autoZero"/>
        <c:auto val="1"/>
        <c:lblAlgn val="ctr"/>
        <c:lblOffset val="100"/>
        <c:noMultiLvlLbl val="0"/>
      </c:catAx>
      <c:valAx>
        <c:axId val="6064885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7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9"/>
                <c:pt idx="0">
                  <c:v>4.9115908308608049E-2</c:v>
                </c:pt>
                <c:pt idx="1">
                  <c:v>4.9127737384280848E-2</c:v>
                </c:pt>
                <c:pt idx="2">
                  <c:v>8.3928571428572019E-3</c:v>
                </c:pt>
                <c:pt idx="3">
                  <c:v>3.0318836709386395E-2</c:v>
                </c:pt>
                <c:pt idx="4">
                  <c:v>2.7755546659548316E-3</c:v>
                </c:pt>
                <c:pt idx="5">
                  <c:v>9.1167123703912195E-2</c:v>
                </c:pt>
                <c:pt idx="6">
                  <c:v>2.0478534380427935E-2</c:v>
                </c:pt>
                <c:pt idx="7">
                  <c:v>2.3564059418688645E-2</c:v>
                </c:pt>
                <c:pt idx="8">
                  <c:v>6.8058995172645978E-2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9"/>
              <c:pt idx="0">
                <c:v>HBN1-CR</c:v>
              </c:pt>
              <c:pt idx="1">
                <c:v>HBN2-CR</c:v>
              </c:pt>
              <c:pt idx="2">
                <c:v>HBN3-CP</c:v>
              </c:pt>
              <c:pt idx="3">
                <c:v>HBNC1-CP</c:v>
              </c:pt>
              <c:pt idx="4">
                <c:v>HBS1-CP</c:v>
              </c:pt>
              <c:pt idx="5">
                <c:v>HBS2-CP</c:v>
              </c:pt>
              <c:pt idx="6">
                <c:v>HBS3-CP</c:v>
              </c:pt>
              <c:pt idx="7">
                <c:v>HBS4-CR</c:v>
              </c:pt>
              <c:pt idx="8">
                <c:v>HBSC1-CP</c:v>
              </c:pt>
            </c:strLit>
          </c:cat>
          <c:val>
            <c:numLit>
              <c:formatCode>General</c:formatCode>
              <c:ptCount val="9"/>
              <c:pt idx="0">
                <c:v>0.87035714285714294</c:v>
              </c:pt>
              <c:pt idx="1">
                <c:v>0.9586904761904762</c:v>
              </c:pt>
              <c:pt idx="2">
                <c:v>0.80517857142857152</c:v>
              </c:pt>
              <c:pt idx="3">
                <c:v>0.76261904761904764</c:v>
              </c:pt>
              <c:pt idx="4">
                <c:v>0.6150000000000001</c:v>
              </c:pt>
              <c:pt idx="5">
                <c:v>0.64700000000000013</c:v>
              </c:pt>
              <c:pt idx="6">
                <c:v>0.71699999999999997</c:v>
              </c:pt>
              <c:pt idx="7">
                <c:v>0.82091954022988511</c:v>
              </c:pt>
              <c:pt idx="8">
                <c:v>0.48892473118279578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90104"/>
        <c:axId val="606488928"/>
      </c:barChart>
      <c:catAx>
        <c:axId val="60649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8928"/>
        <c:crosses val="autoZero"/>
        <c:auto val="1"/>
        <c:lblAlgn val="ctr"/>
        <c:lblOffset val="100"/>
        <c:noMultiLvlLbl val="0"/>
      </c:catAx>
      <c:valAx>
        <c:axId val="60648892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(Sediment!$O$31,Sediment!$O$34,Sediment!$O$37,Sediment!$O$40,Sediment!$O$43,Sediment!$O$46,Sediment!$O$49)</c:f>
                <c:numCache>
                  <c:formatCode>General</c:formatCode>
                  <c:ptCount val="7"/>
                  <c:pt idx="0">
                    <c:v>0.36921009112325864</c:v>
                  </c:pt>
                  <c:pt idx="1">
                    <c:v>0.19536281916247702</c:v>
                  </c:pt>
                  <c:pt idx="2">
                    <c:v>1.5773687286139124</c:v>
                  </c:pt>
                  <c:pt idx="3">
                    <c:v>9.9814836086946322E-3</c:v>
                  </c:pt>
                  <c:pt idx="4">
                    <c:v>4.5312912407659479E-2</c:v>
                  </c:pt>
                  <c:pt idx="5">
                    <c:v>3.6349299923633595E-2</c:v>
                  </c:pt>
                  <c:pt idx="6">
                    <c:v>0.16418540737174914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Sediment!$B$54:$B$60</c:f>
              <c:strCache>
                <c:ptCount val="7"/>
                <c:pt idx="0">
                  <c:v>R2N1-RR</c:v>
                </c:pt>
                <c:pt idx="1">
                  <c:v>R2N2-LR</c:v>
                </c:pt>
                <c:pt idx="2">
                  <c:v>R2NC1-LR</c:v>
                </c:pt>
                <c:pt idx="3">
                  <c:v>R2S1-RR</c:v>
                </c:pt>
                <c:pt idx="4">
                  <c:v>R2S2-LR</c:v>
                </c:pt>
                <c:pt idx="5">
                  <c:v>R2SC1-RR</c:v>
                </c:pt>
                <c:pt idx="6">
                  <c:v>R2SC2-LR</c:v>
                </c:pt>
              </c:strCache>
            </c:strRef>
          </c:cat>
          <c:val>
            <c:numRef>
              <c:f>(Sediment!$M$31,Sediment!$M$34,Sediment!$M$37,Sediment!$M$40,Sediment!$M$43,Sediment!$M$46,Sediment!$M$49)</c:f>
              <c:numCache>
                <c:formatCode>#,##0.00</c:formatCode>
                <c:ptCount val="7"/>
                <c:pt idx="0">
                  <c:v>1.8105128205128205</c:v>
                </c:pt>
                <c:pt idx="1">
                  <c:v>1.7693333333333332</c:v>
                </c:pt>
                <c:pt idx="2">
                  <c:v>2.7379761904761906</c:v>
                </c:pt>
                <c:pt idx="3">
                  <c:v>0.51430107526881719</c:v>
                </c:pt>
                <c:pt idx="4">
                  <c:v>0.48972222222222223</c:v>
                </c:pt>
                <c:pt idx="5">
                  <c:v>0.62477777777777777</c:v>
                </c:pt>
                <c:pt idx="6">
                  <c:v>0.79805555555555552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91672"/>
        <c:axId val="606480304"/>
      </c:barChart>
      <c:catAx>
        <c:axId val="60649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0304"/>
        <c:crosses val="autoZero"/>
        <c:auto val="1"/>
        <c:lblAlgn val="ctr"/>
        <c:lblOffset val="100"/>
        <c:noMultiLvlLbl val="0"/>
      </c:catAx>
      <c:valAx>
        <c:axId val="60648030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(Sediment!$W$31,Sediment!$W$34,Sediment!$W$37,Sediment!$W$40,Sediment!$W$43,Sediment!$W$46,Sediment!$W$49)</c:f>
                <c:numCache>
                  <c:formatCode>General</c:formatCode>
                  <c:ptCount val="7"/>
                  <c:pt idx="0">
                    <c:v>7.6096304774036214E-2</c:v>
                  </c:pt>
                  <c:pt idx="1">
                    <c:v>1.791667267868533</c:v>
                  </c:pt>
                  <c:pt idx="2">
                    <c:v>0.11550729821549394</c:v>
                  </c:pt>
                  <c:pt idx="3">
                    <c:v>1.8904253339168942E-2</c:v>
                  </c:pt>
                  <c:pt idx="4">
                    <c:v>1.5083829683574641</c:v>
                  </c:pt>
                  <c:pt idx="5">
                    <c:v>8.5403906002558712E-3</c:v>
                  </c:pt>
                  <c:pt idx="6">
                    <c:v>0.25949915533275097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Sediment!$B$54:$B$60</c:f>
              <c:strCache>
                <c:ptCount val="7"/>
                <c:pt idx="0">
                  <c:v>R2N1-RR</c:v>
                </c:pt>
                <c:pt idx="1">
                  <c:v>R2N2-LR</c:v>
                </c:pt>
                <c:pt idx="2">
                  <c:v>R2NC1-LR</c:v>
                </c:pt>
                <c:pt idx="3">
                  <c:v>R2S1-RR</c:v>
                </c:pt>
                <c:pt idx="4">
                  <c:v>R2S2-LR</c:v>
                </c:pt>
                <c:pt idx="5">
                  <c:v>R2SC1-RR</c:v>
                </c:pt>
                <c:pt idx="6">
                  <c:v>R2SC2-LR</c:v>
                </c:pt>
              </c:strCache>
            </c:strRef>
          </c:cat>
          <c:val>
            <c:numRef>
              <c:f>(Sediment!$U$31,Sediment!$U$34,Sediment!$U$37,Sediment!$U$40,Sediment!$U$43,Sediment!$U$46,Sediment!$U$49)</c:f>
              <c:numCache>
                <c:formatCode>#,##0.00</c:formatCode>
                <c:ptCount val="7"/>
                <c:pt idx="0">
                  <c:v>0.58089743589743603</c:v>
                </c:pt>
                <c:pt idx="1">
                  <c:v>28.969951183168064</c:v>
                </c:pt>
                <c:pt idx="2">
                  <c:v>0.58904761904761915</c:v>
                </c:pt>
                <c:pt idx="3">
                  <c:v>0.51516129032258062</c:v>
                </c:pt>
                <c:pt idx="4">
                  <c:v>50.363148774938708</c:v>
                </c:pt>
                <c:pt idx="5">
                  <c:v>0.41688888888888886</c:v>
                </c:pt>
                <c:pt idx="6">
                  <c:v>43.341327578483636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81088"/>
        <c:axId val="606481480"/>
      </c:barChart>
      <c:catAx>
        <c:axId val="6064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1480"/>
        <c:crosses val="autoZero"/>
        <c:auto val="1"/>
        <c:lblAlgn val="ctr"/>
        <c:lblOffset val="100"/>
        <c:noMultiLvlLbl val="0"/>
      </c:catAx>
      <c:valAx>
        <c:axId val="606481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(Sediment!$O$31,Sediment!$O$37,Sediment!$O$40,Sediment!$O$46)</c:f>
                <c:numCache>
                  <c:formatCode>General</c:formatCode>
                  <c:ptCount val="4"/>
                  <c:pt idx="0">
                    <c:v>0.36921009112325864</c:v>
                  </c:pt>
                  <c:pt idx="1">
                    <c:v>1.5773687286139124</c:v>
                  </c:pt>
                  <c:pt idx="2">
                    <c:v>9.9814836086946322E-3</c:v>
                  </c:pt>
                  <c:pt idx="3">
                    <c:v>3.6349299923633595E-2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(Sediment!$B$54,Sediment!$B$56,Sediment!$B$57,Sediment!$B$59)</c:f>
              <c:strCache>
                <c:ptCount val="4"/>
                <c:pt idx="0">
                  <c:v>R2N1-RR</c:v>
                </c:pt>
                <c:pt idx="1">
                  <c:v>R2NC1-LR</c:v>
                </c:pt>
                <c:pt idx="2">
                  <c:v>R2S1-RR</c:v>
                </c:pt>
                <c:pt idx="3">
                  <c:v>R2SC1-RR</c:v>
                </c:pt>
              </c:strCache>
            </c:strRef>
          </c:cat>
          <c:val>
            <c:numRef>
              <c:f>(Sediment!$M$31,Sediment!$M$37,Sediment!$M$40,Sediment!$M$46)</c:f>
              <c:numCache>
                <c:formatCode>#,##0.00</c:formatCode>
                <c:ptCount val="4"/>
                <c:pt idx="0">
                  <c:v>1.8105128205128205</c:v>
                </c:pt>
                <c:pt idx="1">
                  <c:v>2.7379761904761906</c:v>
                </c:pt>
                <c:pt idx="2">
                  <c:v>0.51430107526881719</c:v>
                </c:pt>
                <c:pt idx="3">
                  <c:v>0.62477777777777777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93632"/>
        <c:axId val="606494808"/>
      </c:barChart>
      <c:catAx>
        <c:axId val="60649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4808"/>
        <c:crosses val="autoZero"/>
        <c:auto val="1"/>
        <c:lblAlgn val="ctr"/>
        <c:lblOffset val="100"/>
        <c:noMultiLvlLbl val="0"/>
      </c:catAx>
      <c:valAx>
        <c:axId val="6064948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(Sediment!$W$31,Sediment!$W$37,Sediment!$W$40,Sediment!$W$46)</c:f>
                <c:numCache>
                  <c:formatCode>General</c:formatCode>
                  <c:ptCount val="4"/>
                  <c:pt idx="0">
                    <c:v>7.6096304774036214E-2</c:v>
                  </c:pt>
                  <c:pt idx="1">
                    <c:v>0.11550729821549394</c:v>
                  </c:pt>
                  <c:pt idx="2">
                    <c:v>1.8904253339168942E-2</c:v>
                  </c:pt>
                  <c:pt idx="3">
                    <c:v>8.5403906002558712E-3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(Sediment!$B$54,Sediment!$B$56,Sediment!$B$57,Sediment!$B$59)</c:f>
              <c:strCache>
                <c:ptCount val="4"/>
                <c:pt idx="0">
                  <c:v>R2N1-RR</c:v>
                </c:pt>
                <c:pt idx="1">
                  <c:v>R2NC1-LR</c:v>
                </c:pt>
                <c:pt idx="2">
                  <c:v>R2S1-RR</c:v>
                </c:pt>
                <c:pt idx="3">
                  <c:v>R2SC1-RR</c:v>
                </c:pt>
              </c:strCache>
            </c:strRef>
          </c:cat>
          <c:val>
            <c:numRef>
              <c:f>(Sediment!$U$31,Sediment!$U$37,Sediment!$U$40,Sediment!$U$46)</c:f>
              <c:numCache>
                <c:formatCode>#,##0.00</c:formatCode>
                <c:ptCount val="4"/>
                <c:pt idx="0">
                  <c:v>0.58089743589743603</c:v>
                </c:pt>
                <c:pt idx="1">
                  <c:v>0.58904761904761915</c:v>
                </c:pt>
                <c:pt idx="2">
                  <c:v>0.51516129032258062</c:v>
                </c:pt>
                <c:pt idx="3">
                  <c:v>0.41688888888888886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495200"/>
        <c:axId val="606495592"/>
      </c:barChart>
      <c:catAx>
        <c:axId val="60649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5592"/>
        <c:crosses val="autoZero"/>
        <c:auto val="1"/>
        <c:lblAlgn val="ctr"/>
        <c:lblOffset val="100"/>
        <c:noMultiLvlLbl val="0"/>
      </c:catAx>
      <c:valAx>
        <c:axId val="60649559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9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(Sediment!$O$34,Sediment!$O$43,Sediment!$O$49)</c:f>
                <c:numCache>
                  <c:formatCode>General</c:formatCode>
                  <c:ptCount val="3"/>
                  <c:pt idx="0">
                    <c:v>0.19536281916247702</c:v>
                  </c:pt>
                  <c:pt idx="1">
                    <c:v>4.5312912407659479E-2</c:v>
                  </c:pt>
                  <c:pt idx="2">
                    <c:v>0.16418540737174914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(Sediment!$B$55,Sediment!$B$58,Sediment!$B$60)</c:f>
              <c:strCache>
                <c:ptCount val="3"/>
                <c:pt idx="0">
                  <c:v>R2N2-LR</c:v>
                </c:pt>
                <c:pt idx="1">
                  <c:v>R2S2-LR</c:v>
                </c:pt>
                <c:pt idx="2">
                  <c:v>R2SC2-LR</c:v>
                </c:pt>
              </c:strCache>
            </c:strRef>
          </c:cat>
          <c:val>
            <c:numRef>
              <c:f>(Sediment!$M$34,Sediment!$M$43,Sediment!$M$49)</c:f>
              <c:numCache>
                <c:formatCode>#,##0.00</c:formatCode>
                <c:ptCount val="3"/>
                <c:pt idx="0">
                  <c:v>1.7693333333333332</c:v>
                </c:pt>
                <c:pt idx="1">
                  <c:v>0.48972222222222223</c:v>
                </c:pt>
                <c:pt idx="2">
                  <c:v>0.79805555555555552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006728"/>
        <c:axId val="667004376"/>
      </c:barChart>
      <c:catAx>
        <c:axId val="66700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04376"/>
        <c:crosses val="autoZero"/>
        <c:auto val="1"/>
        <c:lblAlgn val="ctr"/>
        <c:lblOffset val="100"/>
        <c:noMultiLvlLbl val="0"/>
      </c:catAx>
      <c:valAx>
        <c:axId val="6670043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0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(Sediment!$W$34,Sediment!$W$43,Sediment!$W$49)</c:f>
                <c:numCache>
                  <c:formatCode>General</c:formatCode>
                  <c:ptCount val="3"/>
                  <c:pt idx="0">
                    <c:v>1.791667267868533</c:v>
                  </c:pt>
                  <c:pt idx="1">
                    <c:v>1.5083829683574641</c:v>
                  </c:pt>
                  <c:pt idx="2">
                    <c:v>0.25949915533275097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(Sediment!$B$55,Sediment!$B$58,Sediment!$B$60)</c:f>
              <c:strCache>
                <c:ptCount val="3"/>
                <c:pt idx="0">
                  <c:v>R2N2-LR</c:v>
                </c:pt>
                <c:pt idx="1">
                  <c:v>R2S2-LR</c:v>
                </c:pt>
                <c:pt idx="2">
                  <c:v>R2SC2-LR</c:v>
                </c:pt>
              </c:strCache>
            </c:strRef>
          </c:cat>
          <c:val>
            <c:numRef>
              <c:f>(Sediment!$U$34,Sediment!$U$43,Sediment!$U$49)</c:f>
              <c:numCache>
                <c:formatCode>#,##0.00</c:formatCode>
                <c:ptCount val="3"/>
                <c:pt idx="0">
                  <c:v>28.969951183168064</c:v>
                </c:pt>
                <c:pt idx="1">
                  <c:v>50.363148774938708</c:v>
                </c:pt>
                <c:pt idx="2">
                  <c:v>43.341327578483636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006336"/>
        <c:axId val="667003200"/>
      </c:barChart>
      <c:catAx>
        <c:axId val="66700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03200"/>
        <c:crosses val="autoZero"/>
        <c:auto val="1"/>
        <c:lblAlgn val="ctr"/>
        <c:lblOffset val="100"/>
        <c:noMultiLvlLbl val="0"/>
      </c:catAx>
      <c:valAx>
        <c:axId val="6670032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209548</xdr:colOff>
      <xdr:row>55</xdr:row>
      <xdr:rowOff>50800</xdr:rowOff>
    </xdr:from>
    <xdr:to>
      <xdr:col>18</xdr:col>
      <xdr:colOff>571499</xdr:colOff>
      <xdr:row>89</xdr:row>
      <xdr:rowOff>160337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9525</xdr:colOff>
      <xdr:row>91</xdr:row>
      <xdr:rowOff>166687</xdr:rowOff>
    </xdr:from>
    <xdr:to>
      <xdr:col>29</xdr:col>
      <xdr:colOff>314325</xdr:colOff>
      <xdr:row>106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891887</xdr:colOff>
      <xdr:row>91</xdr:row>
      <xdr:rowOff>155863</xdr:rowOff>
    </xdr:from>
    <xdr:to>
      <xdr:col>61</xdr:col>
      <xdr:colOff>304800</xdr:colOff>
      <xdr:row>106</xdr:row>
      <xdr:rowOff>129886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3</xdr:row>
      <xdr:rowOff>23812</xdr:rowOff>
    </xdr:from>
    <xdr:to>
      <xdr:col>15</xdr:col>
      <xdr:colOff>571500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590550</xdr:colOff>
      <xdr:row>1</xdr:row>
      <xdr:rowOff>123825</xdr:rowOff>
    </xdr:from>
    <xdr:to>
      <xdr:col>34</xdr:col>
      <xdr:colOff>304800</xdr:colOff>
      <xdr:row>17</xdr:row>
      <xdr:rowOff>200024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361950</xdr:colOff>
      <xdr:row>1</xdr:row>
      <xdr:rowOff>104775</xdr:rowOff>
    </xdr:from>
    <xdr:to>
      <xdr:col>43</xdr:col>
      <xdr:colOff>76200</xdr:colOff>
      <xdr:row>17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590550</xdr:colOff>
      <xdr:row>17</xdr:row>
      <xdr:rowOff>228600</xdr:rowOff>
    </xdr:from>
    <xdr:to>
      <xdr:col>34</xdr:col>
      <xdr:colOff>304800</xdr:colOff>
      <xdr:row>35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371475</xdr:colOff>
      <xdr:row>17</xdr:row>
      <xdr:rowOff>228600</xdr:rowOff>
    </xdr:from>
    <xdr:to>
      <xdr:col>43</xdr:col>
      <xdr:colOff>85725</xdr:colOff>
      <xdr:row>35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6</xdr:col>
      <xdr:colOff>523875</xdr:colOff>
      <xdr:row>54</xdr:row>
      <xdr:rowOff>76199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100012</xdr:rowOff>
    </xdr:from>
    <xdr:to>
      <xdr:col>13</xdr:col>
      <xdr:colOff>85725</xdr:colOff>
      <xdr:row>16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12</xdr:col>
      <xdr:colOff>433668</xdr:colOff>
      <xdr:row>52</xdr:row>
      <xdr:rowOff>20731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17</xdr:row>
      <xdr:rowOff>23812</xdr:rowOff>
    </xdr:from>
    <xdr:to>
      <xdr:col>14</xdr:col>
      <xdr:colOff>285750</xdr:colOff>
      <xdr:row>31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14</xdr:col>
      <xdr:colOff>304800</xdr:colOff>
      <xdr:row>46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437371</xdr:colOff>
      <xdr:row>18</xdr:row>
      <xdr:rowOff>38877</xdr:rowOff>
    </xdr:from>
    <xdr:to>
      <xdr:col>27</xdr:col>
      <xdr:colOff>129850</xdr:colOff>
      <xdr:row>32</xdr:row>
      <xdr:rowOff>115077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6</xdr:row>
      <xdr:rowOff>166687</xdr:rowOff>
    </xdr:from>
    <xdr:to>
      <xdr:col>34</xdr:col>
      <xdr:colOff>304800</xdr:colOff>
      <xdr:row>21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34</xdr:col>
      <xdr:colOff>304800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52</xdr:row>
      <xdr:rowOff>0</xdr:rowOff>
    </xdr:from>
    <xdr:to>
      <xdr:col>8</xdr:col>
      <xdr:colOff>266700</xdr:colOff>
      <xdr:row>66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16</xdr:col>
      <xdr:colOff>304800</xdr:colOff>
      <xdr:row>66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68</xdr:row>
      <xdr:rowOff>0</xdr:rowOff>
    </xdr:from>
    <xdr:to>
      <xdr:col>8</xdr:col>
      <xdr:colOff>266700</xdr:colOff>
      <xdr:row>82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16</xdr:col>
      <xdr:colOff>304800</xdr:colOff>
      <xdr:row>82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84</xdr:row>
      <xdr:rowOff>0</xdr:rowOff>
    </xdr:from>
    <xdr:to>
      <xdr:col>8</xdr:col>
      <xdr:colOff>266700</xdr:colOff>
      <xdr:row>98</xdr:row>
      <xdr:rowOff>47625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84</xdr:row>
      <xdr:rowOff>0</xdr:rowOff>
    </xdr:from>
    <xdr:to>
      <xdr:col>16</xdr:col>
      <xdr:colOff>304800</xdr:colOff>
      <xdr:row>98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eckwith\AppData\Local\Microsoft\Windows\Temporary%20Internet%20Files\Content.Outlook\YK0S1I07\Hardbottom_Baseline_POM_022214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 Cordy" refreshedDate="41693.463950231482" createdVersion="5" refreshedVersion="5" minRefreshableVersion="3" recordCount="1390">
  <cacheSource type="worksheet">
    <worksheetSource ref="A1:AC1048576" sheet="Raw Data"/>
  </cacheSource>
  <cacheFields count="25">
    <cacheField name="Date" numFmtId="0">
      <sharedItems containsNonDate="0" containsDate="1" containsString="0" containsBlank="1" minDate="2013-10-13T00:00:00" maxDate="2013-11-13T00:00:00"/>
    </cacheField>
    <cacheField name="Week Number" numFmtId="1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ITE (e.g. HBNC1-CP)" numFmtId="0">
      <sharedItems containsBlank="1" count="10">
        <s v="HBSC1-CP"/>
        <s v="HBNC1-CP"/>
        <s v="HBS1-CP"/>
        <s v="HBS2-CP"/>
        <s v="HBS3-CP"/>
        <s v="HBS4-CR"/>
        <s v="HBN2-CR"/>
        <s v="HBN3-CP"/>
        <s v="HBN1-CR"/>
        <m/>
      </sharedItems>
    </cacheField>
    <cacheField name="Transect (e.g. HBNA-1)" numFmtId="0">
      <sharedItems containsBlank="1" count="28">
        <s v="HBSC1-CP-3"/>
        <s v="HBNC1-CP-1"/>
        <s v="HBNC1-CP-2"/>
        <s v="HBNC1-CP-3"/>
        <s v="HBSC1-CP-1"/>
        <s v="HBSC1-CP-2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N2-CR-1"/>
        <s v="HBN2-CR-2"/>
        <s v="HBN2-CR-3"/>
        <s v="HBN3-CP-1"/>
        <s v="HBN3-CP-2"/>
        <s v="HBN3-CP-3"/>
        <s v="HBN1-CR-1"/>
        <s v="HBN1-CR-2"/>
        <s v="HBN1-CR-3"/>
        <m/>
      </sharedItems>
    </cacheField>
    <cacheField name="Surveyor" numFmtId="0">
      <sharedItems containsBlank="1"/>
    </cacheField>
    <cacheField name="Category" numFmtId="0">
      <sharedItems containsBlank="1" count="4">
        <s v="Algae"/>
        <s v="Octocoral"/>
        <s v="Scleractinian"/>
        <m/>
      </sharedItems>
    </cacheField>
    <cacheField name="Subcategory" numFmtId="0">
      <sharedItems containsBlank="1" count="29">
        <s v="Dictyota"/>
        <s v="Eunicea"/>
        <s v="Plexaura-round"/>
        <s v="Plexaurella-slit"/>
        <s v="Pseudoplexaura-slimy"/>
        <s v="Muricea-hooks"/>
        <s v="Pterogorgia-cactus"/>
        <s v="Pseudopterorgia-skinny plume"/>
        <s v="Briareum-bumpy"/>
        <s v="Erythropodium-smooth"/>
        <s v="Muriceopsis-rough"/>
        <s v="Gorgonia"/>
        <s v="Dichocoenia stokesii"/>
        <s v="Solenastrea bournoni"/>
        <s v="Stephanocoenia intercepta"/>
        <s v="Siderastrea siderea"/>
        <s v="Oculina diffusa"/>
        <s v="Porites porites"/>
        <s v="Porites astreoides"/>
        <s v="Siderastrea radians"/>
        <s v="Montastraea cavernosa"/>
        <s v="Colophyllia natans"/>
        <s v="Diploria clivosa"/>
        <s v="Diploria strigosa"/>
        <s v="Orbicella faveolata"/>
        <s v="Meandrina meandrites"/>
        <s v="Favia fragum"/>
        <s v="Eusmilia fastigiata"/>
        <m/>
      </sharedItems>
    </cacheField>
    <cacheField name="Total Count" numFmtId="0">
      <sharedItems containsString="0" containsBlank="1" containsNumber="1" containsInteger="1" minValue="0" maxValue="142"/>
    </cacheField>
    <cacheField name="Density (m)" numFmtId="0">
      <sharedItems containsString="0" containsBlank="1" containsNumber="1" minValue="0" maxValue="7.1"/>
    </cacheField>
    <cacheField name="Depth (ft)" numFmtId="0">
      <sharedItems containsString="0" containsBlank="1" containsNumber="1" containsInteger="1" minValue="24" maxValue="28"/>
    </cacheField>
    <cacheField name="Relief (m)" numFmtId="0">
      <sharedItems containsBlank="1" containsMixedTypes="1" containsNumber="1" minValue="4.5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/>
    </cacheField>
    <cacheField name="Condition Code (0-1)" numFmtId="0">
      <sharedItems containsBlank="1" containsMixedTypes="1" containsNumber="1" containsInteger="1" minValue="0" maxValue="1"/>
    </cacheField>
    <cacheField name="Condition" numFmtId="0">
      <sharedItems containsBlank="1"/>
    </cacheField>
    <cacheField name="Comments" numFmtId="0">
      <sharedItems containsBlank="1"/>
    </cacheField>
    <cacheField name="Current" numFmtId="0">
      <sharedItems containsBlank="1" containsMixedTypes="1" containsNumber="1" containsInteger="1" minValue="0" maxValue="0"/>
    </cacheField>
    <cacheField name="Blan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wner" refreshedDate="41648.65179236111" createdVersion="4" refreshedVersion="4" minRefreshableVersion="3" recordCount="1305">
  <cacheSource type="worksheet">
    <worksheetSource ref="A1:U1390" sheet="Raw Data" r:id="rId2"/>
  </cacheSource>
  <cacheFields count="21">
    <cacheField name="Date" numFmtId="14">
      <sharedItems containsSemiMixedTypes="0" containsNonDate="0" containsDate="1" containsString="0" minDate="2013-10-13T00:00:00" maxDate="2013-11-13T00:00:00"/>
    </cacheField>
    <cacheField name="Week Number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ITE (e.g. HBNC1-CP)" numFmtId="0">
      <sharedItems count="9">
        <s v="HBN1-CR"/>
        <s v="HBN2-CR"/>
        <s v="HBN3-CP"/>
        <s v="HBNC1-CP"/>
        <s v="HBS1-CP"/>
        <s v="HBS2-CP"/>
        <s v="HBS3-CP"/>
        <s v="HBS4-CR"/>
        <s v="HBSC1-CP"/>
      </sharedItems>
    </cacheField>
    <cacheField name="Transect (e.g. HBNA-1)" numFmtId="0">
      <sharedItems count="27">
        <s v="HBN1-CR-1"/>
        <s v="HBN1-CR-2"/>
        <s v="HBN1-CR-3"/>
        <s v="HBN2-CR-1"/>
        <s v="HBN2-CR-2"/>
        <s v="HBN2-CR-3"/>
        <s v="HBN3-CP-1"/>
        <s v="HBN3-CP-2"/>
        <s v="HBN3-CP-3"/>
        <s v="HBNC1-CP-1"/>
        <s v="HBNC1-CP-2"/>
        <s v="HBNC1-CP-3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SC1-CP-1"/>
        <s v="HBSC1-CP-2"/>
        <s v="HBSC1-CP-3"/>
      </sharedItems>
    </cacheField>
    <cacheField name="Surveyor" numFmtId="0">
      <sharedItems/>
    </cacheField>
    <cacheField name="Category" numFmtId="0">
      <sharedItems count="3">
        <s v="Scleractinian"/>
        <s v="Octocoral"/>
        <s v="Algae"/>
      </sharedItems>
    </cacheField>
    <cacheField name="Subcategory" numFmtId="0">
      <sharedItems count="28">
        <s v="Siderastrea siderea"/>
        <s v="Solenastrea bournoni"/>
        <s v="Siderastrea radians"/>
        <s v="Eusmilia fastigiata"/>
        <s v="Eunicea"/>
        <s v="Pseudoplexaura-slimy"/>
        <s v="Porites astreoides"/>
        <s v="Oculina diffusa"/>
        <s v="Muricea-hooks"/>
        <s v="Briareum-bumpy"/>
        <s v="Dichocoenia stokesii"/>
        <s v="Stephanocoenia intercepta"/>
        <s v="Plexaura-round"/>
        <s v="Pseudopterorgia-skinny plume"/>
        <s v="Gorgonia"/>
        <s v="Favia fragum"/>
        <s v="Montastraea cavernosa"/>
        <s v="Diploria clivosa"/>
        <s v="Porites porites"/>
        <s v="Plexaurella-slit"/>
        <s v="Pterogorgia-cactus"/>
        <s v="Erythropodium-smooth"/>
        <s v="Diploria strigosa"/>
        <s v="Orbicella faveolata"/>
        <s v="Meandrina meandrites"/>
        <s v="Colophyllia natans"/>
        <s v="Muriceopsis-rough"/>
        <s v="Dictyota"/>
      </sharedItems>
    </cacheField>
    <cacheField name="Total Count" numFmtId="0">
      <sharedItems containsSemiMixedTypes="0" containsString="0" containsNumber="1" containsInteger="1" minValue="0" maxValue="142" count="55">
        <n v="1"/>
        <n v="5"/>
        <n v="12"/>
        <n v="36"/>
        <n v="18"/>
        <n v="7"/>
        <n v="9"/>
        <n v="2"/>
        <n v="6"/>
        <n v="4"/>
        <n v="17"/>
        <n v="19"/>
        <n v="13"/>
        <n v="3"/>
        <n v="8"/>
        <n v="35"/>
        <n v="16"/>
        <n v="15"/>
        <n v="21"/>
        <n v="11"/>
        <n v="10"/>
        <n v="22"/>
        <n v="34"/>
        <n v="23"/>
        <n v="131"/>
        <n v="33"/>
        <n v="60"/>
        <n v="69"/>
        <n v="42"/>
        <n v="140"/>
        <n v="53"/>
        <n v="72"/>
        <n v="64"/>
        <n v="95"/>
        <n v="82"/>
        <n v="142"/>
        <n v="25"/>
        <n v="84"/>
        <n v="78"/>
        <n v="46"/>
        <n v="32"/>
        <n v="31"/>
        <n v="0"/>
        <n v="61"/>
        <n v="45"/>
        <n v="28"/>
        <n v="39"/>
        <n v="76"/>
        <n v="58"/>
        <n v="48"/>
        <n v="57"/>
        <n v="49"/>
        <n v="30"/>
        <n v="14"/>
        <n v="54"/>
      </sharedItems>
    </cacheField>
    <cacheField name="Density (m)" numFmtId="0">
      <sharedItems containsSemiMixedTypes="0" containsString="0" containsNumber="1" minValue="0" maxValue="7.1"/>
    </cacheField>
    <cacheField name="Depth (ft)" numFmtId="0">
      <sharedItems containsSemiMixedTypes="0" containsString="0" containsNumber="1" containsInteger="1" minValue="24" maxValue="28"/>
    </cacheField>
    <cacheField name="Relief (m)" numFmtId="0">
      <sharedItems containsMixedTypes="1" containsNumber="1" minValue="4.5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 count="42">
        <n v="7"/>
        <m/>
        <n v="8"/>
        <n v="10"/>
        <n v="15"/>
        <n v="3"/>
        <n v="6"/>
        <n v="9"/>
        <n v="12"/>
        <n v="5"/>
        <n v="2"/>
        <n v="18"/>
        <n v="4"/>
        <n v="25"/>
        <n v="20"/>
        <n v="60"/>
        <n v="40"/>
        <n v="35"/>
        <n v="22"/>
        <n v="13"/>
        <n v="19"/>
        <n v="11"/>
        <n v="38"/>
        <n v="48"/>
        <n v="34"/>
        <n v="36"/>
        <n v="16"/>
        <n v="23"/>
        <n v="17"/>
        <n v="21"/>
        <n v="26"/>
        <n v="30"/>
        <n v="33"/>
        <n v="29"/>
        <n v="32"/>
        <n v="75"/>
        <n v="85"/>
        <n v="65"/>
        <n v="82"/>
        <n v="27"/>
        <n v="37"/>
        <n v="14"/>
      </sharedItems>
    </cacheField>
    <cacheField name="Condition Code (0-1)" numFmtId="0">
      <sharedItems containsBlank="1" containsMixedTypes="1" containsNumber="1" containsInteger="1" minValue="0" maxValue="1" count="4">
        <n v="1"/>
        <n v="0"/>
        <m/>
        <s v="0-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ooke" refreshedDate="41695.702279513891" createdVersion="4" refreshedVersion="4" minRefreshableVersion="3" recordCount="1426">
  <cacheSource type="worksheet">
    <worksheetSource ref="A1:AC1427" sheet="Raw Data"/>
  </cacheSource>
  <cacheFields count="29">
    <cacheField name="Date" numFmtId="14">
      <sharedItems containsSemiMixedTypes="0" containsNonDate="0" containsDate="1" containsString="0" minDate="2013-10-13T00:00:00" maxDate="2013-11-13T00:00:00"/>
    </cacheField>
    <cacheField name="Week Number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ITE (e.g. HBNC1-CP)" numFmtId="0">
      <sharedItems count="9">
        <s v="HBN1-CR"/>
        <s v="HBN2-CR"/>
        <s v="HBN3-CP"/>
        <s v="HBNC1-CP"/>
        <s v="HBS1-CP"/>
        <s v="HBS2-CP"/>
        <s v="HBS3-CP"/>
        <s v="HBS4-CR"/>
        <s v="HBSC1-CP"/>
      </sharedItems>
    </cacheField>
    <cacheField name="Transect (e.g. HBNA-1)" numFmtId="0">
      <sharedItems count="27">
        <s v="HBN1-CR-1"/>
        <s v="HBN1-CR-2"/>
        <s v="HBN1-CR-3"/>
        <s v="HBN2-CR-1"/>
        <s v="HBN2-CR-2"/>
        <s v="HBN2-CR-3"/>
        <s v="HBN3-CP-1"/>
        <s v="HBN3-CP-2"/>
        <s v="HBN3-CP-3"/>
        <s v="HBNC1-CP-1"/>
        <s v="HBNC1-CP-2"/>
        <s v="HBNC1-CP-3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SC1-CP-1"/>
        <s v="HBSC1-CP-2"/>
        <s v="HBSC1-CP-3"/>
      </sharedItems>
    </cacheField>
    <cacheField name="Surveyor" numFmtId="0">
      <sharedItems/>
    </cacheField>
    <cacheField name="Category" numFmtId="0">
      <sharedItems/>
    </cacheField>
    <cacheField name="Subcategory" numFmtId="0">
      <sharedItems/>
    </cacheField>
    <cacheField name="Total Count" numFmtId="0">
      <sharedItems containsBlank="1" containsMixedTypes="1" containsNumber="1" containsInteger="1" minValue="0" maxValue="142"/>
    </cacheField>
    <cacheField name="Density (m)" numFmtId="0">
      <sharedItems containsBlank="1" containsMixedTypes="1" containsNumber="1" minValue="0" maxValue="7.1"/>
    </cacheField>
    <cacheField name="Depth (ft)" numFmtId="0">
      <sharedItems containsBlank="1" containsMixedTypes="1" containsNumber="1" containsInteger="1" minValue="24" maxValue="28"/>
    </cacheField>
    <cacheField name="Relief (m)" numFmtId="0">
      <sharedItems containsBlank="1" containsMixedTypes="1" containsNumber="1" minValue="2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 count="2">
        <s v="Y"/>
        <m/>
      </sharedItems>
    </cacheField>
    <cacheField name="Coral ID" numFmtId="0">
      <sharedItems containsString="0" containsBlank="1" containsNumber="1" containsInteger="1" minValue="1" maxValue="10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/>
    </cacheField>
    <cacheField name="Condition Code (0-1)" numFmtId="0">
      <sharedItems containsBlank="1" containsMixedTypes="1" containsNumber="1" containsInteger="1" minValue="0" maxValue="1"/>
    </cacheField>
    <cacheField name="Condition" numFmtId="0">
      <sharedItems containsBlank="1"/>
    </cacheField>
    <cacheField name="Comments" numFmtId="0">
      <sharedItems containsBlank="1"/>
    </cacheField>
    <cacheField name="Condition code QA/QC (0-1)" numFmtId="0">
      <sharedItems containsBlank="1" containsMixedTypes="1" containsNumber="1" containsInteger="1" minValue="0" maxValue="1" count="4">
        <n v="0"/>
        <n v="1"/>
        <s v="-"/>
        <m/>
      </sharedItems>
    </cacheField>
    <cacheField name="Condition QA/QC" numFmtId="0">
      <sharedItems containsBlank="1" count="29">
        <m/>
        <s v="PB"/>
        <s v="SA"/>
        <s v="PE"/>
        <s v="FB"/>
        <s v="BUR"/>
        <s v="PBUR"/>
        <s v="M"/>
        <s v="PE/PBUR"/>
        <s v="FB/SA"/>
        <s v="PD/SA"/>
        <s v="P"/>
        <s v="PE/PB"/>
        <s v="PE/SA"/>
        <s v="PD"/>
        <s v="UD"/>
        <s v="M/SA"/>
        <s v="PE/UD"/>
        <s v="UD/PE"/>
        <s v="sed dust"/>
        <s v="PE/PD"/>
        <s v="PO"/>
        <s v="UPM"/>
        <s v="WP"/>
        <s v="PE/UPM"/>
        <s v="SP/UD" u="1"/>
        <s v="SA/UD" u="1"/>
        <s v="SA/M" u="1"/>
        <s v="SED" u="1"/>
      </sharedItems>
    </cacheField>
    <cacheField name="QA/QC comment" numFmtId="0">
      <sharedItems containsBlank="1"/>
    </cacheField>
    <cacheField name="Current" numFmtId="0">
      <sharedItems containsBlank="1" containsMixedTypes="1" containsNumber="1" containsInteger="1" minValue="0" maxValue="0"/>
    </cacheField>
    <cacheField name="Blan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0">
  <r>
    <d v="2013-10-17T00:00:00"/>
    <x v="0"/>
    <x v="0"/>
    <x v="0"/>
    <s v="MLR"/>
    <x v="0"/>
    <x v="0"/>
    <n v="1"/>
    <n v="0.05"/>
    <n v="26"/>
    <s v="N/A"/>
    <s v="Y"/>
    <s v="Y"/>
    <s v="Y"/>
    <m/>
    <m/>
    <m/>
    <m/>
    <m/>
    <m/>
    <m/>
    <m/>
    <m/>
    <n v="0"/>
    <m/>
  </r>
  <r>
    <d v="2013-10-13T00:00:00"/>
    <x v="0"/>
    <x v="1"/>
    <x v="1"/>
    <s v="MLR"/>
    <x v="1"/>
    <x v="1"/>
    <n v="131"/>
    <n v="6.5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2"/>
    <n v="33"/>
    <n v="1.6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3"/>
    <n v="60"/>
    <n v="3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4"/>
    <n v="2"/>
    <n v="0.1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5"/>
    <n v="23"/>
    <n v="1.1499999999999999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6"/>
    <n v="69"/>
    <n v="3.4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7"/>
    <n v="42"/>
    <n v="2.1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1"/>
    <n v="140"/>
    <n v="7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2"/>
    <n v="53"/>
    <n v="2.6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3"/>
    <n v="72"/>
    <n v="3.6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4"/>
    <n v="3"/>
    <n v="0.1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5"/>
    <n v="64"/>
    <n v="3.2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6"/>
    <n v="95"/>
    <n v="4.7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7"/>
    <n v="82"/>
    <n v="4.0999999999999996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8"/>
    <n v="3"/>
    <n v="0.1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1"/>
    <n v="142"/>
    <n v="7.1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2"/>
    <n v="25"/>
    <n v="1.2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3"/>
    <n v="84"/>
    <n v="4.2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4"/>
    <n v="6"/>
    <n v="0.3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5"/>
    <n v="25"/>
    <n v="1.2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6"/>
    <n v="78"/>
    <n v="3.9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7"/>
    <n v="46"/>
    <n v="2.2999999999999998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8"/>
    <n v="64"/>
    <n v="3.2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9"/>
    <n v="10"/>
    <n v="0.5"/>
    <n v="27"/>
    <s v="N/A"/>
    <s v="Y"/>
    <s v="Y"/>
    <s v="Y"/>
    <m/>
    <m/>
    <m/>
    <m/>
    <m/>
    <m/>
    <m/>
    <m/>
    <m/>
    <m/>
    <m/>
  </r>
  <r>
    <d v="2013-10-17T00:00:00"/>
    <x v="0"/>
    <x v="0"/>
    <x v="4"/>
    <s v="MLR"/>
    <x v="1"/>
    <x v="1"/>
    <n v="30"/>
    <n v="1.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2"/>
    <n v="11"/>
    <n v="0.55000000000000004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3"/>
    <n v="5"/>
    <n v="0.2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4"/>
    <n v="13"/>
    <n v="0.6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5"/>
    <n v="36"/>
    <n v="1.8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7"/>
    <n v="14"/>
    <n v="0.7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10"/>
    <n v="3"/>
    <n v="0.1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11"/>
    <n v="8"/>
    <n v="0.4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5"/>
    <s v="MLR"/>
    <x v="1"/>
    <x v="1"/>
    <n v="54"/>
    <n v="2.7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2"/>
    <n v="11"/>
    <n v="0.55000000000000004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3"/>
    <n v="7"/>
    <n v="0.3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4"/>
    <n v="16"/>
    <n v="0.8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5"/>
    <n v="34"/>
    <n v="1.7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6"/>
    <n v="1"/>
    <n v="0.0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7"/>
    <n v="15"/>
    <n v="0.7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8"/>
    <n v="1"/>
    <n v="0.0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11"/>
    <n v="15"/>
    <n v="0.7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0"/>
    <s v="MLR"/>
    <x v="1"/>
    <x v="1"/>
    <n v="53"/>
    <n v="2.6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2"/>
    <n v="21"/>
    <n v="1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3"/>
    <n v="3"/>
    <n v="0.1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4"/>
    <n v="35"/>
    <n v="1.7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5"/>
    <n v="19"/>
    <n v="0.9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6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7"/>
    <n v="18"/>
    <n v="0.9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8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11"/>
    <n v="9"/>
    <n v="0.45"/>
    <n v="24"/>
    <s v="N/A"/>
    <s v="Y"/>
    <s v="Y"/>
    <s v="Y"/>
    <s v="Y"/>
    <s v="Y"/>
    <m/>
    <m/>
    <m/>
    <m/>
    <m/>
    <m/>
    <m/>
    <n v="0"/>
    <m/>
  </r>
  <r>
    <d v="2013-10-18T00:00:00"/>
    <x v="0"/>
    <x v="2"/>
    <x v="6"/>
    <s v="JDC"/>
    <x v="1"/>
    <x v="1"/>
    <n v="33"/>
    <n v="1.6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2"/>
    <n v="9"/>
    <n v="0.4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4"/>
    <n v="2"/>
    <n v="0.1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5"/>
    <n v="15"/>
    <n v="0.7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7"/>
    <n v="2"/>
    <n v="0.1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11"/>
    <n v="10"/>
    <n v="0.5"/>
    <n v="24"/>
    <n v="4.5"/>
    <m/>
    <s v="Y"/>
    <m/>
    <m/>
    <m/>
    <m/>
    <m/>
    <m/>
    <m/>
    <m/>
    <m/>
    <m/>
    <m/>
    <m/>
  </r>
  <r>
    <d v="2013-10-18T00:00:00"/>
    <x v="0"/>
    <x v="2"/>
    <x v="7"/>
    <s v="JDC"/>
    <x v="1"/>
    <x v="1"/>
    <n v="32"/>
    <n v="1.6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2"/>
    <n v="10"/>
    <n v="0.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4"/>
    <n v="1"/>
    <n v="0.0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5"/>
    <n v="12"/>
    <n v="0.6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7"/>
    <n v="13"/>
    <n v="0.6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11"/>
    <n v="5"/>
    <n v="0.25"/>
    <n v="24"/>
    <n v="4.7"/>
    <m/>
    <s v="Y"/>
    <m/>
    <m/>
    <m/>
    <m/>
    <m/>
    <m/>
    <m/>
    <m/>
    <m/>
    <m/>
    <m/>
    <m/>
  </r>
  <r>
    <d v="2013-10-18T00:00:00"/>
    <x v="0"/>
    <x v="2"/>
    <x v="8"/>
    <s v="JDC"/>
    <x v="1"/>
    <x v="1"/>
    <n v="31"/>
    <n v="1.5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2"/>
    <n v="10"/>
    <n v="0.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4"/>
    <n v="1"/>
    <n v="0.0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5"/>
    <n v="5"/>
    <n v="0.2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7"/>
    <n v="13"/>
    <n v="0.6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11"/>
    <n v="3"/>
    <n v="0.15"/>
    <n v="24"/>
    <n v="4.5999999999999996"/>
    <m/>
    <s v="Y"/>
    <m/>
    <m/>
    <m/>
    <m/>
    <m/>
    <m/>
    <m/>
    <m/>
    <m/>
    <m/>
    <m/>
    <m/>
  </r>
  <r>
    <d v="2013-10-18T00:00:00"/>
    <x v="0"/>
    <x v="3"/>
    <x v="9"/>
    <s v="JDC"/>
    <x v="1"/>
    <x v="1"/>
    <n v="6"/>
    <n v="0.3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2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4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5"/>
    <n v="4"/>
    <n v="0.2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6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10"/>
    <s v="JDC"/>
    <x v="1"/>
    <x v="7"/>
    <n v="3"/>
    <n v="0.15"/>
    <n v="26"/>
    <n v="4.8"/>
    <m/>
    <s v="Y"/>
    <m/>
    <m/>
    <m/>
    <m/>
    <m/>
    <m/>
    <m/>
    <m/>
    <m/>
    <s v="HALF DEAD"/>
    <m/>
    <m/>
  </r>
  <r>
    <d v="2013-10-18T00:00:00"/>
    <x v="0"/>
    <x v="3"/>
    <x v="10"/>
    <s v="JDC"/>
    <x v="1"/>
    <x v="1"/>
    <n v="5"/>
    <n v="0.25"/>
    <n v="26"/>
    <n v="4.8"/>
    <m/>
    <s v="Y"/>
    <m/>
    <m/>
    <m/>
    <m/>
    <m/>
    <m/>
    <m/>
    <m/>
    <m/>
    <m/>
    <m/>
    <m/>
  </r>
  <r>
    <d v="2013-10-18T00:00:00"/>
    <x v="0"/>
    <x v="3"/>
    <x v="10"/>
    <s v="JDC"/>
    <x v="1"/>
    <x v="2"/>
    <n v="4"/>
    <n v="0.2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1"/>
    <n v="10"/>
    <n v="0.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2"/>
    <n v="10"/>
    <n v="0.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3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4"/>
    <n v="2"/>
    <n v="0.1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5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6"/>
    <n v="4"/>
    <n v="0.2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7"/>
    <n v="3"/>
    <n v="0.15"/>
    <n v="26"/>
    <n v="4.8"/>
    <m/>
    <s v="Y"/>
    <m/>
    <m/>
    <m/>
    <m/>
    <m/>
    <m/>
    <m/>
    <m/>
    <m/>
    <m/>
    <m/>
    <m/>
  </r>
  <r>
    <d v="2013-10-19T00:00:00"/>
    <x v="0"/>
    <x v="4"/>
    <x v="12"/>
    <s v="JDC"/>
    <x v="1"/>
    <x v="1"/>
    <n v="61"/>
    <n v="3.0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2"/>
    <n v="45"/>
    <n v="2.2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3"/>
    <n v="16"/>
    <n v="0.8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4"/>
    <n v="28"/>
    <n v="1.4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5"/>
    <n v="8"/>
    <n v="0.4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7"/>
    <n v="39"/>
    <n v="1.9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11"/>
    <n v="8"/>
    <n v="0.4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1"/>
    <n v="76"/>
    <n v="3.8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2"/>
    <n v="36"/>
    <n v="1.8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3"/>
    <n v="18"/>
    <n v="0.9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4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5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6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7"/>
    <n v="23"/>
    <n v="1.1499999999999999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11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1"/>
    <n v="58"/>
    <n v="2.9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2"/>
    <n v="42"/>
    <n v="2.1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3"/>
    <n v="16"/>
    <n v="0.8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4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5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6"/>
    <n v="9"/>
    <n v="0.4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7"/>
    <n v="32"/>
    <n v="1.6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11"/>
    <n v="3"/>
    <n v="0.15"/>
    <n v="28"/>
    <s v="N/A"/>
    <m/>
    <s v="Y"/>
    <m/>
    <m/>
    <m/>
    <m/>
    <m/>
    <m/>
    <m/>
    <m/>
    <m/>
    <m/>
    <m/>
    <m/>
  </r>
  <r>
    <d v="2013-10-19T00:00:00"/>
    <x v="0"/>
    <x v="5"/>
    <x v="15"/>
    <s v="JDC"/>
    <x v="1"/>
    <x v="1"/>
    <n v="48"/>
    <n v="2.4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2"/>
    <n v="18"/>
    <n v="0.9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3"/>
    <n v="16"/>
    <n v="0.8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4"/>
    <n v="8"/>
    <n v="0.4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5"/>
    <n v="4"/>
    <n v="0.2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7"/>
    <n v="19"/>
    <n v="0.95"/>
    <n v="27"/>
    <n v="5"/>
    <m/>
    <s v="Y"/>
    <m/>
    <m/>
    <m/>
    <m/>
    <m/>
    <m/>
    <m/>
    <m/>
    <m/>
    <m/>
    <m/>
    <m/>
  </r>
  <r>
    <d v="2013-10-19T00:00:00"/>
    <x v="0"/>
    <x v="5"/>
    <x v="16"/>
    <s v="JDC"/>
    <x v="1"/>
    <x v="1"/>
    <n v="57"/>
    <n v="2.8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2"/>
    <n v="25"/>
    <n v="1.2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3"/>
    <n v="10"/>
    <n v="0.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4"/>
    <n v="7"/>
    <n v="0.3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5"/>
    <n v="3"/>
    <n v="0.1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7"/>
    <n v="19"/>
    <n v="0.9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11"/>
    <n v="1"/>
    <n v="0.05"/>
    <n v="27"/>
    <n v="4.8"/>
    <m/>
    <s v="Y"/>
    <m/>
    <m/>
    <m/>
    <m/>
    <m/>
    <m/>
    <m/>
    <m/>
    <m/>
    <m/>
    <m/>
    <m/>
  </r>
  <r>
    <d v="2013-10-19T00:00:00"/>
    <x v="0"/>
    <x v="5"/>
    <x v="17"/>
    <s v="JDC"/>
    <x v="1"/>
    <x v="1"/>
    <n v="49"/>
    <n v="2.4500000000000002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2"/>
    <n v="11"/>
    <n v="0.55000000000000004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3"/>
    <n v="7"/>
    <n v="0.35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4"/>
    <n v="9"/>
    <n v="0.45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7"/>
    <n v="18"/>
    <n v="0.9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11"/>
    <n v="2"/>
    <n v="0.1"/>
    <n v="27"/>
    <n v="4.9000000000000004"/>
    <m/>
    <s v="Y"/>
    <m/>
    <m/>
    <m/>
    <m/>
    <m/>
    <m/>
    <m/>
    <m/>
    <m/>
    <m/>
    <m/>
    <m/>
  </r>
  <r>
    <d v="2013-10-20T00:00:00"/>
    <x v="0"/>
    <x v="6"/>
    <x v="18"/>
    <s v="JDC"/>
    <x v="1"/>
    <x v="1"/>
    <n v="2"/>
    <n v="0.1"/>
    <n v="24"/>
    <n v="5"/>
    <m/>
    <s v="Y"/>
    <m/>
    <m/>
    <m/>
    <m/>
    <m/>
    <m/>
    <m/>
    <m/>
    <m/>
    <m/>
    <m/>
    <m/>
  </r>
  <r>
    <d v="2013-10-20T00:00:00"/>
    <x v="0"/>
    <x v="6"/>
    <x v="18"/>
    <s v="JDC"/>
    <x v="1"/>
    <x v="4"/>
    <n v="1"/>
    <n v="0.05"/>
    <n v="24"/>
    <n v="5"/>
    <m/>
    <s v="Y"/>
    <m/>
    <m/>
    <m/>
    <m/>
    <m/>
    <m/>
    <m/>
    <m/>
    <m/>
    <m/>
    <m/>
    <m/>
  </r>
  <r>
    <d v="2013-10-20T00:00:00"/>
    <x v="0"/>
    <x v="6"/>
    <x v="19"/>
    <s v="JDC"/>
    <x v="1"/>
    <x v="1"/>
    <n v="3"/>
    <n v="0.15"/>
    <n v="24"/>
    <n v="5"/>
    <m/>
    <s v="Y"/>
    <m/>
    <m/>
    <m/>
    <m/>
    <m/>
    <m/>
    <m/>
    <m/>
    <m/>
    <m/>
    <m/>
    <m/>
  </r>
  <r>
    <d v="2013-10-20T00:00:00"/>
    <x v="0"/>
    <x v="6"/>
    <x v="20"/>
    <s v="JDC"/>
    <x v="1"/>
    <x v="1"/>
    <n v="5"/>
    <n v="0.25"/>
    <n v="24"/>
    <n v="4.9000000000000004"/>
    <m/>
    <s v="Y"/>
    <m/>
    <m/>
    <m/>
    <m/>
    <m/>
    <m/>
    <m/>
    <m/>
    <m/>
    <m/>
    <m/>
    <m/>
  </r>
  <r>
    <d v="2013-10-20T00:00:00"/>
    <x v="0"/>
    <x v="6"/>
    <x v="20"/>
    <s v="JDC"/>
    <x v="1"/>
    <x v="5"/>
    <n v="1"/>
    <n v="0.05"/>
    <n v="24"/>
    <n v="4.9000000000000004"/>
    <m/>
    <s v="Y"/>
    <m/>
    <m/>
    <m/>
    <m/>
    <m/>
    <m/>
    <m/>
    <m/>
    <m/>
    <m/>
    <m/>
    <m/>
  </r>
  <r>
    <d v="2013-10-20T00:00:00"/>
    <x v="0"/>
    <x v="6"/>
    <x v="20"/>
    <s v="JDC"/>
    <x v="1"/>
    <x v="8"/>
    <n v="1"/>
    <n v="0.05"/>
    <n v="24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1"/>
    <n v="35"/>
    <n v="1.7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2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4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5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7"/>
    <n v="16"/>
    <n v="0.8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11"/>
    <n v="2"/>
    <n v="0.1"/>
    <n v="25"/>
    <n v="4.9000000000000004"/>
    <m/>
    <s v="Y"/>
    <m/>
    <m/>
    <m/>
    <m/>
    <m/>
    <m/>
    <m/>
    <m/>
    <m/>
    <m/>
    <m/>
    <m/>
  </r>
  <r>
    <d v="2013-10-20T00:00:00"/>
    <x v="0"/>
    <x v="7"/>
    <x v="22"/>
    <s v="JDC"/>
    <x v="1"/>
    <x v="1"/>
    <n v="21"/>
    <n v="1.0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2"/>
    <n v="3"/>
    <n v="0.1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4"/>
    <n v="1"/>
    <n v="0.0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5"/>
    <n v="3"/>
    <n v="0.1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7"/>
    <n v="9"/>
    <n v="0.4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11"/>
    <n v="4"/>
    <n v="0.2"/>
    <n v="25"/>
    <n v="4.75"/>
    <m/>
    <s v="Y"/>
    <m/>
    <m/>
    <m/>
    <m/>
    <m/>
    <m/>
    <m/>
    <m/>
    <m/>
    <m/>
    <m/>
    <m/>
  </r>
  <r>
    <d v="2013-10-20T00:00:00"/>
    <x v="0"/>
    <x v="7"/>
    <x v="23"/>
    <s v="JDC"/>
    <x v="1"/>
    <x v="1"/>
    <n v="17"/>
    <n v="0.8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2"/>
    <n v="7"/>
    <n v="0.3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7"/>
    <n v="5"/>
    <n v="0.2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11"/>
    <n v="4"/>
    <n v="0.2"/>
    <n v="25"/>
    <n v="4.8"/>
    <m/>
    <s v="Y"/>
    <m/>
    <m/>
    <m/>
    <m/>
    <m/>
    <m/>
    <m/>
    <m/>
    <m/>
    <m/>
    <m/>
    <m/>
  </r>
  <r>
    <d v="2013-10-14T00:00:00"/>
    <x v="0"/>
    <x v="1"/>
    <x v="1"/>
    <s v="WFP"/>
    <x v="2"/>
    <x v="12"/>
    <n v="1"/>
    <n v="0.05"/>
    <n v="27"/>
    <s v="N/A"/>
    <s v="Y"/>
    <s v="Y"/>
    <s v="Y"/>
    <m/>
    <m/>
    <s v="Y"/>
    <n v="0.4"/>
    <s v="L"/>
    <n v="22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5.8"/>
    <s v="R"/>
    <n v="7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6.7"/>
    <s v="R"/>
    <n v="7"/>
    <n v="1"/>
    <m/>
    <m/>
    <m/>
    <m/>
  </r>
  <r>
    <d v="2013-10-14T00:00:00"/>
    <x v="0"/>
    <x v="1"/>
    <x v="1"/>
    <s v="WFP"/>
    <x v="2"/>
    <x v="14"/>
    <n v="1"/>
    <n v="0.05"/>
    <n v="27"/>
    <s v="N/A"/>
    <s v="Y"/>
    <s v="Y"/>
    <s v="Y"/>
    <m/>
    <m/>
    <s v="Y"/>
    <n v="11.7"/>
    <s v="L"/>
    <n v="12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16.100000000000001"/>
    <s v="L"/>
    <n v="13"/>
    <n v="1"/>
    <m/>
    <s v="BITE"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17"/>
    <s v="L"/>
    <n v="7"/>
    <n v="1"/>
    <m/>
    <m/>
    <m/>
    <m/>
  </r>
  <r>
    <d v="2013-10-14T00:00:00"/>
    <x v="0"/>
    <x v="1"/>
    <x v="1"/>
    <s v="WFP"/>
    <x v="2"/>
    <x v="12"/>
    <n v="1"/>
    <n v="0.05"/>
    <n v="27"/>
    <s v="N/A"/>
    <s v="Y"/>
    <s v="Y"/>
    <s v="Y"/>
    <m/>
    <m/>
    <m/>
    <m/>
    <m/>
    <n v="22"/>
    <m/>
    <m/>
    <s v="SED W/ TURF"/>
    <m/>
    <m/>
  </r>
  <r>
    <d v="2013-10-14T00:00:00"/>
    <x v="0"/>
    <x v="1"/>
    <x v="1"/>
    <s v="WFP"/>
    <x v="2"/>
    <x v="14"/>
    <n v="1"/>
    <n v="0.05"/>
    <n v="27"/>
    <s v="N/A"/>
    <s v="Y"/>
    <s v="Y"/>
    <s v="Y"/>
    <m/>
    <m/>
    <m/>
    <m/>
    <m/>
    <n v="12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1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5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5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5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6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4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6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1"/>
    <s v="WFP"/>
    <x v="2"/>
    <x v="17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7"/>
    <n v="1"/>
    <n v="0.05"/>
    <n v="27"/>
    <s v="N/A"/>
    <s v="Y"/>
    <s v="Y"/>
    <s v="Y"/>
    <m/>
    <m/>
    <m/>
    <m/>
    <m/>
    <n v="7"/>
    <m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1.2"/>
    <s v="R"/>
    <n v="7"/>
    <n v="1"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10.9"/>
    <s v="L"/>
    <n v="6"/>
    <n v="1"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20.9"/>
    <s v="R"/>
    <n v="19"/>
    <n v="1"/>
    <m/>
    <m/>
    <m/>
    <m/>
  </r>
  <r>
    <d v="2013-10-14T00:00:00"/>
    <x v="0"/>
    <x v="1"/>
    <x v="2"/>
    <s v="WFP"/>
    <x v="2"/>
    <x v="14"/>
    <n v="1"/>
    <n v="0.05"/>
    <n v="27"/>
    <s v="N/A"/>
    <s v="Y"/>
    <s v="Y"/>
    <s v="Y"/>
    <m/>
    <m/>
    <m/>
    <m/>
    <m/>
    <n v="8"/>
    <m/>
    <m/>
    <m/>
    <m/>
    <m/>
  </r>
  <r>
    <d v="2013-10-14T00:00:00"/>
    <x v="0"/>
    <x v="1"/>
    <x v="2"/>
    <s v="WFP"/>
    <x v="2"/>
    <x v="18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4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4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6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m/>
    <m/>
    <m/>
    <n v="5"/>
    <m/>
    <m/>
    <m/>
    <m/>
    <m/>
  </r>
  <r>
    <d v="2013-10-14T00:00:00"/>
    <x v="0"/>
    <x v="1"/>
    <x v="2"/>
    <s v="WFP"/>
    <x v="2"/>
    <x v="19"/>
    <n v="1"/>
    <n v="0.05"/>
    <m/>
    <m/>
    <m/>
    <m/>
    <m/>
    <m/>
    <m/>
    <m/>
    <m/>
    <m/>
    <n v="3"/>
    <m/>
    <m/>
    <m/>
    <m/>
    <m/>
  </r>
  <r>
    <d v="2013-10-14T00:00:00"/>
    <x v="0"/>
    <x v="1"/>
    <x v="2"/>
    <s v="WFP"/>
    <x v="2"/>
    <x v="19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2"/>
    <s v="WFP"/>
    <x v="2"/>
    <x v="16"/>
    <n v="1"/>
    <n v="0.05"/>
    <n v="27"/>
    <s v="N/A"/>
    <s v="Y"/>
    <s v="Y"/>
    <s v="Y"/>
    <m/>
    <m/>
    <m/>
    <m/>
    <m/>
    <n v="9"/>
    <m/>
    <m/>
    <m/>
    <m/>
    <m/>
  </r>
  <r>
    <d v="2013-10-14T00:00:00"/>
    <x v="0"/>
    <x v="1"/>
    <x v="3"/>
    <s v="WFP"/>
    <x v="2"/>
    <x v="14"/>
    <n v="1"/>
    <n v="0.05"/>
    <n v="27"/>
    <s v="N/A"/>
    <s v="Y"/>
    <s v="Y"/>
    <s v="Y"/>
    <m/>
    <m/>
    <s v="Y"/>
    <n v="0.5"/>
    <s v="R"/>
    <n v="18"/>
    <n v="0"/>
    <m/>
    <s v="TURF HOLES"/>
    <m/>
    <m/>
  </r>
  <r>
    <d v="2013-10-14T00:00:00"/>
    <x v="0"/>
    <x v="1"/>
    <x v="3"/>
    <s v="WFP"/>
    <x v="2"/>
    <x v="12"/>
    <n v="1"/>
    <n v="0.05"/>
    <n v="27"/>
    <s v="N/A"/>
    <s v="Y"/>
    <s v="Y"/>
    <s v="Y"/>
    <m/>
    <m/>
    <s v="Y"/>
    <n v="1.9"/>
    <s v="L"/>
    <n v="6"/>
    <n v="0"/>
    <m/>
    <m/>
    <m/>
    <m/>
  </r>
  <r>
    <d v="2013-10-14T00:00:00"/>
    <x v="0"/>
    <x v="1"/>
    <x v="3"/>
    <s v="WFP"/>
    <x v="2"/>
    <x v="13"/>
    <n v="1"/>
    <n v="0.05"/>
    <n v="27"/>
    <s v="N/A"/>
    <s v="Y"/>
    <s v="Y"/>
    <s v="Y"/>
    <m/>
    <m/>
    <s v="Y"/>
    <n v="6.6"/>
    <s v="R"/>
    <n v="6"/>
    <n v="0"/>
    <m/>
    <m/>
    <m/>
    <m/>
  </r>
  <r>
    <d v="2013-10-14T00:00:00"/>
    <x v="0"/>
    <x v="1"/>
    <x v="3"/>
    <s v="WFP"/>
    <x v="2"/>
    <x v="14"/>
    <n v="1"/>
    <n v="0.05"/>
    <n v="27"/>
    <s v="N/A"/>
    <s v="Y"/>
    <s v="Y"/>
    <s v="Y"/>
    <m/>
    <m/>
    <s v="Y"/>
    <n v="9.8000000000000007"/>
    <s v="L"/>
    <n v="10"/>
    <n v="0"/>
    <m/>
    <m/>
    <m/>
    <m/>
  </r>
  <r>
    <d v="2013-10-14T00:00:00"/>
    <x v="0"/>
    <x v="1"/>
    <x v="3"/>
    <s v="WFP"/>
    <x v="2"/>
    <x v="12"/>
    <n v="1"/>
    <n v="0.05"/>
    <n v="27"/>
    <s v="N/A"/>
    <m/>
    <m/>
    <m/>
    <m/>
    <m/>
    <s v="Y"/>
    <n v="14.4"/>
    <s v="R"/>
    <n v="11"/>
    <n v="0"/>
    <m/>
    <m/>
    <m/>
    <m/>
  </r>
  <r>
    <d v="2013-10-14T00:00:00"/>
    <x v="0"/>
    <x v="1"/>
    <x v="3"/>
    <s v="WFP"/>
    <x v="2"/>
    <x v="12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4"/>
    <n v="1"/>
    <n v="0.05"/>
    <n v="27"/>
    <s v="N/A"/>
    <m/>
    <m/>
    <m/>
    <m/>
    <m/>
    <m/>
    <m/>
    <m/>
    <n v="18"/>
    <m/>
    <m/>
    <m/>
    <m/>
    <m/>
  </r>
  <r>
    <d v="2013-10-14T00:00:00"/>
    <x v="0"/>
    <x v="1"/>
    <x v="3"/>
    <s v="WFP"/>
    <x v="2"/>
    <x v="13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3"/>
    <n v="1"/>
    <n v="0.05"/>
    <m/>
    <m/>
    <m/>
    <m/>
    <m/>
    <m/>
    <m/>
    <m/>
    <m/>
    <m/>
    <n v="10"/>
    <m/>
    <m/>
    <m/>
    <m/>
    <m/>
  </r>
  <r>
    <d v="2013-10-14T00:00:00"/>
    <x v="0"/>
    <x v="1"/>
    <x v="3"/>
    <s v="WFP"/>
    <x v="2"/>
    <x v="15"/>
    <n v="1"/>
    <n v="0.05"/>
    <m/>
    <m/>
    <m/>
    <m/>
    <m/>
    <m/>
    <m/>
    <m/>
    <m/>
    <m/>
    <n v="3"/>
    <m/>
    <m/>
    <m/>
    <m/>
    <m/>
  </r>
  <r>
    <d v="2013-10-14T00:00:00"/>
    <x v="0"/>
    <x v="1"/>
    <x v="3"/>
    <s v="WFP"/>
    <x v="2"/>
    <x v="15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7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4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5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8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5"/>
    <m/>
    <m/>
    <m/>
    <m/>
    <m/>
  </r>
  <r>
    <d v="2013-10-14T00:00:00"/>
    <x v="0"/>
    <x v="1"/>
    <x v="3"/>
    <s v="WFP"/>
    <x v="2"/>
    <x v="17"/>
    <n v="1"/>
    <n v="0.05"/>
    <n v="27"/>
    <s v="N/A"/>
    <m/>
    <m/>
    <m/>
    <m/>
    <m/>
    <m/>
    <m/>
    <m/>
    <n v="5"/>
    <m/>
    <m/>
    <m/>
    <m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0.199999999999999"/>
    <s v="ON"/>
    <n v="75"/>
    <n v="0"/>
    <m/>
    <s v="10% Old Dead 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2.6"/>
    <s v="L"/>
    <n v="85"/>
    <n v="0"/>
    <m/>
    <s v="10% Old Dead 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5.2"/>
    <s v="L"/>
    <n v="35"/>
    <n v="0"/>
    <m/>
    <s v="20% Gorg. Over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.8"/>
    <s v="R"/>
    <n v="65"/>
    <n v="0"/>
    <m/>
    <s v="25% Old Dead MA"/>
    <n v="0"/>
    <m/>
  </r>
  <r>
    <d v="2013-10-17T00:00:00"/>
    <x v="0"/>
    <x v="0"/>
    <x v="4"/>
    <s v="WFP"/>
    <x v="2"/>
    <x v="14"/>
    <n v="1"/>
    <n v="0.05"/>
    <n v="24"/>
    <n v="4.5"/>
    <s v="Y"/>
    <s v="Y"/>
    <s v="Y"/>
    <s v="Y"/>
    <s v="Y"/>
    <s v="Y"/>
    <n v="2.7"/>
    <s v="R"/>
    <n v="9"/>
    <n v="0"/>
    <m/>
    <s v="Holes Sed/MA"/>
    <n v="0"/>
    <m/>
  </r>
  <r>
    <d v="2013-10-17T00:00:00"/>
    <x v="0"/>
    <x v="0"/>
    <x v="4"/>
    <s v="WFP"/>
    <x v="2"/>
    <x v="18"/>
    <n v="1"/>
    <n v="0.05"/>
    <n v="24"/>
    <n v="4.5"/>
    <s v="Y"/>
    <s v="Y"/>
    <s v="Y"/>
    <s v="Y"/>
    <s v="Y"/>
    <s v="Y"/>
    <n v="0.6"/>
    <s v="R"/>
    <n v="10"/>
    <n v="0"/>
    <m/>
    <m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6"/>
    <s v="R"/>
    <n v="82"/>
    <n v="0"/>
    <m/>
    <m/>
    <n v="0"/>
    <m/>
  </r>
  <r>
    <d v="2013-10-17T00:00:00"/>
    <x v="0"/>
    <x v="0"/>
    <x v="4"/>
    <s v="WFP"/>
    <x v="2"/>
    <x v="12"/>
    <n v="1"/>
    <n v="0.05"/>
    <n v="24"/>
    <n v="4.5"/>
    <s v="Y"/>
    <s v="Y"/>
    <s v="Y"/>
    <s v="Y"/>
    <s v="Y"/>
    <s v="Y"/>
    <n v="8"/>
    <s v="L"/>
    <n v="15"/>
    <n v="0"/>
    <m/>
    <m/>
    <n v="0"/>
    <m/>
  </r>
  <r>
    <d v="2013-10-17T00:00:00"/>
    <x v="0"/>
    <x v="0"/>
    <x v="4"/>
    <s v="WFP"/>
    <x v="2"/>
    <x v="21"/>
    <n v="1"/>
    <n v="0.05"/>
    <n v="24"/>
    <n v="4.5"/>
    <s v="Y"/>
    <s v="Y"/>
    <s v="Y"/>
    <s v="Y"/>
    <s v="Y"/>
    <s v="Y"/>
    <n v="10"/>
    <s v="L"/>
    <n v="27"/>
    <n v="0"/>
    <m/>
    <m/>
    <n v="0"/>
    <m/>
  </r>
  <r>
    <d v="2013-10-17T00:00:00"/>
    <x v="0"/>
    <x v="0"/>
    <x v="4"/>
    <s v="WFP"/>
    <x v="2"/>
    <x v="15"/>
    <n v="1"/>
    <n v="0.05"/>
    <n v="24"/>
    <n v="4.5"/>
    <s v="Y"/>
    <s v="Y"/>
    <s v="Y"/>
    <s v="Y"/>
    <s v="Y"/>
    <s v="Y"/>
    <n v="19.100000000000001"/>
    <s v="L"/>
    <n v="10"/>
    <n v="0"/>
    <m/>
    <m/>
    <n v="0"/>
    <m/>
  </r>
  <r>
    <d v="2013-10-17T00:00:00"/>
    <x v="0"/>
    <x v="0"/>
    <x v="4"/>
    <s v="WFP"/>
    <x v="2"/>
    <x v="12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18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15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1"/>
    <s v="R"/>
    <n v="37"/>
    <n v="1"/>
    <m/>
    <s v="25% Old Dead MA"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7.3"/>
    <s v="L"/>
    <n v="22"/>
    <n v="1"/>
    <m/>
    <s v="50% Old Dead"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13.6"/>
    <s v="R"/>
    <n v="12"/>
    <n v="0"/>
    <m/>
    <s v="Together w/ DSTO"/>
    <n v="0"/>
    <m/>
  </r>
  <r>
    <d v="2013-10-17T00:00:00"/>
    <x v="0"/>
    <x v="0"/>
    <x v="5"/>
    <s v="WFP"/>
    <x v="2"/>
    <x v="13"/>
    <n v="1"/>
    <n v="0.05"/>
    <n v="24"/>
    <n v="4.8"/>
    <s v="Y"/>
    <s v="Y"/>
    <s v="Y"/>
    <s v="Y"/>
    <s v="Y"/>
    <s v="Y"/>
    <n v="13.7"/>
    <s v="R"/>
    <n v="8"/>
    <n v="0"/>
    <m/>
    <s v="Together w/ DSTO"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4.4000000000000004"/>
    <s v="R"/>
    <n v="14"/>
    <n v="0"/>
    <m/>
    <m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7.9"/>
    <s v="L"/>
    <n v="32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9.4"/>
    <s v="L"/>
    <n v="15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12.1"/>
    <s v="R"/>
    <n v="13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15.9"/>
    <s v="L"/>
    <n v="12"/>
    <n v="0"/>
    <m/>
    <m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16.8"/>
    <s v="L"/>
    <n v="13"/>
    <n v="0"/>
    <m/>
    <m/>
    <n v="0"/>
    <m/>
  </r>
  <r>
    <d v="2013-10-17T00:00:00"/>
    <x v="0"/>
    <x v="0"/>
    <x v="5"/>
    <s v="WFP"/>
    <x v="2"/>
    <x v="12"/>
    <n v="3"/>
    <n v="0.1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15"/>
    <n v="3"/>
    <n v="0.1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13"/>
    <n v="1"/>
    <n v="0.0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8"/>
    <n v="1"/>
    <n v="0.05"/>
    <n v="24"/>
    <s v="N/A"/>
    <s v="Y"/>
    <s v="Y"/>
    <s v="Y"/>
    <s v="Y"/>
    <s v="Y"/>
    <s v="Y"/>
    <n v="6.7"/>
    <s v="R"/>
    <n v="12"/>
    <n v="1"/>
    <m/>
    <s v="Fish bites Worm holes"/>
    <n v="0"/>
    <m/>
  </r>
  <r>
    <d v="2013-10-17T00:00:00"/>
    <x v="0"/>
    <x v="0"/>
    <x v="0"/>
    <s v="WFP"/>
    <x v="2"/>
    <x v="20"/>
    <n v="1"/>
    <n v="0.05"/>
    <n v="24"/>
    <s v="N/A"/>
    <s v="Y"/>
    <s v="Y"/>
    <s v="Y"/>
    <s v="Y"/>
    <s v="Y"/>
    <s v="Y"/>
    <n v="19.2"/>
    <s v="R"/>
    <n v="21"/>
    <n v="1"/>
    <m/>
    <s v="Old dead MA"/>
    <n v="0"/>
    <m/>
  </r>
  <r>
    <d v="2013-10-17T00:00:00"/>
    <x v="0"/>
    <x v="0"/>
    <x v="0"/>
    <s v="WFP"/>
    <x v="2"/>
    <x v="14"/>
    <n v="1"/>
    <n v="0.05"/>
    <n v="24"/>
    <s v="N/A"/>
    <s v="Y"/>
    <s v="Y"/>
    <s v="Y"/>
    <s v="Y"/>
    <s v="Y"/>
    <s v="Y"/>
    <n v="3.4"/>
    <s v="L"/>
    <n v="13"/>
    <n v="1"/>
    <m/>
    <m/>
    <n v="0"/>
    <m/>
  </r>
  <r>
    <d v="2013-10-17T00:00:00"/>
    <x v="0"/>
    <x v="0"/>
    <x v="0"/>
    <s v="WFP"/>
    <x v="2"/>
    <x v="14"/>
    <n v="1"/>
    <n v="0.05"/>
    <n v="24"/>
    <s v="N/A"/>
    <s v="Y"/>
    <s v="Y"/>
    <s v="Y"/>
    <s v="Y"/>
    <s v="Y"/>
    <s v="Y"/>
    <n v="19.3"/>
    <s v="L"/>
    <n v="18"/>
    <n v="1"/>
    <m/>
    <m/>
    <n v="0"/>
    <m/>
  </r>
  <r>
    <d v="2013-10-17T00:00:00"/>
    <x v="0"/>
    <x v="0"/>
    <x v="0"/>
    <s v="WFP"/>
    <x v="2"/>
    <x v="22"/>
    <n v="1"/>
    <n v="0.05"/>
    <n v="24"/>
    <s v="N/A"/>
    <s v="Y"/>
    <s v="Y"/>
    <s v="Y"/>
    <s v="Y"/>
    <s v="Y"/>
    <s v="Y"/>
    <n v="0.3"/>
    <s v="R"/>
    <n v="23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.2"/>
    <s v="R"/>
    <n v="13"/>
    <n v="0"/>
    <m/>
    <m/>
    <n v="0"/>
    <m/>
  </r>
  <r>
    <d v="2013-10-17T00:00:00"/>
    <x v="0"/>
    <x v="0"/>
    <x v="0"/>
    <s v="WFP"/>
    <x v="2"/>
    <x v="13"/>
    <n v="1"/>
    <n v="0.05"/>
    <n v="24"/>
    <s v="N/A"/>
    <s v="Y"/>
    <s v="Y"/>
    <s v="Y"/>
    <s v="Y"/>
    <s v="Y"/>
    <s v="Y"/>
    <n v="1.4"/>
    <s v="L"/>
    <n v="37"/>
    <n v="0"/>
    <m/>
    <m/>
    <n v="0"/>
    <m/>
  </r>
  <r>
    <d v="2013-10-17T00:00:00"/>
    <x v="0"/>
    <x v="0"/>
    <x v="0"/>
    <s v="WFP"/>
    <x v="2"/>
    <x v="22"/>
    <n v="1"/>
    <n v="0.05"/>
    <n v="24"/>
    <s v="N/A"/>
    <s v="Y"/>
    <s v="Y"/>
    <s v="Y"/>
    <s v="Y"/>
    <s v="Y"/>
    <s v="Y"/>
    <n v="4.5"/>
    <s v="R"/>
    <n v="17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1.3"/>
    <s v="L"/>
    <n v="10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4.1"/>
    <s v="R"/>
    <n v="10"/>
    <n v="0"/>
    <m/>
    <m/>
    <n v="0"/>
    <m/>
  </r>
  <r>
    <d v="2013-10-17T00:00:00"/>
    <x v="0"/>
    <x v="0"/>
    <x v="0"/>
    <s v="WFP"/>
    <x v="2"/>
    <x v="12"/>
    <n v="3"/>
    <n v="0.1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4"/>
    <n v="4"/>
    <n v="0.2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3"/>
    <n v="2"/>
    <n v="0.1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5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7"/>
    <n v="1"/>
    <n v="0.05"/>
    <n v="24"/>
    <s v="N/A"/>
    <s v="Y"/>
    <s v="Y"/>
    <s v="Y"/>
    <s v="Y"/>
    <s v="Y"/>
    <m/>
    <m/>
    <m/>
    <m/>
    <m/>
    <m/>
    <m/>
    <n v="0"/>
    <m/>
  </r>
  <r>
    <d v="2013-10-18T00:00:00"/>
    <x v="0"/>
    <x v="2"/>
    <x v="6"/>
    <s v="WFP"/>
    <x v="2"/>
    <x v="13"/>
    <n v="1"/>
    <n v="0.05"/>
    <n v="24"/>
    <n v="4.5"/>
    <m/>
    <s v="Y"/>
    <m/>
    <m/>
    <m/>
    <s v="Y"/>
    <n v="15.6"/>
    <s v="C"/>
    <n v="38"/>
    <s v="0-1"/>
    <m/>
    <s v="SEDIMENT EAST EDGE"/>
    <m/>
    <m/>
  </r>
  <r>
    <d v="2013-10-18T00:00:00"/>
    <x v="0"/>
    <x v="2"/>
    <x v="6"/>
    <s v="WFP"/>
    <x v="2"/>
    <x v="23"/>
    <n v="1"/>
    <n v="0.05"/>
    <n v="24"/>
    <n v="4.5"/>
    <m/>
    <s v="Y"/>
    <m/>
    <m/>
    <m/>
    <s v="Y"/>
    <n v="6.6"/>
    <s v="L"/>
    <n v="20"/>
    <n v="1"/>
    <m/>
    <s v="OVERGGROWN BY PALYTHOA"/>
    <m/>
    <m/>
  </r>
  <r>
    <d v="2013-10-18T00:00:00"/>
    <x v="0"/>
    <x v="2"/>
    <x v="6"/>
    <s v="WFP"/>
    <x v="2"/>
    <x v="20"/>
    <n v="1"/>
    <n v="0.05"/>
    <n v="24"/>
    <n v="4.5"/>
    <m/>
    <s v="Y"/>
    <m/>
    <m/>
    <m/>
    <s v="Y"/>
    <n v="11"/>
    <s v="R"/>
    <n v="25"/>
    <n v="1"/>
    <m/>
    <s v="SPONGES"/>
    <m/>
    <m/>
  </r>
  <r>
    <d v="2013-10-18T00:00:00"/>
    <x v="0"/>
    <x v="2"/>
    <x v="6"/>
    <s v="WFP"/>
    <x v="2"/>
    <x v="22"/>
    <n v="1"/>
    <n v="0.05"/>
    <n v="24"/>
    <n v="4.5"/>
    <m/>
    <s v="Y"/>
    <m/>
    <m/>
    <m/>
    <s v="Y"/>
    <n v="2.7"/>
    <s v="L"/>
    <n v="48"/>
    <n v="0"/>
    <m/>
    <m/>
    <m/>
    <m/>
  </r>
  <r>
    <d v="2013-10-18T00:00:00"/>
    <x v="0"/>
    <x v="2"/>
    <x v="6"/>
    <s v="WFP"/>
    <x v="2"/>
    <x v="13"/>
    <n v="1"/>
    <n v="0.05"/>
    <n v="24"/>
    <n v="4.5"/>
    <m/>
    <s v="Y"/>
    <m/>
    <m/>
    <m/>
    <s v="Y"/>
    <n v="3.3"/>
    <s v="R"/>
    <n v="15"/>
    <n v="0"/>
    <m/>
    <m/>
    <m/>
    <m/>
  </r>
  <r>
    <d v="2013-10-18T00:00:00"/>
    <x v="0"/>
    <x v="2"/>
    <x v="6"/>
    <s v="WFP"/>
    <x v="2"/>
    <x v="16"/>
    <n v="1"/>
    <n v="0.05"/>
    <n v="24"/>
    <n v="4.5"/>
    <m/>
    <s v="Y"/>
    <m/>
    <m/>
    <m/>
    <s v="Y"/>
    <n v="8.1"/>
    <s v="R"/>
    <n v="12"/>
    <n v="0"/>
    <m/>
    <m/>
    <m/>
    <m/>
  </r>
  <r>
    <d v="2013-10-18T00:00:00"/>
    <x v="0"/>
    <x v="2"/>
    <x v="6"/>
    <s v="WFP"/>
    <x v="2"/>
    <x v="22"/>
    <n v="1"/>
    <n v="0.05"/>
    <n v="24"/>
    <n v="4.5"/>
    <m/>
    <s v="Y"/>
    <m/>
    <m/>
    <m/>
    <s v="Y"/>
    <n v="15.1"/>
    <s v="R"/>
    <n v="34"/>
    <n v="0"/>
    <m/>
    <m/>
    <m/>
    <m/>
  </r>
  <r>
    <d v="2013-10-18T00:00:00"/>
    <x v="0"/>
    <x v="2"/>
    <x v="6"/>
    <s v="WFP"/>
    <x v="2"/>
    <x v="19"/>
    <n v="1"/>
    <n v="0.05"/>
    <n v="24"/>
    <n v="4.5"/>
    <m/>
    <s v="Y"/>
    <m/>
    <m/>
    <m/>
    <s v="Y"/>
    <n v="18.8"/>
    <s v="L"/>
    <n v="9"/>
    <n v="0"/>
    <m/>
    <m/>
    <m/>
    <m/>
  </r>
  <r>
    <d v="2013-10-18T00:00:00"/>
    <x v="0"/>
    <x v="2"/>
    <x v="6"/>
    <s v="WFP"/>
    <x v="2"/>
    <x v="19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14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15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20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7"/>
    <s v="WFP"/>
    <x v="2"/>
    <x v="15"/>
    <n v="1"/>
    <n v="0.05"/>
    <n v="24"/>
    <n v="4.7"/>
    <m/>
    <s v="Y"/>
    <m/>
    <m/>
    <m/>
    <s v="Y"/>
    <n v="6.8"/>
    <s v="L"/>
    <n v="7"/>
    <n v="0"/>
    <m/>
    <m/>
    <m/>
    <m/>
  </r>
  <r>
    <d v="2013-10-18T00:00:00"/>
    <x v="0"/>
    <x v="2"/>
    <x v="7"/>
    <s v="WFP"/>
    <x v="2"/>
    <x v="13"/>
    <n v="1"/>
    <n v="0.05"/>
    <n v="24"/>
    <n v="4.7"/>
    <m/>
    <s v="Y"/>
    <m/>
    <m/>
    <m/>
    <s v="Y"/>
    <n v="6.9"/>
    <s v="L"/>
    <n v="20"/>
    <n v="0"/>
    <m/>
    <m/>
    <m/>
    <m/>
  </r>
  <r>
    <d v="2013-10-18T00:00:00"/>
    <x v="0"/>
    <x v="2"/>
    <x v="7"/>
    <s v="WFP"/>
    <x v="2"/>
    <x v="20"/>
    <n v="1"/>
    <n v="0.05"/>
    <n v="24"/>
    <n v="4.7"/>
    <m/>
    <s v="Y"/>
    <m/>
    <m/>
    <m/>
    <s v="Y"/>
    <n v="13.8"/>
    <s v="R"/>
    <n v="7"/>
    <n v="0"/>
    <m/>
    <m/>
    <m/>
    <m/>
  </r>
  <r>
    <d v="2013-10-18T00:00:00"/>
    <x v="0"/>
    <x v="2"/>
    <x v="7"/>
    <s v="WFP"/>
    <x v="2"/>
    <x v="24"/>
    <n v="1"/>
    <n v="0.05"/>
    <n v="24"/>
    <n v="4.7"/>
    <m/>
    <s v="Y"/>
    <m/>
    <m/>
    <m/>
    <s v="Y"/>
    <n v="14.6"/>
    <s v="L"/>
    <n v="36"/>
    <n v="0"/>
    <m/>
    <m/>
    <m/>
    <m/>
  </r>
  <r>
    <d v="2013-10-18T00:00:00"/>
    <x v="0"/>
    <x v="2"/>
    <x v="7"/>
    <s v="WFP"/>
    <x v="2"/>
    <x v="12"/>
    <n v="1"/>
    <n v="0.05"/>
    <n v="24"/>
    <n v="4.7"/>
    <m/>
    <s v="Y"/>
    <m/>
    <m/>
    <m/>
    <s v="Y"/>
    <n v="15.6"/>
    <s v="R"/>
    <n v="13"/>
    <n v="0"/>
    <m/>
    <m/>
    <m/>
    <m/>
  </r>
  <r>
    <d v="2013-10-18T00:00:00"/>
    <x v="0"/>
    <x v="2"/>
    <x v="7"/>
    <s v="WFP"/>
    <x v="2"/>
    <x v="15"/>
    <n v="2"/>
    <n v="0.1"/>
    <n v="24"/>
    <n v="4.7"/>
    <m/>
    <s v="Y"/>
    <m/>
    <m/>
    <m/>
    <m/>
    <m/>
    <m/>
    <m/>
    <m/>
    <m/>
    <m/>
    <m/>
    <m/>
  </r>
  <r>
    <d v="2013-10-18T00:00:00"/>
    <x v="0"/>
    <x v="2"/>
    <x v="8"/>
    <s v="WFP"/>
    <x v="2"/>
    <x v="15"/>
    <n v="1"/>
    <n v="0.05"/>
    <n v="24"/>
    <n v="4.5999999999999996"/>
    <m/>
    <s v="Y"/>
    <m/>
    <m/>
    <m/>
    <s v="Y"/>
    <n v="11"/>
    <s v="L"/>
    <n v="7"/>
    <n v="0"/>
    <m/>
    <s v="OCTO ATTACHED"/>
    <m/>
    <m/>
  </r>
  <r>
    <d v="2013-10-18T00:00:00"/>
    <x v="0"/>
    <x v="2"/>
    <x v="8"/>
    <s v="WFP"/>
    <x v="2"/>
    <x v="13"/>
    <n v="1"/>
    <n v="0.05"/>
    <n v="24"/>
    <n v="4.5999999999999996"/>
    <m/>
    <s v="Y"/>
    <m/>
    <m/>
    <m/>
    <s v="Y"/>
    <n v="2.9"/>
    <s v="R"/>
    <n v="16"/>
    <n v="0"/>
    <m/>
    <m/>
    <m/>
    <m/>
  </r>
  <r>
    <d v="2013-10-18T00:00:00"/>
    <x v="0"/>
    <x v="2"/>
    <x v="8"/>
    <s v="WFP"/>
    <x v="2"/>
    <x v="12"/>
    <n v="1"/>
    <n v="0.05"/>
    <n v="24"/>
    <n v="4.5999999999999996"/>
    <m/>
    <s v="Y"/>
    <m/>
    <m/>
    <m/>
    <s v="Y"/>
    <n v="5.7"/>
    <s v="L"/>
    <n v="7"/>
    <n v="0"/>
    <m/>
    <m/>
    <m/>
    <m/>
  </r>
  <r>
    <d v="2013-10-18T00:00:00"/>
    <x v="0"/>
    <x v="2"/>
    <x v="8"/>
    <s v="WFP"/>
    <x v="2"/>
    <x v="20"/>
    <n v="1"/>
    <n v="0.05"/>
    <n v="24"/>
    <n v="4.5999999999999996"/>
    <m/>
    <s v="Y"/>
    <m/>
    <m/>
    <m/>
    <s v="Y"/>
    <n v="6.3"/>
    <s v="R"/>
    <n v="15"/>
    <n v="0"/>
    <m/>
    <m/>
    <m/>
    <m/>
  </r>
  <r>
    <d v="2013-10-18T00:00:00"/>
    <x v="0"/>
    <x v="2"/>
    <x v="8"/>
    <s v="WFP"/>
    <x v="2"/>
    <x v="22"/>
    <n v="1"/>
    <n v="0.05"/>
    <n v="24"/>
    <n v="4.5999999999999996"/>
    <m/>
    <s v="Y"/>
    <m/>
    <m/>
    <m/>
    <s v="Y"/>
    <n v="20.7"/>
    <s v="R"/>
    <n v="40"/>
    <n v="0"/>
    <m/>
    <m/>
    <m/>
    <m/>
  </r>
  <r>
    <d v="2013-10-18T00:00:00"/>
    <x v="0"/>
    <x v="2"/>
    <x v="8"/>
    <s v="WFP"/>
    <x v="2"/>
    <x v="13"/>
    <n v="1"/>
    <n v="0.05"/>
    <n v="24"/>
    <n v="4.5999999999999996"/>
    <m/>
    <s v="Y"/>
    <m/>
    <m/>
    <m/>
    <m/>
    <m/>
    <m/>
    <m/>
    <m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s v="Y"/>
    <n v="0.6"/>
    <s v="R"/>
    <n v="10"/>
    <n v="0"/>
    <m/>
    <m/>
    <m/>
    <m/>
  </r>
  <r>
    <d v="2013-10-18T00:00:00"/>
    <x v="0"/>
    <x v="3"/>
    <x v="9"/>
    <s v="WFP"/>
    <x v="2"/>
    <x v="25"/>
    <n v="1"/>
    <n v="0.05"/>
    <n v="26"/>
    <n v="4.9000000000000004"/>
    <m/>
    <s v="Y"/>
    <m/>
    <m/>
    <m/>
    <s v="Y"/>
    <n v="1.9"/>
    <s v="R"/>
    <n v="23"/>
    <n v="0"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s v="Y"/>
    <n v="2.4"/>
    <s v="R"/>
    <n v="7"/>
    <n v="0"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s v="Y"/>
    <n v="3.1"/>
    <s v="R"/>
    <n v="7"/>
    <n v="0"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s v="Y"/>
    <n v="10.8"/>
    <s v="L"/>
    <n v="9"/>
    <n v="0"/>
    <m/>
    <m/>
    <m/>
    <m/>
  </r>
  <r>
    <d v="2013-10-18T00:00:00"/>
    <x v="0"/>
    <x v="3"/>
    <x v="9"/>
    <s v="WFP"/>
    <x v="2"/>
    <x v="19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8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10"/>
    <s v="WFP"/>
    <x v="2"/>
    <x v="12"/>
    <n v="1"/>
    <n v="0.05"/>
    <n v="26"/>
    <n v="4.8"/>
    <m/>
    <s v="Y"/>
    <m/>
    <m/>
    <m/>
    <s v="Y"/>
    <n v="0.1"/>
    <s v="L"/>
    <n v="8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0.7"/>
    <s v="R"/>
    <n v="12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1.1000000000000001"/>
    <s v="L"/>
    <n v="10"/>
    <n v="0"/>
    <m/>
    <m/>
    <m/>
    <m/>
  </r>
  <r>
    <d v="2013-10-18T00:00:00"/>
    <x v="0"/>
    <x v="3"/>
    <x v="10"/>
    <s v="WFP"/>
    <x v="2"/>
    <x v="14"/>
    <n v="1"/>
    <n v="0.05"/>
    <n v="26"/>
    <n v="4.8"/>
    <m/>
    <s v="Y"/>
    <m/>
    <m/>
    <m/>
    <s v="Y"/>
    <n v="2.2999999999999998"/>
    <s v="R"/>
    <n v="11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3.3"/>
    <s v="L"/>
    <n v="13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2"/>
    <s v="L"/>
    <n v="17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5"/>
    <s v="L"/>
    <n v="16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5999999999999996"/>
    <s v="L"/>
    <n v="11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6.5"/>
    <s v="R"/>
    <n v="15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7.5"/>
    <s v="L"/>
    <n v="12"/>
    <n v="0"/>
    <m/>
    <m/>
    <m/>
    <m/>
  </r>
  <r>
    <d v="2013-10-18T00:00:00"/>
    <x v="0"/>
    <x v="3"/>
    <x v="10"/>
    <s v="WFP"/>
    <x v="2"/>
    <x v="12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9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3"/>
    <n v="3"/>
    <n v="0.1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5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4"/>
    <n v="1"/>
    <n v="0.05"/>
    <n v="26"/>
    <n v="4.8"/>
    <m/>
    <s v="Y"/>
    <m/>
    <m/>
    <m/>
    <s v="Y"/>
    <n v="11.5"/>
    <s v="L"/>
    <n v="10"/>
    <s v="0-1"/>
    <m/>
    <s v="SPLIT COLONY"/>
    <m/>
    <m/>
  </r>
  <r>
    <d v="2013-10-18T00:00:00"/>
    <x v="0"/>
    <x v="3"/>
    <x v="11"/>
    <s v="WFP"/>
    <x v="2"/>
    <x v="13"/>
    <n v="1"/>
    <n v="0.05"/>
    <n v="26"/>
    <n v="4.8"/>
    <m/>
    <s v="Y"/>
    <m/>
    <m/>
    <m/>
    <s v="Y"/>
    <n v="0.2"/>
    <s v="R"/>
    <n v="13"/>
    <n v="0"/>
    <m/>
    <m/>
    <m/>
    <m/>
  </r>
  <r>
    <d v="2013-10-18T00:00:00"/>
    <x v="0"/>
    <x v="3"/>
    <x v="11"/>
    <s v="WFP"/>
    <x v="2"/>
    <x v="16"/>
    <n v="1"/>
    <n v="0.05"/>
    <n v="26"/>
    <n v="4.8"/>
    <m/>
    <s v="Y"/>
    <m/>
    <m/>
    <m/>
    <s v="Y"/>
    <n v="0.6"/>
    <s v="R"/>
    <n v="13"/>
    <n v="0"/>
    <m/>
    <m/>
    <m/>
    <m/>
  </r>
  <r>
    <d v="2013-10-18T00:00:00"/>
    <x v="0"/>
    <x v="3"/>
    <x v="11"/>
    <s v="WFP"/>
    <x v="2"/>
    <x v="16"/>
    <n v="1"/>
    <n v="0.05"/>
    <n v="26"/>
    <n v="4.8"/>
    <m/>
    <s v="Y"/>
    <m/>
    <m/>
    <m/>
    <s v="Y"/>
    <n v="7.9"/>
    <s v="L"/>
    <n v="7"/>
    <n v="0"/>
    <m/>
    <m/>
    <m/>
    <m/>
  </r>
  <r>
    <d v="2013-10-18T00:00:00"/>
    <x v="0"/>
    <x v="3"/>
    <x v="11"/>
    <s v="WFP"/>
    <x v="2"/>
    <x v="12"/>
    <n v="1"/>
    <n v="0.05"/>
    <n v="26"/>
    <n v="4.8"/>
    <m/>
    <s v="Y"/>
    <m/>
    <m/>
    <m/>
    <s v="Y"/>
    <n v="10.7"/>
    <s v="R"/>
    <n v="9"/>
    <n v="0"/>
    <m/>
    <m/>
    <m/>
    <m/>
  </r>
  <r>
    <d v="2013-10-18T00:00:00"/>
    <x v="0"/>
    <x v="3"/>
    <x v="11"/>
    <s v="WFP"/>
    <x v="2"/>
    <x v="14"/>
    <n v="1"/>
    <n v="0.05"/>
    <n v="26"/>
    <n v="4.8"/>
    <m/>
    <s v="Y"/>
    <m/>
    <m/>
    <m/>
    <s v="Y"/>
    <n v="15.3"/>
    <s v="L"/>
    <n v="6"/>
    <n v="0"/>
    <m/>
    <m/>
    <m/>
    <m/>
  </r>
  <r>
    <d v="2013-10-18T00:00:00"/>
    <x v="0"/>
    <x v="3"/>
    <x v="11"/>
    <s v="WFP"/>
    <x v="2"/>
    <x v="19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4"/>
    <n v="2"/>
    <n v="0.1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3"/>
    <n v="1"/>
    <n v="0.05"/>
    <n v="26"/>
    <n v="4.8"/>
    <m/>
    <s v="Y"/>
    <m/>
    <m/>
    <m/>
    <m/>
    <m/>
    <m/>
    <m/>
    <m/>
    <m/>
    <m/>
    <m/>
    <m/>
  </r>
  <r>
    <d v="2013-10-18T00:00:00"/>
    <x v="0"/>
    <x v="5"/>
    <x v="15"/>
    <s v="WFP"/>
    <x v="2"/>
    <x v="13"/>
    <n v="1"/>
    <n v="0.05"/>
    <n v="27"/>
    <n v="5"/>
    <m/>
    <s v="Y"/>
    <m/>
    <m/>
    <m/>
    <s v="Y"/>
    <n v="4.7"/>
    <s v="R"/>
    <n v="7"/>
    <n v="0"/>
    <m/>
    <s v="FAR RIGHT"/>
    <m/>
    <m/>
  </r>
  <r>
    <d v="2013-10-18T00:00:00"/>
    <x v="0"/>
    <x v="5"/>
    <x v="15"/>
    <s v="WFP"/>
    <x v="2"/>
    <x v="14"/>
    <n v="1"/>
    <n v="0.05"/>
    <n v="27"/>
    <n v="5"/>
    <m/>
    <s v="Y"/>
    <m/>
    <m/>
    <m/>
    <s v="Y"/>
    <n v="3.2"/>
    <s v="R"/>
    <n v="11"/>
    <n v="0"/>
    <m/>
    <s v="SPONGE OVERGROWTH"/>
    <m/>
    <m/>
  </r>
  <r>
    <d v="2013-10-18T00:00:00"/>
    <x v="0"/>
    <x v="5"/>
    <x v="15"/>
    <s v="WFP"/>
    <x v="2"/>
    <x v="25"/>
    <n v="1"/>
    <n v="0.05"/>
    <n v="27"/>
    <n v="5"/>
    <m/>
    <s v="Y"/>
    <m/>
    <m/>
    <m/>
    <s v="Y"/>
    <n v="0.6"/>
    <s v="L"/>
    <n v="23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4.7"/>
    <s v="C"/>
    <n v="6"/>
    <n v="0"/>
    <m/>
    <m/>
    <m/>
    <m/>
  </r>
  <r>
    <d v="2013-10-18T00:00:00"/>
    <x v="0"/>
    <x v="5"/>
    <x v="15"/>
    <s v="WFP"/>
    <x v="2"/>
    <x v="13"/>
    <n v="1"/>
    <n v="0.05"/>
    <n v="27"/>
    <n v="5"/>
    <m/>
    <s v="Y"/>
    <m/>
    <m/>
    <m/>
    <s v="Y"/>
    <n v="5.3"/>
    <s v="L"/>
    <n v="9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7.7"/>
    <s v="L"/>
    <n v="10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11"/>
    <s v="R"/>
    <n v="7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17.600000000000001"/>
    <s v="L"/>
    <n v="7"/>
    <n v="0"/>
    <m/>
    <m/>
    <m/>
    <m/>
  </r>
  <r>
    <d v="2013-10-18T00:00:00"/>
    <x v="0"/>
    <x v="5"/>
    <x v="15"/>
    <s v="WFP"/>
    <x v="2"/>
    <x v="16"/>
    <n v="1"/>
    <n v="0.05"/>
    <n v="27"/>
    <n v="5"/>
    <m/>
    <s v="Y"/>
    <m/>
    <m/>
    <m/>
    <s v="Y"/>
    <n v="19.100000000000001"/>
    <s v="L"/>
    <n v="12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4"/>
    <n v="2"/>
    <n v="0.1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3"/>
    <n v="2"/>
    <n v="0.1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5"/>
    <n v="5"/>
    <n v="0.25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8"/>
    <n v="1"/>
    <n v="0.05"/>
    <n v="27"/>
    <n v="5"/>
    <m/>
    <s v="Y"/>
    <m/>
    <m/>
    <m/>
    <m/>
    <m/>
    <m/>
    <m/>
    <m/>
    <m/>
    <m/>
    <m/>
    <m/>
  </r>
  <r>
    <d v="2013-10-18T00:00:00"/>
    <x v="0"/>
    <x v="5"/>
    <x v="16"/>
    <s v="WFP"/>
    <x v="2"/>
    <x v="15"/>
    <n v="1"/>
    <n v="0.05"/>
    <n v="27"/>
    <n v="4.8"/>
    <m/>
    <s v="Y"/>
    <m/>
    <m/>
    <m/>
    <s v="Y"/>
    <n v="12.9"/>
    <s v="L"/>
    <n v="7"/>
    <n v="1"/>
    <m/>
    <s v="25 POM"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2.9"/>
    <s v="R"/>
    <n v="11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4.5"/>
    <s v="R"/>
    <n v="7"/>
    <n v="0"/>
    <m/>
    <m/>
    <m/>
    <m/>
  </r>
  <r>
    <d v="2013-10-18T00:00:00"/>
    <x v="0"/>
    <x v="5"/>
    <x v="16"/>
    <s v="WFP"/>
    <x v="2"/>
    <x v="13"/>
    <n v="1"/>
    <n v="0.05"/>
    <n v="27"/>
    <n v="4.8"/>
    <m/>
    <s v="Y"/>
    <m/>
    <m/>
    <m/>
    <s v="Y"/>
    <n v="8.1999999999999993"/>
    <s v="R"/>
    <n v="6"/>
    <n v="0"/>
    <m/>
    <m/>
    <m/>
    <m/>
  </r>
  <r>
    <d v="2013-10-18T00:00:00"/>
    <x v="0"/>
    <x v="5"/>
    <x v="16"/>
    <s v="WFP"/>
    <x v="2"/>
    <x v="13"/>
    <n v="1"/>
    <n v="0.05"/>
    <n v="27"/>
    <n v="4.8"/>
    <m/>
    <s v="Y"/>
    <m/>
    <m/>
    <m/>
    <s v="Y"/>
    <n v="12.5"/>
    <s v="L"/>
    <n v="7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19"/>
    <s v="R"/>
    <n v="7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19.899999999999999"/>
    <s v="L"/>
    <n v="10"/>
    <n v="0"/>
    <m/>
    <m/>
    <m/>
    <m/>
  </r>
  <r>
    <d v="2013-10-18T00:00:00"/>
    <x v="0"/>
    <x v="5"/>
    <x v="16"/>
    <s v="WFP"/>
    <x v="2"/>
    <x v="16"/>
    <n v="1"/>
    <n v="0.05"/>
    <n v="27"/>
    <n v="4.8"/>
    <m/>
    <s v="Y"/>
    <m/>
    <m/>
    <m/>
    <s v="Y"/>
    <n v="2.8"/>
    <s v="L"/>
    <n v="17"/>
    <m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m/>
    <m/>
    <m/>
    <m/>
    <m/>
    <m/>
    <m/>
    <m/>
    <m/>
  </r>
  <r>
    <d v="2013-10-18T00:00:00"/>
    <x v="0"/>
    <x v="5"/>
    <x v="16"/>
    <s v="WFP"/>
    <x v="2"/>
    <x v="15"/>
    <n v="2"/>
    <n v="0.1"/>
    <n v="27"/>
    <n v="4.8"/>
    <m/>
    <s v="Y"/>
    <m/>
    <m/>
    <m/>
    <m/>
    <m/>
    <m/>
    <m/>
    <m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8.6999999999999993"/>
    <s v="L"/>
    <n v="10"/>
    <n v="0"/>
    <m/>
    <s v="FAR LEFT"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0.1"/>
    <s v="R"/>
    <n v="6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2.9"/>
    <s v="R"/>
    <n v="11"/>
    <n v="0"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s v="Y"/>
    <n v="6.3"/>
    <s v="L"/>
    <n v="25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7.3"/>
    <s v="L"/>
    <n v="5"/>
    <n v="0"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s v="Y"/>
    <n v="9.5"/>
    <s v="L"/>
    <n v="7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16.600000000000001"/>
    <s v="R"/>
    <n v="6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18.7"/>
    <s v="L"/>
    <n v="8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4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4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5"/>
    <n v="2"/>
    <n v="0.1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6"/>
    <n v="1"/>
    <n v="0.05"/>
    <n v="27"/>
    <n v="4.9000000000000004"/>
    <m/>
    <s v="Y"/>
    <m/>
    <m/>
    <m/>
    <m/>
    <m/>
    <m/>
    <m/>
    <m/>
    <m/>
    <m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4.7"/>
    <s v="R"/>
    <n v="15"/>
    <n v="1"/>
    <m/>
    <s v="40 POM"/>
    <m/>
    <m/>
  </r>
  <r>
    <d v="2013-10-19T00:00:00"/>
    <x v="0"/>
    <x v="4"/>
    <x v="12"/>
    <s v="WFP"/>
    <x v="2"/>
    <x v="12"/>
    <n v="1"/>
    <n v="0.05"/>
    <n v="28"/>
    <s v="N/A"/>
    <m/>
    <s v="Y"/>
    <m/>
    <m/>
    <m/>
    <s v="Y"/>
    <n v="19.5"/>
    <s v="C"/>
    <n v="10"/>
    <n v="1"/>
    <m/>
    <s v="60 POM, sponge/MA overgrowth"/>
    <m/>
    <m/>
  </r>
  <r>
    <d v="2013-10-19T00:00:00"/>
    <x v="0"/>
    <x v="4"/>
    <x v="12"/>
    <s v="WFP"/>
    <x v="2"/>
    <x v="16"/>
    <n v="1"/>
    <n v="0.05"/>
    <n v="28"/>
    <s v="N/A"/>
    <m/>
    <s v="Y"/>
    <m/>
    <m/>
    <m/>
    <s v="Y"/>
    <n v="1.3"/>
    <s v="R"/>
    <n v="13"/>
    <n v="1"/>
    <m/>
    <s v="Tag Missing"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3.4"/>
    <s v="R"/>
    <n v="20"/>
    <n v="0"/>
    <m/>
    <s v="10 PRM"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3.7"/>
    <s v="L"/>
    <n v="21"/>
    <n v="0"/>
    <m/>
    <s v="10 PRM"/>
    <m/>
    <m/>
  </r>
  <r>
    <d v="2013-10-19T00:00:00"/>
    <x v="0"/>
    <x v="4"/>
    <x v="12"/>
    <s v="WFP"/>
    <x v="2"/>
    <x v="13"/>
    <n v="1"/>
    <n v="0.05"/>
    <n v="28"/>
    <s v="N/A"/>
    <m/>
    <s v="Y"/>
    <m/>
    <m/>
    <m/>
    <s v="Y"/>
    <n v="1"/>
    <s v="R"/>
    <n v="26"/>
    <n v="0"/>
    <m/>
    <s v="20 POM"/>
    <m/>
    <m/>
  </r>
  <r>
    <d v="2013-10-19T00:00:00"/>
    <x v="0"/>
    <x v="4"/>
    <x v="12"/>
    <s v="WFP"/>
    <x v="2"/>
    <x v="14"/>
    <n v="1"/>
    <n v="0.05"/>
    <n v="28"/>
    <s v="N/A"/>
    <m/>
    <s v="Y"/>
    <m/>
    <m/>
    <m/>
    <s v="Y"/>
    <n v="12.2"/>
    <s v="R"/>
    <n v="10"/>
    <n v="0"/>
    <m/>
    <s v="FAR RIGHT"/>
    <m/>
    <m/>
  </r>
  <r>
    <d v="2013-10-19T00:00:00"/>
    <x v="0"/>
    <x v="4"/>
    <x v="12"/>
    <s v="WFP"/>
    <x v="2"/>
    <x v="12"/>
    <n v="1"/>
    <n v="0.05"/>
    <n v="28"/>
    <s v="N/A"/>
    <m/>
    <s v="Y"/>
    <m/>
    <m/>
    <m/>
    <s v="Y"/>
    <n v="7.2"/>
    <s v="R"/>
    <n v="11"/>
    <n v="0"/>
    <m/>
    <m/>
    <m/>
    <m/>
  </r>
  <r>
    <d v="2013-10-19T00:00:00"/>
    <x v="0"/>
    <x v="4"/>
    <x v="12"/>
    <s v="WFP"/>
    <x v="2"/>
    <x v="14"/>
    <n v="1"/>
    <n v="0.05"/>
    <n v="28"/>
    <s v="N/A"/>
    <m/>
    <s v="Y"/>
    <m/>
    <m/>
    <m/>
    <s v="Y"/>
    <n v="11.5"/>
    <s v="L"/>
    <n v="15"/>
    <n v="0"/>
    <m/>
    <m/>
    <m/>
    <m/>
  </r>
  <r>
    <d v="2013-10-19T00:00:00"/>
    <x v="0"/>
    <x v="4"/>
    <x v="12"/>
    <s v="WFP"/>
    <x v="2"/>
    <x v="14"/>
    <n v="3"/>
    <n v="0.1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8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5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6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21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20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16"/>
    <n v="1"/>
    <n v="0.05"/>
    <n v="28"/>
    <s v="N/A"/>
    <m/>
    <s v="Y"/>
    <m/>
    <m/>
    <m/>
    <s v="Y"/>
    <n v="1.6"/>
    <s v="L"/>
    <n v="34"/>
    <n v="0"/>
    <m/>
    <s v="Ecosystem"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4.0999999999999996"/>
    <s v="L"/>
    <n v="13"/>
    <n v="0"/>
    <m/>
    <s v="FAR LEFT"/>
    <m/>
    <m/>
  </r>
  <r>
    <d v="2013-10-19T00:00:00"/>
    <x v="0"/>
    <x v="4"/>
    <x v="13"/>
    <s v="WFP"/>
    <x v="2"/>
    <x v="25"/>
    <n v="1"/>
    <n v="0.05"/>
    <n v="28"/>
    <s v="N/A"/>
    <m/>
    <s v="Y"/>
    <m/>
    <m/>
    <m/>
    <s v="Y"/>
    <n v="7.1"/>
    <s v="L"/>
    <n v="16"/>
    <n v="0"/>
    <m/>
    <s v="FAR LEFT"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0.1"/>
    <s v="L"/>
    <n v="7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2.2000000000000002"/>
    <s v="L"/>
    <n v="13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3"/>
    <s v="L"/>
    <n v="13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9"/>
    <s v="L"/>
    <n v="12"/>
    <n v="0"/>
    <m/>
    <m/>
    <m/>
    <m/>
  </r>
  <r>
    <d v="2013-10-19T00:00:00"/>
    <x v="0"/>
    <x v="4"/>
    <x v="13"/>
    <s v="WFP"/>
    <x v="2"/>
    <x v="14"/>
    <n v="1"/>
    <n v="0.05"/>
    <n v="28"/>
    <s v="N/A"/>
    <m/>
    <s v="Y"/>
    <m/>
    <m/>
    <m/>
    <s v="Y"/>
    <n v="9.9"/>
    <s v="R"/>
    <n v="15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17.8"/>
    <s v="R"/>
    <n v="13"/>
    <n v="0"/>
    <m/>
    <m/>
    <m/>
    <m/>
  </r>
  <r>
    <d v="2013-10-19T00:00:00"/>
    <x v="0"/>
    <x v="4"/>
    <x v="13"/>
    <s v="WFP"/>
    <x v="2"/>
    <x v="14"/>
    <n v="1"/>
    <n v="0.05"/>
    <n v="28"/>
    <s v="N/A"/>
    <m/>
    <s v="Y"/>
    <m/>
    <m/>
    <m/>
    <s v="Y"/>
    <n v="19"/>
    <s v="L"/>
    <n v="12"/>
    <n v="0"/>
    <m/>
    <m/>
    <m/>
    <m/>
  </r>
  <r>
    <d v="2013-10-19T00:00:00"/>
    <x v="0"/>
    <x v="4"/>
    <x v="13"/>
    <s v="WFP"/>
    <x v="2"/>
    <x v="14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15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20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5"/>
    <n v="1"/>
    <n v="0.05"/>
    <n v="28"/>
    <s v="N/A"/>
    <m/>
    <s v="Y"/>
    <m/>
    <m/>
    <m/>
    <m/>
    <n v="16.3"/>
    <s v="R"/>
    <n v="13"/>
    <n v="1"/>
    <m/>
    <s v="WORM BITES"/>
    <m/>
    <m/>
  </r>
  <r>
    <d v="2013-10-19T00:00:00"/>
    <x v="0"/>
    <x v="4"/>
    <x v="14"/>
    <s v="WFP"/>
    <x v="2"/>
    <x v="15"/>
    <n v="1"/>
    <n v="0.05"/>
    <n v="28"/>
    <s v="N/A"/>
    <m/>
    <s v="Y"/>
    <m/>
    <m/>
    <m/>
    <m/>
    <n v="3.5"/>
    <s v="L"/>
    <n v="12"/>
    <n v="1"/>
    <m/>
    <s v="WORM HOLES"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5.7"/>
    <s v="R"/>
    <n v="8"/>
    <n v="0"/>
    <m/>
    <s v="Far right"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20.7"/>
    <s v="L"/>
    <n v="10"/>
    <n v="0"/>
    <m/>
    <s v="Past line"/>
    <m/>
    <m/>
  </r>
  <r>
    <d v="2013-10-19T00:00:00"/>
    <x v="0"/>
    <x v="4"/>
    <x v="14"/>
    <s v="WFP"/>
    <x v="2"/>
    <x v="25"/>
    <n v="1"/>
    <n v="0.05"/>
    <n v="28"/>
    <s v="N/A"/>
    <m/>
    <s v="Y"/>
    <m/>
    <m/>
    <m/>
    <m/>
    <n v="0.6"/>
    <s v="R"/>
    <n v="30"/>
    <n v="0"/>
    <m/>
    <m/>
    <m/>
    <m/>
  </r>
  <r>
    <d v="2013-10-19T00:00:00"/>
    <x v="0"/>
    <x v="4"/>
    <x v="14"/>
    <s v="WFP"/>
    <x v="2"/>
    <x v="21"/>
    <n v="1"/>
    <n v="0.05"/>
    <n v="28"/>
    <s v="N/A"/>
    <m/>
    <s v="Y"/>
    <m/>
    <m/>
    <m/>
    <m/>
    <n v="4"/>
    <s v="L"/>
    <n v="33"/>
    <n v="0"/>
    <m/>
    <m/>
    <m/>
    <m/>
  </r>
  <r>
    <d v="2013-10-19T00:00:00"/>
    <x v="0"/>
    <x v="4"/>
    <x v="14"/>
    <s v="WFP"/>
    <x v="2"/>
    <x v="25"/>
    <n v="1"/>
    <n v="0.05"/>
    <n v="28"/>
    <s v="N/A"/>
    <m/>
    <s v="Y"/>
    <m/>
    <m/>
    <m/>
    <m/>
    <n v="5.7"/>
    <s v="C"/>
    <n v="29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9"/>
    <s v="L"/>
    <n v="10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0"/>
    <s v="R"/>
    <n v="10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3.2"/>
    <s v="L"/>
    <n v="11"/>
    <n v="0"/>
    <m/>
    <m/>
    <m/>
    <m/>
  </r>
  <r>
    <d v="2013-10-19T00:00:00"/>
    <x v="0"/>
    <x v="4"/>
    <x v="14"/>
    <s v="WFP"/>
    <x v="2"/>
    <x v="12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4"/>
    <n v="7"/>
    <n v="0.35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6"/>
    <n v="1"/>
    <n v="0.05"/>
    <n v="28"/>
    <s v="N/A"/>
    <m/>
    <s v="Y"/>
    <m/>
    <m/>
    <m/>
    <m/>
    <m/>
    <m/>
    <m/>
    <m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0.6"/>
    <s v="R"/>
    <n v="7"/>
    <n v="1"/>
    <s v="B"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5.4"/>
    <s v="L"/>
    <n v="8"/>
    <n v="1"/>
    <s v="BB"/>
    <s v="BLACK BAND DISEASE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8.5"/>
    <s v="R"/>
    <n v="10"/>
    <n v="0"/>
    <m/>
    <s v="SEDIMENT"/>
    <m/>
    <m/>
  </r>
  <r>
    <d v="2013-10-20T00:00:00"/>
    <x v="0"/>
    <x v="8"/>
    <x v="24"/>
    <s v="MLR"/>
    <x v="2"/>
    <x v="13"/>
    <n v="1"/>
    <n v="0.05"/>
    <n v="26"/>
    <s v="N/A"/>
    <m/>
    <s v="Y"/>
    <m/>
    <m/>
    <m/>
    <s v="Y"/>
    <n v="9.8000000000000007"/>
    <s v="L"/>
    <n v="15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1.5"/>
    <s v="C"/>
    <n v="8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3.7"/>
    <s v="R"/>
    <n v="8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0.3"/>
    <s v="R"/>
    <n v="3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5.9"/>
    <s v="R"/>
    <n v="6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8"/>
    <s v="C"/>
    <n v="9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5"/>
    <n v="1"/>
    <s v="B"/>
    <s v="BLEACHED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m/>
    <m/>
    <m/>
    <n v="13"/>
    <n v="0"/>
    <m/>
    <m/>
    <m/>
    <m/>
  </r>
  <r>
    <d v="2013-10-20T00:00:00"/>
    <x v="0"/>
    <x v="8"/>
    <x v="25"/>
    <s v="MLR"/>
    <x v="2"/>
    <x v="13"/>
    <n v="1"/>
    <n v="0.05"/>
    <n v="26"/>
    <s v="N/A"/>
    <m/>
    <s v="Y"/>
    <m/>
    <m/>
    <m/>
    <s v="Y"/>
    <n v="4.5999999999999996"/>
    <s v="R"/>
    <n v="12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9.1999999999999993"/>
    <s v="R"/>
    <n v="5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17"/>
    <s v="R"/>
    <n v="5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18.5"/>
    <s v="R"/>
    <n v="6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20.100000000000001"/>
    <s v="L"/>
    <n v="7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20.3"/>
    <s v="L"/>
    <n v="6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7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5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4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8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6"/>
    <s v="MLR"/>
    <x v="2"/>
    <x v="13"/>
    <n v="1"/>
    <n v="0.05"/>
    <n v="26"/>
    <s v="N/A"/>
    <m/>
    <s v="Y"/>
    <m/>
    <m/>
    <m/>
    <s v="Y"/>
    <n v="0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4.2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5.3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6.8"/>
    <s v="R"/>
    <n v="2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4.9"/>
    <s v="R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8"/>
    <s v="R"/>
    <n v="8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9.600000000000001"/>
    <s v="R"/>
    <n v="6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20"/>
    <s v="R"/>
    <n v="10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5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4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6"/>
    <n v="0"/>
    <m/>
    <m/>
    <m/>
    <m/>
  </r>
  <r>
    <d v="2013-10-20T00:00:00"/>
    <x v="0"/>
    <x v="6"/>
    <x v="18"/>
    <s v="MLR"/>
    <x v="2"/>
    <x v="15"/>
    <n v="1"/>
    <n v="0.05"/>
    <n v="24"/>
    <n v="5"/>
    <m/>
    <s v="Y"/>
    <m/>
    <m/>
    <m/>
    <s v="Y"/>
    <n v="19.2"/>
    <s v="R"/>
    <n v="3"/>
    <n v="1"/>
    <s v="M"/>
    <s v="MUCUS/SEDIMENT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6.1"/>
    <s v="R"/>
    <n v="12"/>
    <n v="1"/>
    <m/>
    <s v="SEDIMENT WORM HOLES"/>
    <m/>
    <m/>
  </r>
  <r>
    <d v="2013-10-20T00:00:00"/>
    <x v="0"/>
    <x v="6"/>
    <x v="18"/>
    <s v="MLR"/>
    <x v="2"/>
    <x v="13"/>
    <n v="1"/>
    <n v="0.05"/>
    <n v="24"/>
    <n v="5"/>
    <m/>
    <s v="Y"/>
    <m/>
    <m/>
    <m/>
    <s v="Y"/>
    <n v="15.9"/>
    <s v="R"/>
    <n v="10"/>
    <n v="1"/>
    <m/>
    <s v="TURF ALGAE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0.15"/>
    <s v="C"/>
    <n v="15"/>
    <n v="1"/>
    <m/>
    <s v="TURF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12.2"/>
    <s v="L"/>
    <n v="12"/>
    <n v="1"/>
    <m/>
    <s v="FIRE WORMS"/>
    <m/>
    <m/>
  </r>
  <r>
    <d v="2013-10-20T00:00:00"/>
    <x v="0"/>
    <x v="6"/>
    <x v="19"/>
    <s v="MLR"/>
    <x v="2"/>
    <x v="15"/>
    <n v="1"/>
    <n v="0.05"/>
    <n v="24"/>
    <n v="5"/>
    <m/>
    <s v="Y"/>
    <m/>
    <m/>
    <m/>
    <s v="Y"/>
    <n v="16.3"/>
    <s v="C"/>
    <n v="3"/>
    <n v="1"/>
    <m/>
    <s v="ALGAE/SEDIMENT"/>
    <m/>
    <m/>
  </r>
  <r>
    <d v="2013-10-20T00:00:00"/>
    <x v="0"/>
    <x v="6"/>
    <x v="19"/>
    <s v="MLR"/>
    <x v="2"/>
    <x v="15"/>
    <n v="1"/>
    <n v="0.05"/>
    <n v="24"/>
    <n v="5"/>
    <m/>
    <s v="Y"/>
    <m/>
    <m/>
    <m/>
    <s v="Y"/>
    <n v="11.7"/>
    <s v="L"/>
    <n v="3"/>
    <n v="0"/>
    <m/>
    <s v="SEDIMENT"/>
    <m/>
    <m/>
  </r>
  <r>
    <d v="2013-10-20T00:00:00"/>
    <x v="0"/>
    <x v="6"/>
    <x v="19"/>
    <s v="MLR"/>
    <x v="2"/>
    <x v="16"/>
    <n v="1"/>
    <n v="0.05"/>
    <n v="24"/>
    <n v="5"/>
    <m/>
    <s v="Y"/>
    <m/>
    <m/>
    <m/>
    <s v="Y"/>
    <n v="0.2"/>
    <s v="L"/>
    <n v="5"/>
    <n v="0"/>
    <m/>
    <m/>
    <m/>
    <m/>
  </r>
  <r>
    <d v="2013-10-20T00:00:00"/>
    <x v="0"/>
    <x v="6"/>
    <x v="19"/>
    <s v="MLR"/>
    <x v="2"/>
    <x v="18"/>
    <n v="1"/>
    <n v="0.05"/>
    <n v="24"/>
    <n v="5"/>
    <m/>
    <s v="Y"/>
    <m/>
    <m/>
    <m/>
    <s v="Y"/>
    <n v="6.2"/>
    <s v="R"/>
    <n v="18"/>
    <n v="0"/>
    <m/>
    <m/>
    <m/>
    <m/>
  </r>
  <r>
    <d v="2013-10-20T00:00:00"/>
    <x v="0"/>
    <x v="6"/>
    <x v="19"/>
    <s v="MLR"/>
    <x v="2"/>
    <x v="18"/>
    <n v="1"/>
    <n v="0.05"/>
    <n v="24"/>
    <n v="5"/>
    <m/>
    <s v="Y"/>
    <m/>
    <m/>
    <m/>
    <m/>
    <m/>
    <m/>
    <m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7.7"/>
    <s v="R"/>
    <n v="3"/>
    <s v="0-1"/>
    <m/>
    <s v="FB/S"/>
    <m/>
    <m/>
  </r>
  <r>
    <d v="2013-10-20T00:00:00"/>
    <x v="0"/>
    <x v="6"/>
    <x v="20"/>
    <s v="MLR"/>
    <x v="2"/>
    <x v="13"/>
    <n v="1"/>
    <n v="0.05"/>
    <n v="24"/>
    <n v="4.9000000000000004"/>
    <m/>
    <s v="Y"/>
    <m/>
    <m/>
    <m/>
    <s v="Y"/>
    <n v="0"/>
    <s v="R"/>
    <n v="15"/>
    <n v="1"/>
    <m/>
    <s v="FB"/>
    <m/>
    <m/>
  </r>
  <r>
    <d v="2013-10-20T00:00:00"/>
    <x v="0"/>
    <x v="6"/>
    <x v="20"/>
    <s v="MLR"/>
    <x v="2"/>
    <x v="12"/>
    <n v="1"/>
    <n v="0.05"/>
    <n v="24"/>
    <n v="4.9000000000000004"/>
    <m/>
    <s v="Y"/>
    <m/>
    <m/>
    <m/>
    <s v="Y"/>
    <n v="5.6"/>
    <s v="R"/>
    <n v="4"/>
    <n v="1"/>
    <s v="PB"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1.7"/>
    <s v="R"/>
    <n v="3"/>
    <n v="0"/>
    <m/>
    <m/>
    <m/>
    <m/>
  </r>
  <r>
    <d v="2013-10-20T00:00:00"/>
    <x v="0"/>
    <x v="6"/>
    <x v="20"/>
    <s v="MLR"/>
    <x v="2"/>
    <x v="14"/>
    <n v="1"/>
    <n v="0.05"/>
    <n v="24"/>
    <n v="4.9000000000000004"/>
    <m/>
    <s v="Y"/>
    <m/>
    <m/>
    <m/>
    <s v="Y"/>
    <n v="19"/>
    <s v="R"/>
    <n v="10"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9.5"/>
    <s v="L"/>
    <n v="5"/>
    <n v="0"/>
    <m/>
    <m/>
    <m/>
    <m/>
  </r>
  <r>
    <d v="2013-10-20T00:00:00"/>
    <x v="0"/>
    <x v="6"/>
    <x v="20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m/>
    <m/>
    <m/>
    <n v="4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8.8000000000000007"/>
    <s v="L"/>
    <n v="25"/>
    <n v="1"/>
    <s v="PB"/>
    <s v="PARTIAL BLEACHING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6.3"/>
    <s v="L"/>
    <n v="20"/>
    <n v="1"/>
    <s v="PB"/>
    <s v="PARTIAL BLEACHING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20"/>
    <s v="R"/>
    <n v="60"/>
    <n v="1"/>
    <s v="PB"/>
    <s v="PARTIAL BLEACHING"/>
    <m/>
    <m/>
  </r>
  <r>
    <d v="2013-10-20T00:00:00"/>
    <x v="0"/>
    <x v="7"/>
    <x v="21"/>
    <s v="MLR"/>
    <x v="2"/>
    <x v="18"/>
    <n v="1"/>
    <n v="0.05"/>
    <n v="25"/>
    <n v="4.9000000000000004"/>
    <m/>
    <s v="Y"/>
    <m/>
    <m/>
    <m/>
    <s v="Y"/>
    <n v="19.8"/>
    <s v="R"/>
    <n v="8"/>
    <n v="0"/>
    <m/>
    <s v="SEDIMENT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4.5"/>
    <s v="L"/>
    <n v="10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5.6"/>
    <s v="R"/>
    <n v="18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7.7"/>
    <s v="L"/>
    <n v="15"/>
    <n v="0"/>
    <m/>
    <m/>
    <m/>
    <m/>
  </r>
  <r>
    <d v="2013-10-20T00:00:00"/>
    <x v="0"/>
    <x v="7"/>
    <x v="21"/>
    <s v="MLR"/>
    <x v="2"/>
    <x v="12"/>
    <n v="1"/>
    <n v="0.05"/>
    <n v="25"/>
    <n v="4.9000000000000004"/>
    <m/>
    <s v="Y"/>
    <m/>
    <m/>
    <m/>
    <s v="Y"/>
    <n v="17.7"/>
    <s v="L"/>
    <n v="12"/>
    <n v="0"/>
    <m/>
    <m/>
    <m/>
    <m/>
  </r>
  <r>
    <d v="2013-10-20T00:00:00"/>
    <x v="0"/>
    <x v="7"/>
    <x v="21"/>
    <s v="MLR"/>
    <x v="2"/>
    <x v="14"/>
    <n v="1"/>
    <n v="0.05"/>
    <n v="25"/>
    <n v="4.9000000000000004"/>
    <m/>
    <s v="Y"/>
    <m/>
    <m/>
    <m/>
    <m/>
    <m/>
    <m/>
    <n v="15"/>
    <n v="1"/>
    <m/>
    <s v="ALGAE/SEDIMENT OVERGROWTH"/>
    <m/>
    <m/>
  </r>
  <r>
    <d v="2013-10-20T00:00:00"/>
    <x v="0"/>
    <x v="7"/>
    <x v="21"/>
    <s v="MLR"/>
    <x v="2"/>
    <x v="15"/>
    <n v="1"/>
    <n v="0.05"/>
    <n v="25"/>
    <n v="4.9000000000000004"/>
    <m/>
    <s v="Y"/>
    <m/>
    <m/>
    <m/>
    <m/>
    <m/>
    <m/>
    <n v="6"/>
    <n v="1"/>
    <s v="P"/>
    <s v="PALE"/>
    <m/>
    <m/>
  </r>
  <r>
    <d v="2013-10-20T00:00:00"/>
    <x v="0"/>
    <x v="7"/>
    <x v="21"/>
    <s v="MLR"/>
    <x v="2"/>
    <x v="14"/>
    <n v="1"/>
    <n v="0.05"/>
    <n v="25"/>
    <n v="4.9000000000000004"/>
    <m/>
    <s v="Y"/>
    <m/>
    <m/>
    <m/>
    <m/>
    <m/>
    <m/>
    <n v="5"/>
    <n v="0"/>
    <m/>
    <m/>
    <m/>
    <m/>
  </r>
  <r>
    <d v="2013-10-20T00:00:00"/>
    <x v="0"/>
    <x v="7"/>
    <x v="21"/>
    <s v="MLR"/>
    <x v="2"/>
    <x v="13"/>
    <n v="1"/>
    <n v="0.05"/>
    <m/>
    <m/>
    <m/>
    <m/>
    <m/>
    <m/>
    <m/>
    <m/>
    <m/>
    <m/>
    <n v="15"/>
    <n v="0"/>
    <m/>
    <m/>
    <m/>
    <m/>
  </r>
  <r>
    <d v="2013-10-20T00:00:00"/>
    <x v="0"/>
    <x v="7"/>
    <x v="21"/>
    <s v="MLR"/>
    <x v="2"/>
    <x v="13"/>
    <n v="1"/>
    <n v="0.05"/>
    <m/>
    <m/>
    <m/>
    <m/>
    <m/>
    <m/>
    <m/>
    <m/>
    <m/>
    <m/>
    <n v="6"/>
    <n v="0"/>
    <m/>
    <m/>
    <m/>
    <m/>
  </r>
  <r>
    <d v="2013-10-20T00:00:00"/>
    <x v="0"/>
    <x v="7"/>
    <x v="21"/>
    <s v="MLR"/>
    <x v="2"/>
    <x v="26"/>
    <n v="1"/>
    <n v="0.05"/>
    <n v="25"/>
    <n v="4.9000000000000004"/>
    <m/>
    <s v="Y"/>
    <m/>
    <m/>
    <m/>
    <m/>
    <m/>
    <m/>
    <n v="5"/>
    <n v="0"/>
    <m/>
    <m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3.5"/>
    <s v="L"/>
    <n v="12"/>
    <n v="1"/>
    <s v="M"/>
    <s v="MUCUS W/SEDIMENT"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7"/>
    <s v="L"/>
    <n v="10"/>
    <n v="1"/>
    <m/>
    <s v="SEDIMENT/ALGAL OVERGROWTH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12.9"/>
    <s v="L"/>
    <n v="15"/>
    <n v="0"/>
    <m/>
    <s v="FIRE WORMS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19.5"/>
    <s v="L"/>
    <n v="9"/>
    <n v="0"/>
    <m/>
    <s v="FIRE WORMS/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8.6999999999999993"/>
    <s v="L"/>
    <n v="20"/>
    <n v="0"/>
    <m/>
    <s v="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8.8000000000000007"/>
    <s v="L"/>
    <n v="18"/>
    <n v="0"/>
    <m/>
    <s v="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3.9"/>
    <s v="C"/>
    <n v="20"/>
    <n v="0"/>
    <m/>
    <s v="SEDIMENT ON TOP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5.35"/>
    <s v="R"/>
    <n v="12"/>
    <n v="0"/>
    <m/>
    <s v="SEDIMENT/FIRE WORMS"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0.5"/>
    <s v="L"/>
    <n v="8"/>
    <n v="0"/>
    <m/>
    <m/>
    <m/>
    <m/>
  </r>
  <r>
    <d v="2013-10-20T00:00:00"/>
    <x v="0"/>
    <x v="7"/>
    <x v="22"/>
    <s v="MLR"/>
    <x v="2"/>
    <x v="12"/>
    <n v="1"/>
    <n v="0.05"/>
    <n v="25"/>
    <n v="4.75"/>
    <m/>
    <s v="Y"/>
    <m/>
    <m/>
    <m/>
    <s v="Y"/>
    <n v="17.75"/>
    <s v="L"/>
    <n v="15"/>
    <n v="0"/>
    <m/>
    <m/>
    <m/>
    <m/>
  </r>
  <r>
    <d v="2013-10-20T00:00:00"/>
    <x v="0"/>
    <x v="7"/>
    <x v="22"/>
    <s v="MLR"/>
    <x v="2"/>
    <x v="20"/>
    <n v="1"/>
    <n v="0.05"/>
    <n v="25"/>
    <n v="4.75"/>
    <m/>
    <s v="Y"/>
    <m/>
    <m/>
    <m/>
    <m/>
    <m/>
    <m/>
    <n v="5"/>
    <n v="1"/>
    <s v="P"/>
    <s v="PALE"/>
    <m/>
    <m/>
  </r>
  <r>
    <d v="2013-10-20T00:00:00"/>
    <x v="0"/>
    <x v="7"/>
    <x v="22"/>
    <s v="MLR"/>
    <x v="2"/>
    <x v="12"/>
    <n v="1"/>
    <n v="0.05"/>
    <n v="25"/>
    <n v="4.75"/>
    <m/>
    <s v="Y"/>
    <m/>
    <m/>
    <m/>
    <m/>
    <m/>
    <m/>
    <n v="7"/>
    <n v="0"/>
    <m/>
    <m/>
    <m/>
    <m/>
  </r>
  <r>
    <d v="2013-10-20T00:00:00"/>
    <x v="0"/>
    <x v="7"/>
    <x v="22"/>
    <s v="MLR"/>
    <x v="2"/>
    <x v="15"/>
    <n v="2"/>
    <n v="0.1"/>
    <n v="25"/>
    <n v="4.75"/>
    <m/>
    <s v="Y"/>
    <m/>
    <m/>
    <m/>
    <m/>
    <m/>
    <m/>
    <n v="3"/>
    <n v="0"/>
    <m/>
    <m/>
    <m/>
    <m/>
  </r>
  <r>
    <d v="2013-10-20T00:00:00"/>
    <x v="0"/>
    <x v="7"/>
    <x v="22"/>
    <s v="MLR"/>
    <x v="2"/>
    <x v="15"/>
    <n v="1"/>
    <n v="0.05"/>
    <m/>
    <m/>
    <m/>
    <m/>
    <m/>
    <m/>
    <m/>
    <m/>
    <m/>
    <m/>
    <n v="5"/>
    <m/>
    <m/>
    <m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m/>
    <m/>
    <m/>
    <n v="12"/>
    <n v="0"/>
    <m/>
    <m/>
    <m/>
    <m/>
  </r>
  <r>
    <d v="2013-10-20T00:00:00"/>
    <x v="0"/>
    <x v="7"/>
    <x v="22"/>
    <s v="MLR"/>
    <x v="2"/>
    <x v="20"/>
    <n v="1"/>
    <n v="0.05"/>
    <n v="25"/>
    <n v="4.75"/>
    <m/>
    <s v="Y"/>
    <m/>
    <m/>
    <m/>
    <m/>
    <m/>
    <m/>
    <n v="5"/>
    <n v="1"/>
    <s v="P"/>
    <s v="PALE"/>
    <m/>
    <m/>
  </r>
  <r>
    <d v="2013-10-20T00:00:00"/>
    <x v="0"/>
    <x v="7"/>
    <x v="22"/>
    <s v="MLR"/>
    <x v="2"/>
    <x v="16"/>
    <n v="1"/>
    <n v="0.05"/>
    <n v="25"/>
    <n v="4.75"/>
    <m/>
    <s v="Y"/>
    <m/>
    <m/>
    <m/>
    <m/>
    <m/>
    <m/>
    <n v="5"/>
    <n v="0"/>
    <m/>
    <m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s v="Y"/>
    <n v="19.2"/>
    <s v="L"/>
    <n v="12"/>
    <n v="1"/>
    <m/>
    <s v="MACROALGAE/SEDIMENT"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s v="Y"/>
    <n v="19.5"/>
    <s v="L"/>
    <n v="10"/>
    <n v="1"/>
    <m/>
    <s v="MACROALGAE/SEDIMENT"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s v="Y"/>
    <n v="3.3"/>
    <s v="C"/>
    <n v="40"/>
    <n v="0"/>
    <m/>
    <s v="SPONGE GROWING ON RIGHT SIDE"/>
    <m/>
    <m/>
  </r>
  <r>
    <d v="2013-10-20T00:00:00"/>
    <x v="0"/>
    <x v="7"/>
    <x v="23"/>
    <s v="MLR"/>
    <x v="2"/>
    <x v="22"/>
    <n v="1"/>
    <n v="0.05"/>
    <n v="25"/>
    <n v="4.8"/>
    <m/>
    <s v="Y"/>
    <m/>
    <m/>
    <m/>
    <s v="Y"/>
    <n v="1.7"/>
    <s v="C"/>
    <n v="35"/>
    <n v="0"/>
    <m/>
    <m/>
    <m/>
    <m/>
  </r>
  <r>
    <d v="2013-10-20T00:00:00"/>
    <x v="0"/>
    <x v="7"/>
    <x v="23"/>
    <s v="MLR"/>
    <x v="2"/>
    <x v="16"/>
    <n v="1"/>
    <n v="0.05"/>
    <n v="25"/>
    <n v="4.8"/>
    <m/>
    <s v="Y"/>
    <m/>
    <m/>
    <m/>
    <s v="Y"/>
    <n v="2.7"/>
    <s v="R"/>
    <n v="12"/>
    <n v="0"/>
    <m/>
    <m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s v="Y"/>
    <n v="15.1"/>
    <s v="L"/>
    <n v="20"/>
    <n v="0"/>
    <m/>
    <m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s v="Y"/>
    <n v="15.7"/>
    <s v="L"/>
    <n v="10"/>
    <n v="0"/>
    <m/>
    <m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s v="Y"/>
    <n v="17.2"/>
    <s v="L"/>
    <n v="7"/>
    <n v="0"/>
    <m/>
    <m/>
    <m/>
    <m/>
  </r>
  <r>
    <d v="2013-10-20T00:00:00"/>
    <x v="0"/>
    <x v="7"/>
    <x v="23"/>
    <s v="MLR"/>
    <x v="2"/>
    <x v="16"/>
    <n v="1"/>
    <n v="0.05"/>
    <n v="25"/>
    <n v="4.8"/>
    <m/>
    <s v="Y"/>
    <m/>
    <m/>
    <m/>
    <s v="Y"/>
    <n v="18.8"/>
    <s v="R"/>
    <n v="10"/>
    <n v="0"/>
    <m/>
    <m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m/>
    <m/>
    <m/>
    <n v="7"/>
    <n v="1"/>
    <m/>
    <s v="ALGAE W/SEDIMENT"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m/>
    <m/>
    <m/>
    <n v="10"/>
    <n v="1"/>
    <m/>
    <s v="SEDIMENT/ALGAE OVERGROWTH"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m/>
    <m/>
    <m/>
    <n v="6"/>
    <n v="0"/>
    <m/>
    <m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m/>
    <m/>
    <m/>
    <n v="5"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1"/>
    <s v="PB"/>
    <m/>
    <m/>
    <m/>
  </r>
  <r>
    <d v="2013-10-21T00:00:00"/>
    <x v="1"/>
    <x v="1"/>
    <x v="1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4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5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5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6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1"/>
    <s v="PB"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m/>
    <m/>
    <m/>
    <m/>
    <n v="1"/>
    <s v="B"/>
    <m/>
    <m/>
    <m/>
  </r>
  <r>
    <d v="2013-10-21T00:00:00"/>
    <x v="1"/>
    <x v="1"/>
    <x v="2"/>
    <s v="BG"/>
    <x v="2"/>
    <x v="13"/>
    <n v="1"/>
    <n v="0.05"/>
    <m/>
    <m/>
    <m/>
    <m/>
    <m/>
    <m/>
    <m/>
    <m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s v="Y"/>
    <m/>
    <m/>
    <m/>
    <n v="0"/>
    <m/>
    <s v="WORM HOLES"/>
    <m/>
    <m/>
  </r>
  <r>
    <d v="2013-10-21T00:00:00"/>
    <x v="1"/>
    <x v="1"/>
    <x v="3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5"/>
    <n v="1"/>
    <n v="0.05"/>
    <n v="27"/>
    <s v="N/A"/>
    <m/>
    <s v="Y"/>
    <m/>
    <m/>
    <m/>
    <m/>
    <m/>
    <m/>
    <m/>
    <n v="1"/>
    <s v="P"/>
    <s v="PALE"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5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2"/>
    <x v="6"/>
    <s v="BG"/>
    <x v="2"/>
    <x v="16"/>
    <n v="1"/>
    <n v="0.05"/>
    <n v="24"/>
    <n v="4.5"/>
    <m/>
    <s v="Y"/>
    <m/>
    <m/>
    <m/>
    <s v="Y"/>
    <m/>
    <m/>
    <m/>
    <n v="1"/>
    <s v="PB"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s v="Y"/>
    <m/>
    <m/>
    <m/>
    <n v="0"/>
    <m/>
    <m/>
    <s v="STRONG"/>
    <m/>
  </r>
  <r>
    <d v="2013-10-21T00:00:00"/>
    <x v="1"/>
    <x v="2"/>
    <x v="6"/>
    <s v="BG"/>
    <x v="2"/>
    <x v="13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12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20"/>
    <n v="1"/>
    <n v="0.05"/>
    <n v="24"/>
    <n v="4.5"/>
    <m/>
    <s v="Y"/>
    <m/>
    <m/>
    <m/>
    <m/>
    <m/>
    <m/>
    <m/>
    <n v="0"/>
    <s v="M"/>
    <m/>
    <m/>
    <m/>
  </r>
  <r>
    <d v="2013-10-21T00:00:00"/>
    <x v="1"/>
    <x v="2"/>
    <x v="6"/>
    <s v="BG"/>
    <x v="2"/>
    <x v="20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3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4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5"/>
    <n v="2"/>
    <n v="0.1"/>
    <n v="24"/>
    <n v="4.5"/>
    <m/>
    <s v="Y"/>
    <m/>
    <m/>
    <m/>
    <m/>
    <m/>
    <m/>
    <m/>
    <n v="0"/>
    <m/>
    <m/>
    <m/>
    <m/>
  </r>
  <r>
    <d v="2013-10-21T00:00:00"/>
    <x v="1"/>
    <x v="2"/>
    <x v="7"/>
    <s v="BG"/>
    <x v="2"/>
    <x v="15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3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20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24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2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5"/>
    <n v="1"/>
    <n v="0.05"/>
    <n v="24"/>
    <n v="4.7"/>
    <m/>
    <s v="Y"/>
    <m/>
    <m/>
    <m/>
    <m/>
    <m/>
    <m/>
    <m/>
    <n v="0"/>
    <m/>
    <m/>
    <m/>
    <m/>
  </r>
  <r>
    <d v="2013-10-21T00:00:00"/>
    <x v="1"/>
    <x v="2"/>
    <x v="7"/>
    <s v="BG"/>
    <x v="2"/>
    <x v="22"/>
    <n v="1"/>
    <n v="0.05"/>
    <n v="24"/>
    <n v="4.7"/>
    <m/>
    <s v="Y"/>
    <m/>
    <m/>
    <m/>
    <m/>
    <m/>
    <m/>
    <m/>
    <n v="0"/>
    <m/>
    <m/>
    <m/>
    <m/>
  </r>
  <r>
    <d v="2013-10-21T00:00:00"/>
    <x v="1"/>
    <x v="2"/>
    <x v="8"/>
    <s v="BG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20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22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3"/>
    <n v="1"/>
    <n v="0.05"/>
    <n v="24"/>
    <n v="4.5999999999999996"/>
    <m/>
    <s v="Y"/>
    <m/>
    <m/>
    <m/>
    <m/>
    <m/>
    <m/>
    <m/>
    <n v="1"/>
    <s v="PB"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s v="Gorg. Comp. (br)"/>
    <m/>
    <m/>
  </r>
  <r>
    <d v="2013-10-21T00:00:00"/>
    <x v="1"/>
    <x v="0"/>
    <x v="4"/>
    <s v="BG"/>
    <x v="2"/>
    <x v="14"/>
    <n v="1"/>
    <n v="0.05"/>
    <n v="24"/>
    <n v="4.5"/>
    <s v="Y"/>
    <s v="Y"/>
    <s v="Y"/>
    <s v="Y"/>
    <s v="Y"/>
    <s v="Y"/>
    <m/>
    <m/>
    <m/>
    <n v="0"/>
    <m/>
    <s v="Tube worms Sed."/>
    <m/>
    <m/>
  </r>
  <r>
    <d v="2013-10-21T00:00:00"/>
    <x v="1"/>
    <x v="0"/>
    <x v="4"/>
    <s v="BG"/>
    <x v="2"/>
    <x v="18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1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2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19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17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3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 Worm Holes"/>
    <m/>
    <m/>
  </r>
  <r>
    <d v="2013-10-21T00:00:00"/>
    <x v="1"/>
    <x v="0"/>
    <x v="5"/>
    <s v="BG"/>
    <x v="2"/>
    <x v="17"/>
    <n v="0"/>
    <n v="0"/>
    <n v="24"/>
    <n v="4.8"/>
    <s v="Y"/>
    <s v="Y"/>
    <s v="Y"/>
    <s v="Y"/>
    <s v="Y"/>
    <m/>
    <m/>
    <m/>
    <m/>
    <n v="0"/>
    <m/>
    <s v="Dictyota"/>
    <m/>
    <m/>
  </r>
  <r>
    <d v="2013-10-21T00:00:00"/>
    <x v="1"/>
    <x v="0"/>
    <x v="5"/>
    <s v="BG"/>
    <x v="2"/>
    <x v="12"/>
    <n v="4"/>
    <n v="0.2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5"/>
    <s v="BG"/>
    <x v="2"/>
    <x v="14"/>
    <n v="2"/>
    <n v="0.1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5"/>
    <s v="BG"/>
    <x v="2"/>
    <x v="15"/>
    <n v="0"/>
    <n v="0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0"/>
    <s v="BG"/>
    <x v="2"/>
    <x v="23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3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2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8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20"/>
    <n v="1"/>
    <n v="0.05"/>
    <n v="24"/>
    <s v="N/A"/>
    <s v="Y"/>
    <s v="Y"/>
    <s v="Y"/>
    <s v="Y"/>
    <s v="Y"/>
    <s v="Y"/>
    <m/>
    <m/>
    <m/>
    <n v="0"/>
    <m/>
    <s v="Dictyota CDEL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s v="Y"/>
    <m/>
    <m/>
    <m/>
    <n v="0"/>
    <m/>
    <s v="Dictyota Tube Worms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m/>
    <m/>
    <m/>
    <m/>
    <n v="1"/>
    <s v="PB"/>
    <s v="Dictyota Snad burial"/>
    <m/>
    <m/>
  </r>
  <r>
    <d v="2013-10-21T00:00:00"/>
    <x v="1"/>
    <x v="0"/>
    <x v="0"/>
    <s v="BG"/>
    <x v="2"/>
    <x v="12"/>
    <n v="3"/>
    <n v="0.1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4"/>
    <n v="4"/>
    <n v="0.2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8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3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5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7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20"/>
    <n v="1"/>
    <n v="0.05"/>
    <n v="24"/>
    <s v="N/A"/>
    <s v="Y"/>
    <s v="Y"/>
    <s v="Y"/>
    <s v="Y"/>
    <s v="Y"/>
    <m/>
    <m/>
    <m/>
    <m/>
    <n v="0"/>
    <m/>
    <s v="Dictyota"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1"/>
    <m/>
    <s v="FB"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1"/>
    <s v="PB"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m/>
    <m/>
    <m/>
    <m/>
    <n v="1"/>
    <s v="PB"/>
    <m/>
    <m/>
    <m/>
  </r>
  <r>
    <d v="2013-10-22T00:00:00"/>
    <x v="1"/>
    <x v="8"/>
    <x v="24"/>
    <s v="BG"/>
    <x v="2"/>
    <x v="15"/>
    <n v="7"/>
    <n v="0.35"/>
    <n v="26"/>
    <s v="N/A"/>
    <m/>
    <s v="Y"/>
    <m/>
    <m/>
    <m/>
    <m/>
    <m/>
    <m/>
    <m/>
    <n v="0"/>
    <m/>
    <m/>
    <m/>
    <m/>
  </r>
  <r>
    <d v="2013-10-22T00:00:00"/>
    <x v="1"/>
    <x v="8"/>
    <x v="25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9"/>
    <n v="0.45"/>
    <n v="26"/>
    <s v="N/A"/>
    <m/>
    <s v="Y"/>
    <m/>
    <m/>
    <m/>
    <m/>
    <m/>
    <m/>
    <m/>
    <n v="0"/>
    <m/>
    <m/>
    <m/>
    <m/>
  </r>
  <r>
    <d v="2013-10-22T00:00:00"/>
    <x v="1"/>
    <x v="8"/>
    <x v="25"/>
    <s v="BG"/>
    <x v="2"/>
    <x v="27"/>
    <n v="1"/>
    <n v="0.05"/>
    <n v="26"/>
    <s v="N/A"/>
    <m/>
    <s v="Y"/>
    <m/>
    <m/>
    <m/>
    <m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s v="GETTING COVERED"/>
    <m/>
    <m/>
  </r>
  <r>
    <d v="2013-10-22T00:00:00"/>
    <x v="1"/>
    <x v="8"/>
    <x v="26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7"/>
    <n v="0.35"/>
    <n v="26"/>
    <s v="N/A"/>
    <m/>
    <s v="Y"/>
    <m/>
    <m/>
    <m/>
    <m/>
    <m/>
    <m/>
    <m/>
    <n v="0"/>
    <m/>
    <m/>
    <m/>
    <m/>
  </r>
  <r>
    <d v="2013-10-22T00:00:00"/>
    <x v="1"/>
    <x v="8"/>
    <x v="26"/>
    <s v="BG"/>
    <x v="2"/>
    <x v="27"/>
    <n v="2"/>
    <n v="0.1"/>
    <n v="26"/>
    <s v="N/A"/>
    <m/>
    <s v="Y"/>
    <m/>
    <m/>
    <m/>
    <m/>
    <m/>
    <m/>
    <m/>
    <n v="0"/>
    <m/>
    <m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1"/>
    <m/>
    <s v="FB"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3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5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5"/>
    <n v="8"/>
    <n v="0.4"/>
    <n v="24"/>
    <n v="5"/>
    <m/>
    <s v="Y"/>
    <m/>
    <m/>
    <m/>
    <m/>
    <m/>
    <m/>
    <m/>
    <n v="0"/>
    <m/>
    <m/>
    <m/>
    <m/>
  </r>
  <r>
    <d v="2013-10-22T00:00:00"/>
    <x v="1"/>
    <x v="6"/>
    <x v="19"/>
    <s v="BG"/>
    <x v="2"/>
    <x v="15"/>
    <n v="1"/>
    <n v="0.05"/>
    <n v="24"/>
    <n v="5"/>
    <m/>
    <s v="Y"/>
    <m/>
    <m/>
    <m/>
    <s v="Y"/>
    <m/>
    <m/>
    <m/>
    <n v="1"/>
    <m/>
    <s v="FB"/>
    <m/>
    <m/>
  </r>
  <r>
    <d v="2013-10-22T00:00:00"/>
    <x v="1"/>
    <x v="6"/>
    <x v="19"/>
    <s v="BG"/>
    <x v="2"/>
    <x v="16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5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5"/>
    <n v="12"/>
    <n v="0.6"/>
    <n v="24"/>
    <n v="5"/>
    <m/>
    <s v="Y"/>
    <m/>
    <m/>
    <m/>
    <m/>
    <m/>
    <m/>
    <m/>
    <n v="0"/>
    <m/>
    <m/>
    <m/>
    <m/>
  </r>
  <r>
    <d v="2013-10-22T00:00:00"/>
    <x v="1"/>
    <x v="6"/>
    <x v="20"/>
    <s v="BG"/>
    <x v="2"/>
    <x v="13"/>
    <n v="1"/>
    <n v="0.05"/>
    <n v="24"/>
    <n v="4.9000000000000004"/>
    <m/>
    <s v="Y"/>
    <m/>
    <m/>
    <m/>
    <s v="Y"/>
    <m/>
    <m/>
    <m/>
    <n v="1"/>
    <m/>
    <s v="FB"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s v="WORMS"/>
    <m/>
    <m/>
  </r>
  <r>
    <d v="2013-10-22T00:00:00"/>
    <x v="1"/>
    <x v="6"/>
    <x v="20"/>
    <s v="BG"/>
    <x v="2"/>
    <x v="12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4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5"/>
    <n v="0.25"/>
    <n v="24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1"/>
    <s v="PB"/>
    <s v="RANDOM CORALLITES - PRECAUTION?"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2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8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2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5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3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4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7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8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6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2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20"/>
    <n v="1"/>
    <n v="0.05"/>
    <n v="25"/>
    <n v="4.75"/>
    <m/>
    <s v="Y"/>
    <m/>
    <m/>
    <m/>
    <m/>
    <m/>
    <m/>
    <m/>
    <n v="1"/>
    <s v="P"/>
    <s v="PALE"/>
    <m/>
    <m/>
  </r>
  <r>
    <d v="2013-10-22T00:00:00"/>
    <x v="1"/>
    <x v="7"/>
    <x v="22"/>
    <s v="BG"/>
    <x v="2"/>
    <x v="15"/>
    <n v="3"/>
    <n v="0.1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4"/>
    <n v="1"/>
    <n v="0.0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22"/>
    <n v="1"/>
    <n v="0.0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8"/>
    <n v="2"/>
    <n v="0.1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6"/>
    <n v="2"/>
    <n v="0.1"/>
    <n v="25"/>
    <n v="4.75"/>
    <m/>
    <s v="Y"/>
    <m/>
    <m/>
    <m/>
    <m/>
    <m/>
    <m/>
    <m/>
    <m/>
    <m/>
    <m/>
    <m/>
    <m/>
  </r>
  <r>
    <d v="2013-10-22T00:00:00"/>
    <x v="1"/>
    <x v="7"/>
    <x v="23"/>
    <s v="BG"/>
    <x v="2"/>
    <x v="2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3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3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5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5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9"/>
    <n v="1"/>
    <n v="0.05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5"/>
    <n v="2"/>
    <n v="0.1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8"/>
    <n v="2"/>
    <n v="0.1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m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s v="Y"/>
    <m/>
    <m/>
    <m/>
    <n v="1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25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2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5"/>
    <n v="3"/>
    <n v="0.1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8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1"/>
    <s v="PB"/>
    <s v="A FEW CORALLITES"/>
    <m/>
    <m/>
  </r>
  <r>
    <d v="2013-10-22T00:00:00"/>
    <x v="1"/>
    <x v="3"/>
    <x v="10"/>
    <s v="BG"/>
    <x v="2"/>
    <x v="14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m/>
    <m/>
    <m/>
    <m/>
    <n v="1"/>
    <s v="PB"/>
    <m/>
    <m/>
    <m/>
  </r>
  <r>
    <d v="2013-10-22T00:00:00"/>
    <x v="1"/>
    <x v="3"/>
    <x v="10"/>
    <s v="BG"/>
    <x v="2"/>
    <x v="12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2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6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s v="Y"/>
    <m/>
    <m/>
    <m/>
    <n v="1"/>
    <s v="PB"/>
    <m/>
    <m/>
    <m/>
  </r>
  <r>
    <d v="2013-10-22T00:00:00"/>
    <x v="1"/>
    <x v="3"/>
    <x v="11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6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6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2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5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3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m/>
    <m/>
    <m/>
    <m/>
    <n v="0"/>
    <m/>
    <m/>
    <m/>
    <m/>
  </r>
  <r>
    <d v="2013-10-22T00:00:00"/>
    <x v="1"/>
    <x v="4"/>
    <x v="12"/>
    <s v="BG"/>
    <x v="2"/>
    <x v="13"/>
    <n v="1"/>
    <n v="0.05"/>
    <n v="28"/>
    <s v="N/A"/>
    <m/>
    <s v="Y"/>
    <m/>
    <m/>
    <m/>
    <s v="Y"/>
    <m/>
    <m/>
    <m/>
    <n v="1"/>
    <m/>
    <s v="FB"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1"/>
    <m/>
    <s v="FB"/>
    <m/>
    <m/>
  </r>
  <r>
    <d v="2013-10-22T00:00:00"/>
    <x v="1"/>
    <x v="4"/>
    <x v="12"/>
    <s v="BG"/>
    <x v="2"/>
    <x v="12"/>
    <n v="1"/>
    <n v="0.05"/>
    <n v="28"/>
    <s v="N/A"/>
    <m/>
    <s v="Y"/>
    <m/>
    <m/>
    <m/>
    <s v="Y"/>
    <m/>
    <m/>
    <m/>
    <n v="0"/>
    <m/>
    <s v="WORMS"/>
    <m/>
    <m/>
  </r>
  <r>
    <d v="2013-10-22T00:00:00"/>
    <x v="1"/>
    <x v="4"/>
    <x v="12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5"/>
    <n v="0.25"/>
    <n v="28"/>
    <s v="N/A"/>
    <m/>
    <s v="Y"/>
    <m/>
    <m/>
    <m/>
    <m/>
    <m/>
    <m/>
    <m/>
    <n v="0"/>
    <m/>
    <m/>
    <m/>
    <m/>
  </r>
  <r>
    <d v="2013-10-22T00:00:00"/>
    <x v="1"/>
    <x v="4"/>
    <x v="12"/>
    <s v="BG"/>
    <x v="2"/>
    <x v="20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1"/>
    <s v="PB"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6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14"/>
    <n v="7"/>
    <n v="0.3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20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5"/>
    <n v="1"/>
    <n v="0.05"/>
    <n v="28"/>
    <s v="N/A"/>
    <m/>
    <s v="Y"/>
    <m/>
    <m/>
    <m/>
    <s v="Y"/>
    <m/>
    <m/>
    <m/>
    <n v="0"/>
    <m/>
    <s v="Palythoa &amp; sponge overgrowth/ worms"/>
    <m/>
    <m/>
  </r>
  <r>
    <d v="2013-10-22T00:00:00"/>
    <x v="1"/>
    <x v="4"/>
    <x v="14"/>
    <s v="BG"/>
    <x v="2"/>
    <x v="15"/>
    <n v="1"/>
    <n v="0.05"/>
    <n v="28"/>
    <s v="N/A"/>
    <m/>
    <s v="Y"/>
    <m/>
    <m/>
    <m/>
    <s v="Y"/>
    <m/>
    <m/>
    <m/>
    <n v="0"/>
    <m/>
    <s v="worms &amp; Sponge"/>
    <m/>
    <m/>
  </r>
  <r>
    <d v="2013-10-22T00:00:00"/>
    <x v="1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5"/>
    <n v="2"/>
    <n v="0.1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4"/>
    <n v="6"/>
    <n v="0.3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6"/>
    <n v="1"/>
    <n v="0.05"/>
    <n v="28"/>
    <s v="N/A"/>
    <m/>
    <s v="Y"/>
    <m/>
    <m/>
    <m/>
    <m/>
    <m/>
    <m/>
    <m/>
    <n v="0"/>
    <m/>
    <m/>
    <m/>
    <m/>
  </r>
  <r>
    <d v="2013-10-22T00:00:00"/>
    <x v="1"/>
    <x v="5"/>
    <x v="15"/>
    <s v="BG"/>
    <x v="2"/>
    <x v="25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4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3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3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6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5"/>
    <n v="1"/>
    <n v="0.05"/>
    <n v="27"/>
    <n v="5"/>
    <m/>
    <s v="Y"/>
    <m/>
    <m/>
    <m/>
    <m/>
    <m/>
    <m/>
    <m/>
    <n v="1"/>
    <s v="PB"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9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5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4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6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6"/>
    <s v="BG"/>
    <x v="2"/>
    <x v="16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3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3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5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5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4"/>
    <n v="2"/>
    <n v="0.1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7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m/>
    <m/>
    <m/>
    <m/>
    <n v="1"/>
    <s v="PB"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5"/>
    <n v="2"/>
    <n v="0.1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1"/>
    <m/>
    <s v="ALIVE MARGIN / MA"/>
    <m/>
    <m/>
  </r>
  <r>
    <d v="2013-11-01T00:00:00"/>
    <x v="2"/>
    <x v="8"/>
    <x v="24"/>
    <s v="WFP"/>
    <x v="2"/>
    <x v="13"/>
    <n v="1"/>
    <n v="0.05"/>
    <n v="26"/>
    <s v="N/A"/>
    <m/>
    <s v="Y"/>
    <m/>
    <m/>
    <m/>
    <s v="Y"/>
    <m/>
    <m/>
    <m/>
    <n v="0"/>
    <m/>
    <s v="PARTIAL BURRIED"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m/>
    <m/>
    <m/>
    <n v="6"/>
    <n v="1"/>
    <s v="P"/>
    <s v="PALE"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m/>
    <m/>
    <m/>
    <n v="4"/>
    <n v="0"/>
    <m/>
    <m/>
    <m/>
    <m/>
  </r>
  <r>
    <d v="2013-11-01T00:00:00"/>
    <x v="2"/>
    <x v="8"/>
    <x v="25"/>
    <s v="WFP"/>
    <x v="2"/>
    <x v="13"/>
    <n v="1"/>
    <n v="0.05"/>
    <n v="26"/>
    <s v="N/A"/>
    <m/>
    <s v="Y"/>
    <m/>
    <m/>
    <m/>
    <s v="Y"/>
    <m/>
    <m/>
    <m/>
    <n v="0"/>
    <m/>
    <s v="BEING BURRIED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s v="BEING BURRIED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6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1"/>
    <m/>
    <s v="MA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m/>
    <m/>
    <m/>
    <m/>
    <n v="1"/>
    <m/>
    <s v="MA"/>
    <m/>
    <m/>
  </r>
  <r>
    <d v="2013-11-01T00:00:00"/>
    <x v="2"/>
    <x v="8"/>
    <x v="25"/>
    <s v="WFP"/>
    <x v="2"/>
    <x v="13"/>
    <n v="1"/>
    <n v="0.05"/>
    <n v="26"/>
    <s v="N/A"/>
    <m/>
    <s v="Y"/>
    <m/>
    <m/>
    <m/>
    <m/>
    <m/>
    <m/>
    <n v="4"/>
    <n v="1"/>
    <m/>
    <s v="MA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1"/>
    <m/>
    <s v="STRESS FROM BURIAL"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m/>
    <m/>
    <m/>
    <n v="5"/>
    <n v="0"/>
    <m/>
    <m/>
    <m/>
    <m/>
  </r>
  <r>
    <d v="2013-11-01T00:00:00"/>
    <x v="2"/>
    <x v="8"/>
    <x v="26"/>
    <s v="WFP"/>
    <x v="2"/>
    <x v="13"/>
    <n v="1"/>
    <n v="0.05"/>
    <m/>
    <m/>
    <m/>
    <m/>
    <m/>
    <m/>
    <m/>
    <m/>
    <m/>
    <m/>
    <n v="6"/>
    <n v="0"/>
    <m/>
    <m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m/>
    <m/>
    <m/>
    <n v="7"/>
    <n v="0"/>
    <m/>
    <m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1"/>
    <m/>
    <s v="FB"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0"/>
    <m/>
    <s v="SEDIMENT/WORMS"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1T00:00:00"/>
    <x v="2"/>
    <x v="6"/>
    <x v="18"/>
    <s v="MLR"/>
    <x v="2"/>
    <x v="13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8"/>
    <s v="MLR"/>
    <x v="2"/>
    <x v="15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8"/>
    <s v="MLR"/>
    <x v="2"/>
    <x v="15"/>
    <n v="1"/>
    <n v="0.05"/>
    <n v="24"/>
    <n v="5"/>
    <m/>
    <s v="Y"/>
    <m/>
    <m/>
    <m/>
    <m/>
    <m/>
    <m/>
    <m/>
    <n v="1"/>
    <s v="P"/>
    <s v="PALE"/>
    <m/>
    <m/>
  </r>
  <r>
    <d v="2013-11-01T00:00:00"/>
    <x v="2"/>
    <x v="6"/>
    <x v="18"/>
    <s v="MLR"/>
    <x v="2"/>
    <x v="15"/>
    <n v="4"/>
    <n v="0.2"/>
    <n v="24"/>
    <n v="5"/>
    <m/>
    <s v="Y"/>
    <m/>
    <m/>
    <m/>
    <m/>
    <m/>
    <m/>
    <m/>
    <n v="0"/>
    <m/>
    <m/>
    <m/>
    <m/>
  </r>
  <r>
    <d v="2013-11-01T00:00:00"/>
    <x v="2"/>
    <x v="6"/>
    <x v="19"/>
    <s v="MLR"/>
    <x v="2"/>
    <x v="15"/>
    <n v="1"/>
    <n v="0.05"/>
    <n v="24"/>
    <n v="5"/>
    <m/>
    <s v="Y"/>
    <m/>
    <m/>
    <m/>
    <s v="Y"/>
    <m/>
    <m/>
    <m/>
    <n v="1"/>
    <m/>
    <s v="FB"/>
    <m/>
    <m/>
  </r>
  <r>
    <d v="2013-11-01T00:00:00"/>
    <x v="2"/>
    <x v="6"/>
    <x v="19"/>
    <s v="MLR"/>
    <x v="2"/>
    <x v="15"/>
    <n v="1"/>
    <n v="0.05"/>
    <n v="24"/>
    <n v="5"/>
    <m/>
    <s v="Y"/>
    <m/>
    <m/>
    <m/>
    <s v="Y"/>
    <m/>
    <m/>
    <m/>
    <n v="0"/>
    <m/>
    <s v="SEDIMENT"/>
    <m/>
    <m/>
  </r>
  <r>
    <d v="2013-11-01T00:00:00"/>
    <x v="2"/>
    <x v="6"/>
    <x v="19"/>
    <s v="MLR"/>
    <x v="2"/>
    <x v="16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9"/>
    <s v="MLR"/>
    <x v="2"/>
    <x v="18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9"/>
    <s v="MLR"/>
    <x v="2"/>
    <x v="18"/>
    <n v="1"/>
    <n v="0.05"/>
    <n v="24"/>
    <n v="5"/>
    <m/>
    <s v="Y"/>
    <m/>
    <m/>
    <m/>
    <m/>
    <m/>
    <m/>
    <m/>
    <n v="0"/>
    <m/>
    <s v="SEDIMENT"/>
    <m/>
    <m/>
  </r>
  <r>
    <d v="2013-11-01T00:00:00"/>
    <x v="2"/>
    <x v="6"/>
    <x v="20"/>
    <s v="MLR"/>
    <x v="2"/>
    <x v="13"/>
    <n v="1"/>
    <n v="0.05"/>
    <n v="24"/>
    <n v="4.9000000000000004"/>
    <m/>
    <s v="Y"/>
    <m/>
    <m/>
    <m/>
    <s v="Y"/>
    <m/>
    <m/>
    <m/>
    <n v="1"/>
    <m/>
    <s v="FB"/>
    <m/>
    <m/>
  </r>
  <r>
    <d v="2013-11-01T00:00:00"/>
    <x v="2"/>
    <x v="6"/>
    <x v="20"/>
    <s v="MLR"/>
    <x v="2"/>
    <x v="12"/>
    <n v="1"/>
    <n v="0.05"/>
    <n v="24"/>
    <n v="4.9000000000000004"/>
    <m/>
    <s v="Y"/>
    <m/>
    <m/>
    <m/>
    <s v="Y"/>
    <m/>
    <m/>
    <m/>
    <n v="1"/>
    <s v="PB"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s v="Y"/>
    <m/>
    <m/>
    <m/>
    <n v="1"/>
    <s v="PB"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1-01T00:00:00"/>
    <x v="2"/>
    <x v="6"/>
    <x v="20"/>
    <s v="MLR"/>
    <x v="2"/>
    <x v="14"/>
    <n v="1"/>
    <n v="0.05"/>
    <n v="24"/>
    <n v="4.9000000000000004"/>
    <m/>
    <s v="Y"/>
    <m/>
    <m/>
    <m/>
    <s v="Y"/>
    <m/>
    <m/>
    <m/>
    <n v="0"/>
    <m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m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1"/>
    <m/>
    <s v="BLOTCHY -UK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1"/>
    <m/>
    <s v="FB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s v="FINGER SPONGE TOUCH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2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8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m/>
    <m/>
    <m/>
    <n v="13"/>
    <n v="1"/>
    <m/>
    <s v="PALYTHOA OVERGROWTH"/>
    <m/>
    <m/>
  </r>
  <r>
    <d v="2013-11-01T00:00:00"/>
    <x v="2"/>
    <x v="7"/>
    <x v="21"/>
    <s v="WFP"/>
    <x v="2"/>
    <x v="12"/>
    <n v="1"/>
    <n v="0.05"/>
    <n v="25"/>
    <n v="4.9000000000000004"/>
    <m/>
    <s v="Y"/>
    <m/>
    <m/>
    <m/>
    <m/>
    <m/>
    <m/>
    <n v="4"/>
    <n v="1"/>
    <s v="SED"/>
    <s v="SEDIMENT"/>
    <m/>
    <m/>
  </r>
  <r>
    <d v="2013-11-01T00:00:00"/>
    <x v="2"/>
    <x v="7"/>
    <x v="21"/>
    <s v="WFP"/>
    <x v="2"/>
    <x v="14"/>
    <n v="1"/>
    <n v="0.05"/>
    <n v="25"/>
    <n v="4.9000000000000004"/>
    <m/>
    <s v="Y"/>
    <m/>
    <m/>
    <m/>
    <m/>
    <m/>
    <m/>
    <n v="4"/>
    <n v="1"/>
    <s v="SED"/>
    <s v="SEDIMENT"/>
    <m/>
    <m/>
  </r>
  <r>
    <d v="2013-11-01T00:00:00"/>
    <x v="2"/>
    <x v="7"/>
    <x v="21"/>
    <s v="WFP"/>
    <x v="2"/>
    <x v="14"/>
    <n v="1"/>
    <n v="0.05"/>
    <m/>
    <m/>
    <m/>
    <m/>
    <m/>
    <m/>
    <m/>
    <m/>
    <m/>
    <m/>
    <n v="5"/>
    <n v="1"/>
    <s v="SED"/>
    <s v="SEDIMENT"/>
    <m/>
    <m/>
  </r>
  <r>
    <d v="2013-11-01T00:00:00"/>
    <x v="2"/>
    <x v="7"/>
    <x v="21"/>
    <s v="WFP"/>
    <x v="2"/>
    <x v="14"/>
    <n v="1"/>
    <n v="0.05"/>
    <m/>
    <m/>
    <m/>
    <m/>
    <m/>
    <m/>
    <m/>
    <m/>
    <m/>
    <m/>
    <n v="13"/>
    <n v="1"/>
    <s v="SED"/>
    <s v="SEDIMENT"/>
    <m/>
    <m/>
  </r>
  <r>
    <d v="2013-11-01T00:00:00"/>
    <x v="2"/>
    <x v="7"/>
    <x v="21"/>
    <s v="WFP"/>
    <x v="2"/>
    <x v="18"/>
    <n v="1"/>
    <n v="0.05"/>
    <n v="25"/>
    <n v="4.9000000000000004"/>
    <m/>
    <s v="Y"/>
    <m/>
    <m/>
    <m/>
    <m/>
    <m/>
    <m/>
    <n v="10"/>
    <n v="0"/>
    <m/>
    <m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2"/>
    <n v="1"/>
    <n v="0.05"/>
    <n v="25"/>
    <n v="4.75"/>
    <m/>
    <s v="Y"/>
    <m/>
    <m/>
    <m/>
    <s v="Y"/>
    <m/>
    <m/>
    <m/>
    <n v="1"/>
    <s v="B"/>
    <s v="BLEACHING W/WORM + SEDIMENT"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m/>
    <s v="SEDIMENT/OVERGROWTH"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1"/>
    <m/>
    <s v="RECEDING MARGIN"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4"/>
    <n v="1"/>
    <n v="0.05"/>
    <n v="25"/>
    <n v="4.75"/>
    <m/>
    <s v="Y"/>
    <m/>
    <m/>
    <m/>
    <m/>
    <m/>
    <m/>
    <n v="5"/>
    <n v="1"/>
    <s v="SED"/>
    <s v="SEDIMENT"/>
    <m/>
    <m/>
  </r>
  <r>
    <d v="2013-11-01T00:00:00"/>
    <x v="2"/>
    <x v="7"/>
    <x v="22"/>
    <s v="WFP"/>
    <x v="2"/>
    <x v="12"/>
    <n v="1"/>
    <n v="0.05"/>
    <n v="25"/>
    <n v="4.75"/>
    <m/>
    <s v="Y"/>
    <m/>
    <m/>
    <m/>
    <m/>
    <m/>
    <m/>
    <n v="5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8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7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8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6"/>
    <n v="0"/>
    <m/>
    <m/>
    <m/>
    <m/>
  </r>
  <r>
    <d v="2013-11-01T00:00:00"/>
    <x v="2"/>
    <x v="7"/>
    <x v="22"/>
    <s v="WFP"/>
    <x v="2"/>
    <x v="15"/>
    <n v="1"/>
    <n v="0.05"/>
    <m/>
    <m/>
    <m/>
    <m/>
    <m/>
    <m/>
    <m/>
    <m/>
    <m/>
    <m/>
    <n v="13"/>
    <n v="0"/>
    <m/>
    <m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m/>
    <m/>
    <m/>
    <n v="3"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m/>
    <m/>
    <m/>
    <n v="23"/>
    <n v="0"/>
    <m/>
    <m/>
    <m/>
    <m/>
  </r>
  <r>
    <d v="2013-11-01T00:00:00"/>
    <x v="2"/>
    <x v="7"/>
    <x v="22"/>
    <s v="WFP"/>
    <x v="2"/>
    <x v="20"/>
    <n v="1"/>
    <n v="0.05"/>
    <n v="25"/>
    <n v="4.75"/>
    <m/>
    <s v="Y"/>
    <m/>
    <m/>
    <m/>
    <m/>
    <m/>
    <m/>
    <n v="4"/>
    <n v="0"/>
    <m/>
    <m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m/>
    <m/>
    <m/>
    <n v="6"/>
    <n v="0"/>
    <m/>
    <m/>
    <m/>
    <m/>
  </r>
  <r>
    <d v="2013-11-01T00:00:00"/>
    <x v="2"/>
    <x v="7"/>
    <x v="22"/>
    <s v="WFP"/>
    <x v="2"/>
    <x v="18"/>
    <n v="1"/>
    <n v="0.05"/>
    <m/>
    <m/>
    <m/>
    <m/>
    <m/>
    <m/>
    <m/>
    <m/>
    <m/>
    <m/>
    <n v="11"/>
    <n v="0"/>
    <m/>
    <m/>
    <m/>
    <m/>
  </r>
  <r>
    <d v="2013-11-01T00:00:00"/>
    <x v="2"/>
    <x v="7"/>
    <x v="22"/>
    <s v="WFP"/>
    <x v="2"/>
    <x v="16"/>
    <n v="1"/>
    <n v="0.05"/>
    <m/>
    <m/>
    <m/>
    <m/>
    <m/>
    <m/>
    <m/>
    <m/>
    <m/>
    <m/>
    <n v="3"/>
    <n v="0"/>
    <m/>
    <m/>
    <m/>
    <m/>
  </r>
  <r>
    <d v="2013-11-01T00:00:00"/>
    <x v="2"/>
    <x v="7"/>
    <x v="22"/>
    <s v="WFP"/>
    <x v="2"/>
    <x v="16"/>
    <n v="1"/>
    <n v="0.05"/>
    <n v="25"/>
    <n v="4.75"/>
    <m/>
    <s v="Y"/>
    <m/>
    <m/>
    <m/>
    <m/>
    <m/>
    <m/>
    <n v="6"/>
    <n v="0"/>
    <m/>
    <m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s v="Y"/>
    <m/>
    <m/>
    <m/>
    <n v="1"/>
    <s v="B"/>
    <s v="BLEACHING W/SEDIMENT OVER"/>
    <m/>
    <m/>
  </r>
  <r>
    <d v="2013-11-01T00:00:00"/>
    <x v="2"/>
    <x v="7"/>
    <x v="23"/>
    <s v="WFP"/>
    <x v="2"/>
    <x v="13"/>
    <n v="1"/>
    <n v="0.05"/>
    <n v="25"/>
    <n v="4.8"/>
    <m/>
    <s v="Y"/>
    <m/>
    <m/>
    <m/>
    <s v="Y"/>
    <m/>
    <m/>
    <m/>
    <n v="1"/>
    <m/>
    <s v="SPONGE OVERGROWTH FROM WEST"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s v="Y"/>
    <m/>
    <m/>
    <m/>
    <n v="1"/>
    <m/>
    <s v="SEDIMENT OVER"/>
    <m/>
    <m/>
  </r>
  <r>
    <d v="2013-11-01T00:00:00"/>
    <x v="2"/>
    <x v="7"/>
    <x v="23"/>
    <s v="WFP"/>
    <x v="2"/>
    <x v="22"/>
    <n v="1"/>
    <n v="0.05"/>
    <n v="25"/>
    <n v="4.8"/>
    <m/>
    <s v="Y"/>
    <m/>
    <m/>
    <m/>
    <s v="Y"/>
    <m/>
    <m/>
    <m/>
    <n v="0"/>
    <m/>
    <s v="X-MAS TEE WORMS"/>
    <m/>
    <m/>
  </r>
  <r>
    <d v="2013-11-01T00:00:00"/>
    <x v="2"/>
    <x v="7"/>
    <x v="23"/>
    <s v="WFP"/>
    <x v="2"/>
    <x v="16"/>
    <n v="1"/>
    <n v="0.05"/>
    <n v="25"/>
    <n v="4.8"/>
    <m/>
    <s v="Y"/>
    <m/>
    <m/>
    <m/>
    <s v="Y"/>
    <m/>
    <m/>
    <m/>
    <n v="0"/>
    <m/>
    <s v="ECO-BALL"/>
    <m/>
    <m/>
  </r>
  <r>
    <d v="2013-11-01T00:00:00"/>
    <x v="2"/>
    <x v="7"/>
    <x v="23"/>
    <s v="WFP"/>
    <x v="2"/>
    <x v="13"/>
    <n v="1"/>
    <n v="0.05"/>
    <n v="25"/>
    <n v="4.8"/>
    <m/>
    <s v="Y"/>
    <m/>
    <m/>
    <m/>
    <s v="Y"/>
    <m/>
    <m/>
    <m/>
    <n v="0"/>
    <m/>
    <s v="OLD PARTIAL MORTALITY"/>
    <m/>
    <m/>
  </r>
  <r>
    <d v="2013-11-01T00:00:00"/>
    <x v="2"/>
    <x v="7"/>
    <x v="23"/>
    <s v="WFP"/>
    <x v="2"/>
    <x v="12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2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6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5"/>
    <n v="1"/>
    <n v="0.05"/>
    <m/>
    <m/>
    <m/>
    <m/>
    <m/>
    <m/>
    <m/>
    <m/>
    <m/>
    <m/>
    <n v="5"/>
    <n v="0"/>
    <s v="SED"/>
    <s v="SEDIMENT"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m/>
    <m/>
    <m/>
    <n v="8"/>
    <n v="1"/>
    <s v="SED"/>
    <s v="SEDIMENT"/>
    <m/>
    <m/>
  </r>
  <r>
    <d v="2013-11-01T00:00:00"/>
    <x v="2"/>
    <x v="7"/>
    <x v="23"/>
    <s v="WFP"/>
    <x v="2"/>
    <x v="18"/>
    <n v="1"/>
    <n v="0.05"/>
    <m/>
    <m/>
    <m/>
    <m/>
    <m/>
    <m/>
    <m/>
    <m/>
    <m/>
    <m/>
    <n v="7"/>
    <n v="0"/>
    <m/>
    <m/>
    <m/>
    <m/>
  </r>
  <r>
    <d v="2013-11-01T00:00:00"/>
    <x v="2"/>
    <x v="7"/>
    <x v="23"/>
    <s v="WFP"/>
    <x v="2"/>
    <x v="18"/>
    <n v="1"/>
    <n v="0.05"/>
    <n v="25"/>
    <n v="4.8"/>
    <m/>
    <s v="Y"/>
    <m/>
    <m/>
    <m/>
    <m/>
    <m/>
    <m/>
    <n v="7"/>
    <n v="1"/>
    <m/>
    <s v="TURF MACROALGAE"/>
    <m/>
    <m/>
  </r>
  <r>
    <d v="2013-11-01T00:00:00"/>
    <x v="2"/>
    <x v="7"/>
    <x v="23"/>
    <s v="WFP"/>
    <x v="2"/>
    <x v="12"/>
    <n v="5"/>
    <n v="0.25"/>
    <n v="25"/>
    <n v="4.8"/>
    <m/>
    <s v="Y"/>
    <m/>
    <m/>
    <m/>
    <m/>
    <m/>
    <m/>
    <m/>
    <n v="0"/>
    <m/>
    <m/>
    <m/>
    <m/>
  </r>
  <r>
    <d v="2013-11-01T00:00:00"/>
    <x v="2"/>
    <x v="7"/>
    <x v="23"/>
    <s v="WFP"/>
    <x v="2"/>
    <x v="18"/>
    <n v="7"/>
    <n v="0.35"/>
    <n v="25"/>
    <n v="4.8"/>
    <m/>
    <s v="Y"/>
    <m/>
    <m/>
    <m/>
    <m/>
    <m/>
    <m/>
    <m/>
    <n v="0"/>
    <m/>
    <m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1"/>
    <m/>
    <s v="FB"/>
    <m/>
    <m/>
  </r>
  <r>
    <d v="2013-11-01T00:00:00"/>
    <x v="2"/>
    <x v="1"/>
    <x v="1"/>
    <s v="WFP"/>
    <x v="2"/>
    <x v="14"/>
    <n v="1"/>
    <n v="0.05"/>
    <n v="27"/>
    <s v="N/A"/>
    <m/>
    <s v="Y"/>
    <m/>
    <m/>
    <m/>
    <s v="Y"/>
    <m/>
    <m/>
    <m/>
    <n v="1"/>
    <m/>
    <s v="ALGAL COVER"/>
    <m/>
    <m/>
  </r>
  <r>
    <d v="2013-11-01T00:00:00"/>
    <x v="2"/>
    <x v="1"/>
    <x v="1"/>
    <s v="WFP"/>
    <x v="2"/>
    <x v="12"/>
    <n v="1"/>
    <n v="0.05"/>
    <n v="27"/>
    <s v="N/A"/>
    <m/>
    <s v="Y"/>
    <m/>
    <m/>
    <m/>
    <s v="Y"/>
    <m/>
    <m/>
    <m/>
    <n v="1"/>
    <m/>
    <s v="TRAIL FROM WORM/SEDIMENT/TURF"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1"/>
    <s v="B"/>
    <s v="BLEACHED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4"/>
    <n v="1"/>
    <s v="SED"/>
    <s v="SEDIMENT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1"/>
    <s v="B"/>
    <s v="BLEACHED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7"/>
    <n v="1"/>
    <n v="0.05"/>
    <n v="27"/>
    <s v="N/A"/>
    <m/>
    <s v="Y"/>
    <m/>
    <m/>
    <m/>
    <m/>
    <m/>
    <m/>
    <n v="5"/>
    <n v="0"/>
    <m/>
    <m/>
    <m/>
    <m/>
  </r>
  <r>
    <d v="2013-11-01T00:00:00"/>
    <x v="2"/>
    <x v="1"/>
    <x v="1"/>
    <s v="WFP"/>
    <x v="2"/>
    <x v="16"/>
    <n v="2"/>
    <n v="0.1"/>
    <n v="27"/>
    <s v="N/A"/>
    <m/>
    <s v="Y"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1"/>
    <m/>
    <s v="SPONGE OVERGROWTH"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2"/>
    <s v="WFP"/>
    <x v="2"/>
    <x v="15"/>
    <n v="3"/>
    <n v="0.15"/>
    <n v="27"/>
    <s v="N/A"/>
    <m/>
    <s v="Y"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m/>
    <m/>
    <m/>
    <n v="4"/>
    <n v="0"/>
    <m/>
    <m/>
    <m/>
    <m/>
  </r>
  <r>
    <d v="2013-11-01T00:00:00"/>
    <x v="2"/>
    <x v="1"/>
    <x v="2"/>
    <s v="WFP"/>
    <x v="2"/>
    <x v="14"/>
    <n v="1"/>
    <n v="0.05"/>
    <n v="27"/>
    <s v="N/A"/>
    <m/>
    <s v="Y"/>
    <m/>
    <m/>
    <m/>
    <m/>
    <m/>
    <m/>
    <n v="7"/>
    <n v="0"/>
    <m/>
    <m/>
    <m/>
    <m/>
  </r>
  <r>
    <d v="2013-11-01T00:00:00"/>
    <x v="2"/>
    <x v="1"/>
    <x v="2"/>
    <s v="WFP"/>
    <x v="2"/>
    <x v="17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7"/>
    <n v="1"/>
    <n v="0.05"/>
    <n v="27"/>
    <s v="N/A"/>
    <m/>
    <s v="Y"/>
    <m/>
    <m/>
    <m/>
    <m/>
    <m/>
    <m/>
    <n v="12"/>
    <n v="0"/>
    <m/>
    <m/>
    <m/>
    <m/>
  </r>
  <r>
    <d v="2013-11-01T00:00:00"/>
    <x v="2"/>
    <x v="1"/>
    <x v="2"/>
    <s v="WFP"/>
    <x v="2"/>
    <x v="16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6"/>
    <n v="1"/>
    <n v="0.05"/>
    <n v="27"/>
    <s v="N/A"/>
    <m/>
    <s v="Y"/>
    <m/>
    <m/>
    <m/>
    <m/>
    <m/>
    <m/>
    <n v="10"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s v="Y"/>
    <m/>
    <m/>
    <m/>
    <n v="1"/>
    <m/>
    <s v="SEDIMENT/TURF ALGAE"/>
    <m/>
    <m/>
  </r>
  <r>
    <d v="2013-11-01T00:00:00"/>
    <x v="2"/>
    <x v="1"/>
    <x v="3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5"/>
    <n v="1"/>
    <n v="0.05"/>
    <m/>
    <m/>
    <m/>
    <m/>
    <m/>
    <m/>
    <m/>
    <m/>
    <m/>
    <m/>
    <n v="6"/>
    <n v="0"/>
    <m/>
    <m/>
    <m/>
    <m/>
  </r>
  <r>
    <d v="2013-11-01T00:00:00"/>
    <x v="2"/>
    <x v="1"/>
    <x v="3"/>
    <s v="WFP"/>
    <x v="2"/>
    <x v="15"/>
    <n v="3"/>
    <n v="0.15"/>
    <n v="27"/>
    <s v="N/A"/>
    <m/>
    <s v="Y"/>
    <m/>
    <m/>
    <m/>
    <m/>
    <m/>
    <m/>
    <n v="3"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m/>
    <m/>
    <m/>
    <n v="3"/>
    <n v="0"/>
    <m/>
    <m/>
    <m/>
    <m/>
  </r>
  <r>
    <d v="2013-11-01T00:00:00"/>
    <x v="2"/>
    <x v="1"/>
    <x v="3"/>
    <s v="WFP"/>
    <x v="2"/>
    <x v="17"/>
    <n v="1"/>
    <n v="0.05"/>
    <m/>
    <m/>
    <m/>
    <m/>
    <m/>
    <m/>
    <m/>
    <m/>
    <m/>
    <m/>
    <n v="3"/>
    <n v="0"/>
    <m/>
    <m/>
    <m/>
    <m/>
  </r>
  <r>
    <d v="2013-11-01T00:00:00"/>
    <x v="2"/>
    <x v="1"/>
    <x v="3"/>
    <s v="WFP"/>
    <x v="2"/>
    <x v="17"/>
    <n v="2"/>
    <n v="0.1"/>
    <m/>
    <m/>
    <m/>
    <m/>
    <m/>
    <m/>
    <m/>
    <m/>
    <m/>
    <m/>
    <n v="5"/>
    <n v="0"/>
    <m/>
    <m/>
    <m/>
    <m/>
  </r>
  <r>
    <d v="2013-11-01T00:00:00"/>
    <x v="2"/>
    <x v="1"/>
    <x v="3"/>
    <s v="WFP"/>
    <x v="2"/>
    <x v="17"/>
    <n v="1"/>
    <n v="0.05"/>
    <m/>
    <m/>
    <m/>
    <m/>
    <m/>
    <m/>
    <m/>
    <m/>
    <m/>
    <m/>
    <n v="6"/>
    <n v="0"/>
    <m/>
    <m/>
    <m/>
    <m/>
  </r>
  <r>
    <d v="2013-11-01T00:00:00"/>
    <x v="2"/>
    <x v="2"/>
    <x v="6"/>
    <s v="MLR"/>
    <x v="2"/>
    <x v="20"/>
    <n v="1"/>
    <n v="0.05"/>
    <n v="24"/>
    <n v="4.5"/>
    <m/>
    <s v="Y"/>
    <m/>
    <m/>
    <m/>
    <s v="Y"/>
    <m/>
    <m/>
    <m/>
    <n v="1"/>
    <s v="M"/>
    <s v="MUCUS"/>
    <m/>
    <m/>
  </r>
  <r>
    <d v="2013-11-01T00:00:00"/>
    <x v="2"/>
    <x v="2"/>
    <x v="6"/>
    <s v="MLR"/>
    <x v="2"/>
    <x v="16"/>
    <n v="1"/>
    <n v="0.05"/>
    <n v="24"/>
    <n v="4.5"/>
    <m/>
    <s v="Y"/>
    <m/>
    <m/>
    <m/>
    <s v="Y"/>
    <m/>
    <m/>
    <m/>
    <n v="0"/>
    <m/>
    <s v="MA/SED"/>
    <m/>
    <m/>
  </r>
  <r>
    <d v="2013-11-01T00:00:00"/>
    <x v="2"/>
    <x v="2"/>
    <x v="6"/>
    <s v="MLR"/>
    <x v="2"/>
    <x v="22"/>
    <n v="1"/>
    <n v="0.05"/>
    <n v="24"/>
    <n v="4.5"/>
    <m/>
    <s v="Y"/>
    <m/>
    <m/>
    <m/>
    <s v="Y"/>
    <m/>
    <m/>
    <m/>
    <n v="0"/>
    <m/>
    <s v="SED"/>
    <m/>
    <m/>
  </r>
  <r>
    <d v="2013-11-01T00:00:00"/>
    <x v="2"/>
    <x v="2"/>
    <x v="6"/>
    <s v="MLR"/>
    <x v="2"/>
    <x v="13"/>
    <n v="1"/>
    <n v="0.05"/>
    <n v="24"/>
    <n v="4.5"/>
    <m/>
    <s v="Y"/>
    <m/>
    <m/>
    <m/>
    <s v="Y"/>
    <m/>
    <m/>
    <m/>
    <n v="0"/>
    <m/>
    <s v="SED"/>
    <m/>
    <m/>
  </r>
  <r>
    <d v="2013-11-01T00:00:00"/>
    <x v="2"/>
    <x v="2"/>
    <x v="6"/>
    <s v="MLR"/>
    <x v="2"/>
    <x v="22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23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2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1"/>
    <s v="M"/>
    <s v="MUCUS"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1"/>
    <s v="P"/>
    <s v="PALE"/>
    <m/>
    <m/>
  </r>
  <r>
    <d v="2013-11-01T00:00:00"/>
    <x v="2"/>
    <x v="2"/>
    <x v="6"/>
    <s v="MLR"/>
    <x v="2"/>
    <x v="12"/>
    <n v="2"/>
    <n v="0.1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13"/>
    <n v="0"/>
    <n v="0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20"/>
    <n v="0"/>
    <n v="0"/>
    <n v="24"/>
    <n v="4.5"/>
    <m/>
    <s v="Y"/>
    <m/>
    <m/>
    <m/>
    <m/>
    <m/>
    <m/>
    <m/>
    <n v="0"/>
    <m/>
    <m/>
    <m/>
    <m/>
  </r>
  <r>
    <d v="2013-11-01T00:00:00"/>
    <x v="2"/>
    <x v="2"/>
    <x v="7"/>
    <s v="MLR"/>
    <x v="2"/>
    <x v="15"/>
    <n v="1"/>
    <n v="0.05"/>
    <n v="24"/>
    <n v="4.7"/>
    <m/>
    <s v="Y"/>
    <m/>
    <m/>
    <m/>
    <s v="Y"/>
    <m/>
    <m/>
    <m/>
    <n v="0"/>
    <m/>
    <s v="FEATHER WORMS"/>
    <m/>
    <m/>
  </r>
  <r>
    <d v="2013-11-01T00:00:00"/>
    <x v="2"/>
    <x v="2"/>
    <x v="7"/>
    <s v="MLR"/>
    <x v="2"/>
    <x v="12"/>
    <n v="1"/>
    <n v="0.05"/>
    <n v="24"/>
    <n v="4.7"/>
    <m/>
    <s v="Y"/>
    <m/>
    <m/>
    <m/>
    <s v="Y"/>
    <m/>
    <m/>
    <m/>
    <n v="0"/>
    <m/>
    <s v="SED"/>
    <m/>
    <m/>
  </r>
  <r>
    <d v="2013-11-01T00:00:00"/>
    <x v="2"/>
    <x v="2"/>
    <x v="7"/>
    <s v="MLR"/>
    <x v="2"/>
    <x v="13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7"/>
    <s v="MLR"/>
    <x v="2"/>
    <x v="20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7"/>
    <s v="MLR"/>
    <x v="2"/>
    <x v="24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22"/>
    <n v="1"/>
    <n v="0.05"/>
    <n v="24"/>
    <n v="4.5999999999999996"/>
    <m/>
    <s v="Y"/>
    <m/>
    <m/>
    <m/>
    <s v="Y"/>
    <m/>
    <m/>
    <m/>
    <n v="0"/>
    <m/>
    <s v="FEATHER WORM CENTER"/>
    <m/>
    <m/>
  </r>
  <r>
    <d v="2013-11-01T00:00:00"/>
    <x v="2"/>
    <x v="2"/>
    <x v="8"/>
    <s v="MLR"/>
    <x v="2"/>
    <x v="20"/>
    <n v="1"/>
    <n v="0.05"/>
    <n v="24"/>
    <n v="4.5999999999999996"/>
    <m/>
    <s v="Y"/>
    <m/>
    <m/>
    <m/>
    <s v="Y"/>
    <m/>
    <m/>
    <m/>
    <n v="0"/>
    <m/>
    <s v="WORM IN CENTER, TURF, SED"/>
    <m/>
    <m/>
  </r>
  <r>
    <d v="2013-11-01T00:00:00"/>
    <x v="2"/>
    <x v="2"/>
    <x v="8"/>
    <s v="MLR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5"/>
    <n v="1"/>
    <n v="0.05"/>
    <n v="24"/>
    <n v="4.5999999999999996"/>
    <m/>
    <s v="Y"/>
    <m/>
    <m/>
    <m/>
    <m/>
    <m/>
    <m/>
    <m/>
    <n v="0"/>
    <m/>
    <s v="MA, SED"/>
    <m/>
    <m/>
  </r>
  <r>
    <d v="2013-11-01T00:00:00"/>
    <x v="2"/>
    <x v="2"/>
    <x v="8"/>
    <s v="MLR"/>
    <x v="2"/>
    <x v="13"/>
    <n v="1"/>
    <n v="0.05"/>
    <n v="24"/>
    <n v="4.5999999999999996"/>
    <m/>
    <s v="Y"/>
    <m/>
    <m/>
    <m/>
    <m/>
    <m/>
    <m/>
    <m/>
    <n v="0"/>
    <m/>
    <s v="WORMS"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s v="Y"/>
    <m/>
    <m/>
    <m/>
    <n v="1"/>
    <s v="B"/>
    <s v="BLEACHED WITH SEDIMENT"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s v="Y"/>
    <m/>
    <m/>
    <m/>
    <n v="1"/>
    <s v="B"/>
    <s v="POSSIBLE BLEEACHING FROM SEDIMENTATION AROUND BOTTOM ;RECEDING MARGIN/WORMS/SED"/>
    <m/>
    <m/>
  </r>
  <r>
    <d v="2013-11-01T00:00:00"/>
    <x v="2"/>
    <x v="4"/>
    <x v="12"/>
    <s v="WFP"/>
    <x v="2"/>
    <x v="12"/>
    <n v="1"/>
    <n v="0.05"/>
    <n v="28"/>
    <s v="N/A"/>
    <m/>
    <s v="Y"/>
    <m/>
    <m/>
    <m/>
    <s v="Y"/>
    <m/>
    <m/>
    <m/>
    <n v="1"/>
    <s v="B"/>
    <m/>
    <m/>
    <m/>
  </r>
  <r>
    <d v="2013-11-01T00:00:00"/>
    <x v="2"/>
    <x v="4"/>
    <x v="12"/>
    <s v="WFP"/>
    <x v="2"/>
    <x v="13"/>
    <n v="1"/>
    <n v="0.05"/>
    <n v="28"/>
    <s v="N/A"/>
    <m/>
    <s v="Y"/>
    <m/>
    <m/>
    <m/>
    <s v="Y"/>
    <m/>
    <m/>
    <m/>
    <n v="1"/>
    <m/>
    <s v="RECEDING MARGIN/FISH BITES AT THE TOP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1"/>
    <m/>
    <s v="DEAD RECEDING MARGIN"/>
    <m/>
    <m/>
  </r>
  <r>
    <d v="2013-11-01T00:00:00"/>
    <x v="2"/>
    <x v="4"/>
    <x v="12"/>
    <s v="WFP"/>
    <x v="2"/>
    <x v="12"/>
    <n v="1"/>
    <n v="0.05"/>
    <n v="28"/>
    <s v="N/A"/>
    <m/>
    <s v="Y"/>
    <m/>
    <m/>
    <m/>
    <s v="Y"/>
    <m/>
    <m/>
    <m/>
    <n v="0"/>
    <s v="B"/>
    <s v="BLEACHED WITH SEDIMENT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0"/>
    <m/>
    <s v="OLD DEAD MARGIN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0"/>
    <m/>
    <s v="OLD DEAD NOTCH"/>
    <m/>
    <m/>
  </r>
  <r>
    <d v="2013-11-01T00:00:00"/>
    <x v="2"/>
    <x v="4"/>
    <x v="12"/>
    <s v="WFP"/>
    <x v="2"/>
    <x v="21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m/>
    <m/>
    <m/>
    <n v="4"/>
    <n v="1"/>
    <m/>
    <s v="SEDIMENT"/>
    <m/>
    <m/>
  </r>
  <r>
    <d v="2013-11-01T00:00:00"/>
    <x v="2"/>
    <x v="4"/>
    <x v="12"/>
    <s v="WFP"/>
    <x v="2"/>
    <x v="14"/>
    <n v="1"/>
    <n v="0.05"/>
    <m/>
    <m/>
    <m/>
    <m/>
    <m/>
    <m/>
    <m/>
    <m/>
    <m/>
    <m/>
    <n v="7"/>
    <n v="0"/>
    <m/>
    <m/>
    <m/>
    <m/>
  </r>
  <r>
    <d v="2013-11-01T00:00:00"/>
    <x v="2"/>
    <x v="4"/>
    <x v="12"/>
    <s v="WFP"/>
    <x v="2"/>
    <x v="14"/>
    <n v="1"/>
    <n v="0.05"/>
    <m/>
    <m/>
    <m/>
    <m/>
    <m/>
    <m/>
    <m/>
    <m/>
    <m/>
    <m/>
    <n v="6"/>
    <n v="0"/>
    <m/>
    <m/>
    <m/>
    <m/>
  </r>
  <r>
    <d v="2013-11-01T00:00:00"/>
    <x v="2"/>
    <x v="4"/>
    <x v="12"/>
    <s v="WFP"/>
    <x v="2"/>
    <x v="16"/>
    <n v="1"/>
    <n v="0.05"/>
    <m/>
    <m/>
    <m/>
    <m/>
    <m/>
    <m/>
    <m/>
    <m/>
    <m/>
    <m/>
    <n v="13"/>
    <n v="0"/>
    <s v="SED"/>
    <s v="SEDIMENT"/>
    <m/>
    <m/>
  </r>
  <r>
    <d v="2013-11-01T00:00:00"/>
    <x v="2"/>
    <x v="4"/>
    <x v="12"/>
    <s v="WFP"/>
    <x v="2"/>
    <x v="16"/>
    <n v="1"/>
    <n v="0.05"/>
    <n v="28"/>
    <s v="N/A"/>
    <m/>
    <s v="Y"/>
    <m/>
    <m/>
    <m/>
    <m/>
    <m/>
    <m/>
    <n v="5"/>
    <n v="1"/>
    <s v="SED"/>
    <s v="SEDIMENT"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1"/>
    <m/>
    <s v="WP"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s v="Eco ball"/>
    <m/>
    <m/>
  </r>
  <r>
    <d v="2013-11-01T00:00:00"/>
    <x v="2"/>
    <x v="4"/>
    <x v="13"/>
    <s v="WFP"/>
    <x v="2"/>
    <x v="16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25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5"/>
    <n v="1"/>
    <n v="0.05"/>
    <n v="28"/>
    <s v="N/A"/>
    <m/>
    <s v="Y"/>
    <m/>
    <m/>
    <m/>
    <m/>
    <m/>
    <m/>
    <n v="5"/>
    <n v="1"/>
    <m/>
    <s v="SEDIMENT"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3"/>
    <n v="1"/>
    <s v="SED"/>
    <s v="SEDIMENT"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8"/>
    <n v="0"/>
    <m/>
    <m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5"/>
    <n v="1"/>
    <s v="SED"/>
    <s v="SEDIMENT"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m/>
    <m/>
    <m/>
    <n v="7"/>
    <n v="1"/>
    <s v="SED"/>
    <s v="SEDIMENT"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m/>
    <m/>
    <m/>
    <n v="4"/>
    <n v="0"/>
    <m/>
    <m/>
    <m/>
    <m/>
  </r>
  <r>
    <d v="2013-11-01T00:00:00"/>
    <x v="2"/>
    <x v="4"/>
    <x v="14"/>
    <s v="WFP"/>
    <x v="2"/>
    <x v="15"/>
    <n v="1"/>
    <n v="0.05"/>
    <n v="28"/>
    <s v="N/A"/>
    <m/>
    <s v="Y"/>
    <m/>
    <m/>
    <m/>
    <s v="Y"/>
    <m/>
    <m/>
    <n v="12"/>
    <n v="1"/>
    <s v="B"/>
    <s v="POSSIBLE BLEEACHING FROM SEDIMENTATION AROUND BOTTOM; RECEDING MARGIN"/>
    <m/>
    <m/>
  </r>
  <r>
    <d v="2013-11-01T00:00:00"/>
    <x v="2"/>
    <x v="4"/>
    <x v="14"/>
    <s v="WFP"/>
    <x v="2"/>
    <x v="15"/>
    <n v="1"/>
    <n v="0.05"/>
    <n v="28"/>
    <s v="N/A"/>
    <m/>
    <s v="Y"/>
    <m/>
    <m/>
    <m/>
    <s v="Y"/>
    <m/>
    <m/>
    <n v="15"/>
    <n v="1"/>
    <s v="B"/>
    <m/>
    <m/>
    <m/>
  </r>
  <r>
    <d v="2013-11-01T00:00:00"/>
    <x v="2"/>
    <x v="4"/>
    <x v="14"/>
    <s v="WFP"/>
    <x v="2"/>
    <x v="25"/>
    <n v="1"/>
    <n v="0.05"/>
    <n v="28"/>
    <s v="N/A"/>
    <m/>
    <s v="Y"/>
    <m/>
    <m/>
    <m/>
    <s v="Y"/>
    <m/>
    <m/>
    <n v="23"/>
    <n v="0"/>
    <m/>
    <s v="POM @ BASE"/>
    <m/>
    <m/>
  </r>
  <r>
    <d v="2013-11-01T00:00:00"/>
    <x v="2"/>
    <x v="4"/>
    <x v="14"/>
    <s v="WFP"/>
    <x v="2"/>
    <x v="25"/>
    <n v="1"/>
    <n v="0.05"/>
    <n v="28"/>
    <s v="N/A"/>
    <m/>
    <s v="Y"/>
    <m/>
    <m/>
    <m/>
    <s v="Y"/>
    <m/>
    <m/>
    <n v="32"/>
    <n v="0"/>
    <m/>
    <m/>
    <m/>
    <m/>
  </r>
  <r>
    <d v="2013-11-01T00:00:00"/>
    <x v="2"/>
    <x v="4"/>
    <x v="14"/>
    <s v="WFP"/>
    <x v="2"/>
    <x v="21"/>
    <n v="1"/>
    <n v="0.05"/>
    <n v="28"/>
    <s v="N/A"/>
    <m/>
    <s v="Y"/>
    <m/>
    <m/>
    <m/>
    <s v="Y"/>
    <m/>
    <m/>
    <n v="32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9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12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9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7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8"/>
    <m/>
    <m/>
    <m/>
    <m/>
    <m/>
  </r>
  <r>
    <d v="2013-11-01T00:00:00"/>
    <x v="2"/>
    <x v="4"/>
    <x v="14"/>
    <s v="WFP"/>
    <x v="2"/>
    <x v="14"/>
    <n v="1"/>
    <n v="0.05"/>
    <n v="28"/>
    <s v="N/A"/>
    <m/>
    <s v="Y"/>
    <m/>
    <m/>
    <m/>
    <m/>
    <m/>
    <m/>
    <n v="4"/>
    <n v="1"/>
    <s v="SED"/>
    <s v="SEDIMENT/TURF"/>
    <m/>
    <m/>
  </r>
  <r>
    <d v="2013-11-01T00:00:00"/>
    <x v="2"/>
    <x v="4"/>
    <x v="14"/>
    <s v="WFP"/>
    <x v="2"/>
    <x v="14"/>
    <n v="1"/>
    <n v="0.05"/>
    <m/>
    <m/>
    <m/>
    <m/>
    <m/>
    <m/>
    <m/>
    <m/>
    <m/>
    <m/>
    <n v="12"/>
    <n v="1"/>
    <s v="SED"/>
    <s v="SEDIMENT"/>
    <m/>
    <m/>
  </r>
  <r>
    <d v="2013-11-01T00:00:00"/>
    <x v="2"/>
    <x v="4"/>
    <x v="14"/>
    <s v="WFP"/>
    <x v="2"/>
    <x v="14"/>
    <n v="1"/>
    <n v="0.05"/>
    <n v="28"/>
    <s v="N/A"/>
    <m/>
    <s v="Y"/>
    <m/>
    <m/>
    <m/>
    <m/>
    <m/>
    <m/>
    <n v="7"/>
    <n v="1"/>
    <s v="SED"/>
    <s v="SEDIMENT"/>
    <m/>
    <m/>
  </r>
  <r>
    <d v="2013-11-01T00:00:00"/>
    <x v="2"/>
    <x v="4"/>
    <x v="14"/>
    <s v="WFP"/>
    <x v="2"/>
    <x v="12"/>
    <n v="1"/>
    <n v="0.05"/>
    <m/>
    <m/>
    <m/>
    <m/>
    <m/>
    <m/>
    <m/>
    <m/>
    <m/>
    <m/>
    <n v="5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m/>
    <m/>
    <m/>
    <n v="7"/>
    <n v="0"/>
    <m/>
    <m/>
    <m/>
    <m/>
  </r>
  <r>
    <d v="2013-11-01T00:00:00"/>
    <x v="2"/>
    <x v="4"/>
    <x v="14"/>
    <s v="WFP"/>
    <x v="2"/>
    <x v="18"/>
    <n v="1"/>
    <n v="0.05"/>
    <n v="28"/>
    <s v="N/A"/>
    <m/>
    <s v="Y"/>
    <m/>
    <m/>
    <m/>
    <m/>
    <m/>
    <m/>
    <n v="3"/>
    <n v="0"/>
    <m/>
    <m/>
    <m/>
    <m/>
  </r>
  <r>
    <d v="2013-11-01T00:00:00"/>
    <x v="2"/>
    <x v="4"/>
    <x v="14"/>
    <s v="WFP"/>
    <x v="2"/>
    <x v="13"/>
    <n v="1"/>
    <n v="0.05"/>
    <n v="28"/>
    <s v="N/A"/>
    <m/>
    <s v="Y"/>
    <m/>
    <m/>
    <m/>
    <m/>
    <m/>
    <m/>
    <n v="4"/>
    <n v="0"/>
    <m/>
    <m/>
    <m/>
    <m/>
  </r>
  <r>
    <d v="2013-11-01T00:00:00"/>
    <x v="2"/>
    <x v="5"/>
    <x v="15"/>
    <s v="MLR"/>
    <x v="2"/>
    <x v="14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25"/>
    <n v="1"/>
    <n v="0.05"/>
    <n v="27"/>
    <n v="5"/>
    <m/>
    <s v="Y"/>
    <m/>
    <m/>
    <m/>
    <s v="Y"/>
    <m/>
    <m/>
    <m/>
    <n v="0"/>
    <s v="PE"/>
    <s v="POLYPS EXTENDED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WORMS"/>
    <m/>
    <m/>
  </r>
  <r>
    <d v="2013-11-01T00:00:00"/>
    <x v="2"/>
    <x v="5"/>
    <x v="15"/>
    <s v="MLR"/>
    <x v="2"/>
    <x v="16"/>
    <n v="1"/>
    <n v="0.05"/>
    <n v="27"/>
    <n v="5"/>
    <m/>
    <s v="Y"/>
    <m/>
    <m/>
    <m/>
    <s v="Y"/>
    <m/>
    <m/>
    <m/>
    <n v="0"/>
    <m/>
    <m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m/>
    <m/>
    <m/>
    <m/>
    <n v="1"/>
    <s v="PB"/>
    <m/>
    <m/>
    <m/>
  </r>
  <r>
    <d v="2013-11-01T00:00:00"/>
    <x v="2"/>
    <x v="5"/>
    <x v="15"/>
    <s v="MLR"/>
    <x v="2"/>
    <x v="15"/>
    <n v="2"/>
    <n v="0.1"/>
    <n v="27"/>
    <n v="5"/>
    <m/>
    <s v="Y"/>
    <m/>
    <m/>
    <m/>
    <m/>
    <m/>
    <m/>
    <m/>
    <n v="0"/>
    <m/>
    <s v="MA/S"/>
    <m/>
    <m/>
  </r>
  <r>
    <d v="2013-11-01T00:00:00"/>
    <x v="2"/>
    <x v="5"/>
    <x v="15"/>
    <s v="MLR"/>
    <x v="2"/>
    <x v="12"/>
    <n v="2"/>
    <n v="0.1"/>
    <n v="27"/>
    <n v="5"/>
    <m/>
    <s v="Y"/>
    <m/>
    <m/>
    <m/>
    <m/>
    <m/>
    <m/>
    <m/>
    <n v="0"/>
    <m/>
    <m/>
    <m/>
    <m/>
  </r>
  <r>
    <d v="2013-11-01T00:00:00"/>
    <x v="2"/>
    <x v="5"/>
    <x v="15"/>
    <s v="MLR"/>
    <x v="2"/>
    <x v="14"/>
    <n v="2"/>
    <n v="0.1"/>
    <n v="27"/>
    <n v="5"/>
    <m/>
    <s v="Y"/>
    <m/>
    <m/>
    <m/>
    <m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s v="Y"/>
    <m/>
    <m/>
    <m/>
    <n v="1"/>
    <s v="M"/>
    <m/>
    <m/>
    <m/>
  </r>
  <r>
    <d v="2013-11-01T00:00:00"/>
    <x v="2"/>
    <x v="5"/>
    <x v="16"/>
    <s v="MLR"/>
    <x v="2"/>
    <x v="15"/>
    <n v="1"/>
    <n v="0.05"/>
    <n v="27"/>
    <n v="4.8"/>
    <m/>
    <s v="Y"/>
    <m/>
    <m/>
    <m/>
    <s v="Y"/>
    <m/>
    <m/>
    <m/>
    <n v="1"/>
    <s v="M"/>
    <m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WORMS"/>
    <m/>
    <m/>
  </r>
  <r>
    <d v="2013-11-01T00:00:00"/>
    <x v="2"/>
    <x v="5"/>
    <x v="16"/>
    <s v="MLR"/>
    <x v="2"/>
    <x v="16"/>
    <n v="1"/>
    <n v="0.05"/>
    <n v="27"/>
    <n v="4.8"/>
    <m/>
    <s v="Y"/>
    <m/>
    <m/>
    <m/>
    <s v="Y"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s v="Y"/>
    <m/>
    <m/>
    <m/>
    <n v="0"/>
    <m/>
    <m/>
    <m/>
    <m/>
  </r>
  <r>
    <d v="2013-11-01T00:00:00"/>
    <x v="2"/>
    <x v="5"/>
    <x v="16"/>
    <s v="MLR"/>
    <x v="2"/>
    <x v="12"/>
    <n v="3"/>
    <n v="0.15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5"/>
    <n v="2"/>
    <n v="0.1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4"/>
    <n v="1"/>
    <n v="0.05"/>
    <n v="27"/>
    <n v="4.8"/>
    <m/>
    <s v="Y"/>
    <m/>
    <m/>
    <m/>
    <m/>
    <m/>
    <m/>
    <m/>
    <n v="0"/>
    <m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1"/>
    <s v="B"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WORMS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m/>
    <m/>
    <m/>
    <m/>
    <n v="0"/>
    <m/>
    <s v="SEDIMENT"/>
    <m/>
    <m/>
  </r>
  <r>
    <d v="2013-11-01T00:00:00"/>
    <x v="2"/>
    <x v="5"/>
    <x v="17"/>
    <s v="MLR"/>
    <x v="2"/>
    <x v="13"/>
    <n v="4"/>
    <n v="0.2"/>
    <n v="27"/>
    <n v="4.9000000000000004"/>
    <m/>
    <s v="Y"/>
    <m/>
    <m/>
    <m/>
    <m/>
    <m/>
    <m/>
    <m/>
    <n v="0"/>
    <m/>
    <m/>
    <m/>
    <m/>
  </r>
  <r>
    <d v="2013-11-01T00:00:00"/>
    <x v="2"/>
    <x v="5"/>
    <x v="17"/>
    <s v="MLR"/>
    <x v="2"/>
    <x v="14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5"/>
    <x v="17"/>
    <s v="MLR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0"/>
    <x v="4"/>
    <s v="MLR"/>
    <x v="2"/>
    <x v="18"/>
    <n v="1"/>
    <n v="0.05"/>
    <n v="24"/>
    <n v="4.5"/>
    <s v="Y"/>
    <s v="Y"/>
    <s v="Y"/>
    <s v="Y"/>
    <s v="Y"/>
    <s v="Y"/>
    <m/>
    <m/>
    <m/>
    <n v="1"/>
    <m/>
    <s v="FB"/>
    <m/>
    <m/>
  </r>
  <r>
    <d v="2013-11-01T00:00:00"/>
    <x v="2"/>
    <x v="0"/>
    <x v="4"/>
    <s v="MLR"/>
    <x v="2"/>
    <x v="14"/>
    <n v="1"/>
    <n v="0.05"/>
    <n v="24"/>
    <n v="4.5"/>
    <s v="Y"/>
    <s v="Y"/>
    <s v="Y"/>
    <s v="Y"/>
    <s v="Y"/>
    <s v="Y"/>
    <m/>
    <m/>
    <m/>
    <n v="0"/>
    <m/>
    <s v="Sed. Turf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3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m/>
    <s v="Partial pale"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m/>
    <s v="Partial pale"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s v="PE"/>
    <s v="Tent. Out"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3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m/>
    <m/>
    <m/>
    <m/>
    <n v="0"/>
    <m/>
    <s v="Sed."/>
    <m/>
    <m/>
  </r>
  <r>
    <d v="2013-11-01T00:00:00"/>
    <x v="2"/>
    <x v="0"/>
    <x v="5"/>
    <s v="MLR"/>
    <x v="2"/>
    <x v="12"/>
    <n v="2"/>
    <n v="0.1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5"/>
    <s v="MLR"/>
    <x v="2"/>
    <x v="14"/>
    <n v="3"/>
    <n v="0.15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5"/>
    <s v="MLR"/>
    <x v="2"/>
    <x v="18"/>
    <n v="1"/>
    <n v="0.05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0"/>
    <s v="MLR"/>
    <x v="2"/>
    <x v="18"/>
    <n v="1"/>
    <n v="0.05"/>
    <n v="24"/>
    <s v="N/A"/>
    <s v="Y"/>
    <s v="Y"/>
    <s v="Y"/>
    <s v="Y"/>
    <s v="Y"/>
    <s v="Y"/>
    <m/>
    <m/>
    <m/>
    <n v="1"/>
    <m/>
    <s v="fish bites"/>
    <m/>
    <m/>
  </r>
  <r>
    <d v="2013-11-01T00:00:00"/>
    <x v="2"/>
    <x v="0"/>
    <x v="0"/>
    <s v="MLR"/>
    <x v="2"/>
    <x v="14"/>
    <n v="1"/>
    <n v="0.05"/>
    <n v="24"/>
    <s v="N/A"/>
    <s v="Y"/>
    <s v="Y"/>
    <s v="Y"/>
    <s v="Y"/>
    <s v="Y"/>
    <s v="Y"/>
    <m/>
    <m/>
    <m/>
    <n v="1"/>
    <s v="PB"/>
    <s v="partial bleaching"/>
    <m/>
    <m/>
  </r>
  <r>
    <d v="2013-11-01T00:00:00"/>
    <x v="2"/>
    <x v="0"/>
    <x v="0"/>
    <s v="MLR"/>
    <x v="2"/>
    <x v="14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1-01T00:00:00"/>
    <x v="2"/>
    <x v="0"/>
    <x v="0"/>
    <s v="MLR"/>
    <x v="2"/>
    <x v="2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s v="PE"/>
    <s v="Tent. Out"/>
    <m/>
    <m/>
  </r>
  <r>
    <d v="2013-11-01T00:00:00"/>
    <x v="2"/>
    <x v="0"/>
    <x v="0"/>
    <s v="MLR"/>
    <x v="2"/>
    <x v="23"/>
    <n v="1"/>
    <n v="0.05"/>
    <n v="24"/>
    <s v="N/A"/>
    <s v="Y"/>
    <s v="Y"/>
    <s v="Y"/>
    <s v="Y"/>
    <s v="Y"/>
    <s v="Y"/>
    <m/>
    <m/>
    <m/>
    <n v="0"/>
    <m/>
    <m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s v="Y"/>
    <m/>
    <m/>
    <m/>
    <n v="0"/>
    <m/>
    <m/>
    <m/>
    <m/>
  </r>
  <r>
    <d v="2013-11-01T00:00:00"/>
    <x v="2"/>
    <x v="0"/>
    <x v="0"/>
    <s v="MLR"/>
    <x v="2"/>
    <x v="15"/>
    <n v="1"/>
    <n v="0.05"/>
    <n v="24"/>
    <s v="N/A"/>
    <s v="Y"/>
    <s v="Y"/>
    <s v="Y"/>
    <s v="Y"/>
    <s v="Y"/>
    <m/>
    <m/>
    <m/>
    <m/>
    <n v="1"/>
    <s v="PB"/>
    <s v="partial bleaching"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m/>
    <m/>
    <m/>
    <m/>
    <n v="1"/>
    <s v="PB"/>
    <s v="partial bleaching"/>
    <m/>
    <m/>
  </r>
  <r>
    <d v="2013-11-01T00:00:00"/>
    <x v="2"/>
    <x v="0"/>
    <x v="0"/>
    <s v="MLR"/>
    <x v="2"/>
    <x v="14"/>
    <n v="3"/>
    <n v="0.15"/>
    <n v="24"/>
    <s v="N/A"/>
    <s v="Y"/>
    <s v="Y"/>
    <s v="Y"/>
    <s v="Y"/>
    <s v="Y"/>
    <m/>
    <m/>
    <m/>
    <m/>
    <n v="0"/>
    <m/>
    <s v="Sed./Turf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m/>
    <m/>
    <m/>
    <m/>
    <n v="0"/>
    <m/>
    <s v="worm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m/>
    <m/>
    <m/>
    <m/>
    <n v="0"/>
    <m/>
    <m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m/>
    <m/>
    <m/>
    <m/>
    <n v="0"/>
    <m/>
    <m/>
    <m/>
    <m/>
  </r>
  <r>
    <d v="2013-11-02T00:00:00"/>
    <x v="2"/>
    <x v="3"/>
    <x v="9"/>
    <s v="MLR"/>
    <x v="2"/>
    <x v="25"/>
    <n v="1"/>
    <n v="0.05"/>
    <n v="26"/>
    <n v="4.9000000000000004"/>
    <m/>
    <s v="Y"/>
    <m/>
    <m/>
    <m/>
    <s v="Y"/>
    <m/>
    <m/>
    <m/>
    <n v="0"/>
    <m/>
    <s v="SED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s v="WORMS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s v="WORMS"/>
    <m/>
    <m/>
  </r>
  <r>
    <d v="2013-11-02T00:00:00"/>
    <x v="2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2T00:00:00"/>
    <x v="2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2T00:00:00"/>
    <x v="2"/>
    <x v="3"/>
    <x v="9"/>
    <s v="MLR"/>
    <x v="2"/>
    <x v="12"/>
    <n v="1"/>
    <n v="0.05"/>
    <n v="26"/>
    <n v="4.9000000000000004"/>
    <m/>
    <s v="Y"/>
    <m/>
    <m/>
    <m/>
    <m/>
    <m/>
    <m/>
    <m/>
    <n v="0"/>
    <m/>
    <s v="SED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m/>
    <m/>
    <m/>
    <m/>
    <n v="0"/>
    <m/>
    <s v="WORMS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1"/>
    <s v="M"/>
    <s v="MUCUS W/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1"/>
    <s v="M"/>
    <s v="MUCUS W/SED"/>
    <m/>
    <m/>
  </r>
  <r>
    <d v="2013-11-02T00:00:00"/>
    <x v="2"/>
    <x v="3"/>
    <x v="10"/>
    <s v="MLR"/>
    <x v="2"/>
    <x v="12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WORMS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WORMS"/>
    <m/>
    <m/>
  </r>
  <r>
    <d v="2013-11-02T00:00:00"/>
    <x v="2"/>
    <x v="3"/>
    <x v="10"/>
    <s v="MLR"/>
    <x v="2"/>
    <x v="14"/>
    <n v="1"/>
    <n v="0.05"/>
    <n v="26"/>
    <n v="4.8"/>
    <m/>
    <s v="Y"/>
    <m/>
    <m/>
    <m/>
    <s v="Y"/>
    <m/>
    <m/>
    <m/>
    <n v="0"/>
    <m/>
    <s v="WORMS, MA, 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m/>
    <m/>
    <m/>
    <m/>
    <n v="1"/>
    <s v="PB"/>
    <m/>
    <m/>
    <m/>
  </r>
  <r>
    <d v="2013-11-02T00:00:00"/>
    <x v="2"/>
    <x v="3"/>
    <x v="10"/>
    <s v="MLR"/>
    <x v="2"/>
    <x v="12"/>
    <n v="1"/>
    <n v="0.05"/>
    <n v="26"/>
    <n v="4.8"/>
    <m/>
    <s v="Y"/>
    <m/>
    <m/>
    <m/>
    <m/>
    <m/>
    <m/>
    <m/>
    <n v="0"/>
    <m/>
    <s v="WORMS"/>
    <m/>
    <m/>
  </r>
  <r>
    <d v="2013-11-02T00:00:00"/>
    <x v="2"/>
    <x v="3"/>
    <x v="10"/>
    <s v="MLR"/>
    <x v="2"/>
    <x v="13"/>
    <n v="2"/>
    <n v="0.1"/>
    <n v="26"/>
    <n v="4.8"/>
    <m/>
    <s v="Y"/>
    <m/>
    <m/>
    <m/>
    <m/>
    <m/>
    <m/>
    <m/>
    <n v="0"/>
    <m/>
    <m/>
    <m/>
    <m/>
  </r>
  <r>
    <d v="2013-11-02T00:00:00"/>
    <x v="2"/>
    <x v="3"/>
    <x v="11"/>
    <s v="MLR"/>
    <x v="2"/>
    <x v="14"/>
    <n v="1"/>
    <n v="0.05"/>
    <n v="26"/>
    <n v="4.8"/>
    <m/>
    <s v="Y"/>
    <m/>
    <m/>
    <m/>
    <s v="Y"/>
    <m/>
    <m/>
    <m/>
    <n v="1"/>
    <m/>
    <s v="ABRASION FROM OCTOCORAL"/>
    <m/>
    <m/>
  </r>
  <r>
    <d v="2013-11-02T00:00:00"/>
    <x v="2"/>
    <x v="3"/>
    <x v="11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1"/>
    <s v="MLR"/>
    <x v="2"/>
    <x v="14"/>
    <n v="1"/>
    <n v="0.05"/>
    <n v="26"/>
    <n v="4.8"/>
    <m/>
    <s v="Y"/>
    <m/>
    <m/>
    <m/>
    <s v="Y"/>
    <m/>
    <m/>
    <m/>
    <n v="0"/>
    <m/>
    <s v="SED, TURF"/>
    <m/>
    <m/>
  </r>
  <r>
    <d v="2013-11-02T00:00:00"/>
    <x v="2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2T00:00:00"/>
    <x v="2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2T00:00:00"/>
    <x v="2"/>
    <x v="3"/>
    <x v="11"/>
    <s v="MLR"/>
    <x v="2"/>
    <x v="12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8"/>
    <x v="24"/>
    <s v="MLR"/>
    <x v="2"/>
    <x v="13"/>
    <n v="1"/>
    <n v="0.05"/>
    <n v="26"/>
    <s v="N/A"/>
    <m/>
    <s v="Y"/>
    <m/>
    <m/>
    <m/>
    <s v="Y"/>
    <m/>
    <m/>
    <m/>
    <n v="0"/>
    <m/>
    <s v="ONLY CORAL NOT BURRIED AT SITE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1"/>
    <s v="M"/>
    <s v="MUCUS"/>
    <m/>
    <m/>
  </r>
  <r>
    <d v="2013-11-07T00:00:00"/>
    <x v="3"/>
    <x v="6"/>
    <x v="18"/>
    <s v="MLR"/>
    <x v="2"/>
    <x v="13"/>
    <n v="1"/>
    <n v="0.05"/>
    <n v="24"/>
    <n v="5"/>
    <m/>
    <s v="Y"/>
    <m/>
    <m/>
    <m/>
    <s v="Y"/>
    <m/>
    <m/>
    <m/>
    <n v="0"/>
    <m/>
    <s v="SEDIMENT"/>
    <m/>
    <m/>
  </r>
  <r>
    <d v="2013-11-07T00:00:00"/>
    <x v="3"/>
    <x v="6"/>
    <x v="18"/>
    <s v="MLR"/>
    <x v="2"/>
    <x v="15"/>
    <n v="1"/>
    <n v="0.05"/>
    <n v="24"/>
    <n v="5"/>
    <m/>
    <s v="Y"/>
    <m/>
    <m/>
    <m/>
    <s v="Y"/>
    <m/>
    <m/>
    <m/>
    <n v="0"/>
    <m/>
    <s v="SEDIMENT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7T00:00:00"/>
    <x v="3"/>
    <x v="6"/>
    <x v="19"/>
    <s v="MLR"/>
    <x v="2"/>
    <x v="15"/>
    <n v="1"/>
    <n v="0.05"/>
    <n v="24"/>
    <n v="5"/>
    <m/>
    <s v="Y"/>
    <m/>
    <m/>
    <m/>
    <s v="Y"/>
    <m/>
    <m/>
    <m/>
    <n v="1"/>
    <m/>
    <s v="PHYSICAL GOUGING"/>
    <m/>
    <m/>
  </r>
  <r>
    <d v="2013-11-07T00:00:00"/>
    <x v="3"/>
    <x v="6"/>
    <x v="19"/>
    <s v="MLR"/>
    <x v="2"/>
    <x v="16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8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5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5"/>
    <n v="2"/>
    <n v="0.1"/>
    <n v="24"/>
    <n v="5"/>
    <m/>
    <s v="Y"/>
    <m/>
    <m/>
    <m/>
    <m/>
    <m/>
    <m/>
    <m/>
    <n v="0"/>
    <m/>
    <s v="SEDIMENT"/>
    <m/>
    <m/>
  </r>
  <r>
    <d v="2013-11-07T00:00:00"/>
    <x v="3"/>
    <x v="6"/>
    <x v="19"/>
    <s v="MLR"/>
    <x v="2"/>
    <x v="18"/>
    <n v="1"/>
    <n v="0.05"/>
    <n v="24"/>
    <n v="5"/>
    <m/>
    <s v="Y"/>
    <m/>
    <m/>
    <m/>
    <m/>
    <m/>
    <m/>
    <m/>
    <n v="0"/>
    <m/>
    <m/>
    <m/>
    <m/>
  </r>
  <r>
    <d v="2013-11-07T00:00:00"/>
    <x v="3"/>
    <x v="6"/>
    <x v="20"/>
    <s v="MLR"/>
    <x v="2"/>
    <x v="13"/>
    <n v="1"/>
    <n v="0.05"/>
    <n v="24"/>
    <n v="4.9000000000000004"/>
    <m/>
    <s v="Y"/>
    <m/>
    <m/>
    <m/>
    <s v="Y"/>
    <m/>
    <m/>
    <m/>
    <n v="1"/>
    <m/>
    <s v="ABRASION ON TOP ALONG RIDGE"/>
    <m/>
    <m/>
  </r>
  <r>
    <d v="2013-11-07T00:00:00"/>
    <x v="3"/>
    <x v="6"/>
    <x v="20"/>
    <s v="MLR"/>
    <x v="2"/>
    <x v="14"/>
    <n v="1"/>
    <n v="0.05"/>
    <n v="24"/>
    <n v="4.9000000000000004"/>
    <m/>
    <s v="Y"/>
    <m/>
    <m/>
    <m/>
    <s v="Y"/>
    <m/>
    <m/>
    <m/>
    <n v="0"/>
    <m/>
    <s v="SEDIMENT"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s v="SEDIMENT/TURF"/>
    <m/>
    <m/>
  </r>
  <r>
    <d v="2013-11-07T00:00:00"/>
    <x v="3"/>
    <x v="6"/>
    <x v="20"/>
    <s v="MLR"/>
    <x v="2"/>
    <x v="12"/>
    <n v="1"/>
    <n v="0.05"/>
    <n v="24"/>
    <n v="4.9000000000000004"/>
    <m/>
    <s v="Y"/>
    <m/>
    <m/>
    <m/>
    <s v="Y"/>
    <m/>
    <m/>
    <m/>
    <n v="0"/>
    <m/>
    <m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m/>
    <m/>
    <m/>
    <m/>
    <n v="0"/>
    <m/>
    <s v="SEDIMENT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s v="Y"/>
    <m/>
    <m/>
    <m/>
    <n v="1"/>
    <m/>
    <s v="FB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2"/>
    <n v="1"/>
    <n v="0.05"/>
    <n v="25"/>
    <n v="4.9000000000000004"/>
    <m/>
    <s v="Y"/>
    <m/>
    <m/>
    <m/>
    <s v="Y"/>
    <m/>
    <m/>
    <m/>
    <n v="0"/>
    <m/>
    <s v="SPONGE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5"/>
    <n v="1"/>
    <n v="0.05"/>
    <n v="25"/>
    <n v="4.9000000000000004"/>
    <m/>
    <s v="Y"/>
    <m/>
    <m/>
    <m/>
    <m/>
    <m/>
    <m/>
    <m/>
    <n v="1"/>
    <s v="P"/>
    <s v="PALE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m/>
    <m/>
    <m/>
    <m/>
    <n v="0"/>
    <m/>
    <s v="SEDIMENT"/>
    <m/>
    <m/>
  </r>
  <r>
    <d v="2013-11-07T00:00:00"/>
    <x v="3"/>
    <x v="7"/>
    <x v="21"/>
    <s v="MLR"/>
    <x v="2"/>
    <x v="14"/>
    <n v="1"/>
    <n v="0.05"/>
    <n v="25"/>
    <n v="4.9000000000000004"/>
    <m/>
    <s v="Y"/>
    <m/>
    <m/>
    <m/>
    <m/>
    <m/>
    <m/>
    <m/>
    <n v="0"/>
    <m/>
    <s v="SEDIMENT/TURF OVERGROWTH"/>
    <m/>
    <m/>
  </r>
  <r>
    <d v="2013-11-07T00:00:00"/>
    <x v="3"/>
    <x v="7"/>
    <x v="21"/>
    <s v="MLR"/>
    <x v="2"/>
    <x v="12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5"/>
    <n v="2"/>
    <n v="0.1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4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1"/>
    <s v="M"/>
    <s v="MUCUS/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1"/>
    <s v="M"/>
    <s v="MUCUS/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0"/>
    <m/>
    <s v="SEDIMENT W/ ALGAE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2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0"/>
    <m/>
    <s v="SEDIMENT/TURF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0"/>
    <m/>
    <s v="WORMS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m/>
    <m/>
    <m/>
    <m/>
    <n v="1"/>
    <s v="M"/>
    <s v="MUCUS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m/>
    <m/>
    <m/>
    <m/>
    <n v="0"/>
    <m/>
    <s v="SEDIMENT"/>
    <m/>
    <m/>
  </r>
  <r>
    <d v="2013-11-07T00:00:00"/>
    <x v="3"/>
    <x v="7"/>
    <x v="22"/>
    <s v="MLR"/>
    <x v="2"/>
    <x v="14"/>
    <n v="1"/>
    <n v="0.05"/>
    <n v="25"/>
    <n v="4.75"/>
    <m/>
    <s v="Y"/>
    <m/>
    <m/>
    <m/>
    <m/>
    <m/>
    <m/>
    <m/>
    <n v="0"/>
    <m/>
    <s v="SEDIMENT"/>
    <m/>
    <m/>
  </r>
  <r>
    <d v="2013-11-07T00:00:00"/>
    <x v="3"/>
    <x v="7"/>
    <x v="22"/>
    <s v="MLR"/>
    <x v="2"/>
    <x v="12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20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16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3"/>
    <s v="MLR"/>
    <x v="2"/>
    <x v="2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3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5"/>
    <n v="1"/>
    <n v="0.05"/>
    <n v="25"/>
    <n v="4.8"/>
    <m/>
    <s v="Y"/>
    <m/>
    <m/>
    <m/>
    <s v="Y"/>
    <m/>
    <m/>
    <m/>
    <n v="0"/>
    <m/>
    <s v="SEDIMENT/TURF"/>
    <m/>
    <m/>
  </r>
  <r>
    <d v="2013-11-07T00:00:00"/>
    <x v="3"/>
    <x v="7"/>
    <x v="23"/>
    <s v="MLR"/>
    <x v="2"/>
    <x v="15"/>
    <n v="1"/>
    <n v="0.05"/>
    <n v="25"/>
    <n v="4.8"/>
    <m/>
    <s v="Y"/>
    <m/>
    <m/>
    <m/>
    <s v="Y"/>
    <m/>
    <m/>
    <m/>
    <n v="0"/>
    <m/>
    <s v="SEDIMENT/TURF"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3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2"/>
    <n v="2"/>
    <n v="0.1"/>
    <n v="25"/>
    <n v="4.8"/>
    <m/>
    <s v="Y"/>
    <m/>
    <m/>
    <m/>
    <m/>
    <m/>
    <m/>
    <m/>
    <n v="0"/>
    <m/>
    <s v="SEDIMENT"/>
    <m/>
    <m/>
  </r>
  <r>
    <d v="2013-11-07T00:00:00"/>
    <x v="3"/>
    <x v="7"/>
    <x v="23"/>
    <s v="MLR"/>
    <x v="2"/>
    <x v="15"/>
    <n v="3"/>
    <n v="0.15"/>
    <n v="25"/>
    <n v="4.8"/>
    <m/>
    <s v="Y"/>
    <m/>
    <m/>
    <m/>
    <m/>
    <m/>
    <m/>
    <m/>
    <n v="0"/>
    <m/>
    <m/>
    <m/>
    <m/>
  </r>
  <r>
    <d v="2013-11-07T00:00:00"/>
    <x v="3"/>
    <x v="7"/>
    <x v="23"/>
    <s v="MLR"/>
    <x v="2"/>
    <x v="18"/>
    <n v="1"/>
    <n v="0.05"/>
    <n v="25"/>
    <n v="4.8"/>
    <m/>
    <s v="Y"/>
    <m/>
    <m/>
    <m/>
    <m/>
    <m/>
    <m/>
    <m/>
    <n v="0"/>
    <m/>
    <m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m/>
    <m/>
    <m/>
    <m/>
    <n v="0"/>
    <m/>
    <m/>
    <m/>
    <m/>
  </r>
  <r>
    <d v="2013-11-07T00:00:00"/>
    <x v="3"/>
    <x v="2"/>
    <x v="6"/>
    <s v="MLR"/>
    <x v="2"/>
    <x v="22"/>
    <n v="1"/>
    <n v="0.05"/>
    <n v="24"/>
    <n v="4.5"/>
    <m/>
    <s v="Y"/>
    <m/>
    <m/>
    <m/>
    <s v="Y"/>
    <m/>
    <m/>
    <m/>
    <n v="0"/>
    <m/>
    <s v="SED"/>
    <m/>
    <m/>
  </r>
  <r>
    <d v="2013-11-07T00:00:00"/>
    <x v="3"/>
    <x v="2"/>
    <x v="6"/>
    <s v="MLR"/>
    <x v="2"/>
    <x v="20"/>
    <n v="1"/>
    <n v="0.05"/>
    <n v="24"/>
    <n v="4.5"/>
    <m/>
    <s v="Y"/>
    <m/>
    <m/>
    <m/>
    <s v="Y"/>
    <m/>
    <m/>
    <m/>
    <n v="0"/>
    <m/>
    <s v="SED, MA"/>
    <m/>
    <m/>
  </r>
  <r>
    <d v="2013-11-07T00:00:00"/>
    <x v="3"/>
    <x v="2"/>
    <x v="6"/>
    <s v="MLR"/>
    <x v="2"/>
    <x v="22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2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2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6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5"/>
    <n v="1"/>
    <n v="0.05"/>
    <n v="24"/>
    <n v="4.5"/>
    <m/>
    <s v="Y"/>
    <m/>
    <m/>
    <m/>
    <m/>
    <m/>
    <m/>
    <m/>
    <n v="0"/>
    <m/>
    <s v="SED, MA"/>
    <m/>
    <m/>
  </r>
  <r>
    <d v="2013-11-07T00:00:00"/>
    <x v="3"/>
    <x v="2"/>
    <x v="6"/>
    <s v="MLR"/>
    <x v="2"/>
    <x v="15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6"/>
    <s v="MLR"/>
    <x v="2"/>
    <x v="20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6"/>
    <s v="MLR"/>
    <x v="2"/>
    <x v="18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7"/>
    <s v="MLR"/>
    <x v="2"/>
    <x v="13"/>
    <n v="1"/>
    <n v="0.05"/>
    <n v="24"/>
    <n v="4.7"/>
    <m/>
    <s v="Y"/>
    <m/>
    <m/>
    <m/>
    <s v="Y"/>
    <m/>
    <m/>
    <m/>
    <n v="0"/>
    <m/>
    <s v="SED"/>
    <m/>
    <m/>
  </r>
  <r>
    <d v="2013-11-07T00:00:00"/>
    <x v="3"/>
    <x v="2"/>
    <x v="7"/>
    <s v="MLR"/>
    <x v="2"/>
    <x v="15"/>
    <n v="1"/>
    <n v="0.05"/>
    <n v="24"/>
    <n v="4.7"/>
    <m/>
    <s v="Y"/>
    <m/>
    <m/>
    <m/>
    <s v="Y"/>
    <m/>
    <m/>
    <m/>
    <n v="0"/>
    <m/>
    <s v="SED, TURF"/>
    <m/>
    <m/>
  </r>
  <r>
    <d v="2013-11-07T00:00:00"/>
    <x v="3"/>
    <x v="2"/>
    <x v="7"/>
    <s v="MLR"/>
    <x v="2"/>
    <x v="20"/>
    <n v="1"/>
    <n v="0.05"/>
    <n v="24"/>
    <n v="4.7"/>
    <m/>
    <s v="Y"/>
    <m/>
    <m/>
    <m/>
    <s v="Y"/>
    <m/>
    <m/>
    <m/>
    <n v="0"/>
    <m/>
    <m/>
    <m/>
    <m/>
  </r>
  <r>
    <d v="2013-11-07T00:00:00"/>
    <x v="3"/>
    <x v="2"/>
    <x v="7"/>
    <s v="MLR"/>
    <x v="2"/>
    <x v="24"/>
    <n v="1"/>
    <n v="0.05"/>
    <n v="24"/>
    <n v="4.7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20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22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m/>
    <m/>
    <m/>
    <m/>
    <n v="0"/>
    <m/>
    <s v="SED"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m/>
    <m/>
    <m/>
    <m/>
    <n v="0"/>
    <m/>
    <m/>
    <m/>
    <m/>
  </r>
  <r>
    <d v="2013-11-07T00:00:00"/>
    <x v="3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25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m/>
    <m/>
    <m/>
    <m/>
    <s v="0-1"/>
    <m/>
    <m/>
    <m/>
    <m/>
  </r>
  <r>
    <d v="2013-11-07T00:00:00"/>
    <x v="3"/>
    <x v="3"/>
    <x v="9"/>
    <s v="MLR"/>
    <x v="2"/>
    <x v="15"/>
    <n v="1"/>
    <n v="0.05"/>
    <n v="26"/>
    <n v="4.9000000000000004"/>
    <m/>
    <s v="Y"/>
    <m/>
    <m/>
    <m/>
    <m/>
    <m/>
    <m/>
    <m/>
    <n v="0"/>
    <m/>
    <m/>
    <m/>
    <m/>
  </r>
  <r>
    <d v="2013-11-07T00:00:00"/>
    <x v="3"/>
    <x v="3"/>
    <x v="9"/>
    <s v="MLR"/>
    <x v="2"/>
    <x v="14"/>
    <n v="2"/>
    <n v="0.1"/>
    <n v="26"/>
    <n v="4.9000000000000004"/>
    <m/>
    <s v="Y"/>
    <m/>
    <m/>
    <m/>
    <m/>
    <m/>
    <m/>
    <m/>
    <n v="0"/>
    <m/>
    <m/>
    <m/>
    <m/>
  </r>
  <r>
    <d v="2013-11-07T00:00:00"/>
    <x v="3"/>
    <x v="3"/>
    <x v="10"/>
    <s v="MLR"/>
    <x v="2"/>
    <x v="14"/>
    <n v="1"/>
    <n v="0.05"/>
    <n v="26"/>
    <n v="4.8"/>
    <m/>
    <s v="Y"/>
    <m/>
    <m/>
    <m/>
    <s v="Y"/>
    <m/>
    <m/>
    <m/>
    <n v="0"/>
    <m/>
    <s v="MA, 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2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2"/>
    <n v="1"/>
    <n v="0.05"/>
    <n v="26"/>
    <n v="4.8"/>
    <m/>
    <s v="Y"/>
    <m/>
    <m/>
    <m/>
    <m/>
    <m/>
    <m/>
    <m/>
    <n v="0"/>
    <m/>
    <s v="SED, TURF"/>
    <m/>
    <m/>
  </r>
  <r>
    <d v="2013-11-07T00:00:00"/>
    <x v="3"/>
    <x v="3"/>
    <x v="10"/>
    <s v="MLR"/>
    <x v="2"/>
    <x v="15"/>
    <n v="1"/>
    <n v="0.05"/>
    <n v="26"/>
    <n v="4.8"/>
    <m/>
    <s v="Y"/>
    <m/>
    <m/>
    <m/>
    <m/>
    <m/>
    <m/>
    <m/>
    <n v="0"/>
    <m/>
    <s v="WORMS"/>
    <m/>
    <m/>
  </r>
  <r>
    <d v="2013-11-07T00:00:00"/>
    <x v="3"/>
    <x v="3"/>
    <x v="10"/>
    <s v="MLR"/>
    <x v="2"/>
    <x v="15"/>
    <n v="1"/>
    <n v="0.05"/>
    <n v="26"/>
    <n v="4.8"/>
    <m/>
    <s v="Y"/>
    <m/>
    <m/>
    <m/>
    <m/>
    <m/>
    <m/>
    <m/>
    <n v="0"/>
    <m/>
    <m/>
    <m/>
    <m/>
  </r>
  <r>
    <d v="2013-11-07T00:00:00"/>
    <x v="3"/>
    <x v="3"/>
    <x v="10"/>
    <s v="MLR"/>
    <x v="2"/>
    <x v="13"/>
    <n v="2"/>
    <n v="0.1"/>
    <n v="26"/>
    <n v="4.8"/>
    <m/>
    <s v="Y"/>
    <m/>
    <m/>
    <m/>
    <m/>
    <m/>
    <m/>
    <m/>
    <n v="0"/>
    <m/>
    <m/>
    <m/>
    <m/>
  </r>
  <r>
    <d v="2013-11-07T00:00:00"/>
    <x v="3"/>
    <x v="3"/>
    <x v="11"/>
    <s v="MLR"/>
    <x v="2"/>
    <x v="14"/>
    <n v="1"/>
    <n v="0.05"/>
    <n v="26"/>
    <n v="4.8"/>
    <m/>
    <s v="Y"/>
    <m/>
    <m/>
    <m/>
    <s v="Y"/>
    <m/>
    <m/>
    <m/>
    <n v="1"/>
    <m/>
    <s v="ABRASION FROM GORGONIAN"/>
    <m/>
    <m/>
  </r>
  <r>
    <d v="2013-11-07T00:00:00"/>
    <x v="3"/>
    <x v="3"/>
    <x v="11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1"/>
    <s v="MLR"/>
    <x v="2"/>
    <x v="12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1"/>
    <s v="MLR"/>
    <x v="2"/>
    <x v="14"/>
    <n v="1"/>
    <n v="0.05"/>
    <n v="26"/>
    <n v="4.8"/>
    <m/>
    <s v="Y"/>
    <m/>
    <m/>
    <m/>
    <s v="Y"/>
    <m/>
    <m/>
    <m/>
    <n v="0"/>
    <m/>
    <s v="SED, MA"/>
    <m/>
    <m/>
  </r>
  <r>
    <d v="2013-11-07T00:00:00"/>
    <x v="3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0"/>
    <x v="4"/>
    <s v="MLR"/>
    <x v="2"/>
    <x v="18"/>
    <n v="1"/>
    <n v="0.05"/>
    <n v="24"/>
    <n v="4.5"/>
    <s v="Y"/>
    <s v="Y"/>
    <s v="Y"/>
    <s v="Y"/>
    <s v="Y"/>
    <s v="Y"/>
    <m/>
    <m/>
    <m/>
    <n v="1"/>
    <m/>
    <s v="FB-healing?"/>
    <m/>
    <m/>
  </r>
  <r>
    <d v="2013-11-07T00:00:00"/>
    <x v="3"/>
    <x v="0"/>
    <x v="4"/>
    <s v="MLR"/>
    <x v="2"/>
    <x v="14"/>
    <n v="1"/>
    <n v="0.05"/>
    <n v="24"/>
    <n v="4.5"/>
    <s v="Y"/>
    <s v="Y"/>
    <s v="Y"/>
    <s v="Y"/>
    <s v="Y"/>
    <s v="Y"/>
    <m/>
    <m/>
    <m/>
    <n v="0"/>
    <m/>
    <s v="MA/Sed.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MA/Sed.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23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19"/>
    <n v="1"/>
    <n v="0.05"/>
    <n v="24"/>
    <n v="4.5"/>
    <s v="Y"/>
    <s v="Y"/>
    <s v="Y"/>
    <s v="Y"/>
    <s v="Y"/>
    <m/>
    <m/>
    <m/>
    <m/>
    <n v="1"/>
    <m/>
    <s v="B - looks like it was burried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m/>
    <m/>
    <m/>
    <m/>
    <n v="0"/>
    <m/>
    <s v="sed.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4"/>
    <s v="MLR"/>
    <x v="2"/>
    <x v="14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s v="M"/>
    <s v="MUCUS"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s v="M"/>
    <s v="MUCUS"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0"/>
    <m/>
    <s v="MA/sed.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s v="sed"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3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2"/>
    <n v="4"/>
    <n v="0.2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4"/>
    <n v="2"/>
    <n v="0.1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8"/>
    <n v="1"/>
    <n v="0.05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8"/>
    <n v="1"/>
    <n v="0.05"/>
    <n v="24"/>
    <s v="N/A"/>
    <s v="Y"/>
    <s v="Y"/>
    <s v="Y"/>
    <s v="Y"/>
    <s v="Y"/>
    <s v="Y"/>
    <m/>
    <m/>
    <m/>
    <n v="1"/>
    <s v="M"/>
    <s v="MUCUS"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s v="Y"/>
    <m/>
    <m/>
    <m/>
    <n v="1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s v="MA/Sed. Breeding "/>
    <m/>
    <m/>
  </r>
  <r>
    <d v="2013-11-07T00:00:00"/>
    <x v="3"/>
    <x v="0"/>
    <x v="0"/>
    <s v="MLR"/>
    <x v="2"/>
    <x v="23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3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2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m/>
    <m/>
    <m/>
    <m/>
    <n v="1"/>
    <m/>
    <s v="B"/>
    <m/>
    <m/>
  </r>
  <r>
    <d v="2013-11-07T00:00:00"/>
    <x v="3"/>
    <x v="0"/>
    <x v="0"/>
    <s v="MLR"/>
    <x v="2"/>
    <x v="15"/>
    <n v="1"/>
    <n v="0.05"/>
    <n v="24"/>
    <s v="N/A"/>
    <s v="Y"/>
    <s v="Y"/>
    <s v="Y"/>
    <s v="Y"/>
    <s v="Y"/>
    <m/>
    <m/>
    <m/>
    <m/>
    <n v="1"/>
    <s v="PB"/>
    <s v="PB"/>
    <m/>
    <m/>
  </r>
  <r>
    <d v="2013-11-07T00:00:00"/>
    <x v="3"/>
    <x v="0"/>
    <x v="0"/>
    <s v="MLR"/>
    <x v="2"/>
    <x v="14"/>
    <n v="2"/>
    <n v="0.1"/>
    <n v="24"/>
    <s v="N/A"/>
    <s v="Y"/>
    <s v="Y"/>
    <s v="Y"/>
    <s v="Y"/>
    <s v="Y"/>
    <m/>
    <m/>
    <m/>
    <m/>
    <n v="1"/>
    <s v="PB"/>
    <s v="PB"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m/>
    <m/>
    <m/>
    <m/>
    <n v="0"/>
    <m/>
    <s v="MA/Sed."/>
    <m/>
    <m/>
  </r>
  <r>
    <d v="2013-11-07T00:00:00"/>
    <x v="3"/>
    <x v="0"/>
    <x v="0"/>
    <s v="MLR"/>
    <x v="2"/>
    <x v="12"/>
    <n v="2"/>
    <n v="0.1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3"/>
    <n v="1"/>
    <n v="0.05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4"/>
    <n v="5"/>
    <n v="0.25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m/>
    <m/>
    <m/>
    <m/>
    <n v="0"/>
    <m/>
    <m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s v="Y"/>
    <m/>
    <m/>
    <m/>
    <n v="0"/>
    <m/>
    <s v="SEDIMENT/TURF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/WORMS"/>
    <m/>
    <m/>
  </r>
  <r>
    <d v="2013-11-08T00:00:00"/>
    <x v="3"/>
    <x v="5"/>
    <x v="15"/>
    <s v="MLR"/>
    <x v="2"/>
    <x v="25"/>
    <n v="1"/>
    <n v="0.05"/>
    <n v="27"/>
    <n v="5"/>
    <m/>
    <s v="Y"/>
    <m/>
    <m/>
    <m/>
    <s v="Y"/>
    <m/>
    <m/>
    <m/>
    <n v="0"/>
    <m/>
    <m/>
    <m/>
    <m/>
  </r>
  <r>
    <d v="2013-11-08T00:00:00"/>
    <x v="3"/>
    <x v="5"/>
    <x v="15"/>
    <s v="MLR"/>
    <x v="2"/>
    <x v="16"/>
    <n v="1"/>
    <n v="0.05"/>
    <n v="27"/>
    <n v="5"/>
    <m/>
    <s v="Y"/>
    <m/>
    <m/>
    <m/>
    <s v="Y"/>
    <m/>
    <m/>
    <m/>
    <n v="0"/>
    <m/>
    <m/>
    <m/>
    <m/>
  </r>
  <r>
    <d v="2013-11-08T00:00:00"/>
    <x v="3"/>
    <x v="5"/>
    <x v="15"/>
    <s v="MLR"/>
    <x v="2"/>
    <x v="15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6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5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3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3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5"/>
    <n v="1"/>
    <n v="0.05"/>
    <n v="27"/>
    <n v="4.8"/>
    <m/>
    <s v="Y"/>
    <m/>
    <m/>
    <m/>
    <s v="Y"/>
    <m/>
    <m/>
    <m/>
    <n v="0"/>
    <m/>
    <s v="SEDIMENT/TURF"/>
    <m/>
    <m/>
  </r>
  <r>
    <d v="2013-11-08T00:00:00"/>
    <x v="3"/>
    <x v="5"/>
    <x v="16"/>
    <s v="MLR"/>
    <x v="2"/>
    <x v="16"/>
    <n v="1"/>
    <n v="0.05"/>
    <n v="27"/>
    <n v="4.8"/>
    <m/>
    <s v="Y"/>
    <m/>
    <m/>
    <m/>
    <s v="Y"/>
    <m/>
    <m/>
    <m/>
    <n v="0"/>
    <m/>
    <m/>
    <m/>
    <m/>
  </r>
  <r>
    <d v="2013-11-08T00:00:00"/>
    <x v="3"/>
    <x v="5"/>
    <x v="16"/>
    <s v="MLR"/>
    <x v="2"/>
    <x v="12"/>
    <n v="2"/>
    <n v="0.1"/>
    <n v="27"/>
    <n v="4.8"/>
    <m/>
    <s v="Y"/>
    <m/>
    <m/>
    <m/>
    <m/>
    <m/>
    <m/>
    <m/>
    <n v="0"/>
    <m/>
    <m/>
    <m/>
    <m/>
  </r>
  <r>
    <d v="2013-11-08T00:00:00"/>
    <x v="3"/>
    <x v="5"/>
    <x v="16"/>
    <s v="MLR"/>
    <x v="2"/>
    <x v="15"/>
    <n v="1"/>
    <n v="0.05"/>
    <n v="27"/>
    <n v="4.8"/>
    <m/>
    <s v="Y"/>
    <m/>
    <m/>
    <m/>
    <m/>
    <m/>
    <m/>
    <m/>
    <n v="0"/>
    <m/>
    <m/>
    <m/>
    <m/>
  </r>
  <r>
    <d v="2013-11-08T00:00:00"/>
    <x v="3"/>
    <x v="5"/>
    <x v="16"/>
    <s v="MLR"/>
    <x v="2"/>
    <x v="14"/>
    <n v="1"/>
    <n v="0.05"/>
    <n v="27"/>
    <n v="4.8"/>
    <m/>
    <s v="Y"/>
    <m/>
    <m/>
    <m/>
    <m/>
    <m/>
    <m/>
    <m/>
    <n v="0"/>
    <m/>
    <m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1 POLYP B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/TURF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1-08T00:00:00"/>
    <x v="3"/>
    <x v="5"/>
    <x v="17"/>
    <s v="MLR"/>
    <x v="2"/>
    <x v="15"/>
    <n v="1"/>
    <n v="0.05"/>
    <n v="27"/>
    <n v="4.9000000000000004"/>
    <m/>
    <s v="Y"/>
    <m/>
    <m/>
    <m/>
    <m/>
    <m/>
    <m/>
    <m/>
    <n v="0"/>
    <m/>
    <s v="SEDIMENT/TURF"/>
    <m/>
    <m/>
  </r>
  <r>
    <d v="2013-11-08T00:00:00"/>
    <x v="3"/>
    <x v="5"/>
    <x v="17"/>
    <s v="MLR"/>
    <x v="2"/>
    <x v="12"/>
    <n v="2"/>
    <n v="0.1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4"/>
    <n v="2"/>
    <n v="0.1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1"/>
    <s v="B"/>
    <s v="MOTTLED BLEACHING-BUFFERING BITES"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0"/>
    <m/>
    <s v="LOSS OF COLOR AT BASE - SEDIMENT?"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1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s v="Y"/>
    <m/>
    <m/>
    <m/>
    <n v="0"/>
    <m/>
    <s v="SLIGHT SEDIMENT"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1"/>
    <s v="BG"/>
    <x v="2"/>
    <x v="15"/>
    <n v="6"/>
    <n v="0.3"/>
    <n v="27"/>
    <s v="N/A"/>
    <m/>
    <s v="Y"/>
    <m/>
    <m/>
    <m/>
    <m/>
    <m/>
    <m/>
    <m/>
    <n v="1"/>
    <s v="P"/>
    <s v="PALE"/>
    <m/>
    <m/>
  </r>
  <r>
    <d v="2013-11-12T00:00:00"/>
    <x v="3"/>
    <x v="1"/>
    <x v="1"/>
    <s v="BG"/>
    <x v="2"/>
    <x v="15"/>
    <n v="2"/>
    <n v="0.1"/>
    <n v="27"/>
    <s v="N/A"/>
    <m/>
    <s v="Y"/>
    <m/>
    <m/>
    <m/>
    <m/>
    <m/>
    <m/>
    <m/>
    <n v="1"/>
    <s v="PB"/>
    <m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5"/>
    <n v="7"/>
    <n v="0.3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1"/>
    <s v="B"/>
    <s v="POSSIBLE BLEACHING; SEDIMENT/MOTTLED/BITES"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0"/>
    <m/>
    <s v="SPONGE COMP/SOME DISCOLORATION AT BASE FROM SEDIMENT"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B"/>
    <m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P"/>
    <s v="PALE"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PB"/>
    <m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m/>
    <m/>
    <m/>
    <m/>
    <n v="1"/>
    <s v="PB"/>
    <m/>
    <m/>
    <m/>
  </r>
  <r>
    <d v="2013-11-12T00:00:00"/>
    <x v="3"/>
    <x v="1"/>
    <x v="2"/>
    <s v="BG"/>
    <x v="2"/>
    <x v="15"/>
    <n v="6"/>
    <n v="0.3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3"/>
    <n v="2"/>
    <n v="0.1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4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7"/>
    <n v="2"/>
    <n v="0.1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2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2"/>
    <n v="1"/>
    <n v="0.05"/>
    <n v="27"/>
    <s v="N/A"/>
    <m/>
    <s v="Y"/>
    <m/>
    <m/>
    <m/>
    <s v="Y"/>
    <m/>
    <m/>
    <m/>
    <n v="0"/>
    <m/>
    <s v="SLIGHT SEDIMENT"/>
    <m/>
    <m/>
  </r>
  <r>
    <d v="2013-11-12T00:00:00"/>
    <x v="3"/>
    <x v="1"/>
    <x v="3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3"/>
    <s v="BG"/>
    <x v="2"/>
    <x v="13"/>
    <n v="1"/>
    <n v="0.05"/>
    <n v="27"/>
    <s v="N/A"/>
    <m/>
    <s v="Y"/>
    <m/>
    <m/>
    <m/>
    <m/>
    <m/>
    <m/>
    <m/>
    <n v="1"/>
    <m/>
    <s v="SEDIMENT"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m/>
    <m/>
    <m/>
    <m/>
    <n v="1"/>
    <m/>
    <s v="SEDIMENT"/>
    <m/>
    <m/>
  </r>
  <r>
    <d v="2013-11-12T00:00:00"/>
    <x v="3"/>
    <x v="1"/>
    <x v="3"/>
    <s v="BG"/>
    <x v="2"/>
    <x v="19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5"/>
    <n v="5"/>
    <n v="0.2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3"/>
    <n v="1"/>
    <n v="0.05"/>
    <n v="28"/>
    <s v="N/A"/>
    <m/>
    <s v="Y"/>
    <m/>
    <m/>
    <m/>
    <s v="Y"/>
    <m/>
    <m/>
    <m/>
    <n v="1"/>
    <m/>
    <s v="FB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20"/>
    <n v="1"/>
    <n v="0.05"/>
    <n v="28"/>
    <s v="N/A"/>
    <m/>
    <s v="Y"/>
    <m/>
    <m/>
    <m/>
    <m/>
    <m/>
    <m/>
    <m/>
    <n v="1"/>
    <m/>
    <s v="SEDIMENT"/>
    <m/>
    <m/>
  </r>
  <r>
    <d v="2013-11-12T00:00:00"/>
    <x v="3"/>
    <x v="4"/>
    <x v="12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4"/>
    <n v="2"/>
    <n v="0.1"/>
    <n v="28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6"/>
    <n v="2"/>
    <n v="0.1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1"/>
    <m/>
    <s v="S FROM D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4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4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6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2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4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21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21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3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4"/>
    <n v="7"/>
    <n v="0.3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8"/>
    <n v="1"/>
    <n v="0.05"/>
    <n v="28"/>
    <s v="N/A"/>
    <m/>
    <s v="Y"/>
    <m/>
    <m/>
    <m/>
    <m/>
    <m/>
    <m/>
    <m/>
    <n v="0"/>
    <m/>
    <m/>
    <m/>
    <m/>
  </r>
  <r>
    <m/>
    <x v="4"/>
    <x v="9"/>
    <x v="27"/>
    <m/>
    <x v="3"/>
    <x v="28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5">
  <r>
    <d v="2013-10-20T00:00:00"/>
    <x v="0"/>
    <x v="0"/>
    <x v="0"/>
    <s v="MLR"/>
    <x v="0"/>
    <x v="0"/>
    <x v="0"/>
    <n v="0.05"/>
    <n v="26"/>
    <s v="N/A"/>
    <m/>
    <s v="Y"/>
    <m/>
    <m/>
    <m/>
    <s v="Y"/>
    <n v="0.6"/>
    <s v="R"/>
    <x v="0"/>
    <x v="0"/>
  </r>
  <r>
    <d v="2013-10-20T00:00:00"/>
    <x v="0"/>
    <x v="0"/>
    <x v="0"/>
    <s v="MLR"/>
    <x v="0"/>
    <x v="0"/>
    <x v="1"/>
    <n v="0.25"/>
    <n v="26"/>
    <s v="N/A"/>
    <m/>
    <s v="Y"/>
    <m/>
    <m/>
    <m/>
    <m/>
    <m/>
    <m/>
    <x v="1"/>
    <x v="0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5.4"/>
    <s v="L"/>
    <x v="2"/>
    <x v="0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8.5"/>
    <s v="R"/>
    <x v="3"/>
    <x v="1"/>
  </r>
  <r>
    <d v="2013-10-20T00:00:00"/>
    <x v="0"/>
    <x v="0"/>
    <x v="0"/>
    <s v="MLR"/>
    <x v="0"/>
    <x v="1"/>
    <x v="0"/>
    <n v="0.05"/>
    <n v="26"/>
    <s v="N/A"/>
    <m/>
    <s v="Y"/>
    <m/>
    <m/>
    <m/>
    <s v="Y"/>
    <n v="9.8000000000000007"/>
    <s v="L"/>
    <x v="4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1.5"/>
    <s v="C"/>
    <x v="2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3.7"/>
    <s v="R"/>
    <x v="2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0.3"/>
    <s v="R"/>
    <x v="5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5.9"/>
    <s v="R"/>
    <x v="6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8"/>
    <s v="C"/>
    <x v="7"/>
    <x v="1"/>
  </r>
  <r>
    <d v="2013-10-20T00:00:00"/>
    <x v="0"/>
    <x v="0"/>
    <x v="0"/>
    <s v="MLR"/>
    <x v="0"/>
    <x v="0"/>
    <x v="2"/>
    <n v="0.6"/>
    <n v="26"/>
    <s v="N/A"/>
    <m/>
    <s v="Y"/>
    <m/>
    <m/>
    <m/>
    <m/>
    <m/>
    <m/>
    <x v="1"/>
    <x v="1"/>
  </r>
  <r>
    <d v="2013-10-20T00:00:00"/>
    <x v="0"/>
    <x v="0"/>
    <x v="1"/>
    <s v="MLR"/>
    <x v="0"/>
    <x v="1"/>
    <x v="0"/>
    <n v="0.05"/>
    <n v="26"/>
    <s v="N/A"/>
    <m/>
    <s v="Y"/>
    <m/>
    <m/>
    <m/>
    <s v="Y"/>
    <n v="4.5999999999999996"/>
    <s v="R"/>
    <x v="8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9.1999999999999993"/>
    <s v="R"/>
    <x v="9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17"/>
    <s v="R"/>
    <x v="9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18.5"/>
    <s v="R"/>
    <x v="6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20.100000000000001"/>
    <s v="L"/>
    <x v="0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20.3"/>
    <s v="L"/>
    <x v="6"/>
    <x v="1"/>
  </r>
  <r>
    <d v="2013-10-20T00:00:00"/>
    <x v="0"/>
    <x v="0"/>
    <x v="1"/>
    <s v="MLR"/>
    <x v="0"/>
    <x v="0"/>
    <x v="3"/>
    <n v="1.8"/>
    <n v="26"/>
    <s v="N/A"/>
    <m/>
    <s v="Y"/>
    <m/>
    <m/>
    <m/>
    <m/>
    <m/>
    <m/>
    <x v="1"/>
    <x v="2"/>
  </r>
  <r>
    <d v="2013-10-20T00:00:00"/>
    <x v="0"/>
    <x v="0"/>
    <x v="2"/>
    <s v="MLR"/>
    <x v="0"/>
    <x v="1"/>
    <x v="0"/>
    <n v="0.05"/>
    <n v="26"/>
    <s v="N/A"/>
    <m/>
    <s v="Y"/>
    <m/>
    <m/>
    <m/>
    <s v="Y"/>
    <n v="0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4.2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5.3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6.8"/>
    <s v="R"/>
    <x v="10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4.9"/>
    <s v="R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8"/>
    <s v="R"/>
    <x v="2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9.600000000000001"/>
    <s v="R"/>
    <x v="6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20"/>
    <s v="R"/>
    <x v="3"/>
    <x v="1"/>
  </r>
  <r>
    <d v="2013-10-20T00:00:00"/>
    <x v="0"/>
    <x v="0"/>
    <x v="2"/>
    <s v="MLR"/>
    <x v="0"/>
    <x v="2"/>
    <x v="4"/>
    <n v="0.9"/>
    <n v="26"/>
    <s v="N/A"/>
    <m/>
    <s v="Y"/>
    <m/>
    <m/>
    <m/>
    <m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m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5"/>
    <n v="0.35"/>
    <n v="26"/>
    <s v="N/A"/>
    <m/>
    <s v="Y"/>
    <m/>
    <m/>
    <m/>
    <m/>
    <m/>
    <m/>
    <x v="1"/>
    <x v="1"/>
  </r>
  <r>
    <d v="2013-10-22T00:00:00"/>
    <x v="1"/>
    <x v="0"/>
    <x v="1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6"/>
    <n v="0.45"/>
    <n v="26"/>
    <s v="N/A"/>
    <m/>
    <s v="Y"/>
    <m/>
    <m/>
    <m/>
    <m/>
    <m/>
    <m/>
    <x v="1"/>
    <x v="1"/>
  </r>
  <r>
    <d v="2013-10-22T00:00:00"/>
    <x v="1"/>
    <x v="0"/>
    <x v="1"/>
    <s v="BG"/>
    <x v="0"/>
    <x v="3"/>
    <x v="0"/>
    <n v="0.05"/>
    <n v="26"/>
    <s v="N/A"/>
    <m/>
    <s v="Y"/>
    <m/>
    <m/>
    <m/>
    <m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5"/>
    <n v="0.35"/>
    <n v="26"/>
    <s v="N/A"/>
    <m/>
    <s v="Y"/>
    <m/>
    <m/>
    <m/>
    <m/>
    <m/>
    <m/>
    <x v="1"/>
    <x v="1"/>
  </r>
  <r>
    <d v="2013-10-22T00:00:00"/>
    <x v="1"/>
    <x v="0"/>
    <x v="2"/>
    <s v="BG"/>
    <x v="0"/>
    <x v="3"/>
    <x v="7"/>
    <n v="0.1"/>
    <n v="26"/>
    <s v="N/A"/>
    <m/>
    <s v="Y"/>
    <m/>
    <m/>
    <m/>
    <m/>
    <m/>
    <m/>
    <x v="1"/>
    <x v="1"/>
  </r>
  <r>
    <d v="2013-11-01T00:00:00"/>
    <x v="2"/>
    <x v="0"/>
    <x v="0"/>
    <s v="WFP"/>
    <x v="0"/>
    <x v="0"/>
    <x v="8"/>
    <n v="0.3"/>
    <n v="26"/>
    <s v="N/A"/>
    <m/>
    <s v="Y"/>
    <m/>
    <m/>
    <m/>
    <m/>
    <m/>
    <m/>
    <x v="1"/>
    <x v="0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0"/>
  </r>
  <r>
    <d v="2013-11-01T00:00:00"/>
    <x v="2"/>
    <x v="0"/>
    <x v="0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5"/>
    <n v="0.35"/>
    <n v="26"/>
    <s v="N/A"/>
    <m/>
    <s v="Y"/>
    <m/>
    <m/>
    <m/>
    <m/>
    <m/>
    <m/>
    <x v="1"/>
    <x v="1"/>
  </r>
  <r>
    <d v="2013-11-01T00:00:00"/>
    <x v="2"/>
    <x v="0"/>
    <x v="1"/>
    <s v="WFP"/>
    <x v="0"/>
    <x v="0"/>
    <x v="9"/>
    <n v="0.2"/>
    <n v="26"/>
    <s v="N/A"/>
    <m/>
    <s v="Y"/>
    <m/>
    <m/>
    <m/>
    <m/>
    <m/>
    <m/>
    <x v="1"/>
    <x v="0"/>
  </r>
  <r>
    <d v="2013-11-01T00:00:00"/>
    <x v="2"/>
    <x v="0"/>
    <x v="1"/>
    <s v="WFP"/>
    <x v="0"/>
    <x v="1"/>
    <x v="9"/>
    <n v="0.2"/>
    <n v="26"/>
    <s v="N/A"/>
    <m/>
    <s v="Y"/>
    <m/>
    <m/>
    <m/>
    <m/>
    <m/>
    <m/>
    <x v="1"/>
    <x v="0"/>
  </r>
  <r>
    <d v="2013-11-01T00:00:00"/>
    <x v="2"/>
    <x v="0"/>
    <x v="1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10"/>
    <n v="0.85"/>
    <n v="26"/>
    <s v="N/A"/>
    <m/>
    <s v="Y"/>
    <m/>
    <m/>
    <m/>
    <m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0"/>
  </r>
  <r>
    <d v="2013-11-01T00:00:00"/>
    <x v="2"/>
    <x v="0"/>
    <x v="2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11"/>
    <n v="0.95"/>
    <n v="26"/>
    <s v="N/A"/>
    <m/>
    <s v="Y"/>
    <m/>
    <m/>
    <m/>
    <m/>
    <m/>
    <m/>
    <x v="1"/>
    <x v="1"/>
  </r>
  <r>
    <d v="2013-11-01T00:00:00"/>
    <x v="2"/>
    <x v="0"/>
    <x v="2"/>
    <s v="WFP"/>
    <x v="0"/>
    <x v="1"/>
    <x v="12"/>
    <n v="0.65"/>
    <n v="26"/>
    <s v="N/A"/>
    <m/>
    <s v="Y"/>
    <m/>
    <m/>
    <m/>
    <m/>
    <m/>
    <m/>
    <x v="1"/>
    <x v="1"/>
  </r>
  <r>
    <d v="2013-11-07T00:00:00"/>
    <x v="3"/>
    <x v="0"/>
    <x v="0"/>
    <s v="MLR"/>
    <x v="0"/>
    <x v="1"/>
    <x v="0"/>
    <n v="0.05"/>
    <n v="26"/>
    <s v="N/A"/>
    <m/>
    <s v="Y"/>
    <m/>
    <m/>
    <m/>
    <s v="Y"/>
    <m/>
    <m/>
    <x v="1"/>
    <x v="1"/>
  </r>
  <r>
    <d v="2013-10-20T00:00:00"/>
    <x v="0"/>
    <x v="1"/>
    <x v="3"/>
    <s v="JDC"/>
    <x v="1"/>
    <x v="4"/>
    <x v="7"/>
    <n v="0.1"/>
    <n v="24"/>
    <n v="5"/>
    <m/>
    <s v="Y"/>
    <m/>
    <m/>
    <m/>
    <m/>
    <m/>
    <m/>
    <x v="1"/>
    <x v="2"/>
  </r>
  <r>
    <d v="2013-10-20T00:00:00"/>
    <x v="0"/>
    <x v="1"/>
    <x v="3"/>
    <s v="JDC"/>
    <x v="1"/>
    <x v="5"/>
    <x v="0"/>
    <n v="0.05"/>
    <n v="24"/>
    <n v="5"/>
    <m/>
    <s v="Y"/>
    <m/>
    <m/>
    <m/>
    <m/>
    <m/>
    <m/>
    <x v="1"/>
    <x v="2"/>
  </r>
  <r>
    <d v="2013-10-20T00:00:00"/>
    <x v="0"/>
    <x v="1"/>
    <x v="3"/>
    <s v="MLR"/>
    <x v="0"/>
    <x v="0"/>
    <x v="0"/>
    <n v="0.05"/>
    <n v="24"/>
    <n v="5"/>
    <m/>
    <s v="Y"/>
    <m/>
    <m/>
    <m/>
    <s v="Y"/>
    <n v="19.2"/>
    <s v="R"/>
    <x v="5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6.1"/>
    <s v="R"/>
    <x v="8"/>
    <x v="0"/>
  </r>
  <r>
    <d v="2013-10-20T00:00:00"/>
    <x v="0"/>
    <x v="1"/>
    <x v="3"/>
    <s v="MLR"/>
    <x v="0"/>
    <x v="1"/>
    <x v="0"/>
    <n v="0.05"/>
    <n v="24"/>
    <n v="5"/>
    <m/>
    <s v="Y"/>
    <m/>
    <m/>
    <m/>
    <s v="Y"/>
    <n v="15.9"/>
    <s v="R"/>
    <x v="3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0.15"/>
    <s v="C"/>
    <x v="4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12.2"/>
    <s v="L"/>
    <x v="8"/>
    <x v="0"/>
  </r>
  <r>
    <d v="2013-10-20T00:00:00"/>
    <x v="0"/>
    <x v="1"/>
    <x v="4"/>
    <s v="JDC"/>
    <x v="1"/>
    <x v="4"/>
    <x v="13"/>
    <n v="0.15"/>
    <n v="24"/>
    <n v="5"/>
    <m/>
    <s v="Y"/>
    <m/>
    <m/>
    <m/>
    <m/>
    <m/>
    <m/>
    <x v="1"/>
    <x v="2"/>
  </r>
  <r>
    <d v="2013-10-20T00:00:00"/>
    <x v="0"/>
    <x v="1"/>
    <x v="4"/>
    <s v="MLR"/>
    <x v="0"/>
    <x v="0"/>
    <x v="0"/>
    <n v="0.05"/>
    <n v="24"/>
    <n v="5"/>
    <m/>
    <s v="Y"/>
    <m/>
    <m/>
    <m/>
    <s v="Y"/>
    <n v="16.3"/>
    <s v="C"/>
    <x v="5"/>
    <x v="0"/>
  </r>
  <r>
    <d v="2013-10-20T00:00:00"/>
    <x v="0"/>
    <x v="1"/>
    <x v="4"/>
    <s v="MLR"/>
    <x v="0"/>
    <x v="0"/>
    <x v="0"/>
    <n v="0.05"/>
    <n v="24"/>
    <n v="5"/>
    <m/>
    <s v="Y"/>
    <m/>
    <m/>
    <m/>
    <s v="Y"/>
    <n v="11.7"/>
    <s v="L"/>
    <x v="5"/>
    <x v="1"/>
  </r>
  <r>
    <d v="2013-10-20T00:00:00"/>
    <x v="0"/>
    <x v="1"/>
    <x v="4"/>
    <s v="MLR"/>
    <x v="0"/>
    <x v="7"/>
    <x v="0"/>
    <n v="0.05"/>
    <n v="24"/>
    <n v="5"/>
    <m/>
    <s v="Y"/>
    <m/>
    <m/>
    <m/>
    <s v="Y"/>
    <n v="0.2"/>
    <s v="L"/>
    <x v="9"/>
    <x v="1"/>
  </r>
  <r>
    <d v="2013-10-20T00:00:00"/>
    <x v="0"/>
    <x v="1"/>
    <x v="4"/>
    <s v="MLR"/>
    <x v="0"/>
    <x v="6"/>
    <x v="0"/>
    <n v="0.05"/>
    <n v="24"/>
    <n v="5"/>
    <m/>
    <s v="Y"/>
    <m/>
    <m/>
    <m/>
    <s v="Y"/>
    <n v="6.2"/>
    <s v="R"/>
    <x v="11"/>
    <x v="1"/>
  </r>
  <r>
    <d v="2013-10-20T00:00:00"/>
    <x v="0"/>
    <x v="1"/>
    <x v="4"/>
    <s v="MLR"/>
    <x v="0"/>
    <x v="6"/>
    <x v="8"/>
    <n v="0.3"/>
    <n v="24"/>
    <n v="5"/>
    <m/>
    <s v="Y"/>
    <m/>
    <m/>
    <m/>
    <m/>
    <m/>
    <m/>
    <x v="1"/>
    <x v="1"/>
  </r>
  <r>
    <d v="2013-10-20T00:00:00"/>
    <x v="0"/>
    <x v="1"/>
    <x v="5"/>
    <s v="JDC"/>
    <x v="1"/>
    <x v="4"/>
    <x v="1"/>
    <n v="0.25"/>
    <n v="24"/>
    <n v="4.9000000000000004"/>
    <m/>
    <s v="Y"/>
    <m/>
    <m/>
    <m/>
    <m/>
    <m/>
    <m/>
    <x v="1"/>
    <x v="2"/>
  </r>
  <r>
    <d v="2013-10-20T00:00:00"/>
    <x v="0"/>
    <x v="1"/>
    <x v="5"/>
    <s v="JDC"/>
    <x v="1"/>
    <x v="8"/>
    <x v="0"/>
    <n v="0.05"/>
    <n v="24"/>
    <n v="4.9000000000000004"/>
    <m/>
    <s v="Y"/>
    <m/>
    <m/>
    <m/>
    <m/>
    <m/>
    <m/>
    <x v="1"/>
    <x v="2"/>
  </r>
  <r>
    <d v="2013-10-20T00:00:00"/>
    <x v="0"/>
    <x v="1"/>
    <x v="5"/>
    <s v="JDC"/>
    <x v="1"/>
    <x v="9"/>
    <x v="0"/>
    <n v="0.05"/>
    <n v="24"/>
    <n v="4.9000000000000004"/>
    <m/>
    <s v="Y"/>
    <m/>
    <m/>
    <m/>
    <m/>
    <m/>
    <m/>
    <x v="1"/>
    <x v="2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7.7"/>
    <s v="R"/>
    <x v="5"/>
    <x v="3"/>
  </r>
  <r>
    <d v="2013-10-20T00:00:00"/>
    <x v="0"/>
    <x v="1"/>
    <x v="5"/>
    <s v="MLR"/>
    <x v="0"/>
    <x v="1"/>
    <x v="0"/>
    <n v="0.05"/>
    <n v="24"/>
    <n v="4.9000000000000004"/>
    <m/>
    <s v="Y"/>
    <m/>
    <m/>
    <m/>
    <s v="Y"/>
    <n v="0"/>
    <s v="R"/>
    <x v="4"/>
    <x v="0"/>
  </r>
  <r>
    <d v="2013-10-20T00:00:00"/>
    <x v="0"/>
    <x v="1"/>
    <x v="5"/>
    <s v="MLR"/>
    <x v="0"/>
    <x v="10"/>
    <x v="0"/>
    <n v="0.05"/>
    <n v="24"/>
    <n v="4.9000000000000004"/>
    <m/>
    <s v="Y"/>
    <m/>
    <m/>
    <m/>
    <s v="Y"/>
    <n v="5.6"/>
    <s v="R"/>
    <x v="12"/>
    <x v="0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1.7"/>
    <s v="R"/>
    <x v="5"/>
    <x v="1"/>
  </r>
  <r>
    <d v="2013-10-20T00:00:00"/>
    <x v="0"/>
    <x v="1"/>
    <x v="5"/>
    <s v="MLR"/>
    <x v="0"/>
    <x v="11"/>
    <x v="0"/>
    <n v="0.05"/>
    <n v="24"/>
    <n v="4.9000000000000004"/>
    <m/>
    <s v="Y"/>
    <m/>
    <m/>
    <m/>
    <s v="Y"/>
    <n v="19"/>
    <s v="R"/>
    <x v="3"/>
    <x v="1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9.5"/>
    <s v="L"/>
    <x v="9"/>
    <x v="1"/>
  </r>
  <r>
    <d v="2013-10-20T00:00:00"/>
    <x v="0"/>
    <x v="1"/>
    <x v="5"/>
    <s v="MLR"/>
    <x v="0"/>
    <x v="0"/>
    <x v="5"/>
    <n v="0.35"/>
    <n v="24"/>
    <n v="4.9000000000000004"/>
    <m/>
    <s v="Y"/>
    <m/>
    <m/>
    <m/>
    <s v="Y"/>
    <m/>
    <m/>
    <x v="1"/>
    <x v="1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0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1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0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0"/>
    <x v="14"/>
    <n v="0.4"/>
    <n v="24"/>
    <n v="5"/>
    <m/>
    <s v="Y"/>
    <m/>
    <m/>
    <m/>
    <m/>
    <m/>
    <m/>
    <x v="1"/>
    <x v="1"/>
  </r>
  <r>
    <d v="2013-10-22T00:00:00"/>
    <x v="1"/>
    <x v="1"/>
    <x v="4"/>
    <s v="BG"/>
    <x v="0"/>
    <x v="0"/>
    <x v="0"/>
    <n v="0.05"/>
    <n v="24"/>
    <n v="5"/>
    <m/>
    <s v="Y"/>
    <m/>
    <m/>
    <m/>
    <s v="Y"/>
    <m/>
    <m/>
    <x v="1"/>
    <x v="0"/>
  </r>
  <r>
    <d v="2013-10-22T00:00:00"/>
    <x v="1"/>
    <x v="1"/>
    <x v="4"/>
    <s v="BG"/>
    <x v="0"/>
    <x v="7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0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0"/>
    <x v="2"/>
    <n v="0.6"/>
    <n v="24"/>
    <n v="5"/>
    <m/>
    <s v="Y"/>
    <m/>
    <m/>
    <m/>
    <m/>
    <m/>
    <m/>
    <x v="1"/>
    <x v="1"/>
  </r>
  <r>
    <d v="2013-10-22T00:00:00"/>
    <x v="1"/>
    <x v="1"/>
    <x v="5"/>
    <s v="BG"/>
    <x v="0"/>
    <x v="1"/>
    <x v="0"/>
    <n v="0.05"/>
    <n v="24"/>
    <n v="4.9000000000000004"/>
    <m/>
    <s v="Y"/>
    <m/>
    <m/>
    <m/>
    <s v="Y"/>
    <m/>
    <m/>
    <x v="1"/>
    <x v="0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1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11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1"/>
    <n v="0.25"/>
    <n v="24"/>
    <n v="4.9000000000000004"/>
    <m/>
    <s v="Y"/>
    <m/>
    <m/>
    <m/>
    <m/>
    <m/>
    <m/>
    <x v="1"/>
    <x v="1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0"/>
  </r>
  <r>
    <d v="2013-11-01T00:00:00"/>
    <x v="2"/>
    <x v="1"/>
    <x v="3"/>
    <s v="MLR"/>
    <x v="0"/>
    <x v="0"/>
    <x v="0"/>
    <n v="0.05"/>
    <n v="24"/>
    <n v="5"/>
    <m/>
    <s v="Y"/>
    <m/>
    <m/>
    <m/>
    <m/>
    <m/>
    <m/>
    <x v="1"/>
    <x v="0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1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0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0"/>
    <x v="9"/>
    <n v="0.2"/>
    <n v="24"/>
    <n v="5"/>
    <m/>
    <s v="Y"/>
    <m/>
    <m/>
    <m/>
    <m/>
    <m/>
    <m/>
    <x v="1"/>
    <x v="1"/>
  </r>
  <r>
    <d v="2013-11-01T00:00:00"/>
    <x v="2"/>
    <x v="1"/>
    <x v="4"/>
    <s v="MLR"/>
    <x v="0"/>
    <x v="0"/>
    <x v="0"/>
    <n v="0.05"/>
    <n v="24"/>
    <n v="5"/>
    <m/>
    <s v="Y"/>
    <m/>
    <m/>
    <m/>
    <s v="Y"/>
    <m/>
    <m/>
    <x v="1"/>
    <x v="0"/>
  </r>
  <r>
    <d v="2013-11-01T00:00:00"/>
    <x v="2"/>
    <x v="1"/>
    <x v="4"/>
    <s v="MLR"/>
    <x v="0"/>
    <x v="0"/>
    <x v="0"/>
    <n v="0.05"/>
    <n v="24"/>
    <n v="5"/>
    <m/>
    <s v="Y"/>
    <m/>
    <m/>
    <m/>
    <s v="Y"/>
    <m/>
    <m/>
    <x v="1"/>
    <x v="1"/>
  </r>
  <r>
    <d v="2013-11-01T00:00:00"/>
    <x v="2"/>
    <x v="1"/>
    <x v="4"/>
    <s v="MLR"/>
    <x v="0"/>
    <x v="6"/>
    <x v="0"/>
    <n v="0.05"/>
    <n v="24"/>
    <n v="5"/>
    <m/>
    <s v="Y"/>
    <m/>
    <m/>
    <m/>
    <m/>
    <m/>
    <m/>
    <x v="1"/>
    <x v="1"/>
  </r>
  <r>
    <d v="2013-11-01T00:00:00"/>
    <x v="2"/>
    <x v="1"/>
    <x v="4"/>
    <s v="MLR"/>
    <x v="0"/>
    <x v="7"/>
    <x v="0"/>
    <n v="0.05"/>
    <n v="24"/>
    <n v="5"/>
    <m/>
    <s v="Y"/>
    <m/>
    <m/>
    <m/>
    <s v="Y"/>
    <m/>
    <m/>
    <x v="1"/>
    <x v="1"/>
  </r>
  <r>
    <d v="2013-11-01T00:00:00"/>
    <x v="2"/>
    <x v="1"/>
    <x v="4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5"/>
    <s v="MLR"/>
    <x v="0"/>
    <x v="1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10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0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1-01T00:00:00"/>
    <x v="2"/>
    <x v="1"/>
    <x v="5"/>
    <s v="MLR"/>
    <x v="0"/>
    <x v="11"/>
    <x v="0"/>
    <n v="0.05"/>
    <n v="24"/>
    <n v="4.9000000000000004"/>
    <m/>
    <s v="Y"/>
    <m/>
    <m/>
    <m/>
    <s v="Y"/>
    <m/>
    <m/>
    <x v="1"/>
    <x v="1"/>
  </r>
  <r>
    <d v="2013-11-01T00:00:00"/>
    <x v="2"/>
    <x v="1"/>
    <x v="5"/>
    <s v="MLR"/>
    <x v="0"/>
    <x v="0"/>
    <x v="0"/>
    <n v="0.05"/>
    <n v="24"/>
    <n v="4.9000000000000004"/>
    <m/>
    <s v="Y"/>
    <m/>
    <m/>
    <m/>
    <m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0"/>
  </r>
  <r>
    <d v="2013-11-07T00:00:00"/>
    <x v="3"/>
    <x v="1"/>
    <x v="3"/>
    <s v="MLR"/>
    <x v="0"/>
    <x v="1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0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0"/>
    <x v="0"/>
    <n v="0.05"/>
    <n v="24"/>
    <n v="5"/>
    <m/>
    <s v="Y"/>
    <m/>
    <m/>
    <m/>
    <s v="Y"/>
    <m/>
    <m/>
    <x v="1"/>
    <x v="0"/>
  </r>
  <r>
    <d v="2013-11-07T00:00:00"/>
    <x v="3"/>
    <x v="1"/>
    <x v="4"/>
    <s v="MLR"/>
    <x v="0"/>
    <x v="0"/>
    <x v="7"/>
    <n v="0.1"/>
    <n v="24"/>
    <n v="5"/>
    <m/>
    <s v="Y"/>
    <m/>
    <m/>
    <m/>
    <m/>
    <m/>
    <m/>
    <x v="1"/>
    <x v="1"/>
  </r>
  <r>
    <d v="2013-11-07T00:00:00"/>
    <x v="3"/>
    <x v="1"/>
    <x v="4"/>
    <s v="MLR"/>
    <x v="0"/>
    <x v="7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0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6"/>
    <x v="0"/>
    <n v="0.05"/>
    <n v="24"/>
    <n v="5"/>
    <m/>
    <s v="Y"/>
    <m/>
    <m/>
    <m/>
    <m/>
    <m/>
    <m/>
    <x v="1"/>
    <x v="1"/>
  </r>
  <r>
    <d v="2013-11-07T00:00:00"/>
    <x v="3"/>
    <x v="1"/>
    <x v="5"/>
    <s v="MLR"/>
    <x v="0"/>
    <x v="1"/>
    <x v="0"/>
    <n v="0.05"/>
    <n v="24"/>
    <n v="4.9000000000000004"/>
    <m/>
    <s v="Y"/>
    <m/>
    <m/>
    <m/>
    <s v="Y"/>
    <m/>
    <m/>
    <x v="1"/>
    <x v="0"/>
  </r>
  <r>
    <d v="2013-11-07T00:00:00"/>
    <x v="3"/>
    <x v="1"/>
    <x v="5"/>
    <s v="MLR"/>
    <x v="0"/>
    <x v="11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m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10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0-20T00:00:00"/>
    <x v="0"/>
    <x v="2"/>
    <x v="6"/>
    <s v="JDC"/>
    <x v="1"/>
    <x v="4"/>
    <x v="15"/>
    <n v="1.7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2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5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8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3"/>
    <x v="16"/>
    <n v="0.8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4"/>
    <x v="7"/>
    <n v="0.1"/>
    <n v="25"/>
    <n v="4.9000000000000004"/>
    <m/>
    <s v="Y"/>
    <m/>
    <m/>
    <m/>
    <m/>
    <m/>
    <m/>
    <x v="1"/>
    <x v="2"/>
  </r>
  <r>
    <d v="2013-10-20T00:00:00"/>
    <x v="0"/>
    <x v="2"/>
    <x v="6"/>
    <s v="MLR"/>
    <x v="0"/>
    <x v="11"/>
    <x v="17"/>
    <n v="0.75"/>
    <n v="25"/>
    <n v="4.9000000000000004"/>
    <m/>
    <s v="Y"/>
    <m/>
    <m/>
    <m/>
    <m/>
    <m/>
    <m/>
    <x v="1"/>
    <x v="0"/>
  </r>
  <r>
    <d v="2013-10-20T00:00:00"/>
    <x v="0"/>
    <x v="2"/>
    <x v="6"/>
    <s v="MLR"/>
    <x v="0"/>
    <x v="0"/>
    <x v="8"/>
    <n v="0.3"/>
    <n v="25"/>
    <n v="4.9000000000000004"/>
    <m/>
    <s v="Y"/>
    <m/>
    <m/>
    <m/>
    <m/>
    <m/>
    <m/>
    <x v="1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8.8000000000000007"/>
    <s v="L"/>
    <x v="13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6.3"/>
    <s v="L"/>
    <x v="14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20"/>
    <s v="R"/>
    <x v="15"/>
    <x v="0"/>
  </r>
  <r>
    <d v="2013-10-20T00:00:00"/>
    <x v="0"/>
    <x v="2"/>
    <x v="6"/>
    <s v="MLR"/>
    <x v="0"/>
    <x v="6"/>
    <x v="0"/>
    <n v="0.05"/>
    <n v="25"/>
    <n v="4.9000000000000004"/>
    <m/>
    <s v="Y"/>
    <m/>
    <m/>
    <m/>
    <s v="Y"/>
    <n v="19.8"/>
    <s v="R"/>
    <x v="2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4.5"/>
    <s v="L"/>
    <x v="3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5.6"/>
    <s v="R"/>
    <x v="11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7.7"/>
    <s v="L"/>
    <x v="4"/>
    <x v="1"/>
  </r>
  <r>
    <d v="2013-10-20T00:00:00"/>
    <x v="0"/>
    <x v="2"/>
    <x v="6"/>
    <s v="MLR"/>
    <x v="0"/>
    <x v="10"/>
    <x v="0"/>
    <n v="0.05"/>
    <n v="25"/>
    <n v="4.9000000000000004"/>
    <m/>
    <s v="Y"/>
    <m/>
    <m/>
    <m/>
    <s v="Y"/>
    <n v="17.7"/>
    <s v="L"/>
    <x v="8"/>
    <x v="1"/>
  </r>
  <r>
    <d v="2013-10-20T00:00:00"/>
    <x v="0"/>
    <x v="2"/>
    <x v="6"/>
    <s v="MLR"/>
    <x v="0"/>
    <x v="11"/>
    <x v="1"/>
    <n v="0.25"/>
    <n v="25"/>
    <n v="4.9000000000000004"/>
    <m/>
    <s v="Y"/>
    <m/>
    <m/>
    <m/>
    <m/>
    <m/>
    <m/>
    <x v="1"/>
    <x v="1"/>
  </r>
  <r>
    <d v="2013-10-20T00:00:00"/>
    <x v="0"/>
    <x v="2"/>
    <x v="6"/>
    <s v="MLR"/>
    <x v="0"/>
    <x v="15"/>
    <x v="1"/>
    <n v="0.25"/>
    <n v="25"/>
    <n v="4.9000000000000004"/>
    <m/>
    <s v="Y"/>
    <m/>
    <m/>
    <m/>
    <m/>
    <m/>
    <m/>
    <x v="1"/>
    <x v="1"/>
  </r>
  <r>
    <d v="2013-10-20T00:00:00"/>
    <x v="0"/>
    <x v="2"/>
    <x v="7"/>
    <s v="JDC"/>
    <x v="1"/>
    <x v="4"/>
    <x v="18"/>
    <n v="1.0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2"/>
    <x v="13"/>
    <n v="0.1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5"/>
    <x v="0"/>
    <n v="0.0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8"/>
    <x v="13"/>
    <n v="0.1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3"/>
    <x v="6"/>
    <n v="0.4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4"/>
    <x v="9"/>
    <n v="0.2"/>
    <n v="25"/>
    <n v="4.75"/>
    <m/>
    <s v="Y"/>
    <m/>
    <m/>
    <m/>
    <m/>
    <m/>
    <m/>
    <x v="1"/>
    <x v="2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3.5"/>
    <s v="L"/>
    <x v="8"/>
    <x v="0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7"/>
    <s v="L"/>
    <x v="3"/>
    <x v="0"/>
  </r>
  <r>
    <d v="2013-10-20T00:00:00"/>
    <x v="0"/>
    <x v="2"/>
    <x v="7"/>
    <s v="MLR"/>
    <x v="0"/>
    <x v="16"/>
    <x v="0"/>
    <n v="0.05"/>
    <n v="25"/>
    <n v="4.75"/>
    <m/>
    <s v="Y"/>
    <m/>
    <m/>
    <m/>
    <m/>
    <m/>
    <m/>
    <x v="1"/>
    <x v="0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12.9"/>
    <s v="L"/>
    <x v="4"/>
    <x v="1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19.5"/>
    <s v="L"/>
    <x v="7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8.6999999999999993"/>
    <s v="L"/>
    <x v="14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8.8000000000000007"/>
    <s v="L"/>
    <x v="11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3.9"/>
    <s v="C"/>
    <x v="14"/>
    <x v="1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5.35"/>
    <s v="R"/>
    <x v="8"/>
    <x v="1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0.5"/>
    <s v="L"/>
    <x v="2"/>
    <x v="1"/>
  </r>
  <r>
    <d v="2013-10-20T00:00:00"/>
    <x v="0"/>
    <x v="2"/>
    <x v="7"/>
    <s v="MLR"/>
    <x v="0"/>
    <x v="10"/>
    <x v="0"/>
    <n v="0.05"/>
    <n v="25"/>
    <n v="4.75"/>
    <m/>
    <s v="Y"/>
    <m/>
    <m/>
    <m/>
    <s v="Y"/>
    <n v="17.75"/>
    <s v="L"/>
    <x v="4"/>
    <x v="1"/>
  </r>
  <r>
    <d v="2013-10-20T00:00:00"/>
    <x v="0"/>
    <x v="2"/>
    <x v="7"/>
    <s v="MLR"/>
    <x v="0"/>
    <x v="10"/>
    <x v="5"/>
    <n v="0.35"/>
    <n v="25"/>
    <n v="4.75"/>
    <m/>
    <s v="Y"/>
    <m/>
    <m/>
    <m/>
    <m/>
    <m/>
    <m/>
    <x v="1"/>
    <x v="1"/>
  </r>
  <r>
    <d v="2013-10-20T00:00:00"/>
    <x v="0"/>
    <x v="2"/>
    <x v="7"/>
    <s v="MLR"/>
    <x v="0"/>
    <x v="0"/>
    <x v="19"/>
    <n v="0.55000000000000004"/>
    <n v="25"/>
    <n v="4.75"/>
    <m/>
    <s v="Y"/>
    <m/>
    <m/>
    <m/>
    <m/>
    <m/>
    <m/>
    <x v="1"/>
    <x v="1"/>
  </r>
  <r>
    <d v="2013-10-20T00:00:00"/>
    <x v="0"/>
    <x v="2"/>
    <x v="7"/>
    <s v="MLR"/>
    <x v="0"/>
    <x v="6"/>
    <x v="2"/>
    <n v="0.6"/>
    <n v="25"/>
    <n v="4.75"/>
    <m/>
    <s v="Y"/>
    <m/>
    <m/>
    <m/>
    <m/>
    <m/>
    <m/>
    <x v="1"/>
    <x v="1"/>
  </r>
  <r>
    <d v="2013-10-20T00:00:00"/>
    <x v="0"/>
    <x v="2"/>
    <x v="7"/>
    <s v="MLR"/>
    <x v="0"/>
    <x v="16"/>
    <x v="9"/>
    <n v="0.2"/>
    <n v="25"/>
    <n v="4.75"/>
    <m/>
    <s v="Y"/>
    <m/>
    <m/>
    <m/>
    <m/>
    <m/>
    <m/>
    <x v="1"/>
    <x v="1"/>
  </r>
  <r>
    <d v="2013-10-20T00:00:00"/>
    <x v="0"/>
    <x v="2"/>
    <x v="7"/>
    <s v="MLR"/>
    <x v="0"/>
    <x v="7"/>
    <x v="1"/>
    <n v="0.25"/>
    <n v="25"/>
    <n v="4.75"/>
    <m/>
    <s v="Y"/>
    <m/>
    <m/>
    <m/>
    <m/>
    <m/>
    <m/>
    <x v="1"/>
    <x v="1"/>
  </r>
  <r>
    <d v="2013-10-20T00:00:00"/>
    <x v="0"/>
    <x v="2"/>
    <x v="8"/>
    <s v="JDC"/>
    <x v="1"/>
    <x v="4"/>
    <x v="10"/>
    <n v="0.8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2"/>
    <x v="5"/>
    <n v="0.3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3"/>
    <x v="1"/>
    <n v="0.2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4"/>
    <x v="9"/>
    <n v="0.2"/>
    <n v="25"/>
    <n v="4.8"/>
    <m/>
    <s v="Y"/>
    <m/>
    <m/>
    <m/>
    <m/>
    <m/>
    <m/>
    <x v="1"/>
    <x v="2"/>
  </r>
  <r>
    <d v="2013-10-20T00:00:00"/>
    <x v="0"/>
    <x v="2"/>
    <x v="8"/>
    <s v="MLR"/>
    <x v="0"/>
    <x v="0"/>
    <x v="5"/>
    <n v="0.35"/>
    <n v="25"/>
    <n v="4.8"/>
    <m/>
    <s v="Y"/>
    <m/>
    <m/>
    <m/>
    <m/>
    <m/>
    <m/>
    <x v="1"/>
    <x v="0"/>
  </r>
  <r>
    <d v="2013-10-20T00:00:00"/>
    <x v="0"/>
    <x v="2"/>
    <x v="8"/>
    <s v="MLR"/>
    <x v="0"/>
    <x v="0"/>
    <x v="0"/>
    <n v="0.05"/>
    <n v="25"/>
    <n v="4.8"/>
    <m/>
    <s v="Y"/>
    <m/>
    <m/>
    <m/>
    <s v="Y"/>
    <n v="19.2"/>
    <s v="L"/>
    <x v="8"/>
    <x v="0"/>
  </r>
  <r>
    <d v="2013-10-20T00:00:00"/>
    <x v="0"/>
    <x v="2"/>
    <x v="8"/>
    <s v="MLR"/>
    <x v="0"/>
    <x v="0"/>
    <x v="0"/>
    <n v="0.05"/>
    <n v="25"/>
    <n v="4.8"/>
    <m/>
    <s v="Y"/>
    <m/>
    <m/>
    <m/>
    <s v="Y"/>
    <n v="19.5"/>
    <s v="L"/>
    <x v="3"/>
    <x v="0"/>
  </r>
  <r>
    <d v="2013-10-20T00:00:00"/>
    <x v="0"/>
    <x v="2"/>
    <x v="8"/>
    <s v="MLR"/>
    <x v="0"/>
    <x v="0"/>
    <x v="20"/>
    <n v="0.5"/>
    <n v="25"/>
    <n v="4.8"/>
    <m/>
    <s v="Y"/>
    <m/>
    <m/>
    <m/>
    <m/>
    <m/>
    <m/>
    <x v="1"/>
    <x v="0"/>
  </r>
  <r>
    <d v="2013-10-20T00:00:00"/>
    <x v="0"/>
    <x v="2"/>
    <x v="8"/>
    <s v="MLR"/>
    <x v="0"/>
    <x v="1"/>
    <x v="0"/>
    <n v="0.05"/>
    <n v="25"/>
    <n v="4.8"/>
    <m/>
    <s v="Y"/>
    <m/>
    <m/>
    <m/>
    <s v="Y"/>
    <n v="3.3"/>
    <s v="C"/>
    <x v="16"/>
    <x v="1"/>
  </r>
  <r>
    <d v="2013-10-20T00:00:00"/>
    <x v="0"/>
    <x v="2"/>
    <x v="8"/>
    <s v="MLR"/>
    <x v="0"/>
    <x v="17"/>
    <x v="0"/>
    <n v="0.05"/>
    <n v="25"/>
    <n v="4.8"/>
    <m/>
    <s v="Y"/>
    <m/>
    <m/>
    <m/>
    <s v="Y"/>
    <n v="1.7"/>
    <s v="C"/>
    <x v="17"/>
    <x v="1"/>
  </r>
  <r>
    <d v="2013-10-20T00:00:00"/>
    <x v="0"/>
    <x v="2"/>
    <x v="8"/>
    <s v="MLR"/>
    <x v="0"/>
    <x v="7"/>
    <x v="0"/>
    <n v="0.05"/>
    <n v="25"/>
    <n v="4.8"/>
    <m/>
    <s v="Y"/>
    <m/>
    <m/>
    <m/>
    <s v="Y"/>
    <n v="2.7"/>
    <s v="R"/>
    <x v="8"/>
    <x v="1"/>
  </r>
  <r>
    <d v="2013-10-20T00:00:00"/>
    <x v="0"/>
    <x v="2"/>
    <x v="8"/>
    <s v="MLR"/>
    <x v="0"/>
    <x v="1"/>
    <x v="0"/>
    <n v="0.05"/>
    <n v="25"/>
    <n v="4.8"/>
    <m/>
    <s v="Y"/>
    <m/>
    <m/>
    <m/>
    <s v="Y"/>
    <n v="15.1"/>
    <s v="L"/>
    <x v="14"/>
    <x v="1"/>
  </r>
  <r>
    <d v="2013-10-20T00:00:00"/>
    <x v="0"/>
    <x v="2"/>
    <x v="8"/>
    <s v="MLR"/>
    <x v="0"/>
    <x v="10"/>
    <x v="0"/>
    <n v="0.05"/>
    <n v="25"/>
    <n v="4.8"/>
    <m/>
    <s v="Y"/>
    <m/>
    <m/>
    <m/>
    <s v="Y"/>
    <n v="15.7"/>
    <s v="L"/>
    <x v="3"/>
    <x v="1"/>
  </r>
  <r>
    <d v="2013-10-20T00:00:00"/>
    <x v="0"/>
    <x v="2"/>
    <x v="8"/>
    <s v="MLR"/>
    <x v="0"/>
    <x v="10"/>
    <x v="0"/>
    <n v="0.05"/>
    <n v="25"/>
    <n v="4.8"/>
    <m/>
    <s v="Y"/>
    <m/>
    <m/>
    <m/>
    <s v="Y"/>
    <n v="17.2"/>
    <s v="L"/>
    <x v="0"/>
    <x v="1"/>
  </r>
  <r>
    <d v="2013-10-20T00:00:00"/>
    <x v="0"/>
    <x v="2"/>
    <x v="8"/>
    <s v="MLR"/>
    <x v="0"/>
    <x v="7"/>
    <x v="0"/>
    <n v="0.05"/>
    <n v="25"/>
    <n v="4.8"/>
    <m/>
    <s v="Y"/>
    <m/>
    <m/>
    <m/>
    <s v="Y"/>
    <n v="18.8"/>
    <s v="R"/>
    <x v="3"/>
    <x v="1"/>
  </r>
  <r>
    <d v="2013-10-20T00:00:00"/>
    <x v="0"/>
    <x v="2"/>
    <x v="8"/>
    <s v="MLR"/>
    <x v="0"/>
    <x v="10"/>
    <x v="8"/>
    <n v="0.3"/>
    <n v="25"/>
    <n v="4.8"/>
    <m/>
    <s v="Y"/>
    <m/>
    <m/>
    <m/>
    <m/>
    <m/>
    <m/>
    <x v="1"/>
    <x v="1"/>
  </r>
  <r>
    <d v="2013-10-20T00:00:00"/>
    <x v="0"/>
    <x v="2"/>
    <x v="8"/>
    <s v="MLR"/>
    <x v="0"/>
    <x v="1"/>
    <x v="1"/>
    <n v="0.25"/>
    <n v="25"/>
    <n v="4.8"/>
    <m/>
    <s v="Y"/>
    <m/>
    <m/>
    <m/>
    <m/>
    <m/>
    <m/>
    <x v="1"/>
    <x v="1"/>
  </r>
  <r>
    <d v="2013-10-20T00:00:00"/>
    <x v="0"/>
    <x v="2"/>
    <x v="8"/>
    <s v="MLR"/>
    <x v="0"/>
    <x v="17"/>
    <x v="0"/>
    <n v="0.05"/>
    <n v="25"/>
    <n v="4.8"/>
    <m/>
    <s v="Y"/>
    <m/>
    <m/>
    <m/>
    <m/>
    <m/>
    <m/>
    <x v="1"/>
    <x v="2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0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0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6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0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0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1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8"/>
    <x v="0"/>
    <n v="0.05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6"/>
    <x v="0"/>
    <n v="0.05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7"/>
    <x v="0"/>
    <n v="0.05"/>
    <n v="25"/>
    <n v="4.9000000000000004"/>
    <m/>
    <s v="Y"/>
    <m/>
    <m/>
    <m/>
    <m/>
    <m/>
    <m/>
    <x v="1"/>
    <x v="1"/>
  </r>
  <r>
    <d v="2013-10-22T00:00:00"/>
    <x v="1"/>
    <x v="2"/>
    <x v="7"/>
    <s v="BG"/>
    <x v="0"/>
    <x v="16"/>
    <x v="0"/>
    <n v="0.05"/>
    <n v="25"/>
    <n v="4.75"/>
    <m/>
    <s v="Y"/>
    <m/>
    <m/>
    <m/>
    <m/>
    <m/>
    <m/>
    <x v="1"/>
    <x v="0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13"/>
    <n v="0.15"/>
    <n v="25"/>
    <n v="4.75"/>
    <m/>
    <s v="Y"/>
    <m/>
    <m/>
    <m/>
    <m/>
    <m/>
    <m/>
    <x v="1"/>
    <x v="2"/>
  </r>
  <r>
    <d v="2013-10-22T00:00:00"/>
    <x v="1"/>
    <x v="2"/>
    <x v="7"/>
    <s v="BG"/>
    <x v="0"/>
    <x v="11"/>
    <x v="0"/>
    <n v="0.05"/>
    <n v="25"/>
    <n v="4.75"/>
    <m/>
    <s v="Y"/>
    <m/>
    <m/>
    <m/>
    <m/>
    <m/>
    <m/>
    <x v="1"/>
    <x v="2"/>
  </r>
  <r>
    <d v="2013-10-22T00:00:00"/>
    <x v="1"/>
    <x v="2"/>
    <x v="7"/>
    <s v="BG"/>
    <x v="0"/>
    <x v="17"/>
    <x v="0"/>
    <n v="0.05"/>
    <n v="25"/>
    <n v="4.75"/>
    <m/>
    <s v="Y"/>
    <m/>
    <m/>
    <m/>
    <m/>
    <m/>
    <m/>
    <x v="1"/>
    <x v="2"/>
  </r>
  <r>
    <d v="2013-10-22T00:00:00"/>
    <x v="1"/>
    <x v="2"/>
    <x v="7"/>
    <s v="BG"/>
    <x v="0"/>
    <x v="6"/>
    <x v="7"/>
    <n v="0.1"/>
    <n v="25"/>
    <n v="4.75"/>
    <m/>
    <s v="Y"/>
    <m/>
    <m/>
    <m/>
    <m/>
    <m/>
    <m/>
    <x v="1"/>
    <x v="2"/>
  </r>
  <r>
    <d v="2013-10-22T00:00:00"/>
    <x v="1"/>
    <x v="2"/>
    <x v="7"/>
    <s v="BG"/>
    <x v="0"/>
    <x v="7"/>
    <x v="7"/>
    <n v="0.1"/>
    <n v="25"/>
    <n v="4.75"/>
    <m/>
    <s v="Y"/>
    <m/>
    <m/>
    <m/>
    <m/>
    <m/>
    <m/>
    <x v="1"/>
    <x v="2"/>
  </r>
  <r>
    <d v="2013-10-22T00:00:00"/>
    <x v="1"/>
    <x v="2"/>
    <x v="8"/>
    <s v="BG"/>
    <x v="0"/>
    <x v="1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m/>
    <m/>
    <m/>
    <x v="1"/>
    <x v="1"/>
  </r>
  <r>
    <d v="2013-10-22T00:00:00"/>
    <x v="1"/>
    <x v="2"/>
    <x v="8"/>
    <s v="BG"/>
    <x v="0"/>
    <x v="2"/>
    <x v="0"/>
    <n v="0.05"/>
    <n v="25"/>
    <n v="4.8"/>
    <m/>
    <s v="Y"/>
    <m/>
    <m/>
    <m/>
    <m/>
    <m/>
    <m/>
    <x v="1"/>
    <x v="1"/>
  </r>
  <r>
    <d v="2013-10-22T00:00:00"/>
    <x v="1"/>
    <x v="2"/>
    <x v="8"/>
    <s v="BG"/>
    <x v="0"/>
    <x v="0"/>
    <x v="7"/>
    <n v="0.1"/>
    <n v="25"/>
    <n v="4.8"/>
    <m/>
    <s v="Y"/>
    <m/>
    <m/>
    <m/>
    <m/>
    <m/>
    <m/>
    <x v="1"/>
    <x v="1"/>
  </r>
  <r>
    <d v="2013-10-22T00:00:00"/>
    <x v="1"/>
    <x v="2"/>
    <x v="8"/>
    <s v="BG"/>
    <x v="0"/>
    <x v="6"/>
    <x v="7"/>
    <n v="0.1"/>
    <n v="25"/>
    <n v="4.8"/>
    <m/>
    <s v="Y"/>
    <m/>
    <m/>
    <m/>
    <m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m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0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0"/>
  </r>
  <r>
    <d v="2013-11-01T00:00:00"/>
    <x v="2"/>
    <x v="2"/>
    <x v="6"/>
    <s v="WFP"/>
    <x v="0"/>
    <x v="1"/>
    <x v="12"/>
    <n v="0.65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0"/>
    <x v="9"/>
    <n v="0.2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1"/>
    <x v="21"/>
    <n v="1.1000000000000001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0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6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6"/>
    <x v="20"/>
    <n v="0.5"/>
    <n v="25"/>
    <n v="4.9000000000000004"/>
    <m/>
    <s v="Y"/>
    <m/>
    <m/>
    <m/>
    <m/>
    <m/>
    <m/>
    <x v="1"/>
    <x v="1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1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11"/>
    <x v="1"/>
    <n v="0.25"/>
    <n v="25"/>
    <n v="4.75"/>
    <m/>
    <s v="Y"/>
    <m/>
    <m/>
    <m/>
    <m/>
    <m/>
    <m/>
    <x v="1"/>
    <x v="0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0"/>
    <x v="22"/>
    <n v="1.7"/>
    <n v="25"/>
    <n v="4.75"/>
    <m/>
    <s v="Y"/>
    <m/>
    <m/>
    <m/>
    <m/>
    <m/>
    <m/>
    <x v="1"/>
    <x v="1"/>
  </r>
  <r>
    <d v="2013-11-01T00:00:00"/>
    <x v="2"/>
    <x v="2"/>
    <x v="7"/>
    <s v="WFP"/>
    <x v="0"/>
    <x v="0"/>
    <x v="16"/>
    <n v="0.8"/>
    <n v="25"/>
    <n v="4.75"/>
    <m/>
    <s v="Y"/>
    <m/>
    <m/>
    <m/>
    <m/>
    <m/>
    <m/>
    <x v="1"/>
    <x v="1"/>
  </r>
  <r>
    <d v="2013-11-01T00:00:00"/>
    <x v="2"/>
    <x v="2"/>
    <x v="7"/>
    <s v="WFP"/>
    <x v="0"/>
    <x v="1"/>
    <x v="23"/>
    <n v="1.1499999999999999"/>
    <n v="25"/>
    <n v="4.75"/>
    <m/>
    <s v="Y"/>
    <m/>
    <m/>
    <m/>
    <m/>
    <m/>
    <m/>
    <x v="1"/>
    <x v="1"/>
  </r>
  <r>
    <d v="2013-11-01T00:00:00"/>
    <x v="2"/>
    <x v="2"/>
    <x v="7"/>
    <s v="WFP"/>
    <x v="0"/>
    <x v="16"/>
    <x v="9"/>
    <n v="0.2"/>
    <n v="25"/>
    <n v="4.75"/>
    <m/>
    <s v="Y"/>
    <m/>
    <m/>
    <m/>
    <m/>
    <m/>
    <m/>
    <x v="1"/>
    <x v="1"/>
  </r>
  <r>
    <d v="2013-11-01T00:00:00"/>
    <x v="2"/>
    <x v="2"/>
    <x v="7"/>
    <s v="WFP"/>
    <x v="0"/>
    <x v="6"/>
    <x v="10"/>
    <n v="0.85"/>
    <n v="25"/>
    <n v="4.75"/>
    <m/>
    <s v="Y"/>
    <m/>
    <m/>
    <m/>
    <m/>
    <m/>
    <m/>
    <x v="1"/>
    <x v="1"/>
  </r>
  <r>
    <d v="2013-11-01T00:00:00"/>
    <x v="2"/>
    <x v="2"/>
    <x v="7"/>
    <s v="WFP"/>
    <x v="0"/>
    <x v="7"/>
    <x v="6"/>
    <n v="0.45"/>
    <n v="25"/>
    <n v="4.75"/>
    <m/>
    <s v="Y"/>
    <m/>
    <m/>
    <m/>
    <m/>
    <m/>
    <m/>
    <x v="1"/>
    <x v="1"/>
  </r>
  <r>
    <d v="2013-11-01T00:00:00"/>
    <x v="2"/>
    <x v="2"/>
    <x v="8"/>
    <s v="WFP"/>
    <x v="0"/>
    <x v="0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1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0"/>
    <x v="12"/>
    <n v="0.65"/>
    <n v="25"/>
    <n v="4.8"/>
    <m/>
    <s v="Y"/>
    <m/>
    <m/>
    <m/>
    <m/>
    <m/>
    <m/>
    <x v="1"/>
    <x v="0"/>
  </r>
  <r>
    <d v="2013-11-01T00:00:00"/>
    <x v="2"/>
    <x v="2"/>
    <x v="8"/>
    <s v="WFP"/>
    <x v="0"/>
    <x v="0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6"/>
    <x v="5"/>
    <n v="0.35"/>
    <n v="25"/>
    <n v="4.8"/>
    <m/>
    <s v="Y"/>
    <m/>
    <m/>
    <m/>
    <m/>
    <m/>
    <m/>
    <x v="1"/>
    <x v="0"/>
  </r>
  <r>
    <d v="2013-11-01T00:00:00"/>
    <x v="2"/>
    <x v="2"/>
    <x v="8"/>
    <s v="WFP"/>
    <x v="0"/>
    <x v="1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1"/>
    <n v="0.25"/>
    <n v="25"/>
    <n v="4.8"/>
    <m/>
    <s v="Y"/>
    <m/>
    <m/>
    <m/>
    <m/>
    <m/>
    <m/>
    <x v="1"/>
    <x v="1"/>
  </r>
  <r>
    <d v="2013-11-01T00:00:00"/>
    <x v="2"/>
    <x v="2"/>
    <x v="8"/>
    <s v="WFP"/>
    <x v="0"/>
    <x v="6"/>
    <x v="5"/>
    <n v="0.35"/>
    <n v="25"/>
    <n v="4.8"/>
    <m/>
    <s v="Y"/>
    <m/>
    <m/>
    <m/>
    <m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s v="Y"/>
    <m/>
    <m/>
    <x v="1"/>
    <x v="0"/>
  </r>
  <r>
    <d v="2013-11-07T00:00:00"/>
    <x v="3"/>
    <x v="2"/>
    <x v="6"/>
    <s v="MLR"/>
    <x v="0"/>
    <x v="0"/>
    <x v="0"/>
    <n v="0.05"/>
    <n v="25"/>
    <n v="4.9000000000000004"/>
    <m/>
    <s v="Y"/>
    <m/>
    <m/>
    <m/>
    <m/>
    <m/>
    <m/>
    <x v="1"/>
    <x v="0"/>
  </r>
  <r>
    <d v="2013-11-07T00:00:00"/>
    <x v="3"/>
    <x v="2"/>
    <x v="6"/>
    <s v="MLR"/>
    <x v="0"/>
    <x v="6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0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0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0"/>
    <x v="7"/>
    <n v="0.1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m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m/>
    <m/>
    <m/>
    <x v="1"/>
    <x v="0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0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0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0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11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0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16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7"/>
    <x v="0"/>
    <n v="0.05"/>
    <n v="25"/>
    <n v="4.75"/>
    <m/>
    <s v="Y"/>
    <m/>
    <m/>
    <m/>
    <m/>
    <m/>
    <m/>
    <x v="1"/>
    <x v="1"/>
  </r>
  <r>
    <d v="2013-11-07T00:00:00"/>
    <x v="3"/>
    <x v="2"/>
    <x v="8"/>
    <s v="MLR"/>
    <x v="0"/>
    <x v="1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0"/>
    <x v="7"/>
    <n v="0.1"/>
    <n v="25"/>
    <n v="4.8"/>
    <m/>
    <s v="Y"/>
    <m/>
    <m/>
    <m/>
    <m/>
    <m/>
    <m/>
    <x v="1"/>
    <x v="1"/>
  </r>
  <r>
    <d v="2013-11-07T00:00:00"/>
    <x v="3"/>
    <x v="2"/>
    <x v="8"/>
    <s v="MLR"/>
    <x v="0"/>
    <x v="1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13"/>
    <n v="0.15"/>
    <n v="25"/>
    <n v="4.8"/>
    <m/>
    <s v="Y"/>
    <m/>
    <m/>
    <m/>
    <m/>
    <m/>
    <m/>
    <x v="1"/>
    <x v="1"/>
  </r>
  <r>
    <d v="2013-11-07T00:00:00"/>
    <x v="3"/>
    <x v="2"/>
    <x v="8"/>
    <s v="MLR"/>
    <x v="0"/>
    <x v="6"/>
    <x v="0"/>
    <n v="0.05"/>
    <n v="25"/>
    <n v="4.8"/>
    <m/>
    <s v="Y"/>
    <m/>
    <m/>
    <m/>
    <m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m/>
    <m/>
    <m/>
    <x v="1"/>
    <x v="1"/>
  </r>
  <r>
    <d v="2013-10-13T00:00:00"/>
    <x v="0"/>
    <x v="3"/>
    <x v="9"/>
    <s v="MLR"/>
    <x v="1"/>
    <x v="4"/>
    <x v="24"/>
    <n v="6.5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2"/>
    <x v="25"/>
    <n v="1.6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9"/>
    <x v="26"/>
    <n v="3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5"/>
    <x v="7"/>
    <n v="0.1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8"/>
    <x v="23"/>
    <n v="1.1499999999999999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20"/>
    <x v="27"/>
    <n v="3.4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3"/>
    <x v="28"/>
    <n v="2.1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4"/>
    <x v="29"/>
    <n v="7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2"/>
    <x v="30"/>
    <n v="2.6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9"/>
    <x v="31"/>
    <n v="3.6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5"/>
    <x v="13"/>
    <n v="0.1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8"/>
    <x v="32"/>
    <n v="3.2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20"/>
    <x v="33"/>
    <n v="4.7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3"/>
    <x v="34"/>
    <n v="4.0999999999999996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9"/>
    <x v="13"/>
    <n v="0.1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4"/>
    <x v="35"/>
    <n v="7.1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2"/>
    <x v="36"/>
    <n v="1.2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9"/>
    <x v="37"/>
    <n v="4.2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5"/>
    <x v="8"/>
    <n v="0.3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8"/>
    <x v="36"/>
    <n v="1.2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20"/>
    <x v="38"/>
    <n v="3.9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3"/>
    <x v="39"/>
    <n v="2.2999999999999998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9"/>
    <x v="32"/>
    <n v="3.2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21"/>
    <x v="20"/>
    <n v="0.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0"/>
    <x v="0"/>
    <n v="0.05"/>
    <n v="27"/>
    <s v="N/A"/>
    <s v="Y"/>
    <s v="Y"/>
    <s v="Y"/>
    <m/>
    <m/>
    <s v="Y"/>
    <n v="0.4"/>
    <s v="L"/>
    <x v="18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5.8"/>
    <s v="R"/>
    <x v="0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6.7"/>
    <s v="R"/>
    <x v="0"/>
    <x v="0"/>
  </r>
  <r>
    <d v="2013-10-14T00:00:00"/>
    <x v="0"/>
    <x v="3"/>
    <x v="9"/>
    <s v="WFP"/>
    <x v="0"/>
    <x v="11"/>
    <x v="0"/>
    <n v="0.05"/>
    <n v="27"/>
    <s v="N/A"/>
    <s v="Y"/>
    <s v="Y"/>
    <s v="Y"/>
    <m/>
    <m/>
    <s v="Y"/>
    <n v="11.7"/>
    <s v="L"/>
    <x v="8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16.100000000000001"/>
    <s v="L"/>
    <x v="19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17"/>
    <s v="L"/>
    <x v="0"/>
    <x v="0"/>
  </r>
  <r>
    <d v="2013-10-14T00:00:00"/>
    <x v="0"/>
    <x v="3"/>
    <x v="9"/>
    <s v="WFP"/>
    <x v="0"/>
    <x v="10"/>
    <x v="0"/>
    <n v="0.0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1"/>
    <x v="0"/>
    <n v="0.0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"/>
    <x v="1"/>
    <n v="0.2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0"/>
    <x v="7"/>
    <n v="0.1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7"/>
    <x v="1"/>
    <n v="0.2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8"/>
    <x v="7"/>
    <n v="0.1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1.2"/>
    <s v="R"/>
    <x v="0"/>
    <x v="0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10.9"/>
    <s v="L"/>
    <x v="6"/>
    <x v="0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20.9"/>
    <s v="R"/>
    <x v="20"/>
    <x v="0"/>
  </r>
  <r>
    <d v="2013-10-14T00:00:00"/>
    <x v="0"/>
    <x v="3"/>
    <x v="10"/>
    <s v="WFP"/>
    <x v="0"/>
    <x v="11"/>
    <x v="0"/>
    <n v="0.05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6"/>
    <x v="0"/>
    <n v="0.05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1"/>
    <x v="8"/>
    <n v="0.3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2"/>
    <x v="7"/>
    <n v="0.1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7"/>
    <x v="0"/>
    <n v="0.05"/>
    <n v="27"/>
    <s v="N/A"/>
    <s v="Y"/>
    <s v="Y"/>
    <s v="Y"/>
    <m/>
    <m/>
    <m/>
    <m/>
    <m/>
    <x v="1"/>
    <x v="2"/>
  </r>
  <r>
    <d v="2013-10-14T00:00:00"/>
    <x v="0"/>
    <x v="3"/>
    <x v="11"/>
    <s v="WFP"/>
    <x v="0"/>
    <x v="11"/>
    <x v="0"/>
    <n v="0.05"/>
    <n v="27"/>
    <s v="N/A"/>
    <s v="Y"/>
    <s v="Y"/>
    <s v="Y"/>
    <m/>
    <m/>
    <s v="Y"/>
    <n v="0.5"/>
    <s v="R"/>
    <x v="11"/>
    <x v="1"/>
  </r>
  <r>
    <d v="2013-10-14T00:00:00"/>
    <x v="0"/>
    <x v="3"/>
    <x v="11"/>
    <s v="WFP"/>
    <x v="0"/>
    <x v="10"/>
    <x v="0"/>
    <n v="0.05"/>
    <n v="27"/>
    <s v="N/A"/>
    <s v="Y"/>
    <s v="Y"/>
    <s v="Y"/>
    <m/>
    <m/>
    <s v="Y"/>
    <n v="1.9"/>
    <s v="L"/>
    <x v="6"/>
    <x v="1"/>
  </r>
  <r>
    <d v="2013-10-14T00:00:00"/>
    <x v="0"/>
    <x v="3"/>
    <x v="11"/>
    <s v="WFP"/>
    <x v="0"/>
    <x v="1"/>
    <x v="0"/>
    <n v="0.05"/>
    <n v="27"/>
    <s v="N/A"/>
    <s v="Y"/>
    <s v="Y"/>
    <s v="Y"/>
    <m/>
    <m/>
    <s v="Y"/>
    <n v="6.6"/>
    <s v="R"/>
    <x v="6"/>
    <x v="1"/>
  </r>
  <r>
    <d v="2013-10-14T00:00:00"/>
    <x v="0"/>
    <x v="3"/>
    <x v="11"/>
    <s v="WFP"/>
    <x v="0"/>
    <x v="11"/>
    <x v="0"/>
    <n v="0.05"/>
    <n v="27"/>
    <s v="N/A"/>
    <s v="Y"/>
    <s v="Y"/>
    <s v="Y"/>
    <m/>
    <m/>
    <s v="Y"/>
    <n v="9.8000000000000007"/>
    <s v="L"/>
    <x v="3"/>
    <x v="1"/>
  </r>
  <r>
    <d v="2013-10-14T00:00:00"/>
    <x v="0"/>
    <x v="3"/>
    <x v="11"/>
    <s v="WFP"/>
    <x v="0"/>
    <x v="10"/>
    <x v="0"/>
    <n v="0.05"/>
    <n v="27"/>
    <s v="N/A"/>
    <m/>
    <m/>
    <m/>
    <m/>
    <m/>
    <s v="Y"/>
    <n v="14.4"/>
    <s v="R"/>
    <x v="21"/>
    <x v="1"/>
  </r>
  <r>
    <d v="2013-10-14T00:00:00"/>
    <x v="0"/>
    <x v="3"/>
    <x v="11"/>
    <s v="WFP"/>
    <x v="0"/>
    <x v="10"/>
    <x v="0"/>
    <n v="0.05"/>
    <n v="27"/>
    <s v="N/A"/>
    <m/>
    <m/>
    <m/>
    <m/>
    <m/>
    <m/>
    <m/>
    <m/>
    <x v="1"/>
    <x v="2"/>
  </r>
  <r>
    <d v="2013-10-14T00:00:00"/>
    <x v="0"/>
    <x v="3"/>
    <x v="11"/>
    <s v="WFP"/>
    <x v="0"/>
    <x v="11"/>
    <x v="0"/>
    <n v="0.05"/>
    <n v="27"/>
    <s v="N/A"/>
    <m/>
    <m/>
    <m/>
    <m/>
    <m/>
    <m/>
    <m/>
    <m/>
    <x v="1"/>
    <x v="2"/>
  </r>
  <r>
    <d v="2013-10-14T00:00:00"/>
    <x v="0"/>
    <x v="3"/>
    <x v="11"/>
    <s v="WFP"/>
    <x v="0"/>
    <x v="1"/>
    <x v="7"/>
    <n v="0.1"/>
    <n v="27"/>
    <s v="N/A"/>
    <m/>
    <m/>
    <m/>
    <m/>
    <m/>
    <m/>
    <m/>
    <m/>
    <x v="1"/>
    <x v="2"/>
  </r>
  <r>
    <d v="2013-10-14T00:00:00"/>
    <x v="0"/>
    <x v="3"/>
    <x v="11"/>
    <s v="WFP"/>
    <x v="0"/>
    <x v="0"/>
    <x v="7"/>
    <n v="0.1"/>
    <n v="27"/>
    <s v="N/A"/>
    <m/>
    <m/>
    <m/>
    <m/>
    <m/>
    <m/>
    <m/>
    <m/>
    <x v="1"/>
    <x v="2"/>
  </r>
  <r>
    <d v="2013-10-14T00:00:00"/>
    <x v="0"/>
    <x v="3"/>
    <x v="11"/>
    <s v="WFP"/>
    <x v="0"/>
    <x v="18"/>
    <x v="8"/>
    <n v="0.3"/>
    <n v="27"/>
    <s v="N/A"/>
    <m/>
    <m/>
    <m/>
    <m/>
    <m/>
    <m/>
    <m/>
    <m/>
    <x v="1"/>
    <x v="2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0"/>
  </r>
  <r>
    <d v="2013-10-21T00:00:00"/>
    <x v="1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m/>
    <m/>
    <m/>
    <x v="1"/>
    <x v="1"/>
  </r>
  <r>
    <d v="2013-10-21T00:00:00"/>
    <x v="1"/>
    <x v="3"/>
    <x v="9"/>
    <s v="BG"/>
    <x v="0"/>
    <x v="0"/>
    <x v="7"/>
    <n v="0.1"/>
    <n v="27"/>
    <s v="N/A"/>
    <m/>
    <s v="Y"/>
    <m/>
    <m/>
    <m/>
    <m/>
    <m/>
    <m/>
    <x v="1"/>
    <x v="1"/>
  </r>
  <r>
    <d v="2013-10-21T00:00:00"/>
    <x v="1"/>
    <x v="3"/>
    <x v="9"/>
    <s v="BG"/>
    <x v="0"/>
    <x v="7"/>
    <x v="7"/>
    <n v="0.1"/>
    <n v="27"/>
    <s v="N/A"/>
    <m/>
    <s v="Y"/>
    <m/>
    <m/>
    <m/>
    <m/>
    <m/>
    <m/>
    <x v="1"/>
    <x v="1"/>
  </r>
  <r>
    <d v="2013-10-21T00:00:00"/>
    <x v="1"/>
    <x v="3"/>
    <x v="9"/>
    <s v="BG"/>
    <x v="0"/>
    <x v="18"/>
    <x v="13"/>
    <n v="0.15"/>
    <n v="27"/>
    <s v="N/A"/>
    <m/>
    <s v="Y"/>
    <m/>
    <m/>
    <m/>
    <m/>
    <m/>
    <m/>
    <x v="1"/>
    <x v="1"/>
  </r>
  <r>
    <d v="2013-10-21T00:00:00"/>
    <x v="1"/>
    <x v="3"/>
    <x v="10"/>
    <s v="BG"/>
    <x v="0"/>
    <x v="1"/>
    <x v="0"/>
    <n v="0.05"/>
    <n v="27"/>
    <s v="N/A"/>
    <m/>
    <s v="Y"/>
    <m/>
    <m/>
    <m/>
    <m/>
    <m/>
    <m/>
    <x v="1"/>
    <x v="0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0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0"/>
    <s v="BG"/>
    <x v="0"/>
    <x v="1"/>
    <x v="7"/>
    <n v="0.1"/>
    <n v="27"/>
    <s v="N/A"/>
    <m/>
    <s v="Y"/>
    <m/>
    <m/>
    <m/>
    <m/>
    <m/>
    <m/>
    <x v="1"/>
    <x v="1"/>
  </r>
  <r>
    <d v="2013-10-21T00:00:00"/>
    <x v="1"/>
    <x v="3"/>
    <x v="10"/>
    <s v="BG"/>
    <x v="0"/>
    <x v="7"/>
    <x v="0"/>
    <n v="0.05"/>
    <n v="27"/>
    <s v="N/A"/>
    <m/>
    <s v="Y"/>
    <m/>
    <m/>
    <m/>
    <m/>
    <m/>
    <m/>
    <x v="1"/>
    <x v="1"/>
  </r>
  <r>
    <d v="2013-10-21T00:00:00"/>
    <x v="1"/>
    <x v="3"/>
    <x v="10"/>
    <s v="BG"/>
    <x v="0"/>
    <x v="18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0"/>
    <x v="0"/>
    <n v="0.05"/>
    <n v="27"/>
    <s v="N/A"/>
    <m/>
    <s v="Y"/>
    <m/>
    <m/>
    <m/>
    <m/>
    <m/>
    <m/>
    <x v="1"/>
    <x v="0"/>
  </r>
  <r>
    <d v="2013-10-21T00:00:00"/>
    <x v="1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1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1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0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7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18"/>
    <x v="1"/>
    <n v="0.25"/>
    <n v="27"/>
    <s v="N/A"/>
    <m/>
    <s v="Y"/>
    <m/>
    <m/>
    <m/>
    <m/>
    <m/>
    <m/>
    <x v="1"/>
    <x v="1"/>
  </r>
  <r>
    <d v="2013-11-01T00:00:00"/>
    <x v="2"/>
    <x v="3"/>
    <x v="9"/>
    <s v="WFP"/>
    <x v="0"/>
    <x v="0"/>
    <x v="8"/>
    <n v="0.3"/>
    <n v="27"/>
    <s v="N/A"/>
    <m/>
    <s v="Y"/>
    <m/>
    <m/>
    <m/>
    <m/>
    <m/>
    <m/>
    <x v="1"/>
    <x v="0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11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0"/>
    <x v="9"/>
    <n v="0.2"/>
    <n v="27"/>
    <s v="N/A"/>
    <m/>
    <s v="Y"/>
    <m/>
    <m/>
    <m/>
    <m/>
    <m/>
    <m/>
    <x v="1"/>
    <x v="0"/>
  </r>
  <r>
    <d v="2013-11-01T00:00:00"/>
    <x v="2"/>
    <x v="3"/>
    <x v="9"/>
    <s v="WFP"/>
    <x v="0"/>
    <x v="10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0"/>
    <x v="6"/>
    <n v="0.45"/>
    <n v="27"/>
    <s v="N/A"/>
    <m/>
    <s v="Y"/>
    <m/>
    <m/>
    <m/>
    <m/>
    <m/>
    <m/>
    <x v="1"/>
    <x v="1"/>
  </r>
  <r>
    <d v="2013-11-01T00:00:00"/>
    <x v="2"/>
    <x v="3"/>
    <x v="9"/>
    <s v="WFP"/>
    <x v="0"/>
    <x v="18"/>
    <x v="1"/>
    <n v="0.25"/>
    <n v="27"/>
    <s v="N/A"/>
    <m/>
    <s v="Y"/>
    <m/>
    <m/>
    <m/>
    <m/>
    <m/>
    <m/>
    <x v="1"/>
    <x v="1"/>
  </r>
  <r>
    <d v="2013-11-01T00:00:00"/>
    <x v="2"/>
    <x v="3"/>
    <x v="9"/>
    <s v="WFP"/>
    <x v="0"/>
    <x v="7"/>
    <x v="8"/>
    <n v="0.3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0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0"/>
    <s v="WFP"/>
    <x v="0"/>
    <x v="0"/>
    <x v="6"/>
    <n v="0.4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"/>
    <x v="5"/>
    <n v="0.3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1"/>
    <x v="5"/>
    <n v="0.3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8"/>
    <x v="17"/>
    <n v="0.7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7"/>
    <x v="12"/>
    <n v="0.6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1"/>
    <x v="0"/>
    <n v="0.05"/>
    <n v="27"/>
    <s v="N/A"/>
    <m/>
    <s v="Y"/>
    <m/>
    <m/>
    <m/>
    <s v="Y"/>
    <m/>
    <m/>
    <x v="1"/>
    <x v="0"/>
  </r>
  <r>
    <d v="2013-11-01T00:00:00"/>
    <x v="2"/>
    <x v="3"/>
    <x v="11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1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0"/>
    <x v="17"/>
    <n v="0.7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1"/>
    <x v="13"/>
    <n v="0.1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8"/>
    <x v="11"/>
    <n v="0.95"/>
    <n v="27"/>
    <s v="N/A"/>
    <m/>
    <s v="Y"/>
    <m/>
    <m/>
    <m/>
    <m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0"/>
  </r>
  <r>
    <d v="2013-11-12T00:00:00"/>
    <x v="3"/>
    <x v="3"/>
    <x v="9"/>
    <s v="BG"/>
    <x v="0"/>
    <x v="0"/>
    <x v="8"/>
    <n v="0.3"/>
    <n v="27"/>
    <s v="N/A"/>
    <m/>
    <s v="Y"/>
    <m/>
    <m/>
    <m/>
    <m/>
    <m/>
    <m/>
    <x v="1"/>
    <x v="0"/>
  </r>
  <r>
    <d v="2013-11-12T00:00:00"/>
    <x v="3"/>
    <x v="3"/>
    <x v="9"/>
    <s v="BG"/>
    <x v="0"/>
    <x v="0"/>
    <x v="7"/>
    <n v="0.1"/>
    <n v="27"/>
    <s v="N/A"/>
    <m/>
    <s v="Y"/>
    <m/>
    <m/>
    <m/>
    <m/>
    <m/>
    <m/>
    <x v="1"/>
    <x v="0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0"/>
    <x v="5"/>
    <n v="0.35"/>
    <n v="27"/>
    <s v="N/A"/>
    <m/>
    <s v="Y"/>
    <m/>
    <m/>
    <m/>
    <m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18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7"/>
    <x v="0"/>
    <n v="0.05"/>
    <n v="27"/>
    <s v="N/A"/>
    <m/>
    <s v="Y"/>
    <m/>
    <m/>
    <m/>
    <m/>
    <m/>
    <m/>
    <x v="1"/>
    <x v="1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0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0"/>
    <s v="BG"/>
    <x v="0"/>
    <x v="0"/>
    <x v="8"/>
    <n v="0.3"/>
    <n v="27"/>
    <s v="N/A"/>
    <m/>
    <s v="Y"/>
    <m/>
    <m/>
    <m/>
    <m/>
    <m/>
    <m/>
    <x v="1"/>
    <x v="1"/>
  </r>
  <r>
    <d v="2013-11-12T00:00:00"/>
    <x v="3"/>
    <x v="3"/>
    <x v="10"/>
    <s v="BG"/>
    <x v="0"/>
    <x v="1"/>
    <x v="7"/>
    <n v="0.1"/>
    <n v="27"/>
    <s v="N/A"/>
    <m/>
    <s v="Y"/>
    <m/>
    <m/>
    <m/>
    <m/>
    <m/>
    <m/>
    <x v="1"/>
    <x v="1"/>
  </r>
  <r>
    <d v="2013-11-12T00:00:00"/>
    <x v="3"/>
    <x v="3"/>
    <x v="10"/>
    <s v="BG"/>
    <x v="0"/>
    <x v="11"/>
    <x v="0"/>
    <n v="0.05"/>
    <n v="27"/>
    <s v="N/A"/>
    <m/>
    <s v="Y"/>
    <m/>
    <m/>
    <m/>
    <m/>
    <m/>
    <m/>
    <x v="1"/>
    <x v="1"/>
  </r>
  <r>
    <d v="2013-11-12T00:00:00"/>
    <x v="3"/>
    <x v="3"/>
    <x v="10"/>
    <s v="BG"/>
    <x v="0"/>
    <x v="18"/>
    <x v="7"/>
    <n v="0.1"/>
    <n v="27"/>
    <s v="N/A"/>
    <m/>
    <s v="Y"/>
    <m/>
    <m/>
    <m/>
    <m/>
    <m/>
    <m/>
    <x v="1"/>
    <x v="1"/>
  </r>
  <r>
    <d v="2013-11-12T00:00:00"/>
    <x v="3"/>
    <x v="3"/>
    <x v="10"/>
    <s v="BG"/>
    <x v="0"/>
    <x v="7"/>
    <x v="0"/>
    <n v="0.05"/>
    <n v="27"/>
    <s v="N/A"/>
    <m/>
    <s v="Y"/>
    <m/>
    <m/>
    <m/>
    <m/>
    <m/>
    <m/>
    <x v="1"/>
    <x v="1"/>
  </r>
  <r>
    <d v="2013-11-12T00:00:00"/>
    <x v="3"/>
    <x v="3"/>
    <x v="11"/>
    <s v="BG"/>
    <x v="0"/>
    <x v="1"/>
    <x v="0"/>
    <n v="0.05"/>
    <n v="27"/>
    <s v="N/A"/>
    <m/>
    <s v="Y"/>
    <m/>
    <m/>
    <m/>
    <m/>
    <m/>
    <m/>
    <x v="1"/>
    <x v="0"/>
  </r>
  <r>
    <d v="2013-11-12T00:00:00"/>
    <x v="3"/>
    <x v="3"/>
    <x v="11"/>
    <s v="BG"/>
    <x v="0"/>
    <x v="11"/>
    <x v="0"/>
    <n v="0.05"/>
    <n v="27"/>
    <s v="N/A"/>
    <m/>
    <s v="Y"/>
    <m/>
    <m/>
    <m/>
    <m/>
    <m/>
    <m/>
    <x v="1"/>
    <x v="0"/>
  </r>
  <r>
    <d v="2013-11-12T00:00:00"/>
    <x v="3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2"/>
    <x v="0"/>
    <n v="0.05"/>
    <n v="27"/>
    <s v="N/A"/>
    <m/>
    <s v="Y"/>
    <m/>
    <m/>
    <m/>
    <m/>
    <m/>
    <m/>
    <x v="1"/>
    <x v="1"/>
  </r>
  <r>
    <d v="2013-11-12T00:00:00"/>
    <x v="3"/>
    <x v="3"/>
    <x v="11"/>
    <s v="BG"/>
    <x v="0"/>
    <x v="0"/>
    <x v="1"/>
    <n v="0.25"/>
    <n v="27"/>
    <s v="N/A"/>
    <m/>
    <s v="Y"/>
    <m/>
    <m/>
    <m/>
    <m/>
    <m/>
    <m/>
    <x v="1"/>
    <x v="1"/>
  </r>
  <r>
    <d v="2013-11-12T00:00:00"/>
    <x v="3"/>
    <x v="3"/>
    <x v="11"/>
    <s v="BG"/>
    <x v="0"/>
    <x v="18"/>
    <x v="0"/>
    <n v="0.05"/>
    <n v="27"/>
    <s v="N/A"/>
    <m/>
    <s v="Y"/>
    <m/>
    <m/>
    <m/>
    <m/>
    <m/>
    <m/>
    <x v="1"/>
    <x v="1"/>
  </r>
  <r>
    <d v="2013-10-18T00:00:00"/>
    <x v="0"/>
    <x v="4"/>
    <x v="12"/>
    <s v="JDC"/>
    <x v="1"/>
    <x v="4"/>
    <x v="25"/>
    <n v="1.6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2"/>
    <x v="6"/>
    <n v="0.4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5"/>
    <x v="7"/>
    <n v="0.1"/>
    <n v="24"/>
    <n v="4.5"/>
    <m/>
    <s v="Y"/>
    <m/>
    <m/>
    <m/>
    <m/>
    <m/>
    <m/>
    <x v="1"/>
    <x v="2"/>
  </r>
  <r>
    <d v="2013-10-18T00:00:00"/>
    <x v="0"/>
    <x v="4"/>
    <x v="12"/>
    <s v="JDC"/>
    <x v="1"/>
    <x v="8"/>
    <x v="17"/>
    <n v="0.7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3"/>
    <x v="7"/>
    <n v="0.1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4"/>
    <x v="20"/>
    <n v="0.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"/>
    <x v="0"/>
    <n v="0.05"/>
    <n v="24"/>
    <n v="4.5"/>
    <m/>
    <s v="Y"/>
    <m/>
    <m/>
    <m/>
    <s v="Y"/>
    <n v="15.6"/>
    <s v="C"/>
    <x v="22"/>
    <x v="3"/>
  </r>
  <r>
    <d v="2013-10-18T00:00:00"/>
    <x v="0"/>
    <x v="4"/>
    <x v="12"/>
    <s v="WFP"/>
    <x v="0"/>
    <x v="22"/>
    <x v="0"/>
    <n v="0.05"/>
    <n v="24"/>
    <n v="4.5"/>
    <m/>
    <s v="Y"/>
    <m/>
    <m/>
    <m/>
    <s v="Y"/>
    <n v="6.6"/>
    <s v="L"/>
    <x v="14"/>
    <x v="0"/>
  </r>
  <r>
    <d v="2013-10-18T00:00:00"/>
    <x v="0"/>
    <x v="4"/>
    <x v="12"/>
    <s v="WFP"/>
    <x v="0"/>
    <x v="16"/>
    <x v="0"/>
    <n v="0.05"/>
    <n v="24"/>
    <n v="4.5"/>
    <m/>
    <s v="Y"/>
    <m/>
    <m/>
    <m/>
    <s v="Y"/>
    <n v="11"/>
    <s v="R"/>
    <x v="13"/>
    <x v="0"/>
  </r>
  <r>
    <d v="2013-10-18T00:00:00"/>
    <x v="0"/>
    <x v="4"/>
    <x v="12"/>
    <s v="WFP"/>
    <x v="0"/>
    <x v="17"/>
    <x v="0"/>
    <n v="0.05"/>
    <n v="24"/>
    <n v="4.5"/>
    <m/>
    <s v="Y"/>
    <m/>
    <m/>
    <m/>
    <s v="Y"/>
    <n v="2.7"/>
    <s v="L"/>
    <x v="23"/>
    <x v="1"/>
  </r>
  <r>
    <d v="2013-10-18T00:00:00"/>
    <x v="0"/>
    <x v="4"/>
    <x v="12"/>
    <s v="WFP"/>
    <x v="0"/>
    <x v="1"/>
    <x v="0"/>
    <n v="0.05"/>
    <n v="24"/>
    <n v="4.5"/>
    <m/>
    <s v="Y"/>
    <m/>
    <m/>
    <m/>
    <s v="Y"/>
    <n v="3.3"/>
    <s v="R"/>
    <x v="4"/>
    <x v="1"/>
  </r>
  <r>
    <d v="2013-10-18T00:00:00"/>
    <x v="0"/>
    <x v="4"/>
    <x v="12"/>
    <s v="WFP"/>
    <x v="0"/>
    <x v="7"/>
    <x v="0"/>
    <n v="0.05"/>
    <n v="24"/>
    <n v="4.5"/>
    <m/>
    <s v="Y"/>
    <m/>
    <m/>
    <m/>
    <s v="Y"/>
    <n v="8.1"/>
    <s v="R"/>
    <x v="8"/>
    <x v="1"/>
  </r>
  <r>
    <d v="2013-10-18T00:00:00"/>
    <x v="0"/>
    <x v="4"/>
    <x v="12"/>
    <s v="WFP"/>
    <x v="0"/>
    <x v="17"/>
    <x v="0"/>
    <n v="0.05"/>
    <n v="24"/>
    <n v="4.5"/>
    <m/>
    <s v="Y"/>
    <m/>
    <m/>
    <m/>
    <s v="Y"/>
    <n v="15.1"/>
    <s v="R"/>
    <x v="24"/>
    <x v="1"/>
  </r>
  <r>
    <d v="2013-10-18T00:00:00"/>
    <x v="0"/>
    <x v="4"/>
    <x v="12"/>
    <s v="WFP"/>
    <x v="0"/>
    <x v="2"/>
    <x v="0"/>
    <n v="0.05"/>
    <n v="24"/>
    <n v="4.5"/>
    <m/>
    <s v="Y"/>
    <m/>
    <m/>
    <m/>
    <s v="Y"/>
    <n v="18.8"/>
    <s v="L"/>
    <x v="7"/>
    <x v="1"/>
  </r>
  <r>
    <d v="2013-10-18T00:00:00"/>
    <x v="0"/>
    <x v="4"/>
    <x v="12"/>
    <s v="WFP"/>
    <x v="0"/>
    <x v="0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1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0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6"/>
    <x v="0"/>
    <n v="0.05"/>
    <n v="24"/>
    <n v="4.5"/>
    <m/>
    <s v="Y"/>
    <m/>
    <m/>
    <m/>
    <m/>
    <m/>
    <m/>
    <x v="1"/>
    <x v="2"/>
  </r>
  <r>
    <d v="2013-10-18T00:00:00"/>
    <x v="0"/>
    <x v="4"/>
    <x v="13"/>
    <s v="JDC"/>
    <x v="1"/>
    <x v="4"/>
    <x v="40"/>
    <n v="1.6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2"/>
    <x v="20"/>
    <n v="0.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5"/>
    <x v="0"/>
    <n v="0.0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8"/>
    <x v="2"/>
    <n v="0.6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3"/>
    <x v="12"/>
    <n v="0.6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4"/>
    <x v="1"/>
    <n v="0.25"/>
    <n v="24"/>
    <n v="4.7"/>
    <m/>
    <s v="Y"/>
    <m/>
    <m/>
    <m/>
    <m/>
    <m/>
    <m/>
    <x v="1"/>
    <x v="2"/>
  </r>
  <r>
    <d v="2013-10-18T00:00:00"/>
    <x v="0"/>
    <x v="4"/>
    <x v="13"/>
    <s v="WFP"/>
    <x v="0"/>
    <x v="0"/>
    <x v="0"/>
    <n v="0.05"/>
    <n v="24"/>
    <n v="4.7"/>
    <m/>
    <s v="Y"/>
    <m/>
    <m/>
    <m/>
    <s v="Y"/>
    <n v="6.8"/>
    <s v="L"/>
    <x v="0"/>
    <x v="1"/>
  </r>
  <r>
    <d v="2013-10-18T00:00:00"/>
    <x v="0"/>
    <x v="4"/>
    <x v="13"/>
    <s v="WFP"/>
    <x v="0"/>
    <x v="1"/>
    <x v="0"/>
    <n v="0.05"/>
    <n v="24"/>
    <n v="4.7"/>
    <m/>
    <s v="Y"/>
    <m/>
    <m/>
    <m/>
    <s v="Y"/>
    <n v="6.9"/>
    <s v="L"/>
    <x v="14"/>
    <x v="1"/>
  </r>
  <r>
    <d v="2013-10-18T00:00:00"/>
    <x v="0"/>
    <x v="4"/>
    <x v="13"/>
    <s v="WFP"/>
    <x v="0"/>
    <x v="16"/>
    <x v="0"/>
    <n v="0.05"/>
    <n v="24"/>
    <n v="4.7"/>
    <m/>
    <s v="Y"/>
    <m/>
    <m/>
    <m/>
    <s v="Y"/>
    <n v="13.8"/>
    <s v="R"/>
    <x v="0"/>
    <x v="1"/>
  </r>
  <r>
    <d v="2013-10-18T00:00:00"/>
    <x v="0"/>
    <x v="4"/>
    <x v="13"/>
    <s v="WFP"/>
    <x v="0"/>
    <x v="23"/>
    <x v="0"/>
    <n v="0.05"/>
    <n v="24"/>
    <n v="4.7"/>
    <m/>
    <s v="Y"/>
    <m/>
    <m/>
    <m/>
    <s v="Y"/>
    <n v="14.6"/>
    <s v="L"/>
    <x v="25"/>
    <x v="1"/>
  </r>
  <r>
    <d v="2013-10-18T00:00:00"/>
    <x v="0"/>
    <x v="4"/>
    <x v="13"/>
    <s v="WFP"/>
    <x v="0"/>
    <x v="10"/>
    <x v="0"/>
    <n v="0.05"/>
    <n v="24"/>
    <n v="4.7"/>
    <m/>
    <s v="Y"/>
    <m/>
    <m/>
    <m/>
    <s v="Y"/>
    <n v="15.6"/>
    <s v="R"/>
    <x v="19"/>
    <x v="1"/>
  </r>
  <r>
    <d v="2013-10-18T00:00:00"/>
    <x v="0"/>
    <x v="4"/>
    <x v="13"/>
    <s v="WFP"/>
    <x v="0"/>
    <x v="0"/>
    <x v="7"/>
    <n v="0.1"/>
    <n v="24"/>
    <n v="4.7"/>
    <m/>
    <s v="Y"/>
    <m/>
    <m/>
    <m/>
    <m/>
    <m/>
    <m/>
    <x v="1"/>
    <x v="2"/>
  </r>
  <r>
    <d v="2013-10-18T00:00:00"/>
    <x v="0"/>
    <x v="4"/>
    <x v="14"/>
    <s v="JDC"/>
    <x v="1"/>
    <x v="4"/>
    <x v="41"/>
    <n v="1.5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2"/>
    <x v="20"/>
    <n v="0.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5"/>
    <x v="0"/>
    <n v="0.0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8"/>
    <x v="1"/>
    <n v="0.2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3"/>
    <x v="12"/>
    <n v="0.6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4"/>
    <x v="13"/>
    <n v="0.15"/>
    <n v="24"/>
    <n v="4.5999999999999996"/>
    <m/>
    <s v="Y"/>
    <m/>
    <m/>
    <m/>
    <m/>
    <m/>
    <m/>
    <x v="1"/>
    <x v="2"/>
  </r>
  <r>
    <d v="2013-10-18T00:00:00"/>
    <x v="0"/>
    <x v="4"/>
    <x v="14"/>
    <s v="WFP"/>
    <x v="0"/>
    <x v="0"/>
    <x v="0"/>
    <n v="0.05"/>
    <n v="24"/>
    <n v="4.5999999999999996"/>
    <m/>
    <s v="Y"/>
    <m/>
    <m/>
    <m/>
    <s v="Y"/>
    <n v="11"/>
    <s v="L"/>
    <x v="0"/>
    <x v="1"/>
  </r>
  <r>
    <d v="2013-10-18T00:00:00"/>
    <x v="0"/>
    <x v="4"/>
    <x v="14"/>
    <s v="WFP"/>
    <x v="0"/>
    <x v="1"/>
    <x v="0"/>
    <n v="0.05"/>
    <n v="24"/>
    <n v="4.5999999999999996"/>
    <m/>
    <s v="Y"/>
    <m/>
    <m/>
    <m/>
    <s v="Y"/>
    <n v="2.9"/>
    <s v="R"/>
    <x v="26"/>
    <x v="1"/>
  </r>
  <r>
    <d v="2013-10-18T00:00:00"/>
    <x v="0"/>
    <x v="4"/>
    <x v="14"/>
    <s v="WFP"/>
    <x v="0"/>
    <x v="10"/>
    <x v="0"/>
    <n v="0.05"/>
    <n v="24"/>
    <n v="4.5999999999999996"/>
    <m/>
    <s v="Y"/>
    <m/>
    <m/>
    <m/>
    <s v="Y"/>
    <n v="5.7"/>
    <s v="L"/>
    <x v="0"/>
    <x v="1"/>
  </r>
  <r>
    <d v="2013-10-18T00:00:00"/>
    <x v="0"/>
    <x v="4"/>
    <x v="14"/>
    <s v="WFP"/>
    <x v="0"/>
    <x v="16"/>
    <x v="0"/>
    <n v="0.05"/>
    <n v="24"/>
    <n v="4.5999999999999996"/>
    <m/>
    <s v="Y"/>
    <m/>
    <m/>
    <m/>
    <s v="Y"/>
    <n v="6.3"/>
    <s v="R"/>
    <x v="4"/>
    <x v="1"/>
  </r>
  <r>
    <d v="2013-10-18T00:00:00"/>
    <x v="0"/>
    <x v="4"/>
    <x v="14"/>
    <s v="WFP"/>
    <x v="0"/>
    <x v="17"/>
    <x v="0"/>
    <n v="0.05"/>
    <n v="24"/>
    <n v="4.5999999999999996"/>
    <m/>
    <s v="Y"/>
    <m/>
    <m/>
    <m/>
    <s v="Y"/>
    <n v="20.7"/>
    <s v="R"/>
    <x v="16"/>
    <x v="1"/>
  </r>
  <r>
    <d v="2013-10-18T00:00:00"/>
    <x v="0"/>
    <x v="4"/>
    <x v="14"/>
    <s v="WFP"/>
    <x v="0"/>
    <x v="1"/>
    <x v="0"/>
    <n v="0.05"/>
    <n v="24"/>
    <n v="4.5999999999999996"/>
    <m/>
    <s v="Y"/>
    <m/>
    <m/>
    <m/>
    <m/>
    <m/>
    <m/>
    <x v="1"/>
    <x v="2"/>
  </r>
  <r>
    <d v="2013-10-21T00:00:00"/>
    <x v="1"/>
    <x v="4"/>
    <x v="12"/>
    <s v="BG"/>
    <x v="0"/>
    <x v="7"/>
    <x v="0"/>
    <n v="0.05"/>
    <n v="24"/>
    <n v="4.5"/>
    <m/>
    <s v="Y"/>
    <m/>
    <m/>
    <m/>
    <s v="Y"/>
    <m/>
    <m/>
    <x v="1"/>
    <x v="0"/>
  </r>
  <r>
    <d v="2013-10-21T00:00:00"/>
    <x v="1"/>
    <x v="4"/>
    <x v="12"/>
    <s v="BG"/>
    <x v="0"/>
    <x v="16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0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6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1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0"/>
    <x v="7"/>
    <n v="0.1"/>
    <n v="24"/>
    <n v="4.5"/>
    <m/>
    <s v="Y"/>
    <m/>
    <m/>
    <m/>
    <m/>
    <m/>
    <m/>
    <x v="1"/>
    <x v="1"/>
  </r>
  <r>
    <d v="2013-10-21T00:00:00"/>
    <x v="1"/>
    <x v="4"/>
    <x v="13"/>
    <s v="BG"/>
    <x v="0"/>
    <x v="0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6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23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0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0"/>
    <x v="0"/>
    <n v="0.05"/>
    <n v="24"/>
    <n v="4.7"/>
    <m/>
    <s v="Y"/>
    <m/>
    <m/>
    <m/>
    <m/>
    <m/>
    <m/>
    <x v="1"/>
    <x v="1"/>
  </r>
  <r>
    <d v="2013-10-21T00:00:00"/>
    <x v="1"/>
    <x v="4"/>
    <x v="13"/>
    <s v="BG"/>
    <x v="0"/>
    <x v="17"/>
    <x v="0"/>
    <n v="0.05"/>
    <n v="24"/>
    <n v="4.7"/>
    <m/>
    <s v="Y"/>
    <m/>
    <m/>
    <m/>
    <m/>
    <m/>
    <m/>
    <x v="1"/>
    <x v="1"/>
  </r>
  <r>
    <d v="2013-10-21T00:00:00"/>
    <x v="1"/>
    <x v="4"/>
    <x v="14"/>
    <s v="BG"/>
    <x v="0"/>
    <x v="1"/>
    <x v="0"/>
    <n v="0.05"/>
    <n v="24"/>
    <n v="4.5999999999999996"/>
    <m/>
    <s v="Y"/>
    <m/>
    <m/>
    <m/>
    <m/>
    <m/>
    <m/>
    <x v="1"/>
    <x v="0"/>
  </r>
  <r>
    <d v="2013-10-21T00:00:00"/>
    <x v="1"/>
    <x v="4"/>
    <x v="14"/>
    <s v="BG"/>
    <x v="0"/>
    <x v="1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0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6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0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7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2"/>
    <s v="MLR"/>
    <x v="0"/>
    <x v="16"/>
    <x v="0"/>
    <n v="0.05"/>
    <n v="24"/>
    <n v="4.5"/>
    <m/>
    <s v="Y"/>
    <m/>
    <m/>
    <m/>
    <s v="Y"/>
    <m/>
    <m/>
    <x v="1"/>
    <x v="0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0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0"/>
  </r>
  <r>
    <d v="2013-11-01T00:00:00"/>
    <x v="2"/>
    <x v="4"/>
    <x v="12"/>
    <s v="MLR"/>
    <x v="0"/>
    <x v="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22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0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0"/>
    <x v="7"/>
    <n v="0.1"/>
    <n v="24"/>
    <n v="4.5"/>
    <m/>
    <s v="Y"/>
    <m/>
    <m/>
    <m/>
    <m/>
    <m/>
    <m/>
    <x v="1"/>
    <x v="1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1T00:00:00"/>
    <x v="2"/>
    <x v="4"/>
    <x v="12"/>
    <s v="MLR"/>
    <x v="0"/>
    <x v="1"/>
    <x v="42"/>
    <n v="0"/>
    <n v="24"/>
    <n v="4.5"/>
    <m/>
    <s v="Y"/>
    <m/>
    <m/>
    <m/>
    <m/>
    <m/>
    <m/>
    <x v="1"/>
    <x v="1"/>
  </r>
  <r>
    <d v="2013-11-01T00:00:00"/>
    <x v="2"/>
    <x v="4"/>
    <x v="12"/>
    <s v="MLR"/>
    <x v="0"/>
    <x v="16"/>
    <x v="42"/>
    <n v="0"/>
    <n v="24"/>
    <n v="4.5"/>
    <m/>
    <s v="Y"/>
    <m/>
    <m/>
    <m/>
    <m/>
    <m/>
    <m/>
    <x v="1"/>
    <x v="1"/>
  </r>
  <r>
    <d v="2013-11-01T00:00:00"/>
    <x v="2"/>
    <x v="4"/>
    <x v="13"/>
    <s v="MLR"/>
    <x v="0"/>
    <x v="0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0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6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23"/>
    <x v="0"/>
    <n v="0.05"/>
    <n v="24"/>
    <n v="4.7"/>
    <m/>
    <s v="Y"/>
    <m/>
    <m/>
    <m/>
    <s v="Y"/>
    <m/>
    <m/>
    <x v="1"/>
    <x v="1"/>
  </r>
  <r>
    <d v="2013-11-01T00:00:00"/>
    <x v="2"/>
    <x v="4"/>
    <x v="14"/>
    <s v="MLR"/>
    <x v="0"/>
    <x v="17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1-01T00:00:00"/>
    <x v="2"/>
    <x v="4"/>
    <x v="14"/>
    <s v="MLR"/>
    <x v="0"/>
    <x v="16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1"/>
    <x v="0"/>
    <n v="0.05"/>
    <n v="24"/>
    <n v="4.5999999999999996"/>
    <m/>
    <s v="Y"/>
    <m/>
    <m/>
    <m/>
    <m/>
    <m/>
    <m/>
    <x v="1"/>
    <x v="1"/>
  </r>
  <r>
    <d v="2013-11-01T00:00:00"/>
    <x v="2"/>
    <x v="4"/>
    <x v="14"/>
    <s v="MLR"/>
    <x v="0"/>
    <x v="1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10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6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22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0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16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6"/>
    <x v="0"/>
    <n v="0.05"/>
    <n v="24"/>
    <n v="4.5"/>
    <m/>
    <s v="Y"/>
    <m/>
    <m/>
    <m/>
    <m/>
    <m/>
    <m/>
    <x v="1"/>
    <x v="1"/>
  </r>
  <r>
    <d v="2013-11-07T00:00:00"/>
    <x v="3"/>
    <x v="4"/>
    <x v="13"/>
    <s v="MLR"/>
    <x v="0"/>
    <x v="1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0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16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23"/>
    <x v="0"/>
    <n v="0.05"/>
    <n v="24"/>
    <n v="4.7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1-07T00:00:00"/>
    <x v="3"/>
    <x v="4"/>
    <x v="14"/>
    <s v="MLR"/>
    <x v="0"/>
    <x v="1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6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7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0-18T00:00:00"/>
    <x v="0"/>
    <x v="5"/>
    <x v="15"/>
    <s v="JDC"/>
    <x v="1"/>
    <x v="4"/>
    <x v="8"/>
    <n v="0.3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12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5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8"/>
    <x v="9"/>
    <n v="0.2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20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s v="Y"/>
    <n v="0.6"/>
    <s v="R"/>
    <x v="3"/>
    <x v="1"/>
  </r>
  <r>
    <d v="2013-10-18T00:00:00"/>
    <x v="0"/>
    <x v="5"/>
    <x v="15"/>
    <s v="WFP"/>
    <x v="0"/>
    <x v="24"/>
    <x v="0"/>
    <n v="0.05"/>
    <n v="26"/>
    <n v="4.9000000000000004"/>
    <m/>
    <s v="Y"/>
    <m/>
    <m/>
    <m/>
    <s v="Y"/>
    <n v="1.9"/>
    <s v="R"/>
    <x v="27"/>
    <x v="1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s v="Y"/>
    <n v="2.4"/>
    <s v="R"/>
    <x v="0"/>
    <x v="1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s v="Y"/>
    <n v="3.1"/>
    <s v="R"/>
    <x v="0"/>
    <x v="1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s v="Y"/>
    <n v="10.8"/>
    <s v="L"/>
    <x v="7"/>
    <x v="1"/>
  </r>
  <r>
    <d v="2013-10-18T00:00:00"/>
    <x v="0"/>
    <x v="5"/>
    <x v="15"/>
    <s v="WFP"/>
    <x v="0"/>
    <x v="2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6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6"/>
    <s v="JDC"/>
    <x v="1"/>
    <x v="13"/>
    <x v="13"/>
    <n v="0.15"/>
    <n v="26"/>
    <n v="4.8"/>
    <m/>
    <s v="Y"/>
    <m/>
    <m/>
    <m/>
    <m/>
    <m/>
    <m/>
    <x v="1"/>
    <x v="2"/>
  </r>
  <r>
    <d v="2013-10-18T00:00:00"/>
    <x v="0"/>
    <x v="5"/>
    <x v="16"/>
    <s v="JDC"/>
    <x v="1"/>
    <x v="4"/>
    <x v="1"/>
    <n v="0.25"/>
    <n v="26"/>
    <n v="4.8"/>
    <m/>
    <s v="Y"/>
    <m/>
    <m/>
    <m/>
    <m/>
    <m/>
    <m/>
    <x v="1"/>
    <x v="2"/>
  </r>
  <r>
    <d v="2013-10-18T00:00:00"/>
    <x v="0"/>
    <x v="5"/>
    <x v="16"/>
    <s v="JDC"/>
    <x v="1"/>
    <x v="12"/>
    <x v="9"/>
    <n v="0.2"/>
    <n v="26"/>
    <n v="4.8"/>
    <m/>
    <s v="Y"/>
    <m/>
    <m/>
    <m/>
    <m/>
    <m/>
    <m/>
    <x v="1"/>
    <x v="2"/>
  </r>
  <r>
    <d v="2013-10-18T00:00:00"/>
    <x v="0"/>
    <x v="5"/>
    <x v="16"/>
    <s v="WFP"/>
    <x v="0"/>
    <x v="10"/>
    <x v="0"/>
    <n v="0.05"/>
    <n v="26"/>
    <n v="4.8"/>
    <m/>
    <s v="Y"/>
    <m/>
    <m/>
    <m/>
    <s v="Y"/>
    <n v="0.1"/>
    <s v="L"/>
    <x v="2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0.7"/>
    <s v="R"/>
    <x v="8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1.1000000000000001"/>
    <s v="L"/>
    <x v="3"/>
    <x v="1"/>
  </r>
  <r>
    <d v="2013-10-18T00:00:00"/>
    <x v="0"/>
    <x v="5"/>
    <x v="16"/>
    <s v="WFP"/>
    <x v="0"/>
    <x v="11"/>
    <x v="0"/>
    <n v="0.05"/>
    <n v="26"/>
    <n v="4.8"/>
    <m/>
    <s v="Y"/>
    <m/>
    <m/>
    <m/>
    <s v="Y"/>
    <n v="2.2999999999999998"/>
    <s v="R"/>
    <x v="21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3.3"/>
    <s v="L"/>
    <x v="19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2"/>
    <s v="L"/>
    <x v="28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5"/>
    <s v="L"/>
    <x v="26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5999999999999996"/>
    <s v="L"/>
    <x v="21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6.5"/>
    <s v="R"/>
    <x v="4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7.5"/>
    <s v="L"/>
    <x v="8"/>
    <x v="1"/>
  </r>
  <r>
    <d v="2013-10-18T00:00:00"/>
    <x v="0"/>
    <x v="5"/>
    <x v="16"/>
    <s v="WFP"/>
    <x v="0"/>
    <x v="10"/>
    <x v="0"/>
    <n v="0.0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2"/>
    <x v="0"/>
    <n v="0.0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1"/>
    <x v="13"/>
    <n v="0.1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0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4"/>
    <x v="20"/>
    <n v="0.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2"/>
    <x v="20"/>
    <n v="0.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9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5"/>
    <x v="7"/>
    <n v="0.1"/>
    <n v="26"/>
    <n v="4.8"/>
    <m/>
    <s v="Y"/>
    <m/>
    <m/>
    <m/>
    <m/>
    <m/>
    <m/>
    <x v="1"/>
    <x v="2"/>
  </r>
  <r>
    <d v="2013-10-18T00:00:00"/>
    <x v="0"/>
    <x v="5"/>
    <x v="17"/>
    <s v="JDC"/>
    <x v="1"/>
    <x v="8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20"/>
    <x v="9"/>
    <n v="0.2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3"/>
    <x v="13"/>
    <n v="0.15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1"/>
    <x v="0"/>
    <n v="0.05"/>
    <n v="26"/>
    <n v="4.8"/>
    <m/>
    <s v="Y"/>
    <m/>
    <m/>
    <m/>
    <s v="Y"/>
    <n v="11.5"/>
    <s v="L"/>
    <x v="3"/>
    <x v="3"/>
  </r>
  <r>
    <d v="2013-10-18T00:00:00"/>
    <x v="0"/>
    <x v="5"/>
    <x v="17"/>
    <s v="WFP"/>
    <x v="0"/>
    <x v="1"/>
    <x v="0"/>
    <n v="0.05"/>
    <n v="26"/>
    <n v="4.8"/>
    <m/>
    <s v="Y"/>
    <m/>
    <m/>
    <m/>
    <s v="Y"/>
    <n v="0.2"/>
    <s v="R"/>
    <x v="19"/>
    <x v="1"/>
  </r>
  <r>
    <d v="2013-10-18T00:00:00"/>
    <x v="0"/>
    <x v="5"/>
    <x v="17"/>
    <s v="WFP"/>
    <x v="0"/>
    <x v="7"/>
    <x v="0"/>
    <n v="0.05"/>
    <n v="26"/>
    <n v="4.8"/>
    <m/>
    <s v="Y"/>
    <m/>
    <m/>
    <m/>
    <s v="Y"/>
    <n v="0.6"/>
    <s v="R"/>
    <x v="19"/>
    <x v="1"/>
  </r>
  <r>
    <d v="2013-10-18T00:00:00"/>
    <x v="0"/>
    <x v="5"/>
    <x v="17"/>
    <s v="WFP"/>
    <x v="0"/>
    <x v="7"/>
    <x v="0"/>
    <n v="0.05"/>
    <n v="26"/>
    <n v="4.8"/>
    <m/>
    <s v="Y"/>
    <m/>
    <m/>
    <m/>
    <s v="Y"/>
    <n v="7.9"/>
    <s v="L"/>
    <x v="0"/>
    <x v="1"/>
  </r>
  <r>
    <d v="2013-10-18T00:00:00"/>
    <x v="0"/>
    <x v="5"/>
    <x v="17"/>
    <s v="WFP"/>
    <x v="0"/>
    <x v="10"/>
    <x v="0"/>
    <n v="0.05"/>
    <n v="26"/>
    <n v="4.8"/>
    <m/>
    <s v="Y"/>
    <m/>
    <m/>
    <m/>
    <s v="Y"/>
    <n v="10.7"/>
    <s v="R"/>
    <x v="7"/>
    <x v="1"/>
  </r>
  <r>
    <d v="2013-10-18T00:00:00"/>
    <x v="0"/>
    <x v="5"/>
    <x v="17"/>
    <s v="WFP"/>
    <x v="0"/>
    <x v="11"/>
    <x v="0"/>
    <n v="0.05"/>
    <n v="26"/>
    <n v="4.8"/>
    <m/>
    <s v="Y"/>
    <m/>
    <m/>
    <m/>
    <s v="Y"/>
    <n v="15.3"/>
    <s v="L"/>
    <x v="6"/>
    <x v="1"/>
  </r>
  <r>
    <d v="2013-10-18T00:00:00"/>
    <x v="0"/>
    <x v="5"/>
    <x v="17"/>
    <s v="WFP"/>
    <x v="0"/>
    <x v="2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1"/>
    <x v="7"/>
    <n v="0.1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"/>
    <x v="0"/>
    <n v="0.05"/>
    <n v="26"/>
    <n v="4.8"/>
    <m/>
    <s v="Y"/>
    <m/>
    <m/>
    <m/>
    <m/>
    <m/>
    <m/>
    <x v="1"/>
    <x v="2"/>
  </r>
  <r>
    <d v="2013-10-22T00:00:00"/>
    <x v="1"/>
    <x v="5"/>
    <x v="15"/>
    <s v="BG"/>
    <x v="0"/>
    <x v="1"/>
    <x v="0"/>
    <n v="0.05"/>
    <n v="26"/>
    <n v="4.9000000000000004"/>
    <m/>
    <s v="Y"/>
    <m/>
    <m/>
    <m/>
    <s v="Y"/>
    <m/>
    <m/>
    <x v="1"/>
    <x v="0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24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0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0"/>
    <x v="13"/>
    <n v="0.1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1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6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0"/>
  </r>
  <r>
    <d v="2013-10-22T00:00:00"/>
    <x v="1"/>
    <x v="5"/>
    <x v="16"/>
    <s v="BG"/>
    <x v="0"/>
    <x v="1"/>
    <x v="0"/>
    <n v="0.05"/>
    <n v="26"/>
    <n v="4.8"/>
    <m/>
    <s v="Y"/>
    <m/>
    <m/>
    <m/>
    <m/>
    <m/>
    <m/>
    <x v="1"/>
    <x v="0"/>
  </r>
  <r>
    <d v="2013-10-22T00:00:00"/>
    <x v="1"/>
    <x v="5"/>
    <x v="16"/>
    <s v="BG"/>
    <x v="0"/>
    <x v="10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1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0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7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s v="Y"/>
    <m/>
    <m/>
    <x v="1"/>
    <x v="0"/>
  </r>
  <r>
    <d v="2013-10-22T00:00:00"/>
    <x v="1"/>
    <x v="5"/>
    <x v="17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7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7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10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0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m/>
    <m/>
    <m/>
    <x v="1"/>
    <x v="1"/>
  </r>
  <r>
    <d v="2013-11-02T00:00:00"/>
    <x v="2"/>
    <x v="5"/>
    <x v="15"/>
    <s v="MLR"/>
    <x v="0"/>
    <x v="24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0"/>
    <x v="0"/>
    <n v="0.05"/>
    <n v="26"/>
    <n v="4.9000000000000004"/>
    <m/>
    <s v="Y"/>
    <m/>
    <m/>
    <m/>
    <m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m/>
    <m/>
    <m/>
    <x v="1"/>
    <x v="1"/>
  </r>
  <r>
    <d v="2013-11-02T00:00:00"/>
    <x v="2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m/>
    <m/>
    <m/>
    <x v="1"/>
    <x v="0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0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0"/>
  </r>
  <r>
    <d v="2013-11-02T00:00:00"/>
    <x v="2"/>
    <x v="5"/>
    <x v="16"/>
    <s v="MLR"/>
    <x v="0"/>
    <x v="10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0"/>
    <x v="0"/>
    <n v="0.05"/>
    <n v="26"/>
    <n v="4.8"/>
    <m/>
    <s v="Y"/>
    <m/>
    <m/>
    <m/>
    <m/>
    <m/>
    <m/>
    <x v="1"/>
    <x v="1"/>
  </r>
  <r>
    <d v="2013-11-02T00:00:00"/>
    <x v="2"/>
    <x v="5"/>
    <x v="16"/>
    <s v="MLR"/>
    <x v="0"/>
    <x v="1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7"/>
    <n v="0.1"/>
    <n v="26"/>
    <n v="4.8"/>
    <m/>
    <s v="Y"/>
    <m/>
    <m/>
    <m/>
    <m/>
    <m/>
    <m/>
    <x v="1"/>
    <x v="1"/>
  </r>
  <r>
    <d v="2013-11-02T00:00:00"/>
    <x v="2"/>
    <x v="5"/>
    <x v="17"/>
    <s v="MLR"/>
    <x v="0"/>
    <x v="11"/>
    <x v="0"/>
    <n v="0.05"/>
    <n v="26"/>
    <n v="4.8"/>
    <m/>
    <s v="Y"/>
    <m/>
    <m/>
    <m/>
    <s v="Y"/>
    <m/>
    <m/>
    <x v="1"/>
    <x v="0"/>
  </r>
  <r>
    <d v="2013-11-02T00:00:00"/>
    <x v="2"/>
    <x v="5"/>
    <x v="17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11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m/>
    <m/>
    <m/>
    <x v="1"/>
    <x v="3"/>
  </r>
  <r>
    <d v="2013-11-07T00:00:00"/>
    <x v="3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24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0"/>
    <x v="0"/>
    <n v="0.05"/>
    <n v="26"/>
    <n v="4.9000000000000004"/>
    <m/>
    <s v="Y"/>
    <m/>
    <m/>
    <m/>
    <m/>
    <m/>
    <m/>
    <x v="1"/>
    <x v="1"/>
  </r>
  <r>
    <d v="2013-11-07T00:00:00"/>
    <x v="3"/>
    <x v="5"/>
    <x v="15"/>
    <s v="MLR"/>
    <x v="0"/>
    <x v="11"/>
    <x v="7"/>
    <n v="0.1"/>
    <n v="26"/>
    <n v="4.9000000000000004"/>
    <m/>
    <s v="Y"/>
    <m/>
    <m/>
    <m/>
    <m/>
    <m/>
    <m/>
    <x v="1"/>
    <x v="1"/>
  </r>
  <r>
    <d v="2013-11-07T00:00:00"/>
    <x v="3"/>
    <x v="5"/>
    <x v="16"/>
    <s v="MLR"/>
    <x v="0"/>
    <x v="1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1"/>
    <x v="7"/>
    <n v="0.1"/>
    <n v="26"/>
    <n v="4.8"/>
    <m/>
    <s v="Y"/>
    <m/>
    <m/>
    <m/>
    <m/>
    <m/>
    <m/>
    <x v="1"/>
    <x v="1"/>
  </r>
  <r>
    <d v="2013-11-07T00:00:00"/>
    <x v="3"/>
    <x v="5"/>
    <x v="17"/>
    <s v="MLR"/>
    <x v="0"/>
    <x v="11"/>
    <x v="0"/>
    <n v="0.05"/>
    <n v="26"/>
    <n v="4.8"/>
    <m/>
    <s v="Y"/>
    <m/>
    <m/>
    <m/>
    <s v="Y"/>
    <m/>
    <m/>
    <x v="1"/>
    <x v="0"/>
  </r>
  <r>
    <d v="2013-11-07T00:00:00"/>
    <x v="3"/>
    <x v="5"/>
    <x v="17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11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0-19T00:00:00"/>
    <x v="0"/>
    <x v="6"/>
    <x v="18"/>
    <s v="JDC"/>
    <x v="1"/>
    <x v="4"/>
    <x v="43"/>
    <n v="3.0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2"/>
    <x v="44"/>
    <n v="2.2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9"/>
    <x v="16"/>
    <n v="0.8"/>
    <n v="28"/>
    <s v="N/A"/>
    <m/>
    <s v="Y"/>
    <m/>
    <m/>
    <m/>
    <m/>
    <m/>
    <m/>
    <x v="1"/>
    <x v="2"/>
  </r>
  <r>
    <d v="2013-10-19T00:00:00"/>
    <x v="0"/>
    <x v="6"/>
    <x v="18"/>
    <s v="JDC"/>
    <x v="1"/>
    <x v="5"/>
    <x v="45"/>
    <n v="1.4"/>
    <n v="28"/>
    <s v="N/A"/>
    <m/>
    <s v="Y"/>
    <m/>
    <m/>
    <m/>
    <m/>
    <m/>
    <m/>
    <x v="1"/>
    <x v="2"/>
  </r>
  <r>
    <d v="2013-10-19T00:00:00"/>
    <x v="0"/>
    <x v="6"/>
    <x v="18"/>
    <s v="JDC"/>
    <x v="1"/>
    <x v="8"/>
    <x v="14"/>
    <n v="0.4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3"/>
    <x v="46"/>
    <n v="1.9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4"/>
    <x v="14"/>
    <n v="0.4"/>
    <n v="28"/>
    <s v="N/A"/>
    <m/>
    <s v="Y"/>
    <m/>
    <m/>
    <m/>
    <m/>
    <m/>
    <m/>
    <x v="1"/>
    <x v="2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4.7"/>
    <s v="R"/>
    <x v="4"/>
    <x v="0"/>
  </r>
  <r>
    <d v="2013-10-19T00:00:00"/>
    <x v="0"/>
    <x v="6"/>
    <x v="18"/>
    <s v="WFP"/>
    <x v="0"/>
    <x v="10"/>
    <x v="0"/>
    <n v="0.05"/>
    <n v="28"/>
    <s v="N/A"/>
    <m/>
    <s v="Y"/>
    <m/>
    <m/>
    <m/>
    <s v="Y"/>
    <n v="19.5"/>
    <s v="C"/>
    <x v="3"/>
    <x v="0"/>
  </r>
  <r>
    <d v="2013-10-19T00:00:00"/>
    <x v="0"/>
    <x v="6"/>
    <x v="18"/>
    <s v="WFP"/>
    <x v="0"/>
    <x v="7"/>
    <x v="0"/>
    <n v="0.05"/>
    <n v="28"/>
    <s v="N/A"/>
    <m/>
    <s v="Y"/>
    <m/>
    <m/>
    <m/>
    <s v="Y"/>
    <n v="1.3"/>
    <s v="R"/>
    <x v="19"/>
    <x v="0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3.4"/>
    <s v="R"/>
    <x v="14"/>
    <x v="1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3.7"/>
    <s v="L"/>
    <x v="29"/>
    <x v="1"/>
  </r>
  <r>
    <d v="2013-10-19T00:00:00"/>
    <x v="0"/>
    <x v="6"/>
    <x v="18"/>
    <s v="WFP"/>
    <x v="0"/>
    <x v="1"/>
    <x v="0"/>
    <n v="0.05"/>
    <n v="28"/>
    <s v="N/A"/>
    <m/>
    <s v="Y"/>
    <m/>
    <m/>
    <m/>
    <s v="Y"/>
    <n v="1"/>
    <s v="R"/>
    <x v="30"/>
    <x v="1"/>
  </r>
  <r>
    <d v="2013-10-19T00:00:00"/>
    <x v="0"/>
    <x v="6"/>
    <x v="18"/>
    <s v="WFP"/>
    <x v="0"/>
    <x v="11"/>
    <x v="0"/>
    <n v="0.05"/>
    <n v="28"/>
    <s v="N/A"/>
    <m/>
    <s v="Y"/>
    <m/>
    <m/>
    <m/>
    <s v="Y"/>
    <n v="12.2"/>
    <s v="R"/>
    <x v="3"/>
    <x v="1"/>
  </r>
  <r>
    <d v="2013-10-19T00:00:00"/>
    <x v="0"/>
    <x v="6"/>
    <x v="18"/>
    <s v="WFP"/>
    <x v="0"/>
    <x v="10"/>
    <x v="0"/>
    <n v="0.05"/>
    <n v="28"/>
    <s v="N/A"/>
    <m/>
    <s v="Y"/>
    <m/>
    <m/>
    <m/>
    <s v="Y"/>
    <n v="7.2"/>
    <s v="R"/>
    <x v="21"/>
    <x v="1"/>
  </r>
  <r>
    <d v="2013-10-19T00:00:00"/>
    <x v="0"/>
    <x v="6"/>
    <x v="18"/>
    <s v="WFP"/>
    <x v="0"/>
    <x v="11"/>
    <x v="0"/>
    <n v="0.05"/>
    <n v="28"/>
    <s v="N/A"/>
    <m/>
    <s v="Y"/>
    <m/>
    <m/>
    <m/>
    <s v="Y"/>
    <n v="11.5"/>
    <s v="L"/>
    <x v="4"/>
    <x v="1"/>
  </r>
  <r>
    <d v="2013-10-19T00:00:00"/>
    <x v="0"/>
    <x v="6"/>
    <x v="18"/>
    <s v="WFP"/>
    <x v="0"/>
    <x v="11"/>
    <x v="13"/>
    <n v="0.1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6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0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7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25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16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4"/>
    <x v="47"/>
    <n v="3.8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2"/>
    <x v="3"/>
    <n v="1.8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9"/>
    <x v="4"/>
    <n v="0.9"/>
    <n v="28"/>
    <s v="N/A"/>
    <m/>
    <s v="Y"/>
    <m/>
    <m/>
    <m/>
    <m/>
    <m/>
    <m/>
    <x v="1"/>
    <x v="2"/>
  </r>
  <r>
    <d v="2013-10-19T00:00:00"/>
    <x v="0"/>
    <x v="6"/>
    <x v="19"/>
    <s v="JDC"/>
    <x v="1"/>
    <x v="5"/>
    <x v="11"/>
    <n v="0.9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8"/>
    <x v="11"/>
    <n v="0.9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20"/>
    <x v="7"/>
    <n v="0.1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3"/>
    <x v="23"/>
    <n v="1.1499999999999999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4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WFP"/>
    <x v="0"/>
    <x v="7"/>
    <x v="0"/>
    <n v="0.05"/>
    <n v="28"/>
    <s v="N/A"/>
    <m/>
    <s v="Y"/>
    <m/>
    <m/>
    <m/>
    <s v="Y"/>
    <n v="1.6"/>
    <s v="L"/>
    <x v="24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4.0999999999999996"/>
    <s v="L"/>
    <x v="19"/>
    <x v="1"/>
  </r>
  <r>
    <d v="2013-10-19T00:00:00"/>
    <x v="0"/>
    <x v="6"/>
    <x v="19"/>
    <s v="WFP"/>
    <x v="0"/>
    <x v="24"/>
    <x v="0"/>
    <n v="0.05"/>
    <n v="28"/>
    <s v="N/A"/>
    <m/>
    <s v="Y"/>
    <m/>
    <m/>
    <m/>
    <s v="Y"/>
    <n v="7.1"/>
    <s v="L"/>
    <x v="26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0.1"/>
    <s v="L"/>
    <x v="0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2.2000000000000002"/>
    <s v="L"/>
    <x v="19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3"/>
    <s v="L"/>
    <x v="19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9"/>
    <s v="L"/>
    <x v="8"/>
    <x v="1"/>
  </r>
  <r>
    <d v="2013-10-19T00:00:00"/>
    <x v="0"/>
    <x v="6"/>
    <x v="19"/>
    <s v="WFP"/>
    <x v="0"/>
    <x v="11"/>
    <x v="0"/>
    <n v="0.05"/>
    <n v="28"/>
    <s v="N/A"/>
    <m/>
    <s v="Y"/>
    <m/>
    <m/>
    <m/>
    <s v="Y"/>
    <n v="9.9"/>
    <s v="R"/>
    <x v="4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17.8"/>
    <s v="R"/>
    <x v="19"/>
    <x v="1"/>
  </r>
  <r>
    <d v="2013-10-19T00:00:00"/>
    <x v="0"/>
    <x v="6"/>
    <x v="19"/>
    <s v="WFP"/>
    <x v="0"/>
    <x v="11"/>
    <x v="0"/>
    <n v="0.05"/>
    <n v="28"/>
    <s v="N/A"/>
    <m/>
    <s v="Y"/>
    <m/>
    <m/>
    <m/>
    <s v="Y"/>
    <n v="19"/>
    <s v="L"/>
    <x v="8"/>
    <x v="1"/>
  </r>
  <r>
    <d v="2013-10-19T00:00:00"/>
    <x v="0"/>
    <x v="6"/>
    <x v="19"/>
    <s v="WFP"/>
    <x v="0"/>
    <x v="11"/>
    <x v="7"/>
    <n v="0.1"/>
    <n v="28"/>
    <s v="N/A"/>
    <m/>
    <s v="Y"/>
    <m/>
    <m/>
    <m/>
    <m/>
    <m/>
    <m/>
    <x v="1"/>
    <x v="2"/>
  </r>
  <r>
    <d v="2013-10-19T00:00:00"/>
    <x v="0"/>
    <x v="6"/>
    <x v="19"/>
    <s v="WFP"/>
    <x v="0"/>
    <x v="0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WFP"/>
    <x v="0"/>
    <x v="16"/>
    <x v="0"/>
    <n v="0.0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4"/>
    <x v="48"/>
    <n v="2.9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2"/>
    <x v="28"/>
    <n v="2.1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9"/>
    <x v="16"/>
    <n v="0.8"/>
    <n v="28"/>
    <s v="N/A"/>
    <m/>
    <s v="Y"/>
    <m/>
    <m/>
    <m/>
    <m/>
    <m/>
    <m/>
    <x v="1"/>
    <x v="2"/>
  </r>
  <r>
    <d v="2013-10-19T00:00:00"/>
    <x v="0"/>
    <x v="6"/>
    <x v="20"/>
    <s v="JDC"/>
    <x v="1"/>
    <x v="5"/>
    <x v="11"/>
    <n v="0.9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8"/>
    <x v="11"/>
    <n v="0.9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20"/>
    <x v="6"/>
    <n v="0.4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3"/>
    <x v="40"/>
    <n v="1.6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4"/>
    <x v="13"/>
    <n v="0.15"/>
    <n v="28"/>
    <s v="N/A"/>
    <m/>
    <s v="Y"/>
    <m/>
    <m/>
    <m/>
    <m/>
    <m/>
    <m/>
    <x v="1"/>
    <x v="2"/>
  </r>
  <r>
    <d v="2013-10-19T00:00:00"/>
    <x v="0"/>
    <x v="6"/>
    <x v="20"/>
    <s v="WFP"/>
    <x v="0"/>
    <x v="0"/>
    <x v="0"/>
    <n v="0.05"/>
    <n v="28"/>
    <s v="N/A"/>
    <m/>
    <s v="Y"/>
    <m/>
    <m/>
    <m/>
    <m/>
    <n v="16.3"/>
    <s v="R"/>
    <x v="19"/>
    <x v="0"/>
  </r>
  <r>
    <d v="2013-10-19T00:00:00"/>
    <x v="0"/>
    <x v="6"/>
    <x v="20"/>
    <s v="WFP"/>
    <x v="0"/>
    <x v="0"/>
    <x v="0"/>
    <n v="0.05"/>
    <n v="28"/>
    <s v="N/A"/>
    <m/>
    <s v="Y"/>
    <m/>
    <m/>
    <m/>
    <m/>
    <n v="3.5"/>
    <s v="L"/>
    <x v="8"/>
    <x v="0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5.7"/>
    <s v="R"/>
    <x v="2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20.7"/>
    <s v="L"/>
    <x v="3"/>
    <x v="1"/>
  </r>
  <r>
    <d v="2013-10-19T00:00:00"/>
    <x v="0"/>
    <x v="6"/>
    <x v="20"/>
    <s v="WFP"/>
    <x v="0"/>
    <x v="24"/>
    <x v="0"/>
    <n v="0.05"/>
    <n v="28"/>
    <s v="N/A"/>
    <m/>
    <s v="Y"/>
    <m/>
    <m/>
    <m/>
    <m/>
    <n v="0.6"/>
    <s v="R"/>
    <x v="31"/>
    <x v="1"/>
  </r>
  <r>
    <d v="2013-10-19T00:00:00"/>
    <x v="0"/>
    <x v="6"/>
    <x v="20"/>
    <s v="WFP"/>
    <x v="0"/>
    <x v="25"/>
    <x v="0"/>
    <n v="0.05"/>
    <n v="28"/>
    <s v="N/A"/>
    <m/>
    <s v="Y"/>
    <m/>
    <m/>
    <m/>
    <m/>
    <n v="4"/>
    <s v="L"/>
    <x v="32"/>
    <x v="1"/>
  </r>
  <r>
    <d v="2013-10-19T00:00:00"/>
    <x v="0"/>
    <x v="6"/>
    <x v="20"/>
    <s v="WFP"/>
    <x v="0"/>
    <x v="24"/>
    <x v="0"/>
    <n v="0.05"/>
    <n v="28"/>
    <s v="N/A"/>
    <m/>
    <s v="Y"/>
    <m/>
    <m/>
    <m/>
    <m/>
    <n v="5.7"/>
    <s v="C"/>
    <x v="3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9"/>
    <s v="L"/>
    <x v="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0"/>
    <s v="R"/>
    <x v="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3.2"/>
    <s v="L"/>
    <x v="21"/>
    <x v="1"/>
  </r>
  <r>
    <d v="2013-10-19T00:00:00"/>
    <x v="0"/>
    <x v="6"/>
    <x v="20"/>
    <s v="WFP"/>
    <x v="0"/>
    <x v="10"/>
    <x v="7"/>
    <n v="0.1"/>
    <n v="28"/>
    <s v="N/A"/>
    <m/>
    <s v="Y"/>
    <m/>
    <m/>
    <m/>
    <m/>
    <m/>
    <m/>
    <x v="1"/>
    <x v="2"/>
  </r>
  <r>
    <d v="2013-10-19T00:00:00"/>
    <x v="0"/>
    <x v="6"/>
    <x v="20"/>
    <s v="WFP"/>
    <x v="0"/>
    <x v="11"/>
    <x v="5"/>
    <n v="0.35"/>
    <n v="28"/>
    <s v="N/A"/>
    <m/>
    <s v="Y"/>
    <m/>
    <m/>
    <m/>
    <m/>
    <m/>
    <m/>
    <x v="1"/>
    <x v="2"/>
  </r>
  <r>
    <d v="2013-10-19T00:00:00"/>
    <x v="0"/>
    <x v="6"/>
    <x v="20"/>
    <s v="WFP"/>
    <x v="0"/>
    <x v="7"/>
    <x v="0"/>
    <n v="0.05"/>
    <n v="28"/>
    <s v="N/A"/>
    <m/>
    <s v="Y"/>
    <m/>
    <m/>
    <m/>
    <m/>
    <m/>
    <m/>
    <x v="1"/>
    <x v="2"/>
  </r>
  <r>
    <d v="2013-10-22T00:00:00"/>
    <x v="1"/>
    <x v="6"/>
    <x v="18"/>
    <s v="BG"/>
    <x v="0"/>
    <x v="1"/>
    <x v="0"/>
    <n v="0.05"/>
    <n v="28"/>
    <s v="N/A"/>
    <m/>
    <s v="Y"/>
    <m/>
    <m/>
    <m/>
    <s v="Y"/>
    <m/>
    <m/>
    <x v="1"/>
    <x v="0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0"/>
  </r>
  <r>
    <d v="2013-10-22T00:00:00"/>
    <x v="1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5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1"/>
    <n v="0.25"/>
    <n v="28"/>
    <s v="N/A"/>
    <m/>
    <s v="Y"/>
    <m/>
    <m/>
    <m/>
    <m/>
    <m/>
    <m/>
    <x v="1"/>
    <x v="1"/>
  </r>
  <r>
    <d v="2013-10-22T00:00:00"/>
    <x v="1"/>
    <x v="6"/>
    <x v="18"/>
    <s v="BG"/>
    <x v="0"/>
    <x v="16"/>
    <x v="0"/>
    <n v="0.0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0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7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1"/>
    <x v="5"/>
    <n v="0.3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6"/>
    <x v="0"/>
    <n v="0.05"/>
    <n v="28"/>
    <s v="N/A"/>
    <m/>
    <s v="Y"/>
    <m/>
    <m/>
    <m/>
    <m/>
    <m/>
    <m/>
    <x v="1"/>
    <x v="1"/>
  </r>
  <r>
    <d v="2013-10-22T00:00:00"/>
    <x v="1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5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m/>
    <m/>
    <m/>
    <x v="1"/>
    <x v="1"/>
  </r>
  <r>
    <d v="2013-10-22T00:00:00"/>
    <x v="1"/>
    <x v="6"/>
    <x v="20"/>
    <s v="BG"/>
    <x v="0"/>
    <x v="0"/>
    <x v="7"/>
    <n v="0.1"/>
    <n v="28"/>
    <s v="N/A"/>
    <m/>
    <s v="Y"/>
    <m/>
    <m/>
    <m/>
    <m/>
    <m/>
    <m/>
    <x v="1"/>
    <x v="1"/>
  </r>
  <r>
    <d v="2013-10-22T00:00:00"/>
    <x v="1"/>
    <x v="6"/>
    <x v="20"/>
    <s v="BG"/>
    <x v="0"/>
    <x v="11"/>
    <x v="8"/>
    <n v="0.3"/>
    <n v="28"/>
    <s v="N/A"/>
    <m/>
    <s v="Y"/>
    <m/>
    <m/>
    <m/>
    <m/>
    <m/>
    <m/>
    <x v="1"/>
    <x v="1"/>
  </r>
  <r>
    <d v="2013-10-22T00:00:00"/>
    <x v="1"/>
    <x v="6"/>
    <x v="20"/>
    <s v="BG"/>
    <x v="0"/>
    <x v="7"/>
    <x v="0"/>
    <n v="0.05"/>
    <n v="28"/>
    <s v="N/A"/>
    <m/>
    <s v="Y"/>
    <m/>
    <m/>
    <m/>
    <m/>
    <m/>
    <m/>
    <x v="1"/>
    <x v="1"/>
  </r>
  <r>
    <d v="2013-11-01T00:00:00"/>
    <x v="2"/>
    <x v="6"/>
    <x v="18"/>
    <s v="WFP"/>
    <x v="0"/>
    <x v="1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0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1"/>
    <x v="9"/>
    <n v="0.2"/>
    <n v="28"/>
    <s v="N/A"/>
    <m/>
    <s v="Y"/>
    <m/>
    <m/>
    <m/>
    <m/>
    <m/>
    <m/>
    <x v="1"/>
    <x v="0"/>
  </r>
  <r>
    <d v="2013-11-01T00:00:00"/>
    <x v="2"/>
    <x v="6"/>
    <x v="18"/>
    <s v="WFP"/>
    <x v="0"/>
    <x v="7"/>
    <x v="4"/>
    <n v="0.9"/>
    <n v="28"/>
    <s v="N/A"/>
    <m/>
    <s v="Y"/>
    <m/>
    <m/>
    <m/>
    <m/>
    <m/>
    <m/>
    <x v="1"/>
    <x v="0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5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11"/>
    <x v="12"/>
    <n v="0.65"/>
    <n v="28"/>
    <s v="N/A"/>
    <m/>
    <s v="Y"/>
    <m/>
    <m/>
    <m/>
    <m/>
    <m/>
    <m/>
    <x v="1"/>
    <x v="1"/>
  </r>
  <r>
    <d v="2013-11-01T00:00:00"/>
    <x v="2"/>
    <x v="6"/>
    <x v="19"/>
    <s v="WFP"/>
    <x v="0"/>
    <x v="0"/>
    <x v="1"/>
    <n v="0.25"/>
    <n v="28"/>
    <s v="N/A"/>
    <m/>
    <s v="Y"/>
    <m/>
    <m/>
    <m/>
    <m/>
    <m/>
    <m/>
    <x v="1"/>
    <x v="0"/>
  </r>
  <r>
    <d v="2013-11-01T00:00:00"/>
    <x v="2"/>
    <x v="6"/>
    <x v="19"/>
    <s v="WFP"/>
    <x v="0"/>
    <x v="11"/>
    <x v="17"/>
    <n v="0.75"/>
    <n v="28"/>
    <s v="N/A"/>
    <m/>
    <s v="Y"/>
    <m/>
    <m/>
    <m/>
    <m/>
    <m/>
    <m/>
    <x v="1"/>
    <x v="0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0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7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2"/>
    <n v="0.6"/>
    <n v="28"/>
    <s v="N/A"/>
    <m/>
    <s v="Y"/>
    <m/>
    <m/>
    <m/>
    <m/>
    <m/>
    <m/>
    <x v="1"/>
    <x v="1"/>
  </r>
  <r>
    <d v="2013-11-01T00:00:00"/>
    <x v="2"/>
    <x v="6"/>
    <x v="20"/>
    <s v="WFP"/>
    <x v="0"/>
    <x v="0"/>
    <x v="0"/>
    <n v="0.05"/>
    <n v="28"/>
    <s v="N/A"/>
    <m/>
    <s v="Y"/>
    <m/>
    <m/>
    <m/>
    <s v="Y"/>
    <m/>
    <m/>
    <x v="8"/>
    <x v="0"/>
  </r>
  <r>
    <d v="2013-11-01T00:00:00"/>
    <x v="2"/>
    <x v="6"/>
    <x v="20"/>
    <s v="WFP"/>
    <x v="0"/>
    <x v="0"/>
    <x v="0"/>
    <n v="0.05"/>
    <n v="28"/>
    <s v="N/A"/>
    <m/>
    <s v="Y"/>
    <m/>
    <m/>
    <m/>
    <s v="Y"/>
    <m/>
    <m/>
    <x v="4"/>
    <x v="0"/>
  </r>
  <r>
    <d v="2013-11-01T00:00:00"/>
    <x v="2"/>
    <x v="6"/>
    <x v="20"/>
    <s v="WFP"/>
    <x v="0"/>
    <x v="11"/>
    <x v="9"/>
    <n v="0.2"/>
    <n v="28"/>
    <s v="N/A"/>
    <m/>
    <s v="Y"/>
    <m/>
    <m/>
    <m/>
    <m/>
    <m/>
    <m/>
    <x v="1"/>
    <x v="0"/>
  </r>
  <r>
    <d v="2013-11-01T00:00:00"/>
    <x v="2"/>
    <x v="6"/>
    <x v="20"/>
    <s v="WFP"/>
    <x v="0"/>
    <x v="11"/>
    <x v="11"/>
    <n v="0.95"/>
    <n v="28"/>
    <s v="N/A"/>
    <m/>
    <s v="Y"/>
    <m/>
    <m/>
    <m/>
    <m/>
    <m/>
    <m/>
    <x v="1"/>
    <x v="0"/>
  </r>
  <r>
    <d v="2013-11-01T00:00:00"/>
    <x v="2"/>
    <x v="6"/>
    <x v="20"/>
    <s v="WFP"/>
    <x v="0"/>
    <x v="24"/>
    <x v="0"/>
    <n v="0.05"/>
    <n v="28"/>
    <s v="N/A"/>
    <m/>
    <s v="Y"/>
    <m/>
    <m/>
    <m/>
    <s v="Y"/>
    <m/>
    <m/>
    <x v="27"/>
    <x v="1"/>
  </r>
  <r>
    <d v="2013-11-01T00:00:00"/>
    <x v="2"/>
    <x v="6"/>
    <x v="20"/>
    <s v="WFP"/>
    <x v="0"/>
    <x v="24"/>
    <x v="0"/>
    <n v="0.05"/>
    <n v="28"/>
    <s v="N/A"/>
    <m/>
    <s v="Y"/>
    <m/>
    <m/>
    <m/>
    <s v="Y"/>
    <m/>
    <m/>
    <x v="34"/>
    <x v="1"/>
  </r>
  <r>
    <d v="2013-11-01T00:00:00"/>
    <x v="2"/>
    <x v="6"/>
    <x v="20"/>
    <s v="WFP"/>
    <x v="0"/>
    <x v="25"/>
    <x v="0"/>
    <n v="0.05"/>
    <n v="28"/>
    <s v="N/A"/>
    <m/>
    <s v="Y"/>
    <m/>
    <m/>
    <m/>
    <s v="Y"/>
    <m/>
    <m/>
    <x v="34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7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8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7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0"/>
    <x v="1"/>
  </r>
  <r>
    <d v="2013-11-01T00:00:00"/>
    <x v="2"/>
    <x v="6"/>
    <x v="20"/>
    <s v="WFP"/>
    <x v="0"/>
    <x v="10"/>
    <x v="2"/>
    <n v="0.6"/>
    <n v="28"/>
    <s v="N/A"/>
    <m/>
    <s v="Y"/>
    <m/>
    <m/>
    <m/>
    <m/>
    <m/>
    <m/>
    <x v="1"/>
    <x v="1"/>
  </r>
  <r>
    <d v="2013-11-01T00:00:00"/>
    <x v="2"/>
    <x v="6"/>
    <x v="20"/>
    <s v="WFP"/>
    <x v="0"/>
    <x v="6"/>
    <x v="13"/>
    <n v="0.15"/>
    <n v="28"/>
    <s v="N/A"/>
    <m/>
    <s v="Y"/>
    <m/>
    <m/>
    <m/>
    <m/>
    <m/>
    <m/>
    <x v="1"/>
    <x v="1"/>
  </r>
  <r>
    <d v="2013-11-01T00:00:00"/>
    <x v="2"/>
    <x v="6"/>
    <x v="20"/>
    <s v="WFP"/>
    <x v="0"/>
    <x v="1"/>
    <x v="9"/>
    <n v="0.2"/>
    <n v="28"/>
    <s v="N/A"/>
    <m/>
    <s v="Y"/>
    <m/>
    <m/>
    <m/>
    <m/>
    <m/>
    <m/>
    <x v="1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2"/>
    <x v="2"/>
  </r>
  <r>
    <d v="2013-11-12T00:00:00"/>
    <x v="3"/>
    <x v="6"/>
    <x v="18"/>
    <s v="BG"/>
    <x v="0"/>
    <x v="1"/>
    <x v="0"/>
    <n v="0.05"/>
    <n v="28"/>
    <s v="N/A"/>
    <m/>
    <s v="Y"/>
    <m/>
    <m/>
    <m/>
    <s v="Y"/>
    <m/>
    <m/>
    <x v="1"/>
    <x v="0"/>
  </r>
  <r>
    <d v="2013-11-12T00:00:00"/>
    <x v="3"/>
    <x v="6"/>
    <x v="18"/>
    <s v="BG"/>
    <x v="0"/>
    <x v="16"/>
    <x v="0"/>
    <n v="0.05"/>
    <n v="28"/>
    <s v="N/A"/>
    <m/>
    <s v="Y"/>
    <m/>
    <m/>
    <m/>
    <m/>
    <m/>
    <m/>
    <x v="1"/>
    <x v="0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5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18"/>
    <s v="BG"/>
    <x v="0"/>
    <x v="11"/>
    <x v="7"/>
    <n v="0.1"/>
    <n v="28"/>
    <s v="N/A"/>
    <m/>
    <s v="Y"/>
    <m/>
    <m/>
    <m/>
    <m/>
    <m/>
    <m/>
    <x v="1"/>
    <x v="1"/>
  </r>
  <r>
    <d v="2013-11-12T00:00:00"/>
    <x v="3"/>
    <x v="6"/>
    <x v="18"/>
    <s v="BG"/>
    <x v="0"/>
    <x v="7"/>
    <x v="7"/>
    <n v="0.1"/>
    <n v="28"/>
    <s v="N/A"/>
    <m/>
    <s v="Y"/>
    <m/>
    <m/>
    <m/>
    <m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0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7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13"/>
    <n v="0.15"/>
    <n v="28"/>
    <s v="N/A"/>
    <m/>
    <s v="Y"/>
    <m/>
    <m/>
    <m/>
    <m/>
    <m/>
    <m/>
    <x v="1"/>
    <x v="1"/>
  </r>
  <r>
    <d v="2013-11-12T00:00:00"/>
    <x v="3"/>
    <x v="6"/>
    <x v="19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19"/>
    <s v="BG"/>
    <x v="0"/>
    <x v="11"/>
    <x v="13"/>
    <n v="0.15"/>
    <n v="28"/>
    <s v="N/A"/>
    <m/>
    <s v="Y"/>
    <m/>
    <m/>
    <m/>
    <m/>
    <m/>
    <m/>
    <x v="1"/>
    <x v="1"/>
  </r>
  <r>
    <d v="2013-11-12T00:00:00"/>
    <x v="3"/>
    <x v="6"/>
    <x v="19"/>
    <s v="BG"/>
    <x v="0"/>
    <x v="25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5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13"/>
    <n v="0.15"/>
    <n v="28"/>
    <s v="N/A"/>
    <m/>
    <s v="Y"/>
    <m/>
    <m/>
    <m/>
    <m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1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11"/>
    <x v="5"/>
    <n v="0.35"/>
    <n v="28"/>
    <s v="N/A"/>
    <m/>
    <s v="Y"/>
    <m/>
    <m/>
    <m/>
    <m/>
    <m/>
    <m/>
    <x v="1"/>
    <x v="1"/>
  </r>
  <r>
    <d v="2013-11-12T00:00:00"/>
    <x v="3"/>
    <x v="6"/>
    <x v="20"/>
    <s v="BG"/>
    <x v="0"/>
    <x v="6"/>
    <x v="0"/>
    <n v="0.05"/>
    <n v="28"/>
    <s v="N/A"/>
    <m/>
    <s v="Y"/>
    <m/>
    <m/>
    <m/>
    <m/>
    <m/>
    <m/>
    <x v="1"/>
    <x v="1"/>
  </r>
  <r>
    <d v="2013-10-18T00:00:00"/>
    <x v="0"/>
    <x v="7"/>
    <x v="21"/>
    <s v="WFP"/>
    <x v="0"/>
    <x v="1"/>
    <x v="0"/>
    <n v="0.05"/>
    <n v="27"/>
    <n v="5"/>
    <m/>
    <s v="Y"/>
    <m/>
    <m/>
    <m/>
    <s v="Y"/>
    <n v="4.7"/>
    <s v="R"/>
    <x v="0"/>
    <x v="1"/>
  </r>
  <r>
    <d v="2013-10-18T00:00:00"/>
    <x v="0"/>
    <x v="7"/>
    <x v="21"/>
    <s v="WFP"/>
    <x v="0"/>
    <x v="11"/>
    <x v="0"/>
    <n v="0.05"/>
    <n v="27"/>
    <n v="5"/>
    <m/>
    <s v="Y"/>
    <m/>
    <m/>
    <m/>
    <s v="Y"/>
    <n v="3.2"/>
    <s v="R"/>
    <x v="21"/>
    <x v="1"/>
  </r>
  <r>
    <d v="2013-10-18T00:00:00"/>
    <x v="0"/>
    <x v="7"/>
    <x v="21"/>
    <s v="WFP"/>
    <x v="0"/>
    <x v="24"/>
    <x v="0"/>
    <n v="0.05"/>
    <n v="27"/>
    <n v="5"/>
    <m/>
    <s v="Y"/>
    <m/>
    <m/>
    <m/>
    <s v="Y"/>
    <n v="0.6"/>
    <s v="L"/>
    <x v="27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4.7"/>
    <s v="C"/>
    <x v="6"/>
    <x v="1"/>
  </r>
  <r>
    <d v="2013-10-18T00:00:00"/>
    <x v="0"/>
    <x v="7"/>
    <x v="21"/>
    <s v="WFP"/>
    <x v="0"/>
    <x v="1"/>
    <x v="0"/>
    <n v="0.05"/>
    <n v="27"/>
    <n v="5"/>
    <m/>
    <s v="Y"/>
    <m/>
    <m/>
    <m/>
    <s v="Y"/>
    <n v="5.3"/>
    <s v="L"/>
    <x v="7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7.7"/>
    <s v="L"/>
    <x v="3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11"/>
    <s v="R"/>
    <x v="0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17.600000000000001"/>
    <s v="L"/>
    <x v="0"/>
    <x v="1"/>
  </r>
  <r>
    <d v="2013-10-18T00:00:00"/>
    <x v="0"/>
    <x v="7"/>
    <x v="21"/>
    <s v="WFP"/>
    <x v="0"/>
    <x v="7"/>
    <x v="0"/>
    <n v="0.05"/>
    <n v="27"/>
    <n v="5"/>
    <m/>
    <s v="Y"/>
    <m/>
    <m/>
    <m/>
    <s v="Y"/>
    <n v="19.100000000000001"/>
    <s v="L"/>
    <x v="8"/>
    <x v="1"/>
  </r>
  <r>
    <d v="2013-10-18T00:00:00"/>
    <x v="0"/>
    <x v="7"/>
    <x v="21"/>
    <s v="WFP"/>
    <x v="0"/>
    <x v="10"/>
    <x v="0"/>
    <n v="0.05"/>
    <n v="27"/>
    <n v="5"/>
    <m/>
    <s v="Y"/>
    <m/>
    <m/>
    <m/>
    <m/>
    <m/>
    <m/>
    <x v="1"/>
    <x v="2"/>
  </r>
  <r>
    <d v="2013-10-18T00:00:00"/>
    <x v="0"/>
    <x v="7"/>
    <x v="21"/>
    <s v="WFP"/>
    <x v="0"/>
    <x v="11"/>
    <x v="7"/>
    <n v="0.1"/>
    <n v="27"/>
    <n v="5"/>
    <m/>
    <s v="Y"/>
    <m/>
    <m/>
    <m/>
    <m/>
    <m/>
    <m/>
    <x v="1"/>
    <x v="2"/>
  </r>
  <r>
    <d v="2013-10-18T00:00:00"/>
    <x v="0"/>
    <x v="7"/>
    <x v="21"/>
    <s v="WFP"/>
    <x v="0"/>
    <x v="1"/>
    <x v="7"/>
    <n v="0.1"/>
    <n v="27"/>
    <n v="5"/>
    <m/>
    <s v="Y"/>
    <m/>
    <m/>
    <m/>
    <m/>
    <m/>
    <m/>
    <x v="1"/>
    <x v="2"/>
  </r>
  <r>
    <d v="2013-10-18T00:00:00"/>
    <x v="0"/>
    <x v="7"/>
    <x v="21"/>
    <s v="WFP"/>
    <x v="0"/>
    <x v="0"/>
    <x v="1"/>
    <n v="0.25"/>
    <n v="27"/>
    <n v="5"/>
    <m/>
    <s v="Y"/>
    <m/>
    <m/>
    <m/>
    <m/>
    <m/>
    <m/>
    <x v="1"/>
    <x v="2"/>
  </r>
  <r>
    <d v="2013-10-18T00:00:00"/>
    <x v="0"/>
    <x v="7"/>
    <x v="21"/>
    <s v="WFP"/>
    <x v="0"/>
    <x v="6"/>
    <x v="0"/>
    <n v="0.05"/>
    <n v="27"/>
    <n v="5"/>
    <m/>
    <s v="Y"/>
    <m/>
    <m/>
    <m/>
    <m/>
    <m/>
    <m/>
    <x v="1"/>
    <x v="2"/>
  </r>
  <r>
    <d v="2013-10-18T00:00:00"/>
    <x v="0"/>
    <x v="7"/>
    <x v="22"/>
    <s v="WFP"/>
    <x v="0"/>
    <x v="0"/>
    <x v="0"/>
    <n v="0.05"/>
    <n v="27"/>
    <n v="4.8"/>
    <m/>
    <s v="Y"/>
    <m/>
    <m/>
    <m/>
    <s v="Y"/>
    <n v="12.9"/>
    <s v="L"/>
    <x v="0"/>
    <x v="0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2.9"/>
    <s v="R"/>
    <x v="21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4.5"/>
    <s v="R"/>
    <x v="0"/>
    <x v="1"/>
  </r>
  <r>
    <d v="2013-10-18T00:00:00"/>
    <x v="0"/>
    <x v="7"/>
    <x v="22"/>
    <s v="WFP"/>
    <x v="0"/>
    <x v="1"/>
    <x v="0"/>
    <n v="0.05"/>
    <n v="27"/>
    <n v="4.8"/>
    <m/>
    <s v="Y"/>
    <m/>
    <m/>
    <m/>
    <s v="Y"/>
    <n v="8.1999999999999993"/>
    <s v="R"/>
    <x v="6"/>
    <x v="1"/>
  </r>
  <r>
    <d v="2013-10-18T00:00:00"/>
    <x v="0"/>
    <x v="7"/>
    <x v="22"/>
    <s v="WFP"/>
    <x v="0"/>
    <x v="1"/>
    <x v="0"/>
    <n v="0.05"/>
    <n v="27"/>
    <n v="4.8"/>
    <m/>
    <s v="Y"/>
    <m/>
    <m/>
    <m/>
    <s v="Y"/>
    <n v="12.5"/>
    <s v="L"/>
    <x v="0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19"/>
    <s v="R"/>
    <x v="0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19.899999999999999"/>
    <s v="L"/>
    <x v="3"/>
    <x v="1"/>
  </r>
  <r>
    <d v="2013-10-18T00:00:00"/>
    <x v="0"/>
    <x v="7"/>
    <x v="22"/>
    <s v="WFP"/>
    <x v="0"/>
    <x v="7"/>
    <x v="0"/>
    <n v="0.05"/>
    <n v="27"/>
    <n v="4.8"/>
    <m/>
    <s v="Y"/>
    <m/>
    <m/>
    <m/>
    <s v="Y"/>
    <n v="2.8"/>
    <s v="L"/>
    <x v="28"/>
    <x v="2"/>
  </r>
  <r>
    <d v="2013-10-18T00:00:00"/>
    <x v="0"/>
    <x v="7"/>
    <x v="22"/>
    <s v="WFP"/>
    <x v="0"/>
    <x v="10"/>
    <x v="0"/>
    <n v="0.05"/>
    <n v="27"/>
    <n v="4.8"/>
    <m/>
    <s v="Y"/>
    <m/>
    <m/>
    <m/>
    <m/>
    <m/>
    <m/>
    <x v="1"/>
    <x v="2"/>
  </r>
  <r>
    <d v="2013-10-18T00:00:00"/>
    <x v="0"/>
    <x v="7"/>
    <x v="22"/>
    <s v="WFP"/>
    <x v="0"/>
    <x v="0"/>
    <x v="7"/>
    <n v="0.1"/>
    <n v="27"/>
    <n v="4.8"/>
    <m/>
    <s v="Y"/>
    <m/>
    <m/>
    <m/>
    <m/>
    <m/>
    <m/>
    <x v="1"/>
    <x v="2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8.6999999999999993"/>
    <s v="L"/>
    <x v="3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0.1"/>
    <s v="R"/>
    <x v="6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2.9"/>
    <s v="R"/>
    <x v="21"/>
    <x v="1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s v="Y"/>
    <n v="6.3"/>
    <s v="L"/>
    <x v="13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7.3"/>
    <s v="L"/>
    <x v="9"/>
    <x v="1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s v="Y"/>
    <n v="9.5"/>
    <s v="L"/>
    <x v="0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16.600000000000001"/>
    <s v="R"/>
    <x v="6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18.7"/>
    <s v="L"/>
    <x v="2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0"/>
    <x v="7"/>
    <n v="0.1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7"/>
    <x v="0"/>
    <n v="0.05"/>
    <n v="27"/>
    <n v="4.9000000000000004"/>
    <m/>
    <s v="Y"/>
    <m/>
    <m/>
    <m/>
    <m/>
    <m/>
    <m/>
    <x v="1"/>
    <x v="2"/>
  </r>
  <r>
    <d v="2013-10-19T00:00:00"/>
    <x v="0"/>
    <x v="7"/>
    <x v="21"/>
    <s v="JDC"/>
    <x v="1"/>
    <x v="4"/>
    <x v="49"/>
    <n v="2.4"/>
    <n v="27"/>
    <n v="5"/>
    <m/>
    <s v="Y"/>
    <m/>
    <m/>
    <m/>
    <m/>
    <m/>
    <m/>
    <x v="1"/>
    <x v="2"/>
  </r>
  <r>
    <d v="2013-10-19T00:00:00"/>
    <x v="0"/>
    <x v="7"/>
    <x v="21"/>
    <s v="JDC"/>
    <x v="1"/>
    <x v="12"/>
    <x v="4"/>
    <n v="0.9"/>
    <n v="27"/>
    <n v="5"/>
    <m/>
    <s v="Y"/>
    <m/>
    <m/>
    <m/>
    <m/>
    <m/>
    <m/>
    <x v="1"/>
    <x v="2"/>
  </r>
  <r>
    <d v="2013-10-19T00:00:00"/>
    <x v="0"/>
    <x v="7"/>
    <x v="21"/>
    <s v="JDC"/>
    <x v="1"/>
    <x v="19"/>
    <x v="16"/>
    <n v="0.8"/>
    <n v="27"/>
    <n v="5"/>
    <m/>
    <s v="Y"/>
    <m/>
    <m/>
    <m/>
    <m/>
    <m/>
    <m/>
    <x v="1"/>
    <x v="2"/>
  </r>
  <r>
    <d v="2013-10-19T00:00:00"/>
    <x v="0"/>
    <x v="7"/>
    <x v="21"/>
    <s v="JDC"/>
    <x v="1"/>
    <x v="5"/>
    <x v="14"/>
    <n v="0.4"/>
    <n v="27"/>
    <n v="5"/>
    <m/>
    <s v="Y"/>
    <m/>
    <m/>
    <m/>
    <m/>
    <m/>
    <m/>
    <x v="1"/>
    <x v="2"/>
  </r>
  <r>
    <d v="2013-10-19T00:00:00"/>
    <x v="0"/>
    <x v="7"/>
    <x v="21"/>
    <s v="JDC"/>
    <x v="1"/>
    <x v="8"/>
    <x v="9"/>
    <n v="0.2"/>
    <n v="27"/>
    <n v="5"/>
    <m/>
    <s v="Y"/>
    <m/>
    <m/>
    <m/>
    <m/>
    <m/>
    <m/>
    <x v="1"/>
    <x v="2"/>
  </r>
  <r>
    <d v="2013-10-19T00:00:00"/>
    <x v="0"/>
    <x v="7"/>
    <x v="21"/>
    <s v="JDC"/>
    <x v="1"/>
    <x v="13"/>
    <x v="11"/>
    <n v="0.95"/>
    <n v="27"/>
    <n v="5"/>
    <m/>
    <s v="Y"/>
    <m/>
    <m/>
    <m/>
    <m/>
    <m/>
    <m/>
    <x v="1"/>
    <x v="2"/>
  </r>
  <r>
    <d v="2013-10-19T00:00:00"/>
    <x v="0"/>
    <x v="7"/>
    <x v="22"/>
    <s v="JDC"/>
    <x v="1"/>
    <x v="4"/>
    <x v="50"/>
    <n v="2.8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2"/>
    <x v="36"/>
    <n v="1.2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9"/>
    <x v="20"/>
    <n v="0.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5"/>
    <x v="5"/>
    <n v="0.3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8"/>
    <x v="13"/>
    <n v="0.1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3"/>
    <x v="11"/>
    <n v="0.9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4"/>
    <x v="0"/>
    <n v="0.05"/>
    <n v="27"/>
    <n v="4.8"/>
    <m/>
    <s v="Y"/>
    <m/>
    <m/>
    <m/>
    <m/>
    <m/>
    <m/>
    <x v="1"/>
    <x v="2"/>
  </r>
  <r>
    <d v="2013-10-19T00:00:00"/>
    <x v="0"/>
    <x v="7"/>
    <x v="23"/>
    <s v="JDC"/>
    <x v="1"/>
    <x v="4"/>
    <x v="51"/>
    <n v="2.4500000000000002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2"/>
    <x v="19"/>
    <n v="0.55000000000000004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9"/>
    <x v="5"/>
    <n v="0.35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5"/>
    <x v="6"/>
    <n v="0.45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3"/>
    <x v="4"/>
    <n v="0.9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4"/>
    <x v="7"/>
    <n v="0.1"/>
    <n v="27"/>
    <n v="4.9000000000000004"/>
    <m/>
    <s v="Y"/>
    <m/>
    <m/>
    <m/>
    <m/>
    <m/>
    <m/>
    <x v="1"/>
    <x v="2"/>
  </r>
  <r>
    <d v="2013-10-22T00:00:00"/>
    <x v="1"/>
    <x v="7"/>
    <x v="21"/>
    <s v="BG"/>
    <x v="0"/>
    <x v="0"/>
    <x v="0"/>
    <n v="0.05"/>
    <n v="27"/>
    <n v="5"/>
    <m/>
    <s v="Y"/>
    <m/>
    <m/>
    <m/>
    <m/>
    <m/>
    <m/>
    <x v="1"/>
    <x v="0"/>
  </r>
  <r>
    <d v="2013-10-22T00:00:00"/>
    <x v="1"/>
    <x v="7"/>
    <x v="21"/>
    <s v="BG"/>
    <x v="0"/>
    <x v="24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7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2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0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11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7"/>
    <x v="0"/>
    <n v="0.05"/>
    <n v="27"/>
    <n v="5"/>
    <m/>
    <s v="Y"/>
    <m/>
    <m/>
    <m/>
    <m/>
    <m/>
    <m/>
    <x v="1"/>
    <x v="1"/>
  </r>
  <r>
    <d v="2013-10-22T00:00:00"/>
    <x v="1"/>
    <x v="7"/>
    <x v="22"/>
    <s v="BG"/>
    <x v="0"/>
    <x v="7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m/>
    <m/>
    <m/>
    <x v="1"/>
    <x v="1"/>
  </r>
  <r>
    <d v="2013-10-22T00:00:00"/>
    <x v="1"/>
    <x v="7"/>
    <x v="22"/>
    <s v="BG"/>
    <x v="0"/>
    <x v="0"/>
    <x v="0"/>
    <n v="0.05"/>
    <n v="27"/>
    <n v="4.8"/>
    <m/>
    <s v="Y"/>
    <m/>
    <m/>
    <m/>
    <m/>
    <m/>
    <m/>
    <x v="1"/>
    <x v="1"/>
  </r>
  <r>
    <d v="2013-10-22T00:00:00"/>
    <x v="1"/>
    <x v="7"/>
    <x v="22"/>
    <s v="BG"/>
    <x v="0"/>
    <x v="11"/>
    <x v="7"/>
    <n v="0.1"/>
    <n v="27"/>
    <n v="4.8"/>
    <m/>
    <s v="Y"/>
    <m/>
    <m/>
    <m/>
    <m/>
    <m/>
    <m/>
    <x v="1"/>
    <x v="1"/>
  </r>
  <r>
    <d v="2013-10-22T00:00:00"/>
    <x v="1"/>
    <x v="7"/>
    <x v="22"/>
    <s v="BG"/>
    <x v="0"/>
    <x v="18"/>
    <x v="0"/>
    <n v="0.05"/>
    <n v="27"/>
    <n v="4.8"/>
    <m/>
    <s v="Y"/>
    <m/>
    <m/>
    <m/>
    <m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m/>
    <m/>
    <m/>
    <x v="1"/>
    <x v="0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0"/>
    <x v="7"/>
    <n v="0.1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7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m/>
    <m/>
    <m/>
    <x v="1"/>
    <x v="0"/>
  </r>
  <r>
    <d v="2013-11-01T00:00:00"/>
    <x v="2"/>
    <x v="7"/>
    <x v="21"/>
    <s v="MLR"/>
    <x v="0"/>
    <x v="1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24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0"/>
    <x v="7"/>
    <n v="0.1"/>
    <n v="27"/>
    <n v="5"/>
    <m/>
    <s v="Y"/>
    <m/>
    <m/>
    <m/>
    <m/>
    <m/>
    <m/>
    <x v="1"/>
    <x v="1"/>
  </r>
  <r>
    <d v="2013-11-01T00:00:00"/>
    <x v="2"/>
    <x v="7"/>
    <x v="21"/>
    <s v="MLR"/>
    <x v="0"/>
    <x v="7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7"/>
    <n v="0.1"/>
    <n v="27"/>
    <n v="5"/>
    <m/>
    <s v="Y"/>
    <m/>
    <m/>
    <m/>
    <m/>
    <m/>
    <m/>
    <x v="1"/>
    <x v="1"/>
  </r>
  <r>
    <d v="2013-11-01T00:00:00"/>
    <x v="2"/>
    <x v="7"/>
    <x v="21"/>
    <s v="MLR"/>
    <x v="0"/>
    <x v="11"/>
    <x v="7"/>
    <n v="0.1"/>
    <n v="27"/>
    <n v="5"/>
    <m/>
    <s v="Y"/>
    <m/>
    <m/>
    <m/>
    <m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s v="Y"/>
    <m/>
    <m/>
    <x v="1"/>
    <x v="0"/>
  </r>
  <r>
    <d v="2013-11-01T00:00:00"/>
    <x v="2"/>
    <x v="7"/>
    <x v="22"/>
    <s v="MLR"/>
    <x v="0"/>
    <x v="0"/>
    <x v="0"/>
    <n v="0.05"/>
    <n v="27"/>
    <n v="4.8"/>
    <m/>
    <s v="Y"/>
    <m/>
    <m/>
    <m/>
    <s v="Y"/>
    <m/>
    <m/>
    <x v="1"/>
    <x v="0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7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13"/>
    <n v="0.15"/>
    <n v="27"/>
    <n v="4.8"/>
    <m/>
    <s v="Y"/>
    <m/>
    <m/>
    <m/>
    <m/>
    <m/>
    <m/>
    <x v="1"/>
    <x v="1"/>
  </r>
  <r>
    <d v="2013-11-01T00:00:00"/>
    <x v="2"/>
    <x v="7"/>
    <x v="22"/>
    <s v="MLR"/>
    <x v="0"/>
    <x v="0"/>
    <x v="7"/>
    <n v="0.1"/>
    <n v="27"/>
    <n v="4.8"/>
    <m/>
    <s v="Y"/>
    <m/>
    <m/>
    <m/>
    <m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m/>
    <m/>
    <m/>
    <x v="1"/>
    <x v="1"/>
  </r>
  <r>
    <d v="2013-11-01T00:00:00"/>
    <x v="2"/>
    <x v="7"/>
    <x v="22"/>
    <s v="MLR"/>
    <x v="0"/>
    <x v="11"/>
    <x v="0"/>
    <n v="0.05"/>
    <n v="27"/>
    <n v="4.8"/>
    <m/>
    <s v="Y"/>
    <m/>
    <m/>
    <m/>
    <m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0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9"/>
    <n v="0.2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11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7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7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24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7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m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7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7"/>
    <n v="0.1"/>
    <n v="27"/>
    <n v="4.8"/>
    <m/>
    <s v="Y"/>
    <m/>
    <m/>
    <m/>
    <m/>
    <m/>
    <m/>
    <x v="1"/>
    <x v="1"/>
  </r>
  <r>
    <d v="2013-11-08T00:00:00"/>
    <x v="3"/>
    <x v="7"/>
    <x v="22"/>
    <s v="MLR"/>
    <x v="0"/>
    <x v="0"/>
    <x v="0"/>
    <n v="0.05"/>
    <n v="27"/>
    <n v="4.8"/>
    <m/>
    <s v="Y"/>
    <m/>
    <m/>
    <m/>
    <m/>
    <m/>
    <m/>
    <x v="1"/>
    <x v="1"/>
  </r>
  <r>
    <d v="2013-11-08T00:00:00"/>
    <x v="3"/>
    <x v="7"/>
    <x v="22"/>
    <s v="MLR"/>
    <x v="0"/>
    <x v="11"/>
    <x v="0"/>
    <n v="0.05"/>
    <n v="27"/>
    <n v="4.8"/>
    <m/>
    <s v="Y"/>
    <m/>
    <m/>
    <m/>
    <m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0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7"/>
    <n v="0.1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1"/>
    <x v="7"/>
    <n v="0.1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7"/>
    <x v="0"/>
    <n v="0.05"/>
    <n v="27"/>
    <n v="4.9000000000000004"/>
    <m/>
    <s v="Y"/>
    <m/>
    <m/>
    <m/>
    <m/>
    <m/>
    <m/>
    <x v="1"/>
    <x v="1"/>
  </r>
  <r>
    <d v="2013-10-17T00:00:00"/>
    <x v="0"/>
    <x v="8"/>
    <x v="24"/>
    <s v="MLR"/>
    <x v="1"/>
    <x v="4"/>
    <x v="52"/>
    <n v="1.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2"/>
    <x v="19"/>
    <n v="0.55000000000000004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9"/>
    <x v="1"/>
    <n v="0.2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5"/>
    <x v="12"/>
    <n v="0.6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8"/>
    <x v="3"/>
    <n v="1.8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3"/>
    <x v="53"/>
    <n v="0.7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26"/>
    <x v="13"/>
    <n v="0.1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4"/>
    <x v="14"/>
    <n v="0.4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0.199999999999999"/>
    <s v="ON"/>
    <x v="35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2.6"/>
    <s v="L"/>
    <x v="36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5.2"/>
    <s v="L"/>
    <x v="17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.8"/>
    <s v="R"/>
    <x v="37"/>
    <x v="1"/>
  </r>
  <r>
    <d v="2013-10-17T00:00:00"/>
    <x v="0"/>
    <x v="8"/>
    <x v="24"/>
    <s v="WFP"/>
    <x v="0"/>
    <x v="11"/>
    <x v="0"/>
    <n v="0.05"/>
    <n v="24"/>
    <n v="4.5"/>
    <s v="Y"/>
    <s v="Y"/>
    <s v="Y"/>
    <s v="Y"/>
    <s v="Y"/>
    <s v="Y"/>
    <n v="2.7"/>
    <s v="R"/>
    <x v="7"/>
    <x v="1"/>
  </r>
  <r>
    <d v="2013-10-17T00:00:00"/>
    <x v="0"/>
    <x v="8"/>
    <x v="24"/>
    <s v="WFP"/>
    <x v="0"/>
    <x v="6"/>
    <x v="0"/>
    <n v="0.05"/>
    <n v="24"/>
    <n v="4.5"/>
    <s v="Y"/>
    <s v="Y"/>
    <s v="Y"/>
    <s v="Y"/>
    <s v="Y"/>
    <s v="Y"/>
    <n v="0.6"/>
    <s v="R"/>
    <x v="3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6"/>
    <s v="R"/>
    <x v="38"/>
    <x v="1"/>
  </r>
  <r>
    <d v="2013-10-17T00:00:00"/>
    <x v="0"/>
    <x v="8"/>
    <x v="24"/>
    <s v="WFP"/>
    <x v="0"/>
    <x v="10"/>
    <x v="0"/>
    <n v="0.05"/>
    <n v="24"/>
    <n v="4.5"/>
    <s v="Y"/>
    <s v="Y"/>
    <s v="Y"/>
    <s v="Y"/>
    <s v="Y"/>
    <s v="Y"/>
    <n v="8"/>
    <s v="L"/>
    <x v="4"/>
    <x v="1"/>
  </r>
  <r>
    <d v="2013-10-17T00:00:00"/>
    <x v="0"/>
    <x v="8"/>
    <x v="24"/>
    <s v="WFP"/>
    <x v="0"/>
    <x v="25"/>
    <x v="0"/>
    <n v="0.05"/>
    <n v="24"/>
    <n v="4.5"/>
    <s v="Y"/>
    <s v="Y"/>
    <s v="Y"/>
    <s v="Y"/>
    <s v="Y"/>
    <s v="Y"/>
    <n v="10"/>
    <s v="L"/>
    <x v="39"/>
    <x v="1"/>
  </r>
  <r>
    <d v="2013-10-17T00:00:00"/>
    <x v="0"/>
    <x v="8"/>
    <x v="24"/>
    <s v="WFP"/>
    <x v="0"/>
    <x v="0"/>
    <x v="0"/>
    <n v="0.05"/>
    <n v="24"/>
    <n v="4.5"/>
    <s v="Y"/>
    <s v="Y"/>
    <s v="Y"/>
    <s v="Y"/>
    <s v="Y"/>
    <s v="Y"/>
    <n v="19.100000000000001"/>
    <s v="L"/>
    <x v="3"/>
    <x v="1"/>
  </r>
  <r>
    <d v="2013-10-17T00:00:00"/>
    <x v="0"/>
    <x v="8"/>
    <x v="24"/>
    <s v="WFP"/>
    <x v="0"/>
    <x v="10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6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0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5"/>
    <s v="MLR"/>
    <x v="1"/>
    <x v="4"/>
    <x v="54"/>
    <n v="2.7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2"/>
    <x v="19"/>
    <n v="0.55000000000000004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9"/>
    <x v="5"/>
    <n v="0.3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5"/>
    <x v="16"/>
    <n v="0.8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8"/>
    <x v="22"/>
    <n v="1.7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20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3"/>
    <x v="17"/>
    <n v="0.7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9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4"/>
    <x v="17"/>
    <n v="0.7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1"/>
    <s v="R"/>
    <x v="40"/>
    <x v="0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7.3"/>
    <s v="L"/>
    <x v="18"/>
    <x v="0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13.6"/>
    <s v="R"/>
    <x v="8"/>
    <x v="1"/>
  </r>
  <r>
    <d v="2013-10-17T00:00:00"/>
    <x v="0"/>
    <x v="8"/>
    <x v="25"/>
    <s v="WFP"/>
    <x v="0"/>
    <x v="1"/>
    <x v="0"/>
    <n v="0.05"/>
    <n v="24"/>
    <n v="4.8"/>
    <s v="Y"/>
    <s v="Y"/>
    <s v="Y"/>
    <s v="Y"/>
    <s v="Y"/>
    <s v="Y"/>
    <n v="13.7"/>
    <s v="R"/>
    <x v="2"/>
    <x v="1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4.4000000000000004"/>
    <s v="R"/>
    <x v="41"/>
    <x v="1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7.9"/>
    <s v="L"/>
    <x v="34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9.4"/>
    <s v="L"/>
    <x v="4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12.1"/>
    <s v="R"/>
    <x v="19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15.9"/>
    <s v="L"/>
    <x v="8"/>
    <x v="1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16.8"/>
    <s v="L"/>
    <x v="19"/>
    <x v="1"/>
  </r>
  <r>
    <d v="2013-10-17T00:00:00"/>
    <x v="0"/>
    <x v="8"/>
    <x v="25"/>
    <s v="WFP"/>
    <x v="0"/>
    <x v="10"/>
    <x v="13"/>
    <n v="0.1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0"/>
    <x v="13"/>
    <n v="0.1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1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6"/>
    <s v="MLR"/>
    <x v="2"/>
    <x v="27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4"/>
    <x v="30"/>
    <n v="2.6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2"/>
    <x v="18"/>
    <n v="1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9"/>
    <x v="13"/>
    <n v="0.1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5"/>
    <x v="15"/>
    <n v="1.7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8"/>
    <x v="11"/>
    <n v="0.9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20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3"/>
    <x v="4"/>
    <n v="0.9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9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4"/>
    <x v="6"/>
    <n v="0.4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6"/>
    <x v="0"/>
    <n v="0.05"/>
    <n v="24"/>
    <s v="N/A"/>
    <s v="Y"/>
    <s v="Y"/>
    <s v="Y"/>
    <s v="Y"/>
    <s v="Y"/>
    <s v="Y"/>
    <n v="6.7"/>
    <s v="R"/>
    <x v="8"/>
    <x v="0"/>
  </r>
  <r>
    <d v="2013-10-17T00:00:00"/>
    <x v="0"/>
    <x v="8"/>
    <x v="26"/>
    <s v="WFP"/>
    <x v="0"/>
    <x v="16"/>
    <x v="0"/>
    <n v="0.05"/>
    <n v="24"/>
    <s v="N/A"/>
    <s v="Y"/>
    <s v="Y"/>
    <s v="Y"/>
    <s v="Y"/>
    <s v="Y"/>
    <s v="Y"/>
    <n v="19.2"/>
    <s v="R"/>
    <x v="29"/>
    <x v="0"/>
  </r>
  <r>
    <d v="2013-10-17T00:00:00"/>
    <x v="0"/>
    <x v="8"/>
    <x v="26"/>
    <s v="WFP"/>
    <x v="0"/>
    <x v="11"/>
    <x v="0"/>
    <n v="0.05"/>
    <n v="24"/>
    <s v="N/A"/>
    <s v="Y"/>
    <s v="Y"/>
    <s v="Y"/>
    <s v="Y"/>
    <s v="Y"/>
    <s v="Y"/>
    <n v="3.4"/>
    <s v="L"/>
    <x v="19"/>
    <x v="0"/>
  </r>
  <r>
    <d v="2013-10-17T00:00:00"/>
    <x v="0"/>
    <x v="8"/>
    <x v="26"/>
    <s v="WFP"/>
    <x v="0"/>
    <x v="11"/>
    <x v="0"/>
    <n v="0.05"/>
    <n v="24"/>
    <s v="N/A"/>
    <s v="Y"/>
    <s v="Y"/>
    <s v="Y"/>
    <s v="Y"/>
    <s v="Y"/>
    <s v="Y"/>
    <n v="19.3"/>
    <s v="L"/>
    <x v="11"/>
    <x v="0"/>
  </r>
  <r>
    <d v="2013-10-17T00:00:00"/>
    <x v="0"/>
    <x v="8"/>
    <x v="26"/>
    <s v="WFP"/>
    <x v="0"/>
    <x v="17"/>
    <x v="0"/>
    <n v="0.05"/>
    <n v="24"/>
    <s v="N/A"/>
    <s v="Y"/>
    <s v="Y"/>
    <s v="Y"/>
    <s v="Y"/>
    <s v="Y"/>
    <s v="Y"/>
    <n v="0.3"/>
    <s v="R"/>
    <x v="27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.2"/>
    <s v="R"/>
    <x v="19"/>
    <x v="1"/>
  </r>
  <r>
    <d v="2013-10-17T00:00:00"/>
    <x v="0"/>
    <x v="8"/>
    <x v="26"/>
    <s v="WFP"/>
    <x v="0"/>
    <x v="1"/>
    <x v="0"/>
    <n v="0.05"/>
    <n v="24"/>
    <s v="N/A"/>
    <s v="Y"/>
    <s v="Y"/>
    <s v="Y"/>
    <s v="Y"/>
    <s v="Y"/>
    <s v="Y"/>
    <n v="1.4"/>
    <s v="L"/>
    <x v="40"/>
    <x v="1"/>
  </r>
  <r>
    <d v="2013-10-17T00:00:00"/>
    <x v="0"/>
    <x v="8"/>
    <x v="26"/>
    <s v="WFP"/>
    <x v="0"/>
    <x v="17"/>
    <x v="0"/>
    <n v="0.05"/>
    <n v="24"/>
    <s v="N/A"/>
    <s v="Y"/>
    <s v="Y"/>
    <s v="Y"/>
    <s v="Y"/>
    <s v="Y"/>
    <s v="Y"/>
    <n v="4.5"/>
    <s v="R"/>
    <x v="28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1.3"/>
    <s v="L"/>
    <x v="3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4.1"/>
    <s v="R"/>
    <x v="3"/>
    <x v="1"/>
  </r>
  <r>
    <d v="2013-10-17T00:00:00"/>
    <x v="0"/>
    <x v="8"/>
    <x v="26"/>
    <s v="WFP"/>
    <x v="0"/>
    <x v="10"/>
    <x v="13"/>
    <n v="0.1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1"/>
    <x v="9"/>
    <n v="0.2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"/>
    <x v="7"/>
    <n v="0.1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0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8"/>
    <x v="0"/>
    <n v="0.05"/>
    <n v="24"/>
    <s v="N/A"/>
    <s v="Y"/>
    <s v="Y"/>
    <s v="Y"/>
    <s v="Y"/>
    <s v="Y"/>
    <m/>
    <m/>
    <m/>
    <x v="1"/>
    <x v="2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1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0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25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0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0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2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18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5"/>
    <s v="BG"/>
    <x v="0"/>
    <x v="18"/>
    <x v="42"/>
    <n v="0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9"/>
    <n v="0.2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11"/>
    <x v="7"/>
    <n v="0.1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0"/>
    <x v="42"/>
    <n v="0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m/>
    <m/>
    <m/>
    <x v="1"/>
    <x v="0"/>
  </r>
  <r>
    <d v="2013-10-21T00:00:00"/>
    <x v="1"/>
    <x v="8"/>
    <x v="26"/>
    <s v="BG"/>
    <x v="0"/>
    <x v="22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7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6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13"/>
    <n v="0.1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1"/>
    <x v="9"/>
    <n v="0.2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6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0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8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6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6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4"/>
    <s v="MLR"/>
    <x v="0"/>
    <x v="6"/>
    <x v="0"/>
    <n v="0.05"/>
    <n v="24"/>
    <n v="4.5"/>
    <s v="Y"/>
    <s v="Y"/>
    <s v="Y"/>
    <s v="Y"/>
    <s v="Y"/>
    <s v="Y"/>
    <m/>
    <m/>
    <x v="1"/>
    <x v="0"/>
  </r>
  <r>
    <d v="2013-11-01T00:00:00"/>
    <x v="2"/>
    <x v="8"/>
    <x v="24"/>
    <s v="MLR"/>
    <x v="0"/>
    <x v="11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0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22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0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7"/>
    <n v="0.1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11"/>
    <x v="13"/>
    <n v="0.15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6"/>
    <x v="0"/>
    <n v="0.05"/>
    <n v="24"/>
    <n v="4.8"/>
    <s v="Y"/>
    <s v="Y"/>
    <s v="Y"/>
    <s v="Y"/>
    <s v="Y"/>
    <m/>
    <m/>
    <m/>
    <x v="1"/>
    <x v="1"/>
  </r>
  <r>
    <d v="2013-11-01T00:00:00"/>
    <x v="2"/>
    <x v="8"/>
    <x v="26"/>
    <s v="MLR"/>
    <x v="0"/>
    <x v="6"/>
    <x v="0"/>
    <n v="0.05"/>
    <n v="24"/>
    <s v="N/A"/>
    <s v="Y"/>
    <s v="Y"/>
    <s v="Y"/>
    <s v="Y"/>
    <s v="Y"/>
    <s v="Y"/>
    <m/>
    <m/>
    <x v="1"/>
    <x v="0"/>
  </r>
  <r>
    <d v="2013-11-01T00:00:00"/>
    <x v="2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0"/>
  </r>
  <r>
    <d v="2013-11-01T00:00:00"/>
    <x v="2"/>
    <x v="8"/>
    <x v="26"/>
    <s v="MLR"/>
    <x v="0"/>
    <x v="0"/>
    <x v="0"/>
    <n v="0.05"/>
    <n v="24"/>
    <s v="N/A"/>
    <s v="Y"/>
    <s v="Y"/>
    <s v="Y"/>
    <s v="Y"/>
    <s v="Y"/>
    <m/>
    <m/>
    <m/>
    <x v="1"/>
    <x v="0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m/>
    <m/>
    <m/>
    <x v="1"/>
    <x v="0"/>
  </r>
  <r>
    <d v="2013-11-01T00:00:00"/>
    <x v="2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7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1"/>
    <x v="13"/>
    <n v="0.1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22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4"/>
    <s v="MLR"/>
    <x v="0"/>
    <x v="2"/>
    <x v="0"/>
    <n v="0.05"/>
    <n v="24"/>
    <n v="4.5"/>
    <s v="Y"/>
    <s v="Y"/>
    <s v="Y"/>
    <s v="Y"/>
    <s v="Y"/>
    <m/>
    <m/>
    <m/>
    <x v="1"/>
    <x v="0"/>
  </r>
  <r>
    <d v="2013-11-07T00:00:00"/>
    <x v="3"/>
    <x v="8"/>
    <x v="24"/>
    <s v="MLR"/>
    <x v="0"/>
    <x v="6"/>
    <x v="0"/>
    <n v="0.05"/>
    <n v="24"/>
    <n v="4.5"/>
    <s v="Y"/>
    <s v="Y"/>
    <s v="Y"/>
    <s v="Y"/>
    <s v="Y"/>
    <s v="Y"/>
    <m/>
    <m/>
    <x v="1"/>
    <x v="0"/>
  </r>
  <r>
    <d v="2013-11-07T00:00:00"/>
    <x v="3"/>
    <x v="8"/>
    <x v="24"/>
    <s v="MLR"/>
    <x v="0"/>
    <x v="11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22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0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1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9"/>
    <n v="0.2"/>
    <n v="24"/>
    <n v="4.8"/>
    <s v="Y"/>
    <s v="Y"/>
    <s v="Y"/>
    <s v="Y"/>
    <s v="Y"/>
    <m/>
    <m/>
    <m/>
    <x v="1"/>
    <x v="1"/>
  </r>
  <r>
    <d v="2013-11-07T00:00:00"/>
    <x v="3"/>
    <x v="8"/>
    <x v="25"/>
    <s v="MLR"/>
    <x v="0"/>
    <x v="11"/>
    <x v="7"/>
    <n v="0.1"/>
    <n v="24"/>
    <n v="4.8"/>
    <s v="Y"/>
    <s v="Y"/>
    <s v="Y"/>
    <s v="Y"/>
    <s v="Y"/>
    <m/>
    <m/>
    <m/>
    <x v="1"/>
    <x v="1"/>
  </r>
  <r>
    <d v="2013-11-07T00:00:00"/>
    <x v="3"/>
    <x v="8"/>
    <x v="25"/>
    <s v="MLR"/>
    <x v="0"/>
    <x v="6"/>
    <x v="0"/>
    <n v="0.05"/>
    <n v="24"/>
    <n v="4.8"/>
    <s v="Y"/>
    <s v="Y"/>
    <s v="Y"/>
    <s v="Y"/>
    <s v="Y"/>
    <m/>
    <m/>
    <m/>
    <x v="1"/>
    <x v="1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6"/>
    <x v="0"/>
    <n v="0.05"/>
    <n v="24"/>
    <s v="N/A"/>
    <s v="Y"/>
    <s v="Y"/>
    <s v="Y"/>
    <s v="Y"/>
    <s v="Y"/>
    <s v="Y"/>
    <m/>
    <m/>
    <x v="1"/>
    <x v="0"/>
  </r>
  <r>
    <d v="2013-11-07T00:00:00"/>
    <x v="3"/>
    <x v="8"/>
    <x v="26"/>
    <s v="MLR"/>
    <x v="0"/>
    <x v="0"/>
    <x v="0"/>
    <n v="0.05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11"/>
    <x v="7"/>
    <n v="0.1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0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22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7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7"/>
    <n v="0.1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1"/>
    <x v="1"/>
    <n v="0.2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m/>
    <m/>
    <m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26"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1"/>
    <n v="0.3"/>
    <s v="R"/>
    <n v="3"/>
    <n v="0"/>
    <m/>
    <m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2"/>
    <n v="0.6"/>
    <s v="R"/>
    <n v="7"/>
    <n v="1"/>
    <s v="B"/>
    <s v="Bleaching"/>
    <x v="1"/>
    <x v="1"/>
    <s v="POSSIBLE FISH BITE"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3"/>
    <n v="5.9"/>
    <s v="R"/>
    <n v="6"/>
    <n v="0"/>
    <m/>
    <m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4"/>
    <n v="8.5"/>
    <s v="R"/>
    <n v="10"/>
    <n v="0"/>
    <s v="SED"/>
    <s v="SEDIMENT"/>
    <x v="1"/>
    <x v="2"/>
    <m/>
    <m/>
    <m/>
  </r>
  <r>
    <d v="2013-10-20T00:00:00"/>
    <x v="0"/>
    <x v="0"/>
    <x v="0"/>
    <s v="MLR"/>
    <s v="Scleractinian"/>
    <s v="Solenastrea bournoni"/>
    <n v="1"/>
    <n v="0.05"/>
    <n v="26"/>
    <s v="N/A"/>
    <m/>
    <s v="Y"/>
    <m/>
    <m/>
    <m/>
    <x v="0"/>
    <n v="5"/>
    <n v="9.8000000000000007"/>
    <s v="L"/>
    <n v="15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6"/>
    <n v="11.5"/>
    <s v="C"/>
    <n v="8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7"/>
    <n v="13.7"/>
    <s v="R"/>
    <n v="8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8"/>
    <n v="15.4"/>
    <s v="L"/>
    <n v="8"/>
    <n v="1"/>
    <s v="BB"/>
    <s v="BLACK BAND DISEASE"/>
    <x v="1"/>
    <x v="1"/>
    <s v="BLUE BLEACHING ON EDGES"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9"/>
    <n v="18"/>
    <s v="C"/>
    <n v="9"/>
    <n v="0"/>
    <m/>
    <m/>
    <x v="0"/>
    <x v="0"/>
    <m/>
    <m/>
    <m/>
  </r>
  <r>
    <d v="2013-10-20T00:00:00"/>
    <x v="0"/>
    <x v="0"/>
    <x v="1"/>
    <s v="MLR"/>
    <s v="Scleractinian"/>
    <s v="Solenastrea bournoni"/>
    <n v="1"/>
    <n v="0.05"/>
    <n v="26"/>
    <s v="N/A"/>
    <m/>
    <s v="Y"/>
    <m/>
    <m/>
    <m/>
    <x v="0"/>
    <n v="1"/>
    <n v="4.5999999999999996"/>
    <s v="R"/>
    <n v="12"/>
    <n v="0"/>
    <m/>
    <m/>
    <x v="1"/>
    <x v="3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2"/>
    <n v="9.1999999999999993"/>
    <s v="R"/>
    <n v="5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3"/>
    <n v="17"/>
    <s v="R"/>
    <n v="5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4"/>
    <n v="18.5"/>
    <s v="R"/>
    <n v="6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5"/>
    <n v="20.100000000000001"/>
    <s v="L"/>
    <n v="7"/>
    <n v="0"/>
    <m/>
    <m/>
    <x v="1"/>
    <x v="1"/>
    <s v="BLEACHING ON EDGES"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6"/>
    <n v="20.3"/>
    <s v="L"/>
    <n v="6"/>
    <n v="0"/>
    <m/>
    <m/>
    <x v="1"/>
    <x v="1"/>
    <s v="BLEACHING ON EDGES"/>
    <m/>
    <m/>
  </r>
  <r>
    <d v="2013-10-20T00:00:00"/>
    <x v="0"/>
    <x v="0"/>
    <x v="2"/>
    <s v="MLR"/>
    <s v="Scleractinian"/>
    <s v="Solenastrea bournoni"/>
    <n v="1"/>
    <n v="0.05"/>
    <n v="26"/>
    <s v="N/A"/>
    <m/>
    <s v="Y"/>
    <m/>
    <m/>
    <m/>
    <x v="0"/>
    <n v="1"/>
    <n v="0"/>
    <s v="L"/>
    <n v="5"/>
    <n v="0"/>
    <m/>
    <m/>
    <x v="1"/>
    <x v="3"/>
    <s v="MOTTLED EDGES"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2"/>
    <n v="4.2"/>
    <s v="L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3"/>
    <n v="5.3"/>
    <s v="L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4"/>
    <n v="6.8"/>
    <s v="R"/>
    <n v="2"/>
    <n v="0"/>
    <m/>
    <m/>
    <x v="1"/>
    <x v="2"/>
    <s v="PARTIAL BURIAL"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5"/>
    <n v="14.9"/>
    <s v="R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6"/>
    <n v="18"/>
    <s v="R"/>
    <n v="8"/>
    <n v="0"/>
    <m/>
    <m/>
    <x v="0"/>
    <x v="0"/>
    <m/>
    <m/>
    <m/>
  </r>
  <r>
    <d v="2013-10-20T00:00:00"/>
    <x v="0"/>
    <x v="0"/>
    <x v="2"/>
    <s v="MLR"/>
    <s v="Scleractinian"/>
    <s v="Siderastrea siderea"/>
    <n v="1"/>
    <n v="0.05"/>
    <n v="26"/>
    <s v="N/A"/>
    <m/>
    <s v="Y"/>
    <m/>
    <m/>
    <m/>
    <x v="0"/>
    <n v="7"/>
    <n v="19.600000000000001"/>
    <s v="R"/>
    <n v="6"/>
    <n v="0"/>
    <m/>
    <m/>
    <x v="0"/>
    <x v="0"/>
    <m/>
    <m/>
    <m/>
  </r>
  <r>
    <d v="2013-10-20T00:00:00"/>
    <x v="0"/>
    <x v="0"/>
    <x v="2"/>
    <s v="MLR"/>
    <s v="Scleractinian"/>
    <s v="Siderastrea siderea"/>
    <n v="1"/>
    <n v="0.05"/>
    <n v="26"/>
    <s v="N/A"/>
    <m/>
    <s v="Y"/>
    <m/>
    <m/>
    <m/>
    <x v="0"/>
    <n v="8"/>
    <n v="20"/>
    <s v="R"/>
    <n v="10"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1"/>
    <m/>
    <m/>
    <m/>
    <n v="1"/>
    <s v="PB"/>
    <s v="Partial bleaching"/>
    <x v="0"/>
    <x v="0"/>
    <s v="MORE UNCOVERED FROM B1"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2"/>
    <m/>
    <m/>
    <m/>
    <n v="1"/>
    <s v="FB"/>
    <s v="FB"/>
    <x v="1"/>
    <x v="4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1"/>
    <x v="2"/>
    <m/>
    <m/>
    <m/>
  </r>
  <r>
    <d v="2013-10-22T00:00:00"/>
    <x v="1"/>
    <x v="0"/>
    <x v="0"/>
    <s v="BG"/>
    <s v="Scleractinian"/>
    <s v="Solenastrea bournoni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2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8"/>
    <m/>
    <m/>
    <m/>
    <n v="0"/>
    <m/>
    <m/>
    <x v="1"/>
    <x v="1"/>
    <s v="PARTIAL BLEACHING EDGES"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9"/>
    <m/>
    <m/>
    <m/>
    <n v="0"/>
    <m/>
    <m/>
    <x v="0"/>
    <x v="0"/>
    <m/>
    <m/>
    <m/>
  </r>
  <r>
    <d v="2013-10-22T00:00:00"/>
    <x v="1"/>
    <x v="0"/>
    <x v="1"/>
    <s v="BG"/>
    <s v="Scleractinian"/>
    <s v="Solenastrea bournoni"/>
    <n v="1"/>
    <n v="0.05"/>
    <n v="26"/>
    <s v="N/A"/>
    <m/>
    <s v="Y"/>
    <m/>
    <m/>
    <m/>
    <x v="0"/>
    <n v="1"/>
    <m/>
    <m/>
    <m/>
    <n v="0"/>
    <m/>
    <m/>
    <x v="1"/>
    <x v="3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2"/>
    <m/>
    <m/>
    <m/>
    <n v="0"/>
    <m/>
    <m/>
    <x v="1"/>
    <x v="2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5"/>
    <m/>
    <m/>
    <m/>
    <n v="0"/>
    <m/>
    <m/>
    <x v="1"/>
    <x v="1"/>
    <s v="BLEACHING ON EDGES"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0"/>
    <x v="2"/>
    <s v="BG"/>
    <s v="Scleractinian"/>
    <s v="Solenastrea bournoni"/>
    <n v="1"/>
    <n v="0.05"/>
    <n v="26"/>
    <s v="N/A"/>
    <m/>
    <s v="Y"/>
    <m/>
    <m/>
    <m/>
    <x v="0"/>
    <n v="1"/>
    <m/>
    <m/>
    <m/>
    <n v="0"/>
    <m/>
    <m/>
    <x v="1"/>
    <x v="3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2"/>
    <m/>
    <m/>
    <m/>
    <n v="0"/>
    <s v="SA"/>
    <s v="GETTING COVERED"/>
    <x v="1"/>
    <x v="2"/>
    <s v="GETTING COVERED"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7"/>
    <m/>
    <m/>
    <m/>
    <n v="0"/>
    <m/>
    <m/>
    <x v="1"/>
    <x v="1"/>
    <s v="BLEACHING ON EDGES"/>
    <m/>
    <m/>
  </r>
  <r>
    <d v="2013-10-22T00:00:00"/>
    <x v="1"/>
    <x v="0"/>
    <x v="2"/>
    <s v="BG"/>
    <s v="Scleractinian"/>
    <s v="Siderastrea siderea"/>
    <n v="1"/>
    <n v="0.05"/>
    <n v="26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s v="Y"/>
    <n v="2"/>
    <m/>
    <m/>
    <m/>
    <m/>
    <m/>
    <x v="0"/>
    <n v="1"/>
    <m/>
    <m/>
    <m/>
    <m/>
    <m/>
    <m/>
    <x v="1"/>
    <x v="5"/>
    <s v="BURRIED"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2"/>
    <m/>
    <m/>
    <m/>
    <n v="1"/>
    <m/>
    <s v="ALIVE MARGIN / MA"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3"/>
    <m/>
    <m/>
    <m/>
    <n v="0"/>
    <m/>
    <m/>
    <x v="1"/>
    <x v="2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1"/>
    <x v="2"/>
    <m/>
    <m/>
    <m/>
  </r>
  <r>
    <d v="2013-11-01T00:00:00"/>
    <x v="2"/>
    <x v="0"/>
    <x v="0"/>
    <s v="WFP"/>
    <s v="Scleractinian"/>
    <s v="Solenastrea bournoni"/>
    <n v="1"/>
    <n v="0.05"/>
    <n v="26"/>
    <s v="N/A"/>
    <m/>
    <s v="Y"/>
    <m/>
    <m/>
    <m/>
    <x v="0"/>
    <n v="5"/>
    <m/>
    <m/>
    <m/>
    <n v="0"/>
    <s v="SA"/>
    <s v="PARTIAL BURRIED"/>
    <x v="1"/>
    <x v="6"/>
    <s v="PARTIALLY BURRIED"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7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9"/>
    <m/>
    <m/>
    <m/>
    <n v="0"/>
    <m/>
    <m/>
    <x v="0"/>
    <x v="0"/>
    <m/>
    <m/>
    <m/>
  </r>
  <r>
    <d v="2013-11-01T00:00:00"/>
    <x v="2"/>
    <x v="0"/>
    <x v="1"/>
    <s v="WFP"/>
    <s v="Scleractinian"/>
    <s v="Solenastrea bournoni"/>
    <n v="1"/>
    <n v="0.05"/>
    <n v="26"/>
    <s v="N/A"/>
    <m/>
    <s v="Y"/>
    <m/>
    <m/>
    <m/>
    <x v="0"/>
    <n v="1"/>
    <m/>
    <m/>
    <m/>
    <n v="0"/>
    <s v="SA"/>
    <s v="BEING BURRIED"/>
    <x v="1"/>
    <x v="8"/>
    <s v="GETTING BURRIED"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2"/>
    <m/>
    <m/>
    <m/>
    <n v="0"/>
    <s v="SA"/>
    <s v="BEING BURRIED"/>
    <x v="1"/>
    <x v="6"/>
    <s v="GETTING BURRIED"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1-01T00:00:00"/>
    <x v="2"/>
    <x v="0"/>
    <x v="2"/>
    <s v="WFP"/>
    <s v="Scleractinian"/>
    <s v="Solenastrea bournoni"/>
    <n v="1"/>
    <n v="0.05"/>
    <n v="26"/>
    <s v="N/A"/>
    <m/>
    <s v="Y"/>
    <m/>
    <m/>
    <m/>
    <x v="0"/>
    <n v="1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2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3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5"/>
    <m/>
    <m/>
    <m/>
    <n v="1"/>
    <s v="SA"/>
    <s v="STRESS FROM BURIAL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1"/>
    <s v="BLEACHING ON EDGES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8"/>
    <m/>
    <m/>
    <m/>
    <n v="0"/>
    <m/>
    <m/>
    <x v="0"/>
    <x v="0"/>
    <s v="MOTTLED COLORING"/>
    <m/>
    <m/>
  </r>
  <r>
    <d v="2013-11-07T00:00:00"/>
    <x v="3"/>
    <x v="0"/>
    <x v="0"/>
    <s v="MLR"/>
    <s v="Scleractinian"/>
    <s v="Siderastrea sp."/>
    <n v="1"/>
    <n v="0.05"/>
    <n v="26"/>
    <s v="N/A"/>
    <m/>
    <s v="Y"/>
    <m/>
    <m/>
    <m/>
    <x v="0"/>
    <n v="1"/>
    <m/>
    <m/>
    <m/>
    <n v="0"/>
    <m/>
    <s v="ONLY CORAL NOT BURRIED AT SITE"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1"/>
    <x v="5"/>
    <m/>
    <m/>
    <m/>
  </r>
  <r>
    <d v="2013-11-07T00:00:00"/>
    <x v="3"/>
    <x v="0"/>
    <x v="0"/>
    <s v="MLR"/>
    <s v="Scleractinian"/>
    <s v="Solenastrea bournoni"/>
    <n v="1"/>
    <n v="0.05"/>
    <n v="26"/>
    <s v="N/A"/>
    <m/>
    <m/>
    <m/>
    <m/>
    <m/>
    <x v="0"/>
    <n v="5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7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8"/>
    <m/>
    <m/>
    <m/>
    <m/>
    <m/>
    <m/>
    <x v="2"/>
    <x v="0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9"/>
    <m/>
    <m/>
    <m/>
    <m/>
    <m/>
    <m/>
    <x v="2"/>
    <x v="0"/>
    <m/>
    <m/>
    <m/>
  </r>
  <r>
    <d v="2013-11-07T00:00:00"/>
    <x v="3"/>
    <x v="0"/>
    <x v="1"/>
    <s v="MLR"/>
    <s v="Scleractinian"/>
    <s v="Solenastrea bournoni"/>
    <n v="1"/>
    <n v="0.05"/>
    <n v="26"/>
    <s v="N/A"/>
    <m/>
    <m/>
    <m/>
    <m/>
    <m/>
    <x v="0"/>
    <n v="1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2"/>
    <x v="0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5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1"/>
    <x v="6"/>
    <m/>
    <m/>
    <m/>
  </r>
  <r>
    <d v="2013-11-07T00:00:00"/>
    <x v="3"/>
    <x v="0"/>
    <x v="2"/>
    <s v="MLR"/>
    <s v="Scleractinian"/>
    <s v="Solenastrea bournoni"/>
    <n v="1"/>
    <n v="0.05"/>
    <n v="26"/>
    <s v="N/A"/>
    <m/>
    <m/>
    <m/>
    <m/>
    <m/>
    <x v="0"/>
    <n v="1"/>
    <m/>
    <m/>
    <m/>
    <m/>
    <m/>
    <m/>
    <x v="1"/>
    <x v="8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5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7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8"/>
    <m/>
    <m/>
    <m/>
    <m/>
    <m/>
    <m/>
    <x v="1"/>
    <x v="5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1"/>
    <n v="0.15"/>
    <s v="C"/>
    <n v="15"/>
    <n v="1"/>
    <m/>
    <s v="TURF"/>
    <x v="1"/>
    <x v="7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2"/>
    <n v="6.1"/>
    <s v="R"/>
    <n v="12"/>
    <n v="1"/>
    <s v="SED"/>
    <s v="SEDIMENT WORM HOLES"/>
    <x v="1"/>
    <x v="2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3"/>
    <n v="12.2"/>
    <s v="L"/>
    <n v="12"/>
    <n v="1"/>
    <m/>
    <s v="FIRE WORMS"/>
    <x v="1"/>
    <x v="9"/>
    <m/>
    <m/>
    <m/>
  </r>
  <r>
    <d v="2013-10-20T00:00:00"/>
    <x v="0"/>
    <x v="1"/>
    <x v="3"/>
    <s v="MLR"/>
    <s v="Scleractinian"/>
    <s v="Solenastrea bournoni"/>
    <n v="1"/>
    <n v="0.05"/>
    <n v="24"/>
    <n v="5"/>
    <m/>
    <s v="Y"/>
    <m/>
    <m/>
    <m/>
    <x v="0"/>
    <n v="4"/>
    <n v="15.9"/>
    <s v="R"/>
    <n v="10"/>
    <n v="1"/>
    <m/>
    <s v="TURF ALGAE"/>
    <x v="0"/>
    <x v="0"/>
    <m/>
    <m/>
    <m/>
  </r>
  <r>
    <d v="2013-10-20T00:00:00"/>
    <x v="0"/>
    <x v="1"/>
    <x v="3"/>
    <s v="MLR"/>
    <s v="Scleractinian"/>
    <s v="Siderastrea sp."/>
    <n v="1"/>
    <n v="0.05"/>
    <n v="24"/>
    <n v="5"/>
    <m/>
    <s v="Y"/>
    <m/>
    <m/>
    <m/>
    <x v="0"/>
    <n v="5"/>
    <n v="19.2"/>
    <s v="R"/>
    <n v="3"/>
    <n v="1"/>
    <s v="M"/>
    <s v="MUCUS/SEDIMENT"/>
    <x v="1"/>
    <x v="7"/>
    <m/>
    <m/>
    <m/>
  </r>
  <r>
    <d v="2013-10-20T00:00:00"/>
    <x v="0"/>
    <x v="1"/>
    <x v="4"/>
    <s v="MLR"/>
    <s v="Scleractinian"/>
    <s v="Oculina diffusa"/>
    <n v="1"/>
    <n v="0.05"/>
    <n v="24"/>
    <n v="5"/>
    <m/>
    <s v="Y"/>
    <m/>
    <m/>
    <m/>
    <x v="0"/>
    <n v="1"/>
    <n v="0.2"/>
    <s v="L"/>
    <n v="5"/>
    <n v="0"/>
    <m/>
    <m/>
    <x v="0"/>
    <x v="0"/>
    <m/>
    <m/>
    <m/>
  </r>
  <r>
    <d v="2013-10-20T00:00:00"/>
    <x v="0"/>
    <x v="1"/>
    <x v="4"/>
    <s v="MLR"/>
    <s v="Scleractinian"/>
    <s v="Porites astreoides"/>
    <n v="1"/>
    <n v="0.05"/>
    <n v="24"/>
    <n v="5"/>
    <m/>
    <s v="Y"/>
    <m/>
    <m/>
    <m/>
    <x v="0"/>
    <n v="2"/>
    <n v="6.2"/>
    <s v="R"/>
    <n v="18"/>
    <n v="0"/>
    <m/>
    <m/>
    <x v="0"/>
    <x v="0"/>
    <s v="SEDIMENT DUSTING"/>
    <m/>
    <m/>
  </r>
  <r>
    <d v="2013-10-20T00:00:00"/>
    <x v="0"/>
    <x v="1"/>
    <x v="4"/>
    <s v="MLR"/>
    <s v="Scleractinian"/>
    <s v="Siderastrea sp."/>
    <n v="1"/>
    <n v="0.05"/>
    <n v="24"/>
    <n v="5"/>
    <m/>
    <s v="Y"/>
    <m/>
    <m/>
    <m/>
    <x v="0"/>
    <n v="3"/>
    <n v="11.7"/>
    <s v="L"/>
    <n v="3"/>
    <n v="0"/>
    <s v="SED"/>
    <s v="SEDIMENT"/>
    <x v="0"/>
    <x v="0"/>
    <s v="SEDIMENT DUSTING"/>
    <m/>
    <m/>
  </r>
  <r>
    <d v="2013-10-20T00:00:00"/>
    <x v="0"/>
    <x v="1"/>
    <x v="4"/>
    <s v="MLR"/>
    <s v="Scleractinian"/>
    <s v="Siderastrea sp."/>
    <n v="1"/>
    <n v="0.05"/>
    <n v="24"/>
    <n v="5"/>
    <m/>
    <s v="Y"/>
    <m/>
    <m/>
    <m/>
    <x v="0"/>
    <n v="4"/>
    <n v="16.3"/>
    <s v="C"/>
    <n v="3"/>
    <n v="1"/>
    <s v="SED"/>
    <s v="ALGAE/SEDIMENT"/>
    <x v="0"/>
    <x v="0"/>
    <s v="SEDIMENT DUSTING"/>
    <m/>
    <m/>
  </r>
  <r>
    <d v="2013-10-20T00:00:00"/>
    <x v="0"/>
    <x v="1"/>
    <x v="5"/>
    <s v="MLR"/>
    <s v="Scleractinian"/>
    <s v="Solenastrea bournoni"/>
    <n v="1"/>
    <n v="0.05"/>
    <n v="24"/>
    <n v="4.9000000000000004"/>
    <m/>
    <s v="Y"/>
    <m/>
    <m/>
    <m/>
    <x v="0"/>
    <n v="1"/>
    <n v="0"/>
    <s v="R"/>
    <n v="15"/>
    <n v="1"/>
    <s v="FB"/>
    <s v="FB"/>
    <x v="1"/>
    <x v="4"/>
    <s v="SEDIMENT DUSTING"/>
    <m/>
    <m/>
  </r>
  <r>
    <d v="2013-10-20T00:00:00"/>
    <x v="0"/>
    <x v="1"/>
    <x v="5"/>
    <s v="MLR"/>
    <s v="Scleractinian"/>
    <s v="Dichocoenia stokesii"/>
    <n v="1"/>
    <n v="0.05"/>
    <n v="24"/>
    <n v="4.9000000000000004"/>
    <m/>
    <s v="Y"/>
    <m/>
    <m/>
    <m/>
    <x v="0"/>
    <n v="2"/>
    <n v="5.6"/>
    <s v="R"/>
    <n v="4"/>
    <n v="1"/>
    <s v="PB"/>
    <s v="Partial bleaching"/>
    <x v="1"/>
    <x v="1"/>
    <s v="PARTIAL BLEACHING EDGES"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3"/>
    <n v="11.7"/>
    <s v="R"/>
    <n v="3"/>
    <n v="0"/>
    <m/>
    <m/>
    <x v="0"/>
    <x v="0"/>
    <s v="SEDIMENT DUSTING"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4"/>
    <n v="17.7"/>
    <s v="R"/>
    <n v="3"/>
    <s v="0-1"/>
    <s v="FB/SED"/>
    <s v="FB/S"/>
    <x v="1"/>
    <x v="4"/>
    <s v="SEDIMENT DUSTING"/>
    <m/>
    <m/>
  </r>
  <r>
    <d v="2013-10-20T00:00:00"/>
    <x v="0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n v="19"/>
    <s v="R"/>
    <n v="10"/>
    <n v="0"/>
    <m/>
    <m/>
    <x v="0"/>
    <x v="0"/>
    <m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6"/>
    <n v="19.5"/>
    <s v="L"/>
    <n v="5"/>
    <n v="0"/>
    <m/>
    <m/>
    <x v="1"/>
    <x v="7"/>
    <s v="MUCOUS STRINGS"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1"/>
    <m/>
    <m/>
    <m/>
    <n v="1"/>
    <s v="FB"/>
    <s v="FB"/>
    <x v="1"/>
    <x v="7"/>
    <m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2"/>
    <m/>
    <m/>
    <m/>
    <n v="0"/>
    <m/>
    <m/>
    <x v="1"/>
    <x v="7"/>
    <s v="SEDIMENT DUSTING"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3"/>
    <m/>
    <m/>
    <m/>
    <n v="0"/>
    <m/>
    <m/>
    <x v="1"/>
    <x v="4"/>
    <s v="FISH BITES"/>
    <m/>
    <m/>
  </r>
  <r>
    <d v="2013-10-22T00:00:00"/>
    <x v="1"/>
    <x v="1"/>
    <x v="3"/>
    <s v="BG"/>
    <s v="Scleractinian"/>
    <s v="Solenastrea bournoni"/>
    <n v="1"/>
    <n v="0.05"/>
    <n v="24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1"/>
    <x v="3"/>
    <s v="BG"/>
    <s v="Scleractinian"/>
    <s v="Siderastrea sp."/>
    <n v="1"/>
    <n v="0.05"/>
    <n v="24"/>
    <n v="5"/>
    <m/>
    <s v="Y"/>
    <m/>
    <m/>
    <m/>
    <x v="0"/>
    <n v="5"/>
    <m/>
    <m/>
    <m/>
    <n v="0"/>
    <m/>
    <m/>
    <x v="0"/>
    <x v="0"/>
    <m/>
    <m/>
    <m/>
  </r>
  <r>
    <d v="2013-10-22T00:00:00"/>
    <x v="1"/>
    <x v="1"/>
    <x v="4"/>
    <s v="BG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0-22T00:00:00"/>
    <x v="1"/>
    <x v="1"/>
    <x v="4"/>
    <s v="BG"/>
    <s v="Scleractinian"/>
    <s v="Porites astreoides"/>
    <n v="1"/>
    <n v="0.05"/>
    <n v="24"/>
    <n v="5"/>
    <m/>
    <s v="Y"/>
    <m/>
    <m/>
    <m/>
    <x v="0"/>
    <n v="2"/>
    <m/>
    <m/>
    <m/>
    <n v="0"/>
    <m/>
    <m/>
    <x v="0"/>
    <x v="0"/>
    <m/>
    <m/>
    <m/>
  </r>
  <r>
    <d v="2013-10-22T00:00:00"/>
    <x v="1"/>
    <x v="1"/>
    <x v="4"/>
    <s v="BG"/>
    <s v="Scleractinian"/>
    <s v="Siderastrea sp."/>
    <n v="1"/>
    <n v="0.05"/>
    <n v="24"/>
    <n v="5"/>
    <m/>
    <s v="Y"/>
    <m/>
    <m/>
    <m/>
    <x v="0"/>
    <n v="3"/>
    <m/>
    <m/>
    <m/>
    <n v="1"/>
    <s v="FB"/>
    <s v="FB"/>
    <x v="1"/>
    <x v="4"/>
    <m/>
    <m/>
    <m/>
  </r>
  <r>
    <d v="2013-10-22T00:00:00"/>
    <x v="1"/>
    <x v="1"/>
    <x v="4"/>
    <s v="BG"/>
    <s v="Scleractinian"/>
    <s v="Siderastrea sp."/>
    <n v="1"/>
    <n v="0.05"/>
    <n v="24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1"/>
    <x v="5"/>
    <s v="BG"/>
    <s v="Scleractinian"/>
    <s v="Solenastrea bournoni"/>
    <n v="1"/>
    <n v="0.05"/>
    <n v="24"/>
    <n v="4.9000000000000004"/>
    <m/>
    <s v="Y"/>
    <m/>
    <m/>
    <m/>
    <x v="0"/>
    <n v="1"/>
    <m/>
    <m/>
    <m/>
    <n v="1"/>
    <s v="FB"/>
    <s v="FB"/>
    <x v="1"/>
    <x v="10"/>
    <m/>
    <m/>
    <m/>
  </r>
  <r>
    <d v="2013-10-22T00:00:00"/>
    <x v="1"/>
    <x v="1"/>
    <x v="5"/>
    <s v="BG"/>
    <s v="Scleractinian"/>
    <s v="Dichocoenia stokesii"/>
    <n v="1"/>
    <n v="0.05"/>
    <n v="24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3"/>
    <m/>
    <m/>
    <m/>
    <n v="0"/>
    <m/>
    <s v="WORMS"/>
    <x v="1"/>
    <x v="11"/>
    <m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4"/>
    <m/>
    <m/>
    <m/>
    <n v="0"/>
    <m/>
    <m/>
    <x v="1"/>
    <x v="4"/>
    <m/>
    <m/>
    <m/>
  </r>
  <r>
    <d v="2013-10-22T00:00:00"/>
    <x v="1"/>
    <x v="1"/>
    <x v="5"/>
    <s v="BG"/>
    <s v="Scleractinian"/>
    <s v="Stephanocoenia intercepta"/>
    <n v="1"/>
    <n v="0.05"/>
    <n v="24"/>
    <n v="4.9000000000000004"/>
    <m/>
    <s v="Y"/>
    <m/>
    <m/>
    <m/>
    <x v="0"/>
    <n v="5"/>
    <m/>
    <m/>
    <m/>
    <n v="0"/>
    <m/>
    <m/>
    <x v="1"/>
    <x v="12"/>
    <s v="PARTIAL BLEACHING ON EDGE"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6"/>
    <m/>
    <m/>
    <m/>
    <n v="0"/>
    <m/>
    <m/>
    <x v="1"/>
    <x v="4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1"/>
    <m/>
    <m/>
    <m/>
    <n v="1"/>
    <s v="FB"/>
    <s v="FB"/>
    <x v="1"/>
    <x v="4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2"/>
    <m/>
    <m/>
    <m/>
    <n v="0"/>
    <s v="SED"/>
    <s v="SEDIMENT/WORMS"/>
    <x v="1"/>
    <x v="2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3"/>
    <m/>
    <m/>
    <m/>
    <n v="0"/>
    <m/>
    <s v="WORMS"/>
    <x v="1"/>
    <x v="4"/>
    <s v="SEDIMENT DUSTING"/>
    <m/>
    <m/>
  </r>
  <r>
    <d v="2013-11-01T00:00:00"/>
    <x v="2"/>
    <x v="1"/>
    <x v="3"/>
    <s v="MLR"/>
    <s v="Scleractinian"/>
    <s v="Solenastrea bournoni"/>
    <n v="1"/>
    <n v="0.05"/>
    <n v="24"/>
    <n v="5"/>
    <m/>
    <s v="Y"/>
    <m/>
    <m/>
    <m/>
    <x v="0"/>
    <n v="4"/>
    <m/>
    <m/>
    <m/>
    <n v="0"/>
    <m/>
    <m/>
    <x v="1"/>
    <x v="3"/>
    <m/>
    <m/>
    <m/>
  </r>
  <r>
    <d v="2013-11-01T00:00:00"/>
    <x v="2"/>
    <x v="1"/>
    <x v="3"/>
    <s v="MLR"/>
    <s v="Scleractinian"/>
    <s v="Siderastrea siderea"/>
    <n v="1"/>
    <n v="0.05"/>
    <n v="24"/>
    <n v="5"/>
    <m/>
    <s v="Y"/>
    <m/>
    <m/>
    <m/>
    <x v="0"/>
    <n v="5"/>
    <m/>
    <m/>
    <m/>
    <n v="0"/>
    <m/>
    <m/>
    <x v="0"/>
    <x v="0"/>
    <s v="SEDIMENT DUSTING"/>
    <m/>
    <m/>
  </r>
  <r>
    <d v="2013-11-01T00:00:00"/>
    <x v="2"/>
    <x v="1"/>
    <x v="4"/>
    <s v="MLR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1-01T00:00:00"/>
    <x v="2"/>
    <x v="1"/>
    <x v="4"/>
    <s v="MLR"/>
    <s v="Scleractinian"/>
    <s v="Porites astreoides"/>
    <n v="1"/>
    <n v="0.05"/>
    <n v="24"/>
    <n v="5"/>
    <m/>
    <s v="Y"/>
    <m/>
    <m/>
    <m/>
    <x v="0"/>
    <n v="2"/>
    <m/>
    <m/>
    <m/>
    <n v="0"/>
    <m/>
    <m/>
    <x v="0"/>
    <x v="0"/>
    <s v="SEDIMENT DUSTING"/>
    <m/>
    <m/>
  </r>
  <r>
    <d v="2013-11-01T00:00:00"/>
    <x v="2"/>
    <x v="1"/>
    <x v="4"/>
    <s v="MLR"/>
    <s v="Scleractinian"/>
    <s v="Siderastrea siderea"/>
    <n v="1"/>
    <n v="0.05"/>
    <n v="24"/>
    <n v="5"/>
    <m/>
    <s v="Y"/>
    <m/>
    <m/>
    <m/>
    <x v="0"/>
    <n v="3"/>
    <m/>
    <m/>
    <m/>
    <n v="1"/>
    <s v="FB"/>
    <s v="FB"/>
    <x v="1"/>
    <x v="4"/>
    <s v="SEDIMENT DUSTING"/>
    <m/>
    <m/>
  </r>
  <r>
    <d v="2013-11-01T00:00:00"/>
    <x v="2"/>
    <x v="1"/>
    <x v="4"/>
    <s v="MLR"/>
    <s v="Scleractinian"/>
    <s v="Siderastrea siderea"/>
    <n v="1"/>
    <n v="0.05"/>
    <n v="24"/>
    <n v="5"/>
    <m/>
    <s v="Y"/>
    <m/>
    <m/>
    <m/>
    <x v="0"/>
    <n v="4"/>
    <m/>
    <m/>
    <m/>
    <n v="0"/>
    <s v="SED"/>
    <s v="SEDIMENT"/>
    <x v="1"/>
    <x v="2"/>
    <m/>
    <m/>
    <m/>
  </r>
  <r>
    <d v="2013-11-01T00:00:00"/>
    <x v="2"/>
    <x v="1"/>
    <x v="5"/>
    <s v="MLR"/>
    <s v="Scleractinian"/>
    <s v="Solenastrea bournoni"/>
    <n v="1"/>
    <n v="0.05"/>
    <n v="24"/>
    <n v="4.9000000000000004"/>
    <m/>
    <s v="Y"/>
    <m/>
    <m/>
    <m/>
    <x v="0"/>
    <n v="1"/>
    <m/>
    <m/>
    <m/>
    <n v="1"/>
    <s v="FB"/>
    <s v="FB"/>
    <x v="1"/>
    <x v="4"/>
    <s v="RECOVERING QUICKLY"/>
    <m/>
    <m/>
  </r>
  <r>
    <d v="2013-11-01T00:00:00"/>
    <x v="2"/>
    <x v="1"/>
    <x v="5"/>
    <s v="MLR"/>
    <s v="Scleractinian"/>
    <s v="Dichocoenia stokesii"/>
    <n v="1"/>
    <n v="0.05"/>
    <n v="24"/>
    <n v="4.9000000000000004"/>
    <m/>
    <s v="Y"/>
    <m/>
    <m/>
    <m/>
    <x v="0"/>
    <n v="2"/>
    <m/>
    <m/>
    <m/>
    <n v="1"/>
    <s v="PB"/>
    <m/>
    <x v="0"/>
    <x v="0"/>
    <s v="SEDIMENT DUSTING"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0"/>
    <n v="3"/>
    <m/>
    <m/>
    <m/>
    <n v="0"/>
    <m/>
    <m/>
    <x v="1"/>
    <x v="11"/>
    <m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0"/>
    <n v="4"/>
    <m/>
    <m/>
    <m/>
    <n v="1"/>
    <s v="PB"/>
    <m/>
    <x v="1"/>
    <x v="2"/>
    <s v="SEDIMENT IN FISH BITE AREA"/>
    <m/>
    <m/>
  </r>
  <r>
    <d v="2013-11-01T00:00:00"/>
    <x v="2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m/>
    <m/>
    <m/>
    <n v="0"/>
    <m/>
    <m/>
    <x v="1"/>
    <x v="13"/>
    <m/>
    <m/>
    <m/>
  </r>
  <r>
    <d v="2013-11-01T00:00:00"/>
    <x v="2"/>
    <x v="1"/>
    <x v="5"/>
    <s v="MLR"/>
    <s v="Scleractinian"/>
    <s v="Siderastrea sp."/>
    <n v="1"/>
    <n v="0.05"/>
    <n v="24"/>
    <n v="4.9000000000000004"/>
    <m/>
    <s v="Y"/>
    <m/>
    <m/>
    <m/>
    <x v="0"/>
    <n v="6"/>
    <m/>
    <m/>
    <m/>
    <n v="0"/>
    <m/>
    <m/>
    <x v="0"/>
    <x v="0"/>
    <m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1"/>
    <m/>
    <m/>
    <m/>
    <n v="0"/>
    <m/>
    <s v="WORMS"/>
    <x v="0"/>
    <x v="0"/>
    <s v="WORMS"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2"/>
    <m/>
    <m/>
    <m/>
    <n v="0"/>
    <m/>
    <s v="WORMS"/>
    <x v="0"/>
    <x v="0"/>
    <m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3"/>
    <m/>
    <m/>
    <m/>
    <n v="1"/>
    <s v="M"/>
    <s v="MUCUS"/>
    <x v="1"/>
    <x v="7"/>
    <m/>
    <m/>
    <m/>
  </r>
  <r>
    <d v="2013-11-07T00:00:00"/>
    <x v="3"/>
    <x v="1"/>
    <x v="3"/>
    <s v="MLR"/>
    <s v="Scleractinian"/>
    <s v="Solenastrea bournoni"/>
    <n v="1"/>
    <n v="0.05"/>
    <n v="24"/>
    <n v="5"/>
    <m/>
    <s v="Y"/>
    <m/>
    <m/>
    <m/>
    <x v="0"/>
    <n v="4"/>
    <m/>
    <m/>
    <m/>
    <n v="0"/>
    <s v="SED"/>
    <s v="SEDIMENT"/>
    <x v="1"/>
    <x v="13"/>
    <m/>
    <m/>
    <m/>
  </r>
  <r>
    <d v="2013-11-07T00:00:00"/>
    <x v="3"/>
    <x v="1"/>
    <x v="3"/>
    <s v="MLR"/>
    <s v="Scleractinian"/>
    <s v="Siderastrea siderea"/>
    <n v="1"/>
    <n v="0.05"/>
    <n v="24"/>
    <n v="5"/>
    <m/>
    <s v="Y"/>
    <m/>
    <m/>
    <m/>
    <x v="0"/>
    <n v="5"/>
    <m/>
    <m/>
    <m/>
    <n v="0"/>
    <s v="SED"/>
    <s v="SEDIMENT"/>
    <x v="0"/>
    <x v="0"/>
    <s v="SEDIMENT DUSTING"/>
    <m/>
    <m/>
  </r>
  <r>
    <d v="2013-11-07T00:00:00"/>
    <x v="3"/>
    <x v="1"/>
    <x v="4"/>
    <s v="MLR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1-07T00:00:00"/>
    <x v="3"/>
    <x v="1"/>
    <x v="4"/>
    <s v="MLR"/>
    <s v="Scleractinian"/>
    <s v="Porites astreoides"/>
    <n v="1"/>
    <n v="0.05"/>
    <n v="24"/>
    <n v="5"/>
    <m/>
    <s v="Y"/>
    <m/>
    <m/>
    <m/>
    <x v="0"/>
    <n v="2"/>
    <m/>
    <m/>
    <m/>
    <n v="0"/>
    <s v="SED"/>
    <s v="SEDIMENT"/>
    <x v="0"/>
    <x v="0"/>
    <s v="SEDIMENT DUSTING"/>
    <m/>
    <m/>
  </r>
  <r>
    <d v="2013-11-07T00:00:00"/>
    <x v="3"/>
    <x v="1"/>
    <x v="4"/>
    <s v="MLR"/>
    <s v="Scleractinian"/>
    <s v="Siderastrea siderea"/>
    <n v="1"/>
    <n v="0.05"/>
    <n v="24"/>
    <n v="5"/>
    <m/>
    <s v="Y"/>
    <m/>
    <m/>
    <m/>
    <x v="0"/>
    <n v="3"/>
    <m/>
    <m/>
    <m/>
    <n v="1"/>
    <m/>
    <s v="PHYSICAL GOUGING"/>
    <x v="1"/>
    <x v="14"/>
    <m/>
    <m/>
    <m/>
  </r>
  <r>
    <d v="2013-11-07T00:00:00"/>
    <x v="3"/>
    <x v="1"/>
    <x v="4"/>
    <s v="MLR"/>
    <s v="Scleractinian"/>
    <s v="Siderastrea siderea"/>
    <n v="1"/>
    <n v="0.05"/>
    <n v="24"/>
    <n v="5"/>
    <m/>
    <s v="Y"/>
    <m/>
    <m/>
    <m/>
    <x v="0"/>
    <n v="4"/>
    <m/>
    <m/>
    <m/>
    <n v="0"/>
    <s v="SED"/>
    <s v="SEDIMENT"/>
    <x v="0"/>
    <x v="0"/>
    <s v="SEDIMENT DUSTING"/>
    <m/>
    <m/>
  </r>
  <r>
    <d v="2013-11-07T00:00:00"/>
    <x v="3"/>
    <x v="1"/>
    <x v="5"/>
    <s v="MLR"/>
    <s v="Scleractinian"/>
    <s v="Solenastrea bournoni"/>
    <n v="1"/>
    <n v="0.05"/>
    <n v="24"/>
    <n v="4.9000000000000004"/>
    <m/>
    <s v="Y"/>
    <m/>
    <m/>
    <m/>
    <x v="0"/>
    <n v="1"/>
    <m/>
    <m/>
    <m/>
    <n v="1"/>
    <m/>
    <s v="ABRASION ON TOP ALONG RIDGE"/>
    <x v="1"/>
    <x v="14"/>
    <s v="RECOVERING ABRASION ON TOP"/>
    <m/>
    <m/>
  </r>
  <r>
    <d v="2013-11-07T00:00:00"/>
    <x v="3"/>
    <x v="1"/>
    <x v="5"/>
    <s v="MLR"/>
    <s v="Scleractinian"/>
    <s v="Dichocoenia stokesii"/>
    <n v="1"/>
    <n v="0.05"/>
    <n v="24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0"/>
    <n v="3"/>
    <m/>
    <m/>
    <m/>
    <n v="0"/>
    <m/>
    <m/>
    <x v="1"/>
    <x v="11"/>
    <m/>
    <m/>
    <m/>
  </r>
  <r>
    <d v="2013-11-07T00:00:00"/>
    <x v="3"/>
    <x v="1"/>
    <x v="5"/>
    <s v="MLR"/>
    <s v="Scleractinian"/>
    <s v="Siderastrea siderea"/>
    <s v="-"/>
    <s v="-"/>
    <m/>
    <m/>
    <m/>
    <m/>
    <m/>
    <m/>
    <m/>
    <x v="0"/>
    <n v="4"/>
    <m/>
    <m/>
    <m/>
    <s v="-"/>
    <s v="-"/>
    <s v="missing"/>
    <x v="2"/>
    <x v="0"/>
    <m/>
    <m/>
    <m/>
  </r>
  <r>
    <d v="2013-11-07T00:00:00"/>
    <x v="3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m/>
    <m/>
    <m/>
    <n v="0"/>
    <s v="SED"/>
    <s v="SEDIMENT"/>
    <x v="1"/>
    <x v="13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0"/>
    <n v="6"/>
    <m/>
    <m/>
    <m/>
    <n v="0"/>
    <s v="SED"/>
    <s v="SEDIMENT/TURF"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1"/>
    <n v="8.8000000000000007"/>
    <s v="L"/>
    <n v="25"/>
    <n v="1"/>
    <s v="PB"/>
    <s v="Partial bleaching"/>
    <x v="1"/>
    <x v="15"/>
    <s v="Unknown disease"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2"/>
    <n v="14.5"/>
    <s v="L"/>
    <n v="10"/>
    <n v="0"/>
    <m/>
    <m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3"/>
    <n v="15.6"/>
    <s v="R"/>
    <n v="18"/>
    <n v="0"/>
    <m/>
    <m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4"/>
    <n v="16.3"/>
    <s v="L"/>
    <n v="20"/>
    <n v="1"/>
    <s v="PB"/>
    <s v="Partial bleaching"/>
    <x v="1"/>
    <x v="15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5"/>
    <n v="17.7"/>
    <s v="L"/>
    <n v="15"/>
    <n v="0"/>
    <m/>
    <m/>
    <x v="0"/>
    <x v="0"/>
    <m/>
    <m/>
    <m/>
  </r>
  <r>
    <d v="2013-10-20T00:00:00"/>
    <x v="0"/>
    <x v="2"/>
    <x v="6"/>
    <s v="MLR"/>
    <s v="Scleractinian"/>
    <s v="Dichocoenia stokesii"/>
    <n v="1"/>
    <n v="0.05"/>
    <n v="25"/>
    <n v="4.9000000000000004"/>
    <m/>
    <s v="Y"/>
    <m/>
    <m/>
    <m/>
    <x v="0"/>
    <n v="6"/>
    <n v="17.7"/>
    <s v="L"/>
    <n v="12"/>
    <n v="0"/>
    <m/>
    <m/>
    <x v="0"/>
    <x v="0"/>
    <s v="Sediment dust"/>
    <m/>
    <m/>
  </r>
  <r>
    <d v="2013-10-20T00:00:00"/>
    <x v="0"/>
    <x v="2"/>
    <x v="6"/>
    <s v="MLR"/>
    <s v="Scleractinian"/>
    <s v="Porites astreoides"/>
    <n v="1"/>
    <n v="0.05"/>
    <n v="25"/>
    <n v="4.9000000000000004"/>
    <m/>
    <s v="Y"/>
    <m/>
    <m/>
    <m/>
    <x v="0"/>
    <n v="7"/>
    <n v="19.8"/>
    <s v="R"/>
    <n v="8"/>
    <n v="0"/>
    <m/>
    <s v="SEDIMENT"/>
    <x v="0"/>
    <x v="0"/>
    <s v="Sediment dust"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8"/>
    <n v="20"/>
    <s v="R"/>
    <n v="60"/>
    <n v="1"/>
    <s v="PB"/>
    <s v="Partial bleaching"/>
    <x v="1"/>
    <x v="15"/>
    <s v="Unknown disease"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1"/>
    <n v="0.5"/>
    <s v="L"/>
    <n v="8"/>
    <n v="0"/>
    <m/>
    <m/>
    <x v="0"/>
    <x v="0"/>
    <m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2"/>
    <n v="3.5"/>
    <s v="L"/>
    <n v="12"/>
    <n v="1"/>
    <s v="M"/>
    <s v="MUCUS W/SEDIMENT"/>
    <x v="1"/>
    <x v="2"/>
    <m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3"/>
    <n v="3.9"/>
    <s v="C"/>
    <n v="20"/>
    <n v="0"/>
    <m/>
    <s v="SEDIMENT ON TOP"/>
    <x v="1"/>
    <x v="2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4"/>
    <n v="5.35"/>
    <s v="R"/>
    <n v="12"/>
    <n v="0"/>
    <m/>
    <s v="SEDIMENT/FIRE WORMS"/>
    <x v="0"/>
    <x v="0"/>
    <s v="Sediment dust"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5"/>
    <n v="7"/>
    <s v="L"/>
    <n v="10"/>
    <n v="1"/>
    <m/>
    <s v="SEDIMENT/ALGAL OVERGROWTH"/>
    <x v="1"/>
    <x v="2"/>
    <s v="Sediment dust"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6"/>
    <n v="8.6999999999999993"/>
    <s v="L"/>
    <n v="20"/>
    <n v="0"/>
    <m/>
    <s v="SEDIMENT"/>
    <x v="0"/>
    <x v="0"/>
    <s v="Sediment dust"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7"/>
    <n v="8.8000000000000007"/>
    <s v="L"/>
    <n v="18"/>
    <n v="0"/>
    <m/>
    <s v="SEDIMENT"/>
    <x v="0"/>
    <x v="0"/>
    <s v="Sediment dust"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8"/>
    <n v="12.9"/>
    <s v="L"/>
    <n v="15"/>
    <n v="0"/>
    <m/>
    <s v="FIRE WORMS"/>
    <x v="0"/>
    <x v="0"/>
    <s v="Sediment dust"/>
    <m/>
    <m/>
  </r>
  <r>
    <d v="2013-10-20T00:00:00"/>
    <x v="0"/>
    <x v="2"/>
    <x v="7"/>
    <s v="MLR"/>
    <s v="Scleractinian"/>
    <s v="Dichocoenia stokesii"/>
    <n v="1"/>
    <n v="0.05"/>
    <n v="25"/>
    <n v="4.75"/>
    <m/>
    <s v="Y"/>
    <m/>
    <m/>
    <m/>
    <x v="0"/>
    <n v="9"/>
    <n v="17.75"/>
    <s v="L"/>
    <n v="15"/>
    <n v="0"/>
    <m/>
    <m/>
    <x v="0"/>
    <x v="0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10"/>
    <n v="19.5"/>
    <s v="L"/>
    <n v="9"/>
    <n v="0"/>
    <m/>
    <s v="FIRE WORMS/SEDIMENT"/>
    <x v="1"/>
    <x v="2"/>
    <m/>
    <m/>
    <m/>
  </r>
  <r>
    <d v="2013-10-20T00:00:00"/>
    <x v="0"/>
    <x v="2"/>
    <x v="8"/>
    <s v="MLR"/>
    <s v="Scleractinian"/>
    <s v="Diploria clivosa"/>
    <n v="1"/>
    <n v="0.05"/>
    <n v="25"/>
    <n v="4.8"/>
    <m/>
    <s v="Y"/>
    <m/>
    <m/>
    <m/>
    <x v="0"/>
    <n v="1"/>
    <n v="1.7"/>
    <s v="C"/>
    <n v="35"/>
    <n v="0"/>
    <m/>
    <m/>
    <x v="1"/>
    <x v="2"/>
    <m/>
    <m/>
    <m/>
  </r>
  <r>
    <d v="2013-10-20T00:00:00"/>
    <x v="0"/>
    <x v="2"/>
    <x v="8"/>
    <s v="MLR"/>
    <s v="Scleractinian"/>
    <s v="Oculina diffusa"/>
    <n v="1"/>
    <n v="0.05"/>
    <n v="25"/>
    <n v="4.8"/>
    <m/>
    <s v="Y"/>
    <m/>
    <m/>
    <m/>
    <x v="0"/>
    <n v="2"/>
    <n v="2.7"/>
    <s v="R"/>
    <n v="12"/>
    <n v="0"/>
    <m/>
    <m/>
    <x v="1"/>
    <x v="1"/>
    <s v="Discolored"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0"/>
    <n v="3"/>
    <n v="3.3"/>
    <s v="C"/>
    <n v="40"/>
    <n v="0"/>
    <m/>
    <s v="SPONGE GROWING ON RIGHT SIDE"/>
    <x v="1"/>
    <x v="15"/>
    <m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0"/>
    <n v="4"/>
    <n v="15.1"/>
    <s v="L"/>
    <n v="20"/>
    <n v="0"/>
    <m/>
    <m/>
    <x v="0"/>
    <x v="0"/>
    <m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0"/>
    <n v="5"/>
    <n v="15.7"/>
    <s v="L"/>
    <n v="10"/>
    <n v="0"/>
    <m/>
    <m/>
    <x v="0"/>
    <x v="0"/>
    <s v="sed dust"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0"/>
    <n v="6"/>
    <n v="17.2"/>
    <s v="L"/>
    <n v="7"/>
    <n v="0"/>
    <m/>
    <m/>
    <x v="0"/>
    <x v="0"/>
    <s v="sed dust"/>
    <m/>
    <m/>
  </r>
  <r>
    <d v="2013-10-20T00:00:00"/>
    <x v="0"/>
    <x v="2"/>
    <x v="8"/>
    <s v="MLR"/>
    <s v="Scleractinian"/>
    <s v="Oculina diffusa"/>
    <n v="1"/>
    <n v="0.05"/>
    <n v="25"/>
    <n v="4.8"/>
    <m/>
    <s v="Y"/>
    <m/>
    <m/>
    <m/>
    <x v="0"/>
    <n v="7"/>
    <n v="18.8"/>
    <s v="R"/>
    <n v="10"/>
    <n v="0"/>
    <m/>
    <m/>
    <x v="0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0"/>
    <n v="8"/>
    <n v="19.2"/>
    <s v="L"/>
    <n v="12"/>
    <n v="1"/>
    <m/>
    <s v="MACROALGAE/SEDIMENT"/>
    <x v="0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0"/>
    <n v="9"/>
    <n v="19.5"/>
    <s v="L"/>
    <n v="10"/>
    <n v="1"/>
    <m/>
    <s v="MACROALGAE/SEDIMENT"/>
    <x v="1"/>
    <x v="2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1"/>
    <m/>
    <m/>
    <m/>
    <n v="1"/>
    <s v="UD"/>
    <s v="RANDOM CORALLITES - PRECAUTION?"/>
    <x v="1"/>
    <x v="15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3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2"/>
    <x v="6"/>
    <s v="BG"/>
    <s v="Scleractinian"/>
    <s v="Dichocoenia stokesii"/>
    <n v="1"/>
    <n v="0.05"/>
    <n v="25"/>
    <n v="4.9000000000000004"/>
    <m/>
    <s v="Y"/>
    <m/>
    <m/>
    <m/>
    <x v="0"/>
    <n v="6"/>
    <m/>
    <m/>
    <m/>
    <n v="0"/>
    <m/>
    <m/>
    <x v="0"/>
    <x v="0"/>
    <s v="sed dusting"/>
    <m/>
    <m/>
  </r>
  <r>
    <d v="2013-10-22T00:00:00"/>
    <x v="1"/>
    <x v="2"/>
    <x v="6"/>
    <s v="BG"/>
    <s v="Scleractinian"/>
    <s v="Porites astreoides"/>
    <n v="1"/>
    <n v="0.05"/>
    <n v="25"/>
    <n v="4.9000000000000004"/>
    <m/>
    <s v="Y"/>
    <m/>
    <m/>
    <m/>
    <x v="0"/>
    <n v="7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8"/>
    <m/>
    <m/>
    <m/>
    <n v="0"/>
    <m/>
    <m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1"/>
    <m/>
    <m/>
    <m/>
    <n v="0"/>
    <m/>
    <s v="WORMS"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2"/>
    <m/>
    <m/>
    <m/>
    <n v="0"/>
    <m/>
    <s v="WORMS"/>
    <x v="0"/>
    <x v="0"/>
    <s v="sed dust"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3"/>
    <m/>
    <m/>
    <m/>
    <n v="0"/>
    <m/>
    <m/>
    <x v="0"/>
    <x v="0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5"/>
    <m/>
    <m/>
    <m/>
    <n v="0"/>
    <m/>
    <s v="WORMS"/>
    <x v="0"/>
    <x v="0"/>
    <m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6"/>
    <m/>
    <m/>
    <m/>
    <n v="0"/>
    <m/>
    <m/>
    <x v="0"/>
    <x v="0"/>
    <m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7"/>
    <m/>
    <m/>
    <m/>
    <n v="0"/>
    <m/>
    <m/>
    <x v="1"/>
    <x v="3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8"/>
    <m/>
    <m/>
    <m/>
    <n v="0"/>
    <m/>
    <m/>
    <x v="1"/>
    <x v="7"/>
    <m/>
    <m/>
    <m/>
  </r>
  <r>
    <d v="2013-10-22T00:00:00"/>
    <x v="1"/>
    <x v="2"/>
    <x v="7"/>
    <s v="BG"/>
    <s v="Scleractinian"/>
    <s v="Dichocoenia stokesii"/>
    <n v="1"/>
    <n v="0.05"/>
    <n v="25"/>
    <n v="4.75"/>
    <m/>
    <s v="Y"/>
    <m/>
    <m/>
    <m/>
    <x v="0"/>
    <n v="9"/>
    <m/>
    <m/>
    <m/>
    <n v="0"/>
    <m/>
    <s v="WORMS"/>
    <x v="0"/>
    <x v="0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10"/>
    <m/>
    <m/>
    <m/>
    <n v="0"/>
    <m/>
    <m/>
    <x v="0"/>
    <x v="0"/>
    <m/>
    <m/>
    <m/>
  </r>
  <r>
    <d v="2013-10-22T00:00:00"/>
    <x v="1"/>
    <x v="2"/>
    <x v="8"/>
    <s v="BG"/>
    <s v="Scleractinian"/>
    <s v="Diploria clivosa"/>
    <n v="1"/>
    <n v="0.05"/>
    <n v="25"/>
    <n v="4.8"/>
    <m/>
    <s v="Y"/>
    <m/>
    <m/>
    <m/>
    <x v="0"/>
    <n v="1"/>
    <m/>
    <m/>
    <m/>
    <n v="0"/>
    <m/>
    <m/>
    <x v="1"/>
    <x v="2"/>
    <s v="in grooves"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2"/>
    <x v="8"/>
    <s v="BG"/>
    <s v="Scleractinian"/>
    <s v="Solenastrea bournoni"/>
    <n v="1"/>
    <n v="0.05"/>
    <n v="25"/>
    <n v="4.8"/>
    <m/>
    <s v="Y"/>
    <m/>
    <m/>
    <m/>
    <x v="0"/>
    <n v="3"/>
    <m/>
    <m/>
    <m/>
    <n v="0"/>
    <m/>
    <m/>
    <x v="1"/>
    <x v="15"/>
    <m/>
    <m/>
    <m/>
  </r>
  <r>
    <d v="2013-10-22T00:00:00"/>
    <x v="1"/>
    <x v="2"/>
    <x v="8"/>
    <s v="BG"/>
    <s v="Scleractinian"/>
    <s v="Solenastrea bournoni"/>
    <n v="1"/>
    <n v="0.05"/>
    <n v="25"/>
    <n v="4.8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0"/>
    <n v="6"/>
    <m/>
    <m/>
    <m/>
    <n v="0"/>
    <m/>
    <m/>
    <x v="0"/>
    <x v="0"/>
    <s v="sed dust"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0-22T00:00:00"/>
    <x v="1"/>
    <x v="2"/>
    <x v="8"/>
    <s v="BG"/>
    <s v="Scleractinian"/>
    <s v="Siderastrea siderea"/>
    <n v="1"/>
    <n v="0.05"/>
    <n v="25"/>
    <n v="4.8"/>
    <m/>
    <s v="Y"/>
    <m/>
    <m/>
    <m/>
    <x v="0"/>
    <n v="8"/>
    <m/>
    <m/>
    <m/>
    <n v="0"/>
    <m/>
    <m/>
    <x v="1"/>
    <x v="7"/>
    <m/>
    <m/>
    <m/>
  </r>
  <r>
    <d v="2013-10-22T00:00:00"/>
    <x v="1"/>
    <x v="2"/>
    <x v="8"/>
    <s v="BG"/>
    <s v="Scleractinian"/>
    <s v="Siderastrea siderea"/>
    <n v="1"/>
    <n v="0.05"/>
    <n v="25"/>
    <n v="4.8"/>
    <m/>
    <s v="Y"/>
    <m/>
    <m/>
    <m/>
    <x v="0"/>
    <n v="9"/>
    <m/>
    <m/>
    <m/>
    <n v="0"/>
    <m/>
    <m/>
    <x v="0"/>
    <x v="0"/>
    <s v="sed dusting"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1"/>
    <m/>
    <m/>
    <m/>
    <n v="1"/>
    <m/>
    <s v="FB"/>
    <x v="1"/>
    <x v="15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1"/>
    <x v="3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3"/>
    <m/>
    <m/>
    <m/>
    <n v="0"/>
    <m/>
    <m/>
    <x v="1"/>
    <x v="3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4"/>
    <m/>
    <m/>
    <m/>
    <n v="0"/>
    <m/>
    <s v="FINGER SPONGE TOUCH"/>
    <x v="0"/>
    <x v="0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0"/>
    <x v="0"/>
    <m/>
    <m/>
    <m/>
  </r>
  <r>
    <d v="2013-11-01T00:00:00"/>
    <x v="2"/>
    <x v="2"/>
    <x v="6"/>
    <s v="WFP"/>
    <s v="Scleractinian"/>
    <s v="Dichocoenia stokesii"/>
    <n v="1"/>
    <n v="0.05"/>
    <n v="25"/>
    <n v="4.9000000000000004"/>
    <m/>
    <s v="Y"/>
    <m/>
    <m/>
    <m/>
    <x v="0"/>
    <n v="6"/>
    <m/>
    <m/>
    <m/>
    <n v="0"/>
    <m/>
    <m/>
    <x v="0"/>
    <x v="0"/>
    <s v="sed dust"/>
    <m/>
    <m/>
  </r>
  <r>
    <d v="2013-11-01T00:00:00"/>
    <x v="2"/>
    <x v="2"/>
    <x v="6"/>
    <s v="WFP"/>
    <s v="Scleractinian"/>
    <s v="Porites astreoides"/>
    <n v="1"/>
    <n v="0.05"/>
    <n v="25"/>
    <n v="4.9000000000000004"/>
    <m/>
    <s v="Y"/>
    <m/>
    <m/>
    <m/>
    <x v="0"/>
    <n v="7"/>
    <m/>
    <m/>
    <m/>
    <n v="0"/>
    <m/>
    <m/>
    <x v="1"/>
    <x v="2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8"/>
    <m/>
    <m/>
    <m/>
    <n v="1"/>
    <s v="UD"/>
    <s v="BLOTCHY -UK"/>
    <x v="1"/>
    <x v="15"/>
    <s v="go with observer, mottled"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1"/>
    <m/>
    <m/>
    <m/>
    <n v="1"/>
    <s v="SED"/>
    <s v="BLEMISH W/SEDIMENT"/>
    <x v="1"/>
    <x v="7"/>
    <m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2"/>
    <m/>
    <m/>
    <m/>
    <n v="1"/>
    <s v="SED"/>
    <s v="BLEMISH W/SEDIMENT"/>
    <x v="1"/>
    <x v="7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3"/>
    <m/>
    <m/>
    <m/>
    <n v="0"/>
    <m/>
    <m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4"/>
    <m/>
    <m/>
    <m/>
    <n v="1"/>
    <m/>
    <s v="RECEDING MARGIN"/>
    <x v="1"/>
    <x v="1"/>
    <s v="PARTIAL BLEACHING ON EDGE"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5"/>
    <m/>
    <m/>
    <m/>
    <n v="1"/>
    <s v="SED"/>
    <s v="SEDIMENT/OVERGROWTH"/>
    <x v="1"/>
    <x v="16"/>
    <s v="sed dust"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6"/>
    <m/>
    <m/>
    <m/>
    <n v="0"/>
    <m/>
    <m/>
    <x v="0"/>
    <x v="0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7"/>
    <m/>
    <m/>
    <m/>
    <n v="0"/>
    <m/>
    <m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8"/>
    <m/>
    <m/>
    <m/>
    <n v="0"/>
    <m/>
    <m/>
    <x v="0"/>
    <x v="0"/>
    <m/>
    <m/>
    <m/>
  </r>
  <r>
    <d v="2013-11-01T00:00:00"/>
    <x v="2"/>
    <x v="2"/>
    <x v="7"/>
    <s v="WFP"/>
    <s v="Scleractinian"/>
    <s v="Dichocoenia stokesii"/>
    <n v="1"/>
    <n v="0.05"/>
    <n v="25"/>
    <n v="4.75"/>
    <m/>
    <s v="Y"/>
    <m/>
    <m/>
    <m/>
    <x v="0"/>
    <n v="9"/>
    <m/>
    <m/>
    <m/>
    <n v="1"/>
    <m/>
    <s v="BLEMISH W/WORM + SEDIMENT"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10"/>
    <m/>
    <m/>
    <m/>
    <n v="1"/>
    <s v="SED"/>
    <s v="BLEMISH W/SEDIMENT"/>
    <x v="1"/>
    <x v="2"/>
    <s v="go with observer; no picture?"/>
    <m/>
    <m/>
  </r>
  <r>
    <d v="2013-11-01T00:00:00"/>
    <x v="2"/>
    <x v="2"/>
    <x v="8"/>
    <s v="WFP"/>
    <s v="Scleractinian"/>
    <s v="Diploria clivosa"/>
    <n v="1"/>
    <n v="0.05"/>
    <n v="25"/>
    <n v="4.8"/>
    <m/>
    <s v="Y"/>
    <m/>
    <m/>
    <m/>
    <x v="0"/>
    <n v="1"/>
    <m/>
    <m/>
    <m/>
    <n v="0"/>
    <m/>
    <s v="X-MAS TEE WORMS"/>
    <x v="1"/>
    <x v="2"/>
    <m/>
    <m/>
    <m/>
  </r>
  <r>
    <d v="2013-11-01T00:00:00"/>
    <x v="2"/>
    <x v="2"/>
    <x v="8"/>
    <s v="WFP"/>
    <s v="Scleractinian"/>
    <s v="Oculina diffusa"/>
    <n v="1"/>
    <n v="0.05"/>
    <n v="25"/>
    <n v="4.8"/>
    <m/>
    <s v="Y"/>
    <m/>
    <m/>
    <m/>
    <x v="0"/>
    <n v="2"/>
    <m/>
    <m/>
    <m/>
    <n v="0"/>
    <m/>
    <s v="ECO-BALL"/>
    <x v="0"/>
    <x v="0"/>
    <m/>
    <m/>
    <m/>
  </r>
  <r>
    <d v="2013-11-01T00:00:00"/>
    <x v="2"/>
    <x v="2"/>
    <x v="8"/>
    <s v="WFP"/>
    <s v="Scleractinian"/>
    <s v="Solenastrea bournoni"/>
    <n v="1"/>
    <n v="0.05"/>
    <n v="25"/>
    <n v="4.8"/>
    <m/>
    <s v="Y"/>
    <m/>
    <m/>
    <m/>
    <x v="0"/>
    <n v="3"/>
    <m/>
    <m/>
    <m/>
    <n v="1"/>
    <s v="SO"/>
    <s v="SPONGE OVERGROWTH FROM WEST"/>
    <x v="1"/>
    <x v="15"/>
    <s v="mottled"/>
    <m/>
    <m/>
  </r>
  <r>
    <d v="2013-11-01T00:00:00"/>
    <x v="2"/>
    <x v="2"/>
    <x v="8"/>
    <s v="WFP"/>
    <s v="Scleractinian"/>
    <s v="Solenastrea bournoni"/>
    <n v="1"/>
    <n v="0.05"/>
    <n v="25"/>
    <n v="4.8"/>
    <m/>
    <s v="Y"/>
    <m/>
    <m/>
    <m/>
    <x v="0"/>
    <n v="4"/>
    <m/>
    <m/>
    <m/>
    <n v="0"/>
    <m/>
    <s v="OLD PARTIAL MORTALITY"/>
    <x v="0"/>
    <x v="0"/>
    <m/>
    <m/>
    <m/>
  </r>
  <r>
    <d v="2013-11-01T00:00:00"/>
    <x v="2"/>
    <x v="2"/>
    <x v="8"/>
    <s v="WFP"/>
    <s v="Scleractinian"/>
    <s v="Dichocoenia stokesii"/>
    <n v="1"/>
    <n v="0.05"/>
    <n v="25"/>
    <n v="4.8"/>
    <m/>
    <s v="Y"/>
    <m/>
    <m/>
    <m/>
    <x v="0"/>
    <n v="5"/>
    <m/>
    <m/>
    <m/>
    <n v="0"/>
    <m/>
    <m/>
    <x v="0"/>
    <x v="0"/>
    <m/>
    <m/>
    <m/>
  </r>
  <r>
    <d v="2013-11-01T00:00:00"/>
    <x v="2"/>
    <x v="2"/>
    <x v="8"/>
    <s v="WFP"/>
    <s v="Scleractinian"/>
    <s v="Dichocoenia stokesii"/>
    <n v="1"/>
    <n v="0.05"/>
    <n v="25"/>
    <n v="4.8"/>
    <m/>
    <s v="Y"/>
    <m/>
    <m/>
    <m/>
    <x v="0"/>
    <n v="6"/>
    <m/>
    <m/>
    <m/>
    <n v="0"/>
    <m/>
    <m/>
    <x v="0"/>
    <x v="0"/>
    <s v="sed dust"/>
    <m/>
    <m/>
  </r>
  <r>
    <d v="2013-11-01T00:00:00"/>
    <x v="2"/>
    <x v="2"/>
    <x v="8"/>
    <s v="WFP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0"/>
    <n v="8"/>
    <m/>
    <m/>
    <m/>
    <n v="1"/>
    <s v="SED"/>
    <s v="BLEMISH W/SEDIMENT OVER"/>
    <x v="1"/>
    <x v="2"/>
    <s v="sed dust"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0"/>
    <n v="9"/>
    <m/>
    <m/>
    <m/>
    <n v="1"/>
    <s v="SED"/>
    <s v="SEDIMENT OVER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1"/>
    <m/>
    <m/>
    <m/>
    <n v="0"/>
    <m/>
    <m/>
    <x v="1"/>
    <x v="15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3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4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1"/>
    <x v="2"/>
    <m/>
    <m/>
    <m/>
  </r>
  <r>
    <d v="2013-11-07T00:00:00"/>
    <x v="3"/>
    <x v="2"/>
    <x v="6"/>
    <s v="MLR"/>
    <s v="Scleractinian"/>
    <s v="Dichocoenia stokesii"/>
    <n v="1"/>
    <n v="0.05"/>
    <n v="25"/>
    <n v="4.9000000000000004"/>
    <m/>
    <s v="Y"/>
    <m/>
    <m/>
    <m/>
    <x v="0"/>
    <n v="6"/>
    <m/>
    <m/>
    <m/>
    <n v="0"/>
    <s v="SO"/>
    <s v="SPONGE"/>
    <x v="1"/>
    <x v="2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0"/>
    <n v="7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8"/>
    <m/>
    <m/>
    <m/>
    <n v="0"/>
    <s v="SED"/>
    <s v="SEDIMENT"/>
    <x v="0"/>
    <x v="0"/>
    <s v="go with observer"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1"/>
    <m/>
    <m/>
    <m/>
    <n v="0"/>
    <s v="SED"/>
    <s v="SEDIMENT W/ ALGAE"/>
    <x v="0"/>
    <x v="0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2"/>
    <m/>
    <m/>
    <m/>
    <n v="1"/>
    <s v="M"/>
    <s v="MUCUS/SEDIMENT"/>
    <x v="0"/>
    <x v="0"/>
    <s v="sed dust"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3"/>
    <m/>
    <m/>
    <m/>
    <n v="0"/>
    <s v="SED"/>
    <s v="SEDIMENT"/>
    <x v="1"/>
    <x v="2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4"/>
    <m/>
    <m/>
    <m/>
    <n v="1"/>
    <s v="M"/>
    <s v="MUCUS"/>
    <x v="1"/>
    <x v="7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5"/>
    <m/>
    <m/>
    <m/>
    <n v="0"/>
    <s v="SED"/>
    <s v="SEDIMENT/TURF"/>
    <x v="1"/>
    <x v="2"/>
    <m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6"/>
    <m/>
    <m/>
    <m/>
    <n v="0"/>
    <s v="SED"/>
    <s v="SEDIMENT"/>
    <x v="1"/>
    <x v="2"/>
    <m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7"/>
    <m/>
    <m/>
    <m/>
    <n v="0"/>
    <s v="SED"/>
    <s v="SEDIMENT"/>
    <x v="0"/>
    <x v="0"/>
    <s v="sed dust"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8"/>
    <m/>
    <m/>
    <m/>
    <n v="0"/>
    <m/>
    <s v="WORMS"/>
    <x v="0"/>
    <x v="0"/>
    <m/>
    <m/>
    <m/>
  </r>
  <r>
    <d v="2013-11-07T00:00:00"/>
    <x v="3"/>
    <x v="2"/>
    <x v="7"/>
    <s v="MLR"/>
    <s v="Scleractinian"/>
    <s v="Dichocoenia stokesii"/>
    <n v="1"/>
    <n v="0.05"/>
    <n v="25"/>
    <n v="4.75"/>
    <m/>
    <s v="Y"/>
    <m/>
    <m/>
    <m/>
    <x v="0"/>
    <n v="9"/>
    <m/>
    <m/>
    <m/>
    <n v="0"/>
    <s v="SED"/>
    <s v="SEDIMENT"/>
    <x v="0"/>
    <x v="0"/>
    <s v="sed dust"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10"/>
    <m/>
    <m/>
    <m/>
    <n v="0"/>
    <s v="SED"/>
    <s v="SEDIMENT"/>
    <x v="0"/>
    <x v="0"/>
    <s v="sed dust"/>
    <m/>
    <m/>
  </r>
  <r>
    <d v="2013-11-07T00:00:00"/>
    <x v="3"/>
    <x v="2"/>
    <x v="8"/>
    <s v="MLR"/>
    <s v="Scleractinian"/>
    <s v="Diploria clivosa"/>
    <n v="1"/>
    <n v="0.05"/>
    <n v="25"/>
    <n v="4.8"/>
    <m/>
    <s v="Y"/>
    <m/>
    <m/>
    <m/>
    <x v="0"/>
    <n v="1"/>
    <m/>
    <m/>
    <m/>
    <n v="0"/>
    <m/>
    <s v="SEDIMENT"/>
    <x v="1"/>
    <x v="2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2"/>
    <x v="8"/>
    <s v="MLR"/>
    <s v="Scleractinian"/>
    <s v="Solenastrea bournoni"/>
    <n v="1"/>
    <n v="0.05"/>
    <n v="25"/>
    <n v="4.8"/>
    <m/>
    <s v="Y"/>
    <m/>
    <m/>
    <m/>
    <x v="0"/>
    <n v="3"/>
    <m/>
    <m/>
    <m/>
    <n v="0"/>
    <m/>
    <m/>
    <x v="0"/>
    <x v="0"/>
    <s v="go with observer, could be UD"/>
    <m/>
    <m/>
  </r>
  <r>
    <d v="2013-11-07T00:00:00"/>
    <x v="3"/>
    <x v="2"/>
    <x v="8"/>
    <s v="MLR"/>
    <s v="Scleractinian"/>
    <s v="Solenastrea bournoni"/>
    <n v="1"/>
    <n v="0.05"/>
    <n v="25"/>
    <n v="4.8"/>
    <m/>
    <s v="Y"/>
    <m/>
    <m/>
    <m/>
    <x v="0"/>
    <n v="4"/>
    <m/>
    <m/>
    <m/>
    <n v="0"/>
    <m/>
    <s v="SEDIMENT"/>
    <x v="1"/>
    <x v="2"/>
    <m/>
    <m/>
    <m/>
  </r>
  <r>
    <d v="2013-11-07T00:00:00"/>
    <x v="3"/>
    <x v="2"/>
    <x v="8"/>
    <s v="MLR"/>
    <s v="Scleractinian"/>
    <s v="Dichocoenia stokesii"/>
    <n v="1"/>
    <n v="0.05"/>
    <n v="25"/>
    <n v="4.8"/>
    <m/>
    <s v="Y"/>
    <m/>
    <m/>
    <m/>
    <x v="0"/>
    <n v="5"/>
    <m/>
    <m/>
    <m/>
    <n v="0"/>
    <m/>
    <s v="SEDIMENT"/>
    <x v="1"/>
    <x v="2"/>
    <m/>
    <m/>
    <m/>
  </r>
  <r>
    <d v="2013-11-07T00:00:00"/>
    <x v="3"/>
    <x v="2"/>
    <x v="8"/>
    <s v="MLR"/>
    <s v="Scleractinian"/>
    <s v="Dichocoenia stokesii"/>
    <n v="1"/>
    <n v="0.05"/>
    <n v="25"/>
    <n v="4.8"/>
    <m/>
    <s v="Y"/>
    <m/>
    <m/>
    <m/>
    <x v="0"/>
    <n v="6"/>
    <m/>
    <m/>
    <m/>
    <n v="0"/>
    <m/>
    <s v="SEDIMENT"/>
    <x v="1"/>
    <x v="2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1-07T00:00:00"/>
    <x v="3"/>
    <x v="2"/>
    <x v="8"/>
    <s v="MLR"/>
    <s v="Scleractinian"/>
    <s v="Siderastrea siderea"/>
    <n v="1"/>
    <n v="0.05"/>
    <n v="25"/>
    <n v="4.8"/>
    <m/>
    <s v="Y"/>
    <m/>
    <m/>
    <m/>
    <x v="0"/>
    <n v="8"/>
    <m/>
    <m/>
    <m/>
    <n v="0"/>
    <m/>
    <s v="SEDIMENT/TURF"/>
    <x v="0"/>
    <x v="0"/>
    <s v="sed dust"/>
    <m/>
    <m/>
  </r>
  <r>
    <d v="2013-11-07T00:00:00"/>
    <x v="3"/>
    <x v="2"/>
    <x v="8"/>
    <s v="MLR"/>
    <s v="Scleractinian"/>
    <s v="Siderastrea siderea"/>
    <n v="1"/>
    <n v="0.05"/>
    <n v="25"/>
    <n v="4.8"/>
    <m/>
    <s v="Y"/>
    <m/>
    <m/>
    <m/>
    <x v="0"/>
    <n v="9"/>
    <m/>
    <m/>
    <m/>
    <n v="0"/>
    <m/>
    <s v="SEDIMENT/TURF"/>
    <x v="0"/>
    <x v="0"/>
    <s v="sed dust"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0"/>
    <n v="1"/>
    <n v="0.4"/>
    <s v="L"/>
    <n v="22"/>
    <n v="1"/>
    <m/>
    <m/>
    <x v="0"/>
    <x v="0"/>
    <m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2"/>
    <n v="5.8"/>
    <s v="R"/>
    <n v="7"/>
    <n v="1"/>
    <m/>
    <m/>
    <x v="1"/>
    <x v="17"/>
    <m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3"/>
    <n v="6.7"/>
    <s v="R"/>
    <n v="7"/>
    <n v="1"/>
    <m/>
    <m/>
    <x v="1"/>
    <x v="15"/>
    <m/>
    <m/>
    <m/>
  </r>
  <r>
    <d v="2013-10-14T00:00:00"/>
    <x v="0"/>
    <x v="3"/>
    <x v="9"/>
    <s v="WFP"/>
    <s v="Scleractinian"/>
    <s v="Stephanocoenia intercepta"/>
    <n v="1"/>
    <n v="0.05"/>
    <n v="27"/>
    <s v="N/A"/>
    <s v="Y"/>
    <s v="Y"/>
    <s v="Y"/>
    <m/>
    <m/>
    <x v="0"/>
    <n v="4"/>
    <n v="11.7"/>
    <s v="L"/>
    <n v="12"/>
    <n v="1"/>
    <m/>
    <m/>
    <x v="0"/>
    <x v="0"/>
    <s v="sed dust"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0"/>
    <n v="5"/>
    <n v="16.100000000000001"/>
    <s v="L"/>
    <n v="13"/>
    <n v="1"/>
    <m/>
    <s v="BITE"/>
    <x v="1"/>
    <x v="4"/>
    <s v="go with observer, sed dust"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6"/>
    <n v="17"/>
    <s v="L"/>
    <n v="7"/>
    <n v="1"/>
    <m/>
    <m/>
    <x v="1"/>
    <x v="3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1"/>
    <n v="1.2"/>
    <s v="R"/>
    <n v="7"/>
    <n v="1"/>
    <m/>
    <m/>
    <x v="1"/>
    <x v="15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2"/>
    <n v="10.9"/>
    <s v="L"/>
    <n v="6"/>
    <n v="1"/>
    <m/>
    <m/>
    <x v="1"/>
    <x v="15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3"/>
    <n v="20.9"/>
    <s v="R"/>
    <n v="19"/>
    <n v="1"/>
    <m/>
    <m/>
    <x v="1"/>
    <x v="3"/>
    <m/>
    <m/>
    <m/>
  </r>
  <r>
    <d v="2013-10-14T00:00:00"/>
    <x v="0"/>
    <x v="3"/>
    <x v="11"/>
    <s v="WFP"/>
    <s v="Scleractinian"/>
    <s v="Stephanocoenia intercepta"/>
    <n v="1"/>
    <n v="0.05"/>
    <n v="27"/>
    <s v="N/A"/>
    <s v="Y"/>
    <s v="Y"/>
    <s v="Y"/>
    <m/>
    <m/>
    <x v="0"/>
    <n v="1"/>
    <n v="0.5"/>
    <s v="R"/>
    <n v="18"/>
    <n v="0"/>
    <m/>
    <s v="TURF HOLES"/>
    <x v="0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s v="Y"/>
    <s v="Y"/>
    <s v="Y"/>
    <m/>
    <m/>
    <x v="0"/>
    <n v="2"/>
    <n v="1.9"/>
    <s v="L"/>
    <n v="6"/>
    <n v="0"/>
    <m/>
    <m/>
    <x v="0"/>
    <x v="0"/>
    <m/>
    <m/>
    <m/>
  </r>
  <r>
    <d v="2013-10-14T00:00:00"/>
    <x v="0"/>
    <x v="3"/>
    <x v="11"/>
    <s v="WFP"/>
    <s v="Scleractinian"/>
    <s v="Solenastrea bournoni"/>
    <n v="1"/>
    <n v="0.05"/>
    <n v="27"/>
    <s v="N/A"/>
    <s v="Y"/>
    <s v="Y"/>
    <s v="Y"/>
    <m/>
    <m/>
    <x v="0"/>
    <n v="3"/>
    <n v="6.6"/>
    <s v="R"/>
    <n v="6"/>
    <n v="0"/>
    <m/>
    <m/>
    <x v="1"/>
    <x v="3"/>
    <m/>
    <m/>
    <m/>
  </r>
  <r>
    <d v="2013-10-14T00:00:00"/>
    <x v="0"/>
    <x v="3"/>
    <x v="11"/>
    <s v="WFP"/>
    <s v="Scleractinian"/>
    <s v="Stephanocoenia intercepta"/>
    <n v="1"/>
    <n v="0.05"/>
    <n v="27"/>
    <s v="N/A"/>
    <s v="Y"/>
    <s v="Y"/>
    <s v="Y"/>
    <m/>
    <m/>
    <x v="0"/>
    <n v="4"/>
    <n v="9.8000000000000007"/>
    <s v="L"/>
    <n v="10"/>
    <n v="0"/>
    <m/>
    <m/>
    <x v="0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m/>
    <m/>
    <m/>
    <m/>
    <m/>
    <x v="0"/>
    <n v="5"/>
    <n v="14.4"/>
    <s v="R"/>
    <n v="11"/>
    <n v="0"/>
    <m/>
    <m/>
    <x v="0"/>
    <x v="0"/>
    <m/>
    <m/>
    <m/>
  </r>
  <r>
    <d v="2013-10-21T00:00:00"/>
    <x v="1"/>
    <x v="3"/>
    <x v="9"/>
    <s v="BG"/>
    <s v="Scleractinian"/>
    <s v="Dichocoenia stokesi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1"/>
    <x v="3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3"/>
    <m/>
    <m/>
    <m/>
    <n v="1"/>
    <s v="PB"/>
    <m/>
    <x v="1"/>
    <x v="15"/>
    <s v="no picture, most likely unknown disease"/>
    <m/>
    <m/>
  </r>
  <r>
    <d v="2013-10-21T00:00:00"/>
    <x v="1"/>
    <x v="3"/>
    <x v="9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0-21T00:00:00"/>
    <x v="1"/>
    <x v="3"/>
    <x v="9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7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2"/>
    <m/>
    <m/>
    <m/>
    <n v="1"/>
    <s v="PB"/>
    <s v="Partial bleaching"/>
    <x v="1"/>
    <x v="17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0"/>
    <n v="1"/>
    <m/>
    <m/>
    <m/>
    <n v="0"/>
    <m/>
    <s v="WORM HOLES"/>
    <x v="0"/>
    <x v="0"/>
    <m/>
    <m/>
    <m/>
  </r>
  <r>
    <d v="2013-10-21T00:00:00"/>
    <x v="1"/>
    <x v="3"/>
    <x v="11"/>
    <s v="BG"/>
    <s v="Scleractinian"/>
    <s v="Dichocoenia stokesi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0-21T00:00:00"/>
    <x v="1"/>
    <x v="3"/>
    <x v="11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0-21T00:00:00"/>
    <x v="1"/>
    <x v="3"/>
    <x v="11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3"/>
    <x v="9"/>
    <s v="WFP"/>
    <s v="Scleractinian"/>
    <s v="Dichocoenia stokesii"/>
    <n v="1"/>
    <n v="0.05"/>
    <n v="27"/>
    <s v="N/A"/>
    <m/>
    <s v="Y"/>
    <m/>
    <m/>
    <m/>
    <x v="0"/>
    <n v="1"/>
    <m/>
    <m/>
    <m/>
    <n v="1"/>
    <m/>
    <s v="TRAIL FROM WORM/SEDIMENT/TURF"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3"/>
    <m/>
    <m/>
    <m/>
    <n v="1"/>
    <m/>
    <s v="FB"/>
    <x v="1"/>
    <x v="15"/>
    <s v="unknown disease"/>
    <m/>
    <m/>
  </r>
  <r>
    <d v="2013-11-01T00:00:00"/>
    <x v="2"/>
    <x v="3"/>
    <x v="9"/>
    <s v="WFP"/>
    <s v="Scleractinian"/>
    <s v="Stephanocoenia intercepta"/>
    <n v="1"/>
    <n v="0.05"/>
    <n v="27"/>
    <s v="N/A"/>
    <m/>
    <s v="Y"/>
    <m/>
    <m/>
    <m/>
    <x v="0"/>
    <n v="4"/>
    <m/>
    <m/>
    <m/>
    <n v="1"/>
    <m/>
    <s v="ALGAL COVER"/>
    <x v="0"/>
    <x v="0"/>
    <m/>
    <m/>
    <m/>
  </r>
  <r>
    <d v="2013-11-01T00:00:00"/>
    <x v="2"/>
    <x v="3"/>
    <x v="9"/>
    <s v="WFP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8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1"/>
    <x v="15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3"/>
    <m/>
    <m/>
    <m/>
    <n v="1"/>
    <s v="SO"/>
    <s v="SPONGE OVERGROWTH"/>
    <x v="1"/>
    <x v="3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0"/>
    <n v="1"/>
    <m/>
    <m/>
    <m/>
    <n v="1"/>
    <s v="SED"/>
    <s v="SEDIMENT/TURF ALGAE"/>
    <x v="1"/>
    <x v="3"/>
    <m/>
    <m/>
    <m/>
  </r>
  <r>
    <d v="2013-11-01T00:00:00"/>
    <x v="2"/>
    <x v="3"/>
    <x v="11"/>
    <s v="WFP"/>
    <s v="Scleractinian"/>
    <s v="Dichocoenia stokesi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1-01T00:00:00"/>
    <x v="2"/>
    <x v="3"/>
    <x v="11"/>
    <s v="WFP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3"/>
    <x v="11"/>
    <s v="WFP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0"/>
    <n v="1"/>
    <m/>
    <m/>
    <m/>
    <n v="0"/>
    <m/>
    <s v="SEDIMENT"/>
    <x v="0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2"/>
    <m/>
    <m/>
    <m/>
    <n v="0"/>
    <m/>
    <s v="LOSS OF COLOR AT BASE - SEDIMENT?"/>
    <x v="1"/>
    <x v="17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3"/>
    <m/>
    <m/>
    <m/>
    <n v="1"/>
    <s v="UD"/>
    <s v="MOTTLED BLEACHING-BUFFERING BITES"/>
    <x v="1"/>
    <x v="17"/>
    <m/>
    <m/>
    <m/>
  </r>
  <r>
    <d v="2013-11-12T00:00:00"/>
    <x v="3"/>
    <x v="3"/>
    <x v="9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s v="SEDIMENT"/>
    <x v="0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s v="SLIGHT SEDIMENT"/>
    <x v="0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7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1"/>
    <x v="15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2"/>
    <m/>
    <m/>
    <m/>
    <n v="1"/>
    <s v="B"/>
    <s v="POSSIBLE BLEACHING; SEDIMENT/MOTTLED/BITES"/>
    <x v="1"/>
    <x v="17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s v="SPONGE COMP/SOME DISCOLORATION AT BASE FROM SEDIMENT"/>
    <x v="1"/>
    <x v="3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0"/>
    <n v="1"/>
    <m/>
    <m/>
    <m/>
    <n v="0"/>
    <s v="SED"/>
    <s v="SEDIMENT"/>
    <x v="1"/>
    <x v="2"/>
    <m/>
    <m/>
    <m/>
  </r>
  <r>
    <d v="2013-11-12T00:00:00"/>
    <x v="3"/>
    <x v="3"/>
    <x v="11"/>
    <s v="BG"/>
    <s v="Scleractinian"/>
    <s v="Dichocoenia stokesii"/>
    <n v="1"/>
    <n v="0.05"/>
    <n v="27"/>
    <s v="N/A"/>
    <m/>
    <s v="Y"/>
    <m/>
    <m/>
    <m/>
    <x v="0"/>
    <n v="2"/>
    <m/>
    <m/>
    <m/>
    <n v="0"/>
    <m/>
    <s v="SLIGHT SEDIMENT"/>
    <x v="0"/>
    <x v="19"/>
    <m/>
    <m/>
    <m/>
  </r>
  <r>
    <d v="2013-11-12T00:00:00"/>
    <x v="3"/>
    <x v="3"/>
    <x v="11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s v="SED"/>
    <s v="SEDIMENT"/>
    <x v="1"/>
    <x v="20"/>
    <s v="physical damage, scouring at base"/>
    <m/>
    <m/>
  </r>
  <r>
    <d v="2013-11-12T00:00:00"/>
    <x v="3"/>
    <x v="3"/>
    <x v="11"/>
    <s v="BG"/>
    <s v="Scleractinian"/>
    <s v="Dichocoenia stokesii"/>
    <n v="1"/>
    <n v="0.05"/>
    <n v="27"/>
    <s v="N/A"/>
    <m/>
    <s v="Y"/>
    <m/>
    <m/>
    <m/>
    <x v="0"/>
    <n v="5"/>
    <m/>
    <m/>
    <m/>
    <n v="0"/>
    <s v="SED"/>
    <s v="SEDIMENT"/>
    <x v="0"/>
    <x v="0"/>
    <m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1"/>
    <n v="2.7"/>
    <s v="L"/>
    <n v="48"/>
    <n v="0"/>
    <m/>
    <m/>
    <x v="0"/>
    <x v="0"/>
    <m/>
    <m/>
    <m/>
  </r>
  <r>
    <d v="2013-10-18T00:00:00"/>
    <x v="0"/>
    <x v="4"/>
    <x v="12"/>
    <s v="WFP"/>
    <s v="Scleractinian"/>
    <s v="Solenastrea bournoni"/>
    <n v="1"/>
    <n v="0.05"/>
    <n v="24"/>
    <n v="4.5"/>
    <m/>
    <s v="Y"/>
    <m/>
    <m/>
    <m/>
    <x v="0"/>
    <n v="2"/>
    <n v="3.3"/>
    <s v="R"/>
    <n v="15"/>
    <n v="0"/>
    <m/>
    <m/>
    <x v="1"/>
    <x v="3"/>
    <m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3"/>
    <n v="6.6"/>
    <s v="L"/>
    <n v="20"/>
    <n v="1"/>
    <s v="PO"/>
    <s v="OVERGGROWN BY PALYTHOA"/>
    <x v="0"/>
    <x v="21"/>
    <s v="palythoa overgrowth"/>
    <m/>
    <m/>
  </r>
  <r>
    <d v="2013-10-18T00:00:00"/>
    <x v="0"/>
    <x v="4"/>
    <x v="12"/>
    <s v="WFP"/>
    <s v="Scleractinian"/>
    <s v="Dichocoenia stokesii"/>
    <n v="1"/>
    <n v="0.05"/>
    <n v="24"/>
    <n v="4.5"/>
    <m/>
    <s v="Y"/>
    <m/>
    <m/>
    <m/>
    <x v="0"/>
    <n v="4"/>
    <n v="8.1"/>
    <s v="R"/>
    <n v="12"/>
    <n v="0"/>
    <m/>
    <m/>
    <x v="0"/>
    <x v="0"/>
    <m/>
    <m/>
    <m/>
  </r>
  <r>
    <d v="2013-10-18T00:00:00"/>
    <x v="0"/>
    <x v="4"/>
    <x v="12"/>
    <s v="WFP"/>
    <s v="Scleractinian"/>
    <s v="Oculina diffusa"/>
    <n v="1"/>
    <n v="0.05"/>
    <n v="24"/>
    <n v="4.5"/>
    <m/>
    <s v="Y"/>
    <m/>
    <m/>
    <m/>
    <x v="0"/>
    <n v="5"/>
    <n v="11"/>
    <s v="R"/>
    <n v="25"/>
    <n v="1"/>
    <s v="SO"/>
    <s v="SPONGES"/>
    <x v="1"/>
    <x v="1"/>
    <m/>
    <m/>
    <m/>
  </r>
  <r>
    <d v="2013-10-18T00:00:00"/>
    <x v="0"/>
    <x v="4"/>
    <x v="12"/>
    <s v="WFP"/>
    <s v="Scleractinian"/>
    <s v="Montastraea cavernosa"/>
    <n v="1"/>
    <n v="0.05"/>
    <n v="24"/>
    <n v="4.5"/>
    <m/>
    <s v="Y"/>
    <m/>
    <m/>
    <m/>
    <x v="0"/>
    <n v="6"/>
    <n v="15.1"/>
    <s v="R"/>
    <n v="34"/>
    <n v="0"/>
    <m/>
    <m/>
    <x v="0"/>
    <x v="0"/>
    <s v="sed dust"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7"/>
    <n v="15.6"/>
    <s v="C"/>
    <n v="38"/>
    <s v="0-1"/>
    <s v="SED"/>
    <s v="SEDIMENT EAST EDGE"/>
    <x v="0"/>
    <x v="0"/>
    <m/>
    <m/>
    <m/>
  </r>
  <r>
    <d v="2013-10-18T00:00:00"/>
    <x v="0"/>
    <x v="4"/>
    <x v="12"/>
    <s v="WFP"/>
    <s v="Scleractinian"/>
    <s v="Solenastrea bournoni"/>
    <n v="1"/>
    <n v="0.05"/>
    <n v="24"/>
    <n v="4.5"/>
    <m/>
    <s v="Y"/>
    <m/>
    <m/>
    <m/>
    <x v="0"/>
    <n v="8"/>
    <n v="18.8"/>
    <s v="L"/>
    <n v="9"/>
    <n v="0"/>
    <m/>
    <m/>
    <x v="1"/>
    <x v="3"/>
    <m/>
    <m/>
    <m/>
  </r>
  <r>
    <d v="2013-10-18T00:00:00"/>
    <x v="0"/>
    <x v="4"/>
    <x v="13"/>
    <s v="WFP"/>
    <s v="Scleractinian"/>
    <s v="Siderastrea siderea"/>
    <n v="1"/>
    <n v="0.05"/>
    <n v="24"/>
    <n v="4.7"/>
    <m/>
    <s v="Y"/>
    <m/>
    <m/>
    <m/>
    <x v="0"/>
    <n v="1"/>
    <n v="6.8"/>
    <s v="L"/>
    <n v="7"/>
    <n v="0"/>
    <m/>
    <m/>
    <x v="0"/>
    <x v="0"/>
    <m/>
    <m/>
    <m/>
  </r>
  <r>
    <d v="2013-10-18T00:00:00"/>
    <x v="0"/>
    <x v="4"/>
    <x v="13"/>
    <s v="WFP"/>
    <s v="Scleractinian"/>
    <s v="Solenastrea bournoni"/>
    <n v="1"/>
    <n v="0.05"/>
    <n v="24"/>
    <n v="4.7"/>
    <m/>
    <s v="Y"/>
    <m/>
    <m/>
    <m/>
    <x v="0"/>
    <n v="2"/>
    <n v="6.9"/>
    <s v="L"/>
    <n v="20"/>
    <n v="0"/>
    <m/>
    <m/>
    <x v="1"/>
    <x v="3"/>
    <m/>
    <m/>
    <m/>
  </r>
  <r>
    <d v="2013-10-18T00:00:00"/>
    <x v="0"/>
    <x v="4"/>
    <x v="13"/>
    <s v="WFP"/>
    <s v="Scleractinian"/>
    <s v="Montastraea cavernosa"/>
    <n v="1"/>
    <n v="0.05"/>
    <n v="24"/>
    <n v="4.7"/>
    <m/>
    <s v="Y"/>
    <m/>
    <m/>
    <m/>
    <x v="0"/>
    <n v="3"/>
    <n v="13.8"/>
    <s v="R"/>
    <n v="7"/>
    <n v="0"/>
    <m/>
    <m/>
    <x v="0"/>
    <x v="0"/>
    <m/>
    <m/>
    <m/>
  </r>
  <r>
    <d v="2013-10-18T00:00:00"/>
    <x v="0"/>
    <x v="4"/>
    <x v="13"/>
    <s v="WFP"/>
    <s v="Scleractinian"/>
    <s v="Orbicella faveolata"/>
    <n v="1"/>
    <n v="0.05"/>
    <n v="24"/>
    <n v="4.7"/>
    <m/>
    <s v="Y"/>
    <m/>
    <m/>
    <m/>
    <x v="0"/>
    <n v="4"/>
    <n v="14.6"/>
    <s v="L"/>
    <n v="36"/>
    <n v="0"/>
    <m/>
    <m/>
    <x v="0"/>
    <x v="0"/>
    <s v="sed dust"/>
    <m/>
    <m/>
  </r>
  <r>
    <d v="2013-10-18T00:00:00"/>
    <x v="0"/>
    <x v="4"/>
    <x v="13"/>
    <s v="WFP"/>
    <s v="Scleractinian"/>
    <s v="Dichocoenia stokesii"/>
    <n v="1"/>
    <n v="0.05"/>
    <n v="24"/>
    <n v="4.7"/>
    <m/>
    <s v="Y"/>
    <m/>
    <m/>
    <m/>
    <x v="0"/>
    <n v="5"/>
    <n v="15.6"/>
    <s v="R"/>
    <n v="13"/>
    <n v="0"/>
    <m/>
    <m/>
    <x v="0"/>
    <x v="0"/>
    <s v="sed dust"/>
    <m/>
    <m/>
  </r>
  <r>
    <d v="2013-10-18T00:00:00"/>
    <x v="0"/>
    <x v="4"/>
    <x v="14"/>
    <s v="WFP"/>
    <s v="Scleractinian"/>
    <s v="Solenastrea bournoni"/>
    <n v="1"/>
    <n v="0.05"/>
    <n v="24"/>
    <n v="4.5999999999999996"/>
    <m/>
    <s v="Y"/>
    <m/>
    <m/>
    <m/>
    <x v="0"/>
    <n v="1"/>
    <n v="2.9"/>
    <s v="R"/>
    <n v="16"/>
    <n v="0"/>
    <m/>
    <m/>
    <x v="1"/>
    <x v="3"/>
    <m/>
    <m/>
    <m/>
  </r>
  <r>
    <d v="2013-10-18T00:00:00"/>
    <x v="0"/>
    <x v="4"/>
    <x v="14"/>
    <s v="WFP"/>
    <s v="Scleractinian"/>
    <s v="Dichocoenia stokesii"/>
    <n v="1"/>
    <n v="0.05"/>
    <n v="24"/>
    <n v="4.5999999999999996"/>
    <m/>
    <s v="Y"/>
    <m/>
    <m/>
    <m/>
    <x v="0"/>
    <n v="2"/>
    <n v="5.7"/>
    <s v="L"/>
    <n v="7"/>
    <n v="0"/>
    <m/>
    <m/>
    <x v="0"/>
    <x v="0"/>
    <m/>
    <m/>
    <m/>
  </r>
  <r>
    <d v="2013-10-18T00:00:00"/>
    <x v="0"/>
    <x v="4"/>
    <x v="14"/>
    <s v="WFP"/>
    <s v="Scleractinian"/>
    <s v="Montastraea cavernosa"/>
    <n v="1"/>
    <n v="0.05"/>
    <n v="24"/>
    <n v="4.5999999999999996"/>
    <m/>
    <s v="Y"/>
    <m/>
    <m/>
    <m/>
    <x v="0"/>
    <n v="3"/>
    <n v="6.3"/>
    <s v="R"/>
    <n v="15"/>
    <n v="0"/>
    <m/>
    <m/>
    <x v="1"/>
    <x v="2"/>
    <m/>
    <m/>
    <m/>
  </r>
  <r>
    <d v="2013-10-18T00:00:00"/>
    <x v="0"/>
    <x v="4"/>
    <x v="14"/>
    <s v="WFP"/>
    <s v="Scleractinian"/>
    <s v="Siderastrea siderea"/>
    <n v="1"/>
    <n v="0.05"/>
    <n v="24"/>
    <n v="4.5999999999999996"/>
    <m/>
    <s v="Y"/>
    <m/>
    <m/>
    <m/>
    <x v="0"/>
    <n v="4"/>
    <n v="11"/>
    <s v="L"/>
    <n v="7"/>
    <n v="0"/>
    <m/>
    <s v="OCTO ATTACHED"/>
    <x v="0"/>
    <x v="0"/>
    <m/>
    <m/>
    <m/>
  </r>
  <r>
    <d v="2013-10-18T00:00:00"/>
    <x v="0"/>
    <x v="4"/>
    <x v="14"/>
    <s v="WFP"/>
    <s v="Scleractinian"/>
    <s v="Diploria clivosa"/>
    <n v="1"/>
    <n v="0.05"/>
    <n v="24"/>
    <n v="4.5999999999999996"/>
    <m/>
    <s v="Y"/>
    <m/>
    <m/>
    <m/>
    <x v="0"/>
    <n v="5"/>
    <n v="20.7"/>
    <s v="R"/>
    <n v="40"/>
    <n v="0"/>
    <m/>
    <m/>
    <x v="0"/>
    <x v="0"/>
    <m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m/>
    <s v="STRONG"/>
    <m/>
  </r>
  <r>
    <d v="2013-10-21T00:00:00"/>
    <x v="1"/>
    <x v="4"/>
    <x v="12"/>
    <s v="BG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1"/>
    <x v="3"/>
    <m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3"/>
    <m/>
    <m/>
    <m/>
    <n v="0"/>
    <m/>
    <m/>
    <x v="0"/>
    <x v="0"/>
    <s v="palythoa overgrowth"/>
    <m/>
    <m/>
  </r>
  <r>
    <d v="2013-10-21T00:00:00"/>
    <x v="1"/>
    <x v="4"/>
    <x v="12"/>
    <s v="BG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0-21T00:00:00"/>
    <x v="1"/>
    <x v="4"/>
    <x v="12"/>
    <s v="BG"/>
    <s v="Scleractinian"/>
    <s v="Oculina diffusa"/>
    <n v="1"/>
    <n v="0.05"/>
    <n v="24"/>
    <n v="4.5"/>
    <m/>
    <s v="Y"/>
    <m/>
    <m/>
    <m/>
    <x v="0"/>
    <n v="5"/>
    <m/>
    <m/>
    <m/>
    <n v="1"/>
    <s v="PB"/>
    <m/>
    <x v="1"/>
    <x v="1"/>
    <m/>
    <m/>
    <m/>
  </r>
  <r>
    <d v="2013-10-21T00:00:00"/>
    <x v="1"/>
    <x v="4"/>
    <x v="12"/>
    <s v="BG"/>
    <s v="Scleractinian"/>
    <s v="Montastraea cavernosa"/>
    <n v="1"/>
    <n v="0.05"/>
    <n v="24"/>
    <n v="4.5"/>
    <m/>
    <s v="Y"/>
    <m/>
    <m/>
    <m/>
    <x v="0"/>
    <n v="6"/>
    <m/>
    <m/>
    <m/>
    <n v="0"/>
    <s v="M"/>
    <s v="MUCUS BAG"/>
    <x v="0"/>
    <x v="0"/>
    <s v="sed dust"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7"/>
    <m/>
    <m/>
    <m/>
    <n v="0"/>
    <m/>
    <m/>
    <x v="0"/>
    <x v="0"/>
    <m/>
    <m/>
    <m/>
  </r>
  <r>
    <d v="2013-10-21T00:00:00"/>
    <x v="1"/>
    <x v="4"/>
    <x v="12"/>
    <s v="BG"/>
    <s v="Scleractinian"/>
    <s v="Solenastrea bournoni"/>
    <n v="1"/>
    <n v="0.05"/>
    <n v="24"/>
    <n v="4.5"/>
    <m/>
    <s v="Y"/>
    <m/>
    <m/>
    <m/>
    <x v="0"/>
    <n v="8"/>
    <m/>
    <m/>
    <m/>
    <n v="0"/>
    <m/>
    <m/>
    <x v="1"/>
    <x v="3"/>
    <m/>
    <m/>
    <m/>
  </r>
  <r>
    <d v="2013-10-21T00:00:00"/>
    <x v="1"/>
    <x v="4"/>
    <x v="13"/>
    <s v="BG"/>
    <s v="Scleractinian"/>
    <s v="Siderastrea siderea"/>
    <n v="1"/>
    <n v="0.05"/>
    <n v="24"/>
    <n v="4.7"/>
    <m/>
    <s v="Y"/>
    <m/>
    <m/>
    <m/>
    <x v="0"/>
    <n v="1"/>
    <m/>
    <m/>
    <m/>
    <n v="0"/>
    <m/>
    <m/>
    <x v="0"/>
    <x v="0"/>
    <m/>
    <m/>
    <m/>
  </r>
  <r>
    <d v="2013-10-21T00:00:00"/>
    <x v="1"/>
    <x v="4"/>
    <x v="13"/>
    <s v="BG"/>
    <s v="Scleractinian"/>
    <s v="Solenastrea bournoni"/>
    <n v="1"/>
    <n v="0.05"/>
    <n v="24"/>
    <n v="4.7"/>
    <m/>
    <s v="Y"/>
    <m/>
    <m/>
    <m/>
    <x v="0"/>
    <n v="2"/>
    <m/>
    <m/>
    <m/>
    <n v="0"/>
    <m/>
    <m/>
    <x v="1"/>
    <x v="3"/>
    <s v="sed dust"/>
    <m/>
    <m/>
  </r>
  <r>
    <d v="2013-10-21T00:00:00"/>
    <x v="1"/>
    <x v="4"/>
    <x v="13"/>
    <s v="BG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0-21T00:00:00"/>
    <x v="1"/>
    <x v="4"/>
    <x v="13"/>
    <s v="BG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s v="sed dust"/>
    <m/>
    <m/>
  </r>
  <r>
    <d v="2013-10-21T00:00:00"/>
    <x v="1"/>
    <x v="4"/>
    <x v="13"/>
    <s v="BG"/>
    <s v="Scleractinian"/>
    <s v="Dichocoenia stokesii"/>
    <n v="1"/>
    <n v="0.05"/>
    <n v="24"/>
    <n v="4.7"/>
    <m/>
    <s v="Y"/>
    <m/>
    <m/>
    <m/>
    <x v="0"/>
    <n v="5"/>
    <m/>
    <m/>
    <m/>
    <n v="0"/>
    <m/>
    <m/>
    <x v="0"/>
    <x v="0"/>
    <s v="sed dust"/>
    <m/>
    <m/>
  </r>
  <r>
    <d v="2013-10-21T00:00:00"/>
    <x v="1"/>
    <x v="4"/>
    <x v="14"/>
    <s v="BG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0-21T00:00:00"/>
    <x v="1"/>
    <x v="4"/>
    <x v="14"/>
    <s v="BG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0-21T00:00:00"/>
    <x v="1"/>
    <x v="4"/>
    <x v="14"/>
    <s v="BG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m/>
    <x v="1"/>
    <x v="3"/>
    <m/>
    <m/>
    <m/>
  </r>
  <r>
    <d v="2013-10-21T00:00:00"/>
    <x v="1"/>
    <x v="4"/>
    <x v="14"/>
    <s v="BG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m/>
    <m/>
    <m/>
  </r>
  <r>
    <d v="2013-10-21T00:00:00"/>
    <x v="1"/>
    <x v="4"/>
    <x v="14"/>
    <s v="BG"/>
    <s v="Scleractinian"/>
    <s v="Diploria clivosa"/>
    <n v="1"/>
    <n v="0.05"/>
    <n v="24"/>
    <n v="4.5999999999999996"/>
    <m/>
    <s v="Y"/>
    <m/>
    <m/>
    <m/>
    <x v="0"/>
    <n v="5"/>
    <m/>
    <m/>
    <m/>
    <n v="0"/>
    <m/>
    <m/>
    <x v="0"/>
    <x v="0"/>
    <m/>
    <m/>
    <m/>
  </r>
  <r>
    <d v="2013-11-01T00:00:00"/>
    <x v="2"/>
    <x v="4"/>
    <x v="12"/>
    <s v="MLR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s v="sed dust"/>
    <m/>
    <m/>
  </r>
  <r>
    <d v="2013-11-01T00:00:00"/>
    <x v="2"/>
    <x v="4"/>
    <x v="12"/>
    <s v="MLR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0"/>
    <x v="0"/>
    <m/>
    <m/>
    <m/>
  </r>
  <r>
    <d v="2013-11-01T00:00:00"/>
    <x v="2"/>
    <x v="4"/>
    <x v="12"/>
    <s v="MLR"/>
    <s v="Scleractinian"/>
    <s v="Diploria strigosa"/>
    <n v="1"/>
    <n v="0.05"/>
    <n v="24"/>
    <n v="4.5"/>
    <m/>
    <s v="Y"/>
    <m/>
    <m/>
    <m/>
    <x v="0"/>
    <n v="3"/>
    <m/>
    <m/>
    <m/>
    <n v="0"/>
    <m/>
    <m/>
    <x v="0"/>
    <x v="0"/>
    <s v="pal comp"/>
    <m/>
    <m/>
  </r>
  <r>
    <d v="2013-11-01T00:00:00"/>
    <x v="2"/>
    <x v="4"/>
    <x v="12"/>
    <s v="MLR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2"/>
    <s v="MLR"/>
    <s v="Scleractinian"/>
    <s v="Oculina diffusa"/>
    <n v="1"/>
    <n v="0.05"/>
    <n v="24"/>
    <n v="4.5"/>
    <m/>
    <s v="Y"/>
    <m/>
    <m/>
    <m/>
    <x v="0"/>
    <n v="5"/>
    <m/>
    <m/>
    <m/>
    <n v="0"/>
    <s v="SED"/>
    <s v="MA/SED"/>
    <x v="0"/>
    <x v="0"/>
    <m/>
    <m/>
    <m/>
  </r>
  <r>
    <d v="2013-11-01T00:00:00"/>
    <x v="2"/>
    <x v="4"/>
    <x v="12"/>
    <s v="MLR"/>
    <s v="Scleractinian"/>
    <s v="Montastraea cavernosa"/>
    <n v="1"/>
    <n v="0.05"/>
    <n v="24"/>
    <n v="4.5"/>
    <m/>
    <s v="Y"/>
    <m/>
    <m/>
    <m/>
    <x v="0"/>
    <n v="6"/>
    <m/>
    <m/>
    <m/>
    <n v="1"/>
    <s v="M"/>
    <s v="MUCUS"/>
    <x v="1"/>
    <x v="3"/>
    <m/>
    <m/>
    <m/>
  </r>
  <r>
    <d v="2013-11-01T00:00:00"/>
    <x v="2"/>
    <x v="4"/>
    <x v="12"/>
    <s v="MLR"/>
    <s v="Scleractinian"/>
    <s v="Diploria clivosa"/>
    <n v="1"/>
    <n v="0.05"/>
    <n v="24"/>
    <n v="4.5"/>
    <m/>
    <s v="Y"/>
    <m/>
    <m/>
    <m/>
    <x v="0"/>
    <n v="7"/>
    <m/>
    <m/>
    <m/>
    <n v="0"/>
    <s v="SED"/>
    <s v="SED"/>
    <x v="1"/>
    <x v="2"/>
    <m/>
    <m/>
    <m/>
  </r>
  <r>
    <d v="2013-11-01T00:00:00"/>
    <x v="2"/>
    <x v="4"/>
    <x v="12"/>
    <s v="MLR"/>
    <s v="Scleractinian"/>
    <s v="Solenastrea bournoni"/>
    <n v="1"/>
    <n v="0.05"/>
    <n v="24"/>
    <n v="4.5"/>
    <m/>
    <s v="Y"/>
    <m/>
    <m/>
    <m/>
    <x v="0"/>
    <n v="8"/>
    <m/>
    <m/>
    <m/>
    <n v="0"/>
    <s v="SED"/>
    <s v="SED"/>
    <x v="1"/>
    <x v="13"/>
    <m/>
    <m/>
    <m/>
  </r>
  <r>
    <d v="2013-11-01T00:00:00"/>
    <x v="2"/>
    <x v="4"/>
    <x v="13"/>
    <s v="MLR"/>
    <s v="Scleractinian"/>
    <s v="Siderastrea siderea"/>
    <n v="1"/>
    <n v="0.05"/>
    <n v="24"/>
    <n v="4.7"/>
    <m/>
    <s v="Y"/>
    <m/>
    <m/>
    <m/>
    <x v="0"/>
    <n v="1"/>
    <m/>
    <m/>
    <m/>
    <n v="0"/>
    <m/>
    <s v="FEATHER WORMS"/>
    <x v="0"/>
    <x v="0"/>
    <m/>
    <m/>
    <m/>
  </r>
  <r>
    <d v="2013-11-01T00:00:00"/>
    <x v="2"/>
    <x v="4"/>
    <x v="13"/>
    <s v="MLR"/>
    <s v="Scleractinian"/>
    <s v="Solenastrea bournoni"/>
    <n v="1"/>
    <n v="0.05"/>
    <n v="24"/>
    <n v="4.7"/>
    <m/>
    <s v="Y"/>
    <m/>
    <m/>
    <m/>
    <x v="0"/>
    <n v="2"/>
    <m/>
    <m/>
    <m/>
    <n v="0"/>
    <m/>
    <m/>
    <x v="1"/>
    <x v="3"/>
    <m/>
    <m/>
    <m/>
  </r>
  <r>
    <d v="2013-11-01T00:00:00"/>
    <x v="2"/>
    <x v="4"/>
    <x v="13"/>
    <s v="MLR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1-01T00:00:00"/>
    <x v="2"/>
    <x v="4"/>
    <x v="13"/>
    <s v="MLR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3"/>
    <s v="MLR"/>
    <s v="Scleractinian"/>
    <s v="Dichocoenia stokesii"/>
    <n v="1"/>
    <n v="0.05"/>
    <n v="24"/>
    <n v="4.7"/>
    <m/>
    <s v="Y"/>
    <m/>
    <m/>
    <m/>
    <x v="0"/>
    <n v="5"/>
    <m/>
    <m/>
    <m/>
    <n v="0"/>
    <m/>
    <s v="SED"/>
    <x v="0"/>
    <x v="0"/>
    <m/>
    <m/>
    <m/>
  </r>
  <r>
    <d v="2013-11-01T00:00:00"/>
    <x v="2"/>
    <x v="4"/>
    <x v="14"/>
    <s v="MLR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1-01T00:00:00"/>
    <x v="2"/>
    <x v="4"/>
    <x v="14"/>
    <s v="MLR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1-01T00:00:00"/>
    <x v="2"/>
    <x v="4"/>
    <x v="14"/>
    <s v="MLR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s v="WORM IN CENTER, TURF, SED"/>
    <x v="0"/>
    <x v="0"/>
    <m/>
    <m/>
    <m/>
  </r>
  <r>
    <d v="2013-11-01T00:00:00"/>
    <x v="2"/>
    <x v="4"/>
    <x v="14"/>
    <s v="MLR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4"/>
    <s v="MLR"/>
    <s v="Scleractinian"/>
    <s v="Diploria clivosa"/>
    <n v="1"/>
    <n v="0.05"/>
    <n v="24"/>
    <n v="4.5999999999999996"/>
    <m/>
    <s v="Y"/>
    <m/>
    <m/>
    <m/>
    <x v="0"/>
    <n v="5"/>
    <m/>
    <m/>
    <m/>
    <n v="0"/>
    <m/>
    <s v="FEATHER WORM CENTER"/>
    <x v="0"/>
    <x v="0"/>
    <m/>
    <m/>
    <m/>
  </r>
  <r>
    <d v="2013-11-07T00:00:00"/>
    <x v="3"/>
    <x v="4"/>
    <x v="12"/>
    <s v="MLR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m/>
    <m/>
    <m/>
  </r>
  <r>
    <d v="2013-11-07T00:00:00"/>
    <x v="3"/>
    <x v="4"/>
    <x v="12"/>
    <s v="MLR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0"/>
    <x v="0"/>
    <m/>
    <m/>
    <m/>
  </r>
  <r>
    <d v="2013-11-07T00:00:00"/>
    <x v="3"/>
    <x v="4"/>
    <x v="12"/>
    <s v="MLR"/>
    <s v="Scleractinian"/>
    <s v="Diploria strigosa"/>
    <n v="1"/>
    <n v="0.05"/>
    <n v="24"/>
    <n v="4.5"/>
    <m/>
    <s v="Y"/>
    <m/>
    <m/>
    <m/>
    <x v="0"/>
    <n v="3"/>
    <m/>
    <m/>
    <m/>
    <n v="0"/>
    <m/>
    <m/>
    <x v="0"/>
    <x v="0"/>
    <m/>
    <m/>
    <m/>
  </r>
  <r>
    <d v="2013-11-07T00:00:00"/>
    <x v="3"/>
    <x v="4"/>
    <x v="12"/>
    <s v="MLR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1-07T00:00:00"/>
    <x v="3"/>
    <x v="4"/>
    <x v="12"/>
    <s v="MLR"/>
    <s v="Scleractinian"/>
    <s v="Oculina diffusa"/>
    <n v="1"/>
    <n v="0.05"/>
    <n v="24"/>
    <n v="4.5"/>
    <m/>
    <s v="Y"/>
    <m/>
    <m/>
    <m/>
    <x v="0"/>
    <n v="5"/>
    <m/>
    <m/>
    <m/>
    <n v="0"/>
    <m/>
    <m/>
    <x v="0"/>
    <x v="0"/>
    <m/>
    <m/>
    <m/>
  </r>
  <r>
    <d v="2013-11-07T00:00:00"/>
    <x v="3"/>
    <x v="4"/>
    <x v="12"/>
    <s v="MLR"/>
    <s v="Scleractinian"/>
    <s v="Montastraea cavernosa"/>
    <n v="1"/>
    <n v="0.05"/>
    <n v="24"/>
    <n v="4.5"/>
    <m/>
    <s v="Y"/>
    <m/>
    <m/>
    <m/>
    <x v="0"/>
    <n v="6"/>
    <m/>
    <m/>
    <m/>
    <n v="0"/>
    <s v="SED"/>
    <s v="SED, MA"/>
    <x v="0"/>
    <x v="0"/>
    <m/>
    <m/>
    <m/>
  </r>
  <r>
    <d v="2013-11-07T00:00:00"/>
    <x v="3"/>
    <x v="4"/>
    <x v="12"/>
    <s v="MLR"/>
    <s v="Scleractinian"/>
    <s v="Diploria clivosa"/>
    <n v="1"/>
    <n v="0.05"/>
    <n v="24"/>
    <n v="4.5"/>
    <m/>
    <s v="Y"/>
    <m/>
    <m/>
    <m/>
    <x v="0"/>
    <n v="7"/>
    <m/>
    <m/>
    <m/>
    <n v="0"/>
    <s v="SED"/>
    <s v="SED"/>
    <x v="1"/>
    <x v="3"/>
    <m/>
    <m/>
    <m/>
  </r>
  <r>
    <d v="2013-11-07T00:00:00"/>
    <x v="3"/>
    <x v="4"/>
    <x v="12"/>
    <s v="MLR"/>
    <s v="Scleractinian"/>
    <s v="Solenastrea bournoni"/>
    <n v="1"/>
    <n v="0.05"/>
    <n v="24"/>
    <n v="4.5"/>
    <m/>
    <s v="Y"/>
    <m/>
    <m/>
    <m/>
    <x v="0"/>
    <n v="8"/>
    <m/>
    <m/>
    <m/>
    <n v="0"/>
    <m/>
    <m/>
    <x v="1"/>
    <x v="3"/>
    <m/>
    <m/>
    <m/>
  </r>
  <r>
    <d v="2013-11-07T00:00:00"/>
    <x v="3"/>
    <x v="4"/>
    <x v="13"/>
    <s v="MLR"/>
    <s v="Scleractinian"/>
    <s v="Siderastrea siderea"/>
    <n v="1"/>
    <n v="0.05"/>
    <n v="24"/>
    <n v="4.7"/>
    <m/>
    <s v="Y"/>
    <m/>
    <m/>
    <m/>
    <x v="0"/>
    <n v="1"/>
    <m/>
    <m/>
    <m/>
    <n v="0"/>
    <m/>
    <s v="SED, TURF"/>
    <x v="0"/>
    <x v="0"/>
    <m/>
    <m/>
    <m/>
  </r>
  <r>
    <d v="2013-11-07T00:00:00"/>
    <x v="3"/>
    <x v="4"/>
    <x v="13"/>
    <s v="MLR"/>
    <s v="Scleractinian"/>
    <s v="Solenastrea bournoni"/>
    <n v="1"/>
    <n v="0.05"/>
    <n v="24"/>
    <n v="4.7"/>
    <m/>
    <s v="Y"/>
    <m/>
    <m/>
    <m/>
    <x v="0"/>
    <n v="2"/>
    <m/>
    <m/>
    <m/>
    <n v="0"/>
    <m/>
    <s v="SED"/>
    <x v="1"/>
    <x v="13"/>
    <m/>
    <m/>
    <m/>
  </r>
  <r>
    <d v="2013-11-07T00:00:00"/>
    <x v="3"/>
    <x v="4"/>
    <x v="13"/>
    <s v="MLR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1-07T00:00:00"/>
    <x v="3"/>
    <x v="4"/>
    <x v="13"/>
    <s v="MLR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m/>
    <m/>
    <m/>
  </r>
  <r>
    <d v="2013-11-07T00:00:00"/>
    <x v="3"/>
    <x v="4"/>
    <x v="13"/>
    <s v="MLR"/>
    <s v="Scleractinian"/>
    <s v="Dichocoenia stokesii"/>
    <n v="1"/>
    <n v="0.05"/>
    <m/>
    <m/>
    <m/>
    <m/>
    <m/>
    <m/>
    <m/>
    <x v="0"/>
    <n v="5"/>
    <m/>
    <m/>
    <m/>
    <n v="0"/>
    <m/>
    <m/>
    <x v="0"/>
    <x v="0"/>
    <s v="sed dust"/>
    <m/>
    <m/>
  </r>
  <r>
    <d v="2013-11-07T00:00:00"/>
    <x v="3"/>
    <x v="4"/>
    <x v="14"/>
    <s v="MLR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1-07T00:00:00"/>
    <x v="3"/>
    <x v="4"/>
    <x v="14"/>
    <s v="MLR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1-07T00:00:00"/>
    <x v="3"/>
    <x v="4"/>
    <x v="14"/>
    <s v="MLR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m/>
    <x v="1"/>
    <x v="3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s v="sed dust"/>
    <m/>
    <m/>
  </r>
  <r>
    <d v="2013-11-07T00:00:00"/>
    <x v="3"/>
    <x v="4"/>
    <x v="14"/>
    <s v="MLR"/>
    <s v="Scleractinian"/>
    <s v="Diploria clivosa"/>
    <n v="1"/>
    <n v="0.05"/>
    <n v="24"/>
    <n v="4.5999999999999996"/>
    <m/>
    <s v="Y"/>
    <m/>
    <m/>
    <m/>
    <x v="0"/>
    <n v="5"/>
    <m/>
    <m/>
    <m/>
    <n v="0"/>
    <m/>
    <m/>
    <x v="1"/>
    <x v="2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0"/>
    <n v="1"/>
    <n v="0.6"/>
    <s v="R"/>
    <n v="10"/>
    <n v="0"/>
    <m/>
    <m/>
    <x v="0"/>
    <x v="0"/>
    <m/>
    <m/>
    <m/>
  </r>
  <r>
    <d v="2013-10-18T00:00:00"/>
    <x v="0"/>
    <x v="5"/>
    <x v="15"/>
    <s v="WFP"/>
    <s v="Scleractinian"/>
    <s v="Meandrina meandrites"/>
    <n v="1"/>
    <n v="0.05"/>
    <n v="26"/>
    <n v="4.9000000000000004"/>
    <m/>
    <s v="Y"/>
    <m/>
    <m/>
    <m/>
    <x v="0"/>
    <n v="2"/>
    <n v="1.9"/>
    <s v="R"/>
    <n v="23"/>
    <n v="0"/>
    <m/>
    <m/>
    <x v="0"/>
    <x v="0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0"/>
    <n v="3"/>
    <n v="2.4"/>
    <s v="R"/>
    <n v="7"/>
    <n v="0"/>
    <m/>
    <m/>
    <x v="1"/>
    <x v="3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0"/>
    <n v="4"/>
    <n v="3.1"/>
    <s v="R"/>
    <n v="7"/>
    <n v="0"/>
    <m/>
    <m/>
    <x v="1"/>
    <x v="3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0"/>
    <n v="5"/>
    <n v="10.8"/>
    <s v="L"/>
    <n v="9"/>
    <n v="0"/>
    <m/>
    <m/>
    <x v="0"/>
    <x v="0"/>
    <m/>
    <m/>
    <m/>
  </r>
  <r>
    <d v="2013-10-18T00:00:00"/>
    <x v="0"/>
    <x v="5"/>
    <x v="16"/>
    <s v="WFP"/>
    <s v="Scleractinian"/>
    <s v="Dichocoenia stokesii"/>
    <n v="1"/>
    <n v="0.05"/>
    <n v="26"/>
    <n v="4.8"/>
    <m/>
    <s v="Y"/>
    <m/>
    <m/>
    <m/>
    <x v="0"/>
    <n v="1"/>
    <n v="0.1"/>
    <s v="L"/>
    <n v="8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2"/>
    <n v="0.7"/>
    <s v="R"/>
    <n v="12"/>
    <n v="0"/>
    <m/>
    <m/>
    <x v="0"/>
    <x v="0"/>
    <s v="go with observer, could be UD"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3"/>
    <n v="1.1000000000000001"/>
    <s v="L"/>
    <n v="10"/>
    <n v="0"/>
    <m/>
    <m/>
    <x v="1"/>
    <x v="2"/>
    <m/>
    <m/>
    <m/>
  </r>
  <r>
    <d v="2013-10-18T00:00:00"/>
    <x v="0"/>
    <x v="5"/>
    <x v="16"/>
    <s v="WFP"/>
    <s v="Scleractinian"/>
    <s v="Stephanocoenia intercepta"/>
    <n v="1"/>
    <n v="0.05"/>
    <n v="26"/>
    <n v="4.8"/>
    <m/>
    <s v="Y"/>
    <m/>
    <m/>
    <m/>
    <x v="0"/>
    <n v="4"/>
    <n v="2.2999999999999998"/>
    <s v="R"/>
    <n v="11"/>
    <n v="0"/>
    <m/>
    <m/>
    <x v="0"/>
    <x v="0"/>
    <s v="sed dust"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5"/>
    <n v="3.3"/>
    <s v="L"/>
    <n v="13"/>
    <n v="0"/>
    <m/>
    <m/>
    <x v="1"/>
    <x v="3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6"/>
    <n v="4.2"/>
    <s v="L"/>
    <n v="17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7"/>
    <n v="4.5"/>
    <s v="L"/>
    <n v="16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8"/>
    <n v="4.5999999999999996"/>
    <s v="L"/>
    <n v="11"/>
    <n v="0"/>
    <m/>
    <m/>
    <x v="1"/>
    <x v="2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9"/>
    <n v="6.5"/>
    <s v="R"/>
    <n v="15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10"/>
    <n v="7.5"/>
    <s v="L"/>
    <n v="12"/>
    <n v="0"/>
    <m/>
    <m/>
    <x v="0"/>
    <x v="0"/>
    <m/>
    <m/>
    <m/>
  </r>
  <r>
    <d v="2013-10-18T00:00:00"/>
    <x v="0"/>
    <x v="5"/>
    <x v="17"/>
    <s v="WFP"/>
    <s v="Scleractinian"/>
    <s v="Solenastrea bournoni"/>
    <n v="1"/>
    <n v="0.05"/>
    <n v="26"/>
    <n v="4.8"/>
    <m/>
    <s v="Y"/>
    <m/>
    <m/>
    <m/>
    <x v="0"/>
    <n v="1"/>
    <n v="0.2"/>
    <s v="R"/>
    <n v="13"/>
    <n v="0"/>
    <m/>
    <m/>
    <x v="0"/>
    <x v="0"/>
    <s v="sed dust"/>
    <m/>
    <m/>
  </r>
  <r>
    <d v="2013-10-18T00:00:00"/>
    <x v="0"/>
    <x v="5"/>
    <x v="17"/>
    <s v="WFP"/>
    <s v="Scleractinian"/>
    <s v="Oculina diffusa"/>
    <n v="1"/>
    <n v="0.05"/>
    <n v="26"/>
    <n v="4.8"/>
    <m/>
    <s v="Y"/>
    <m/>
    <m/>
    <m/>
    <x v="0"/>
    <n v="2"/>
    <n v="0.6"/>
    <s v="R"/>
    <n v="13"/>
    <n v="0"/>
    <m/>
    <m/>
    <x v="0"/>
    <x v="0"/>
    <m/>
    <m/>
    <m/>
  </r>
  <r>
    <d v="2013-10-18T00:00:00"/>
    <x v="0"/>
    <x v="5"/>
    <x v="17"/>
    <s v="WFP"/>
    <s v="Scleractinian"/>
    <s v="Oculina diffusa"/>
    <n v="1"/>
    <n v="0.05"/>
    <n v="26"/>
    <n v="4.8"/>
    <m/>
    <s v="Y"/>
    <m/>
    <m/>
    <m/>
    <x v="0"/>
    <n v="3"/>
    <n v="7.9"/>
    <s v="L"/>
    <n v="7"/>
    <n v="0"/>
    <m/>
    <m/>
    <x v="0"/>
    <x v="0"/>
    <m/>
    <m/>
    <m/>
  </r>
  <r>
    <d v="2013-10-18T00:00:00"/>
    <x v="0"/>
    <x v="5"/>
    <x v="17"/>
    <s v="WFP"/>
    <s v="Scleractinian"/>
    <s v="Dichocoenia stokesii"/>
    <n v="1"/>
    <n v="0.05"/>
    <n v="26"/>
    <n v="4.8"/>
    <m/>
    <s v="Y"/>
    <m/>
    <m/>
    <m/>
    <x v="0"/>
    <n v="4"/>
    <n v="10.7"/>
    <s v="R"/>
    <n v="9"/>
    <n v="0"/>
    <m/>
    <m/>
    <x v="0"/>
    <x v="0"/>
    <s v="sed dust"/>
    <m/>
    <m/>
  </r>
  <r>
    <d v="2013-10-18T00:00:00"/>
    <x v="0"/>
    <x v="5"/>
    <x v="17"/>
    <s v="WFP"/>
    <s v="Scleractinian"/>
    <s v="Stephanocoenia intercepta"/>
    <n v="1"/>
    <n v="0.05"/>
    <n v="26"/>
    <n v="4.8"/>
    <m/>
    <s v="Y"/>
    <m/>
    <m/>
    <m/>
    <x v="0"/>
    <n v="5"/>
    <n v="11.5"/>
    <s v="L"/>
    <n v="10"/>
    <s v="0-1"/>
    <m/>
    <s v="SPLIT COLONY"/>
    <x v="1"/>
    <x v="1"/>
    <m/>
    <m/>
    <m/>
  </r>
  <r>
    <d v="2013-10-18T00:00:00"/>
    <x v="0"/>
    <x v="5"/>
    <x v="17"/>
    <s v="WFP"/>
    <s v="Scleractinian"/>
    <s v="Stephanocoenia intercepta"/>
    <n v="1"/>
    <n v="0.05"/>
    <n v="26"/>
    <n v="4.8"/>
    <m/>
    <s v="Y"/>
    <m/>
    <m/>
    <m/>
    <x v="0"/>
    <n v="6"/>
    <n v="15.3"/>
    <s v="L"/>
    <n v="6"/>
    <n v="0"/>
    <m/>
    <m/>
    <x v="1"/>
    <x v="15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m/>
    <x v="0"/>
    <x v="0"/>
    <m/>
    <m/>
    <m/>
  </r>
  <r>
    <d v="2013-10-22T00:00:00"/>
    <x v="1"/>
    <x v="5"/>
    <x v="15"/>
    <s v="BG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0"/>
    <n v="3"/>
    <m/>
    <m/>
    <m/>
    <n v="1"/>
    <s v="FB"/>
    <s v="BITE"/>
    <x v="1"/>
    <x v="17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1"/>
    <x v="3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5"/>
    <x v="16"/>
    <s v="BG"/>
    <s v="Scleractinian"/>
    <s v="Dichocoenia stokesii"/>
    <n v="1"/>
    <n v="0.05"/>
    <n v="26"/>
    <n v="4.8"/>
    <m/>
    <s v="Y"/>
    <m/>
    <m/>
    <m/>
    <x v="0"/>
    <n v="1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3"/>
    <m/>
    <m/>
    <m/>
    <n v="1"/>
    <s v="UD"/>
    <s v="A FEW CORALLITES"/>
    <x v="1"/>
    <x v="15"/>
    <m/>
    <m/>
    <m/>
  </r>
  <r>
    <d v="2013-10-22T00:00:00"/>
    <x v="1"/>
    <x v="5"/>
    <x v="16"/>
    <s v="BG"/>
    <s v="Scleractinian"/>
    <s v="Stephanocoenia intercepta"/>
    <n v="1"/>
    <n v="0.05"/>
    <n v="26"/>
    <n v="4.8"/>
    <m/>
    <s v="Y"/>
    <m/>
    <m/>
    <m/>
    <x v="0"/>
    <n v="4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5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6"/>
    <m/>
    <m/>
    <m/>
    <n v="0"/>
    <m/>
    <m/>
    <x v="0"/>
    <x v="0"/>
    <s v="go with observer, could be UD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7"/>
    <m/>
    <m/>
    <m/>
    <n v="0"/>
    <m/>
    <m/>
    <x v="1"/>
    <x v="2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8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9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10"/>
    <m/>
    <m/>
    <m/>
    <n v="0"/>
    <m/>
    <m/>
    <x v="0"/>
    <x v="0"/>
    <m/>
    <m/>
    <m/>
  </r>
  <r>
    <d v="2013-10-22T00:00:00"/>
    <x v="1"/>
    <x v="5"/>
    <x v="17"/>
    <s v="BG"/>
    <s v="Scleractinian"/>
    <s v="Solenastrea bournoni"/>
    <n v="1"/>
    <n v="0.05"/>
    <n v="26"/>
    <n v="4.8"/>
    <m/>
    <s v="Y"/>
    <m/>
    <m/>
    <m/>
    <x v="0"/>
    <n v="1"/>
    <m/>
    <m/>
    <m/>
    <n v="0"/>
    <m/>
    <m/>
    <x v="1"/>
    <x v="13"/>
    <m/>
    <m/>
    <m/>
  </r>
  <r>
    <d v="2013-10-22T00:00:00"/>
    <x v="1"/>
    <x v="5"/>
    <x v="17"/>
    <s v="BG"/>
    <s v="Scleractinian"/>
    <s v="Oculina diffusa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7"/>
    <s v="BG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0-22T00:00:00"/>
    <x v="1"/>
    <x v="5"/>
    <x v="17"/>
    <s v="BG"/>
    <s v="Scleractinian"/>
    <s v="Dichocoenia stokesii"/>
    <n v="1"/>
    <n v="0.05"/>
    <n v="26"/>
    <n v="4.8"/>
    <m/>
    <s v="Y"/>
    <m/>
    <m/>
    <m/>
    <x v="0"/>
    <n v="4"/>
    <m/>
    <m/>
    <m/>
    <n v="0"/>
    <m/>
    <m/>
    <x v="0"/>
    <x v="0"/>
    <s v="sed dust"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0"/>
    <n v="6"/>
    <m/>
    <m/>
    <m/>
    <n v="1"/>
    <s v="PB"/>
    <s v="Partial bleaching from gorgoninan interaction"/>
    <x v="1"/>
    <x v="1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s v="WORMS"/>
    <x v="0"/>
    <x v="0"/>
    <m/>
    <m/>
    <m/>
  </r>
  <r>
    <d v="2013-11-02T00:00:00"/>
    <x v="2"/>
    <x v="5"/>
    <x v="15"/>
    <s v="MLR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s v="SED"/>
    <x v="1"/>
    <x v="2"/>
    <m/>
    <m/>
    <m/>
  </r>
  <r>
    <d v="2013-11-02T00:00:00"/>
    <x v="2"/>
    <x v="5"/>
    <x v="15"/>
    <s v="MLR"/>
    <s v="Scleractinian"/>
    <s v="Solenastrea bournoni"/>
    <n v="1"/>
    <n v="0.05"/>
    <n v="26"/>
    <n v="4.9000000000000004"/>
    <m/>
    <s v="Y"/>
    <m/>
    <m/>
    <m/>
    <x v="0"/>
    <n v="3"/>
    <m/>
    <m/>
    <m/>
    <n v="0"/>
    <m/>
    <m/>
    <x v="1"/>
    <x v="3"/>
    <m/>
    <m/>
    <m/>
  </r>
  <r>
    <d v="2013-11-02T00:00:00"/>
    <x v="2"/>
    <x v="5"/>
    <x v="15"/>
    <s v="MLR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0"/>
    <x v="0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s v="WORMS"/>
    <x v="0"/>
    <x v="0"/>
    <m/>
    <m/>
    <m/>
  </r>
  <r>
    <d v="2013-11-02T00:00:00"/>
    <x v="2"/>
    <x v="5"/>
    <x v="15"/>
    <s v="MLR"/>
    <s v="Scleractinian"/>
    <s v="-"/>
    <m/>
    <m/>
    <m/>
    <m/>
    <m/>
    <m/>
    <m/>
    <m/>
    <m/>
    <x v="1"/>
    <n v="6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7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8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9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10"/>
    <m/>
    <m/>
    <m/>
    <s v="-"/>
    <m/>
    <s v="no data"/>
    <x v="2"/>
    <x v="0"/>
    <s v="no photo"/>
    <m/>
    <m/>
  </r>
  <r>
    <d v="2013-11-02T00:00:00"/>
    <x v="2"/>
    <x v="5"/>
    <x v="16"/>
    <s v="MLR"/>
    <s v="Scleractinian"/>
    <s v="Dichocoenia stokesii"/>
    <n v="1"/>
    <n v="0.05"/>
    <n v="26"/>
    <n v="4.8"/>
    <m/>
    <s v="Y"/>
    <m/>
    <m/>
    <m/>
    <x v="0"/>
    <n v="1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2"/>
    <m/>
    <m/>
    <m/>
    <n v="1"/>
    <s v="M"/>
    <s v="MUCUS W/SED"/>
    <x v="1"/>
    <x v="7"/>
    <s v="SEDIMENT DUSTING"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3"/>
    <m/>
    <m/>
    <m/>
    <n v="0"/>
    <m/>
    <s v="WORMS"/>
    <x v="1"/>
    <x v="15"/>
    <m/>
    <m/>
    <m/>
  </r>
  <r>
    <d v="2013-11-02T00:00:00"/>
    <x v="2"/>
    <x v="5"/>
    <x v="16"/>
    <s v="MLR"/>
    <s v="Scleractinian"/>
    <s v="Stephanocoenia intercepta"/>
    <n v="1"/>
    <n v="0.05"/>
    <n v="26"/>
    <n v="4.8"/>
    <m/>
    <s v="Y"/>
    <m/>
    <m/>
    <m/>
    <x v="0"/>
    <n v="4"/>
    <m/>
    <m/>
    <m/>
    <n v="0"/>
    <m/>
    <s v="WORMS, MA, SED"/>
    <x v="0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5"/>
    <m/>
    <m/>
    <m/>
    <n v="0"/>
    <m/>
    <s v="WORMS"/>
    <x v="1"/>
    <x v="13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6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1"/>
    <s v="M"/>
    <s v="MUCUS W/SED"/>
    <x v="1"/>
    <x v="16"/>
    <s v="sed dust"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9"/>
    <m/>
    <m/>
    <m/>
    <n v="0"/>
    <m/>
    <s v="SED"/>
    <x v="0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10"/>
    <m/>
    <m/>
    <m/>
    <n v="0"/>
    <m/>
    <s v="SED"/>
    <x v="0"/>
    <x v="0"/>
    <m/>
    <m/>
    <m/>
  </r>
  <r>
    <d v="2013-11-02T00:00:00"/>
    <x v="2"/>
    <x v="5"/>
    <x v="17"/>
    <s v="MLR"/>
    <s v="Scleractinian"/>
    <s v="Solenastrea bournoni"/>
    <n v="1"/>
    <n v="0.05"/>
    <n v="26"/>
    <n v="4.8"/>
    <m/>
    <s v="Y"/>
    <m/>
    <m/>
    <m/>
    <x v="0"/>
    <n v="1"/>
    <m/>
    <m/>
    <m/>
    <n v="0"/>
    <m/>
    <s v="SED"/>
    <x v="0"/>
    <x v="0"/>
    <s v="sed dust"/>
    <m/>
    <m/>
  </r>
  <r>
    <d v="2013-11-02T00:00:00"/>
    <x v="2"/>
    <x v="5"/>
    <x v="17"/>
    <s v="MLR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1-02T00:00:00"/>
    <x v="2"/>
    <x v="5"/>
    <x v="17"/>
    <s v="MLR"/>
    <s v="Scleractinian"/>
    <s v="Oculina diffusa"/>
    <n v="1"/>
    <n v="0.05"/>
    <n v="26"/>
    <n v="4.8"/>
    <m/>
    <s v="Y"/>
    <m/>
    <m/>
    <m/>
    <x v="0"/>
    <n v="4"/>
    <m/>
    <m/>
    <m/>
    <n v="0"/>
    <m/>
    <m/>
    <x v="0"/>
    <x v="0"/>
    <m/>
    <m/>
    <m/>
  </r>
  <r>
    <d v="2013-11-02T00:00:00"/>
    <x v="2"/>
    <x v="5"/>
    <x v="17"/>
    <s v="MLR"/>
    <s v="Scleractinian"/>
    <s v="Dichocoenia stokesii"/>
    <n v="1"/>
    <n v="0.05"/>
    <n v="26"/>
    <n v="4.8"/>
    <m/>
    <s v="Y"/>
    <m/>
    <m/>
    <m/>
    <x v="0"/>
    <n v="4"/>
    <m/>
    <m/>
    <m/>
    <n v="0"/>
    <m/>
    <m/>
    <x v="0"/>
    <x v="0"/>
    <s v="sed dust"/>
    <m/>
    <m/>
  </r>
  <r>
    <d v="2013-11-02T00:00:00"/>
    <x v="2"/>
    <x v="5"/>
    <x v="17"/>
    <s v="MLR"/>
    <s v="Scleractinian"/>
    <s v="Stephanocoenia intercepta"/>
    <n v="1"/>
    <n v="0.05"/>
    <n v="26"/>
    <n v="4.8"/>
    <m/>
    <s v="Y"/>
    <m/>
    <m/>
    <m/>
    <x v="0"/>
    <n v="5"/>
    <m/>
    <m/>
    <m/>
    <n v="0"/>
    <m/>
    <s v="SED, TURF"/>
    <x v="0"/>
    <x v="0"/>
    <m/>
    <m/>
    <m/>
  </r>
  <r>
    <d v="2013-11-02T00:00:00"/>
    <x v="2"/>
    <x v="5"/>
    <x v="17"/>
    <s v="MLR"/>
    <s v="Scleractinian"/>
    <s v="Stephanocoenia intercepta"/>
    <n v="1"/>
    <n v="0.05"/>
    <n v="26"/>
    <n v="4.8"/>
    <m/>
    <s v="Y"/>
    <m/>
    <m/>
    <m/>
    <x v="0"/>
    <n v="6"/>
    <m/>
    <m/>
    <m/>
    <n v="1"/>
    <m/>
    <s v="ABRASION FROM OCTOCORAL"/>
    <x v="1"/>
    <x v="1"/>
    <s v="ABRASION FROM OCTOCORAL"/>
    <m/>
    <m/>
  </r>
  <r>
    <d v="2013-11-07T00:00:00"/>
    <x v="3"/>
    <x v="5"/>
    <x v="15"/>
    <s v="MLR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m/>
    <x v="0"/>
    <x v="0"/>
    <m/>
    <m/>
    <m/>
  </r>
  <r>
    <d v="2013-11-07T00:00:00"/>
    <x v="3"/>
    <x v="5"/>
    <x v="15"/>
    <s v="MLR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0"/>
    <n v="3"/>
    <m/>
    <m/>
    <m/>
    <n v="0"/>
    <m/>
    <m/>
    <x v="1"/>
    <x v="13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1"/>
    <x v="13"/>
    <m/>
    <m/>
    <m/>
  </r>
  <r>
    <d v="2013-11-07T00:00:00"/>
    <x v="3"/>
    <x v="5"/>
    <x v="15"/>
    <s v="MLR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m/>
    <x v="0"/>
    <x v="0"/>
    <m/>
    <m/>
    <m/>
  </r>
  <r>
    <d v="2013-11-07T00:00:00"/>
    <x v="3"/>
    <x v="5"/>
    <x v="15"/>
    <s v="MLR"/>
    <s v="Scleractinian"/>
    <s v="-"/>
    <m/>
    <m/>
    <m/>
    <m/>
    <m/>
    <m/>
    <m/>
    <m/>
    <m/>
    <x v="0"/>
    <n v="6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7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8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9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10"/>
    <m/>
    <m/>
    <m/>
    <s v="-"/>
    <m/>
    <s v="no data"/>
    <x v="2"/>
    <x v="0"/>
    <s v="no pictures"/>
    <m/>
    <m/>
  </r>
  <r>
    <d v="2013-11-07T00:00:00"/>
    <x v="3"/>
    <x v="5"/>
    <x v="16"/>
    <s v="MLR"/>
    <s v="Scleractinian"/>
    <s v="Dichocoenia stokesii"/>
    <n v="1"/>
    <n v="0.05"/>
    <n v="26"/>
    <n v="4.8"/>
    <m/>
    <s v="Y"/>
    <m/>
    <m/>
    <m/>
    <x v="0"/>
    <n v="1"/>
    <m/>
    <m/>
    <m/>
    <n v="0"/>
    <m/>
    <m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3"/>
    <m/>
    <m/>
    <m/>
    <n v="0"/>
    <m/>
    <m/>
    <x v="1"/>
    <x v="15"/>
    <m/>
    <m/>
    <m/>
  </r>
  <r>
    <d v="2013-11-07T00:00:00"/>
    <x v="3"/>
    <x v="5"/>
    <x v="16"/>
    <s v="MLR"/>
    <s v="Scleractinian"/>
    <s v="Stephanocoenia intercepta"/>
    <n v="1"/>
    <n v="0.05"/>
    <n v="26"/>
    <n v="4.8"/>
    <m/>
    <s v="Y"/>
    <m/>
    <m/>
    <m/>
    <x v="0"/>
    <n v="4"/>
    <m/>
    <m/>
    <m/>
    <n v="0"/>
    <m/>
    <s v="MA, SED"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5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6"/>
    <m/>
    <m/>
    <m/>
    <n v="0"/>
    <m/>
    <s v="SED"/>
    <x v="0"/>
    <x v="0"/>
    <s v="sed dusting"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7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9"/>
    <m/>
    <m/>
    <m/>
    <n v="0"/>
    <m/>
    <s v="SED"/>
    <x v="1"/>
    <x v="3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10"/>
    <m/>
    <m/>
    <m/>
    <n v="0"/>
    <m/>
    <m/>
    <x v="1"/>
    <x v="3"/>
    <m/>
    <m/>
    <m/>
  </r>
  <r>
    <d v="2013-11-07T00:00:00"/>
    <x v="3"/>
    <x v="5"/>
    <x v="17"/>
    <s v="MLR"/>
    <s v="Scleractinian"/>
    <s v="Solenastrea bournoni"/>
    <n v="1"/>
    <n v="0.05"/>
    <n v="26"/>
    <n v="4.8"/>
    <m/>
    <s v="Y"/>
    <m/>
    <m/>
    <m/>
    <x v="0"/>
    <n v="1"/>
    <m/>
    <m/>
    <m/>
    <n v="0"/>
    <m/>
    <s v="SED"/>
    <x v="1"/>
    <x v="2"/>
    <m/>
    <m/>
    <m/>
  </r>
  <r>
    <d v="2013-11-07T00:00:00"/>
    <x v="3"/>
    <x v="5"/>
    <x v="17"/>
    <s v="MLR"/>
    <s v="Scleractinian"/>
    <s v="Oculina diffusa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7"/>
    <s v="MLR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1-07T00:00:00"/>
    <x v="3"/>
    <x v="5"/>
    <x v="17"/>
    <s v="MLR"/>
    <s v="Scleractinian"/>
    <s v="Dichocoenia stokesii"/>
    <n v="1"/>
    <n v="0.05"/>
    <n v="26"/>
    <n v="4.8"/>
    <m/>
    <s v="Y"/>
    <m/>
    <m/>
    <m/>
    <x v="0"/>
    <n v="4"/>
    <m/>
    <m/>
    <m/>
    <n v="0"/>
    <m/>
    <s v="SED"/>
    <x v="0"/>
    <x v="0"/>
    <m/>
    <m/>
    <m/>
  </r>
  <r>
    <d v="2013-11-07T00:00:00"/>
    <x v="3"/>
    <x v="5"/>
    <x v="17"/>
    <s v="MLR"/>
    <s v="Scleractinian"/>
    <s v="Stephanocoenia intercepta"/>
    <n v="1"/>
    <n v="0.05"/>
    <n v="26"/>
    <n v="4.8"/>
    <m/>
    <s v="Y"/>
    <m/>
    <m/>
    <m/>
    <x v="0"/>
    <n v="5"/>
    <m/>
    <m/>
    <m/>
    <n v="0"/>
    <m/>
    <s v="SED, MA"/>
    <x v="0"/>
    <x v="0"/>
    <m/>
    <m/>
    <m/>
  </r>
  <r>
    <d v="2013-11-07T00:00:00"/>
    <x v="3"/>
    <x v="5"/>
    <x v="17"/>
    <s v="MLR"/>
    <s v="Scleractinian"/>
    <s v="Stephanocoenia intercepta"/>
    <n v="1"/>
    <n v="0.05"/>
    <n v="26"/>
    <n v="4.8"/>
    <m/>
    <s v="Y"/>
    <m/>
    <m/>
    <m/>
    <x v="0"/>
    <n v="6"/>
    <m/>
    <m/>
    <m/>
    <n v="1"/>
    <m/>
    <s v="ABRASION FROM GORGONIAN"/>
    <x v="1"/>
    <x v="1"/>
    <s v="ABRASION FROM OCTOCORAL"/>
    <m/>
    <m/>
  </r>
  <r>
    <d v="2013-10-19T00:00:00"/>
    <x v="0"/>
    <x v="6"/>
    <x v="18"/>
    <s v="WFP"/>
    <s v="Scleractinian"/>
    <s v="Solenastrea bournoni"/>
    <n v="1"/>
    <n v="0.05"/>
    <n v="28"/>
    <s v="N/A"/>
    <m/>
    <s v="Y"/>
    <m/>
    <m/>
    <m/>
    <x v="0"/>
    <n v="1"/>
    <n v="1"/>
    <s v="R"/>
    <n v="26"/>
    <n v="0"/>
    <m/>
    <s v="20 POM"/>
    <x v="1"/>
    <x v="14"/>
    <s v="physical damage, scouring on the top"/>
    <m/>
    <m/>
  </r>
  <r>
    <d v="2013-10-19T00:00:00"/>
    <x v="0"/>
    <x v="6"/>
    <x v="18"/>
    <s v="WFP"/>
    <s v="Scleractinian"/>
    <s v="Colophyllia natans"/>
    <n v="1"/>
    <n v="0.05"/>
    <n v="28"/>
    <s v="N/A"/>
    <m/>
    <s v="Y"/>
    <m/>
    <m/>
    <m/>
    <x v="0"/>
    <n v="2"/>
    <n v="1.3"/>
    <s v="R"/>
    <n v="13"/>
    <n v="1"/>
    <m/>
    <s v="Tag Missing"/>
    <x v="0"/>
    <x v="0"/>
    <s v="diver gave data on wrong coral"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3"/>
    <n v="3.4"/>
    <s v="R"/>
    <n v="20"/>
    <n v="0"/>
    <m/>
    <s v="10 PRM"/>
    <x v="0"/>
    <x v="0"/>
    <m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4"/>
    <n v="3.7"/>
    <s v="L"/>
    <n v="21"/>
    <n v="0"/>
    <m/>
    <s v="10 PRM"/>
    <x v="0"/>
    <x v="0"/>
    <m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5"/>
    <n v="4.7"/>
    <s v="R"/>
    <n v="15"/>
    <n v="1"/>
    <m/>
    <s v="40 POM"/>
    <x v="0"/>
    <x v="0"/>
    <s v="old mortality does not warrant a 1"/>
    <m/>
    <m/>
  </r>
  <r>
    <d v="2013-10-19T00:00:00"/>
    <x v="0"/>
    <x v="6"/>
    <x v="18"/>
    <s v="WFP"/>
    <s v="Scleractinian"/>
    <s v="Dichocoenia stokesii"/>
    <n v="1"/>
    <n v="0.05"/>
    <n v="28"/>
    <s v="N/A"/>
    <m/>
    <s v="Y"/>
    <m/>
    <m/>
    <m/>
    <x v="0"/>
    <n v="6"/>
    <n v="7.2"/>
    <s v="R"/>
    <n v="11"/>
    <n v="0"/>
    <m/>
    <m/>
    <x v="0"/>
    <x v="0"/>
    <m/>
    <m/>
    <m/>
  </r>
  <r>
    <d v="2013-10-19T00:00:00"/>
    <x v="0"/>
    <x v="6"/>
    <x v="18"/>
    <s v="WFP"/>
    <s v="Scleractinian"/>
    <s v="Stephanocoenia intercepta"/>
    <n v="1"/>
    <n v="0.05"/>
    <n v="28"/>
    <s v="N/A"/>
    <m/>
    <s v="Y"/>
    <m/>
    <m/>
    <m/>
    <x v="0"/>
    <n v="7"/>
    <n v="11.5"/>
    <s v="L"/>
    <n v="15"/>
    <n v="0"/>
    <m/>
    <m/>
    <x v="0"/>
    <x v="0"/>
    <m/>
    <m/>
    <m/>
  </r>
  <r>
    <d v="2013-10-19T00:00:00"/>
    <x v="0"/>
    <x v="6"/>
    <x v="18"/>
    <s v="WFP"/>
    <s v="Scleractinian"/>
    <s v="Stephanocoenia intercepta"/>
    <n v="1"/>
    <n v="0.05"/>
    <n v="28"/>
    <s v="N/A"/>
    <m/>
    <s v="Y"/>
    <m/>
    <m/>
    <m/>
    <x v="0"/>
    <n v="8"/>
    <n v="12.2"/>
    <s v="R"/>
    <n v="10"/>
    <n v="0"/>
    <m/>
    <s v="Far right"/>
    <x v="0"/>
    <x v="0"/>
    <m/>
    <m/>
    <m/>
  </r>
  <r>
    <d v="2013-10-19T00:00:00"/>
    <x v="0"/>
    <x v="6"/>
    <x v="18"/>
    <s v="WFP"/>
    <s v="Scleractinian"/>
    <s v="Dichocoenia stokesii"/>
    <n v="1"/>
    <n v="0.05"/>
    <n v="28"/>
    <s v="N/A"/>
    <m/>
    <s v="Y"/>
    <m/>
    <m/>
    <m/>
    <x v="0"/>
    <n v="9"/>
    <n v="19.5"/>
    <s v="C"/>
    <n v="10"/>
    <n v="1"/>
    <m/>
    <s v="60 POM, sponge/MA overgrowth"/>
    <x v="0"/>
    <x v="0"/>
    <s v="OLD MORTALITY NOT GIVEN A 1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1"/>
    <n v="0.1"/>
    <s v="L"/>
    <n v="7"/>
    <n v="0"/>
    <m/>
    <m/>
    <x v="0"/>
    <x v="0"/>
    <m/>
    <m/>
    <m/>
  </r>
  <r>
    <d v="2013-10-19T00:00:00"/>
    <x v="0"/>
    <x v="6"/>
    <x v="19"/>
    <s v="WFP"/>
    <s v="Scleractinian"/>
    <s v="Oculina diffusa"/>
    <n v="1"/>
    <n v="0.05"/>
    <n v="28"/>
    <s v="N/A"/>
    <m/>
    <s v="Y"/>
    <m/>
    <m/>
    <m/>
    <x v="0"/>
    <n v="2"/>
    <n v="1.6"/>
    <s v="L"/>
    <n v="34"/>
    <n v="0"/>
    <m/>
    <s v="Ecosystem"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3"/>
    <n v="2.2000000000000002"/>
    <s v="L"/>
    <n v="13"/>
    <n v="0"/>
    <m/>
    <m/>
    <x v="0"/>
    <x v="0"/>
    <s v="sed dust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4"/>
    <n v="3"/>
    <s v="L"/>
    <n v="13"/>
    <n v="0"/>
    <m/>
    <m/>
    <x v="0"/>
    <x v="0"/>
    <s v="sed dust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5"/>
    <n v="4.0999999999999996"/>
    <s v="L"/>
    <n v="13"/>
    <n v="0"/>
    <m/>
    <s v="Far left"/>
    <x v="0"/>
    <x v="0"/>
    <s v="sed dust"/>
    <m/>
    <m/>
  </r>
  <r>
    <d v="2013-10-19T00:00:00"/>
    <x v="0"/>
    <x v="6"/>
    <x v="19"/>
    <s v="WFP"/>
    <s v="Scleractinian"/>
    <s v="Meandrina meandrites"/>
    <n v="1"/>
    <n v="0.05"/>
    <n v="28"/>
    <s v="N/A"/>
    <m/>
    <s v="Y"/>
    <m/>
    <m/>
    <m/>
    <x v="0"/>
    <n v="6"/>
    <n v="7.1"/>
    <s v="L"/>
    <n v="16"/>
    <n v="0"/>
    <m/>
    <s v="Far left"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7"/>
    <n v="9"/>
    <s v="L"/>
    <n v="12"/>
    <n v="0"/>
    <m/>
    <m/>
    <x v="0"/>
    <x v="0"/>
    <m/>
    <m/>
    <m/>
  </r>
  <r>
    <d v="2013-10-19T00:00:00"/>
    <x v="0"/>
    <x v="6"/>
    <x v="19"/>
    <s v="WFP"/>
    <s v="Scleractinian"/>
    <s v="Stephanocoenia intercepta"/>
    <n v="1"/>
    <n v="0.05"/>
    <n v="28"/>
    <s v="N/A"/>
    <m/>
    <s v="Y"/>
    <m/>
    <m/>
    <m/>
    <x v="0"/>
    <n v="8"/>
    <n v="9.9"/>
    <s v="R"/>
    <n v="15"/>
    <n v="0"/>
    <m/>
    <m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9"/>
    <n v="17.8"/>
    <s v="R"/>
    <n v="13"/>
    <n v="0"/>
    <m/>
    <m/>
    <x v="0"/>
    <x v="0"/>
    <m/>
    <m/>
    <m/>
  </r>
  <r>
    <d v="2013-10-19T00:00:00"/>
    <x v="0"/>
    <x v="6"/>
    <x v="19"/>
    <s v="WFP"/>
    <s v="Scleractinian"/>
    <s v="Stephanocoenia intercepta"/>
    <n v="1"/>
    <n v="0.05"/>
    <n v="28"/>
    <s v="N/A"/>
    <m/>
    <s v="Y"/>
    <m/>
    <m/>
    <m/>
    <x v="0"/>
    <n v="10"/>
    <n v="19"/>
    <s v="L"/>
    <n v="12"/>
    <n v="0"/>
    <m/>
    <m/>
    <x v="1"/>
    <x v="3"/>
    <m/>
    <m/>
    <m/>
  </r>
  <r>
    <d v="2013-10-19T00:00:00"/>
    <x v="0"/>
    <x v="6"/>
    <x v="20"/>
    <s v="WFP"/>
    <s v="Scleractinian"/>
    <s v="Meandrina meandrites"/>
    <n v="1"/>
    <n v="0.05"/>
    <n v="28"/>
    <s v="N/A"/>
    <m/>
    <s v="Y"/>
    <m/>
    <m/>
    <m/>
    <x v="0"/>
    <n v="1"/>
    <n v="0.6"/>
    <s v="R"/>
    <n v="30"/>
    <n v="0"/>
    <m/>
    <m/>
    <x v="0"/>
    <x v="0"/>
    <m/>
    <m/>
    <m/>
  </r>
  <r>
    <d v="2013-10-19T00:00:00"/>
    <x v="0"/>
    <x v="6"/>
    <x v="20"/>
    <s v="WFP"/>
    <s v="Scleractinian"/>
    <s v="Siderastrea siderea"/>
    <n v="1"/>
    <n v="0.05"/>
    <n v="28"/>
    <s v="N/A"/>
    <m/>
    <s v="Y"/>
    <m/>
    <m/>
    <m/>
    <x v="0"/>
    <n v="2"/>
    <n v="3.5"/>
    <s v="L"/>
    <n v="12"/>
    <n v="1"/>
    <m/>
    <s v="WORM HOLES"/>
    <x v="0"/>
    <x v="0"/>
    <m/>
    <m/>
    <m/>
  </r>
  <r>
    <d v="2013-10-19T00:00:00"/>
    <x v="0"/>
    <x v="6"/>
    <x v="20"/>
    <s v="WFP"/>
    <s v="Scleractinian"/>
    <s v="Colophyllia natans"/>
    <n v="1"/>
    <n v="0.05"/>
    <n v="28"/>
    <s v="N/A"/>
    <m/>
    <s v="Y"/>
    <m/>
    <m/>
    <m/>
    <x v="0"/>
    <n v="3"/>
    <n v="4"/>
    <s v="L"/>
    <n v="33"/>
    <n v="0"/>
    <m/>
    <m/>
    <x v="0"/>
    <x v="0"/>
    <m/>
    <m/>
    <m/>
  </r>
  <r>
    <d v="2013-10-19T00:00:00"/>
    <x v="0"/>
    <x v="6"/>
    <x v="20"/>
    <s v="WFP"/>
    <s v="Scleractinian"/>
    <s v="Meandrina meandrites"/>
    <n v="1"/>
    <n v="0.05"/>
    <n v="28"/>
    <s v="N/A"/>
    <m/>
    <s v="Y"/>
    <m/>
    <m/>
    <m/>
    <x v="0"/>
    <n v="4"/>
    <n v="5.7"/>
    <s v="C"/>
    <n v="29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5"/>
    <n v="9"/>
    <s v="L"/>
    <n v="10"/>
    <n v="0"/>
    <m/>
    <m/>
    <x v="0"/>
    <x v="0"/>
    <s v="sed dust"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6"/>
    <n v="10"/>
    <s v="R"/>
    <n v="10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7"/>
    <n v="13.2"/>
    <s v="L"/>
    <n v="11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8"/>
    <n v="15.7"/>
    <s v="R"/>
    <n v="8"/>
    <n v="0"/>
    <m/>
    <s v="Far right"/>
    <x v="0"/>
    <x v="0"/>
    <m/>
    <m/>
    <m/>
  </r>
  <r>
    <d v="2013-10-19T00:00:00"/>
    <x v="0"/>
    <x v="6"/>
    <x v="20"/>
    <s v="WFP"/>
    <s v="Scleractinian"/>
    <s v="Siderastrea siderea"/>
    <n v="1"/>
    <n v="0.05"/>
    <n v="28"/>
    <s v="N/A"/>
    <m/>
    <s v="Y"/>
    <m/>
    <m/>
    <m/>
    <x v="0"/>
    <n v="9"/>
    <n v="16.3"/>
    <s v="R"/>
    <n v="13"/>
    <n v="1"/>
    <m/>
    <s v="WORM BITES"/>
    <x v="1"/>
    <x v="7"/>
    <s v="MUCUS STRINGS"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10"/>
    <n v="20.7"/>
    <s v="L"/>
    <n v="10"/>
    <n v="0"/>
    <m/>
    <s v="Past line"/>
    <x v="0"/>
    <x v="0"/>
    <m/>
    <m/>
    <m/>
  </r>
  <r>
    <d v="2013-10-22T00:00:00"/>
    <x v="1"/>
    <x v="6"/>
    <x v="18"/>
    <s v="BG"/>
    <s v="Scleractinian"/>
    <s v="Solenastrea bournoni"/>
    <n v="1"/>
    <n v="0.05"/>
    <n v="28"/>
    <s v="N/A"/>
    <m/>
    <s v="Y"/>
    <m/>
    <m/>
    <m/>
    <x v="0"/>
    <n v="1"/>
    <m/>
    <m/>
    <m/>
    <n v="1"/>
    <m/>
    <s v="FB"/>
    <x v="1"/>
    <x v="14"/>
    <m/>
    <m/>
    <m/>
  </r>
  <r>
    <d v="2013-10-22T00:00:00"/>
    <x v="1"/>
    <x v="6"/>
    <x v="18"/>
    <s v="BG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5"/>
    <m/>
    <m/>
    <m/>
    <n v="1"/>
    <m/>
    <s v="FB"/>
    <x v="1"/>
    <x v="22"/>
    <m/>
    <m/>
    <m/>
  </r>
  <r>
    <d v="2013-10-22T00:00:00"/>
    <x v="1"/>
    <x v="6"/>
    <x v="18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6"/>
    <x v="18"/>
    <s v="BG"/>
    <s v="Scleractinian"/>
    <s v="Stephanocoenia intercepta"/>
    <n v="1"/>
    <n v="0.05"/>
    <n v="28"/>
    <s v="N/A"/>
    <m/>
    <s v="Y"/>
    <m/>
    <m/>
    <m/>
    <x v="0"/>
    <n v="7"/>
    <m/>
    <m/>
    <m/>
    <n v="0"/>
    <m/>
    <m/>
    <x v="0"/>
    <x v="0"/>
    <m/>
    <m/>
    <m/>
  </r>
  <r>
    <d v="2013-10-22T00:00:00"/>
    <x v="1"/>
    <x v="6"/>
    <x v="18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18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s v="WORMS"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0-22T00:00:00"/>
    <x v="1"/>
    <x v="6"/>
    <x v="19"/>
    <s v="BG"/>
    <s v="Scleractinian"/>
    <s v="Oculina diffusa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1"/>
    <x v="2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4"/>
    <m/>
    <m/>
    <m/>
    <n v="0"/>
    <m/>
    <m/>
    <x v="0"/>
    <x v="0"/>
    <s v="sed dust"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5"/>
    <m/>
    <m/>
    <m/>
    <n v="1"/>
    <s v="UB"/>
    <s v="PB OR DISEASE BANDING AT THE BOTTOM"/>
    <x v="1"/>
    <x v="23"/>
    <s v="WHITE BANDING DISEASE"/>
    <m/>
    <m/>
  </r>
  <r>
    <d v="2013-10-22T00:00:00"/>
    <x v="1"/>
    <x v="6"/>
    <x v="19"/>
    <s v="BG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s v="sed dust"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0-22T00:00:00"/>
    <x v="1"/>
    <x v="6"/>
    <x v="19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m/>
    <m/>
    <m/>
  </r>
  <r>
    <d v="2013-10-22T00:00:00"/>
    <x v="1"/>
    <x v="6"/>
    <x v="19"/>
    <s v="BG"/>
    <s v="Scleractinian"/>
    <s v="Stephanocoenia intercepta"/>
    <n v="1"/>
    <n v="0.05"/>
    <n v="28"/>
    <s v="N/A"/>
    <m/>
    <s v="Y"/>
    <m/>
    <m/>
    <m/>
    <x v="0"/>
    <n v="10"/>
    <m/>
    <m/>
    <m/>
    <n v="0"/>
    <m/>
    <m/>
    <x v="1"/>
    <x v="3"/>
    <m/>
    <m/>
    <m/>
  </r>
  <r>
    <d v="2013-10-22T00:00:00"/>
    <x v="1"/>
    <x v="6"/>
    <x v="20"/>
    <s v="BG"/>
    <s v="Scleractinian"/>
    <s v="Meandrina meandrites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0-22T00:00:00"/>
    <x v="1"/>
    <x v="6"/>
    <x v="20"/>
    <s v="BG"/>
    <s v="Scleractinian"/>
    <s v="Siderastrea siderea"/>
    <n v="1"/>
    <n v="0.05"/>
    <n v="28"/>
    <s v="N/A"/>
    <m/>
    <s v="Y"/>
    <m/>
    <m/>
    <m/>
    <x v="0"/>
    <n v="2"/>
    <m/>
    <m/>
    <m/>
    <n v="0"/>
    <m/>
    <s v="Palythoa &amp; sponge overgrowth/ worms"/>
    <x v="0"/>
    <x v="0"/>
    <m/>
    <m/>
    <m/>
  </r>
  <r>
    <d v="2013-10-22T00:00:00"/>
    <x v="1"/>
    <x v="6"/>
    <x v="20"/>
    <s v="BG"/>
    <s v="Scleractinian"/>
    <s v="Colophyllia natan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6"/>
    <x v="20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20"/>
    <s v="BG"/>
    <s v="Scleractinian"/>
    <s v="Siderastrea siderea"/>
    <n v="1"/>
    <n v="0.05"/>
    <n v="28"/>
    <s v="N/A"/>
    <m/>
    <s v="Y"/>
    <m/>
    <m/>
    <m/>
    <x v="0"/>
    <n v="9"/>
    <m/>
    <m/>
    <m/>
    <n v="0"/>
    <m/>
    <s v="worms &amp; Sponge"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10"/>
    <m/>
    <m/>
    <m/>
    <n v="0"/>
    <m/>
    <m/>
    <x v="0"/>
    <x v="0"/>
    <m/>
    <m/>
    <m/>
  </r>
  <r>
    <d v="2013-11-01T00:00:00"/>
    <x v="2"/>
    <x v="6"/>
    <x v="18"/>
    <s v="WFP"/>
    <s v="Scleractinian"/>
    <s v="Solenastrea bournoni"/>
    <n v="1"/>
    <n v="0.05"/>
    <n v="28"/>
    <s v="N/A"/>
    <m/>
    <s v="Y"/>
    <m/>
    <m/>
    <m/>
    <x v="0"/>
    <n v="1"/>
    <m/>
    <m/>
    <m/>
    <n v="1"/>
    <m/>
    <s v="RECEDING MARGIN/FISH BITES AT THE TOP"/>
    <x v="1"/>
    <x v="14"/>
    <s v="recovering?"/>
    <m/>
    <m/>
  </r>
  <r>
    <d v="2013-11-01T00:00:00"/>
    <x v="2"/>
    <x v="6"/>
    <x v="18"/>
    <s v="WFP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s v="sed dust"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3"/>
    <m/>
    <m/>
    <m/>
    <n v="0"/>
    <m/>
    <s v="OLD DEAD NOTCH"/>
    <x v="0"/>
    <x v="0"/>
    <m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4"/>
    <m/>
    <m/>
    <m/>
    <n v="0"/>
    <m/>
    <s v="OLD DEAD MARGIN"/>
    <x v="0"/>
    <x v="0"/>
    <m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5"/>
    <m/>
    <m/>
    <m/>
    <n v="1"/>
    <m/>
    <s v="DEAD RECEDING MARGIN"/>
    <x v="1"/>
    <x v="22"/>
    <s v="Unkown partial mortality"/>
    <m/>
    <m/>
  </r>
  <r>
    <d v="2013-11-01T00:00:00"/>
    <x v="2"/>
    <x v="6"/>
    <x v="18"/>
    <s v="WFP"/>
    <s v="Scleractinian"/>
    <s v="Dichocoenia stokesii"/>
    <n v="1"/>
    <n v="0.05"/>
    <n v="28"/>
    <s v="N/A"/>
    <m/>
    <s v="Y"/>
    <m/>
    <m/>
    <m/>
    <x v="0"/>
    <n v="6"/>
    <m/>
    <m/>
    <m/>
    <n v="1"/>
    <m/>
    <m/>
    <x v="0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0"/>
    <n v="7"/>
    <m/>
    <m/>
    <m/>
    <n v="1"/>
    <m/>
    <s v="Blemish w/ sediment"/>
    <x v="1"/>
    <x v="3"/>
    <m/>
    <m/>
    <m/>
  </r>
  <r>
    <d v="2013-11-01T00:00:00"/>
    <x v="2"/>
    <x v="6"/>
    <x v="18"/>
    <s v="WFP"/>
    <s v="Scleractinian"/>
    <s v="Dichocoenia stokesii"/>
    <n v="1"/>
    <n v="0.05"/>
    <n v="28"/>
    <s v="N/A"/>
    <m/>
    <s v="Y"/>
    <m/>
    <m/>
    <m/>
    <x v="0"/>
    <n v="8"/>
    <m/>
    <m/>
    <m/>
    <n v="0"/>
    <m/>
    <s v="Blemish w/ sediment"/>
    <x v="0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0"/>
    <n v="9"/>
    <m/>
    <m/>
    <m/>
    <n v="1"/>
    <s v="UB"/>
    <s v="BLEMISH WITH SEDIMENT;RECEDING MARGIN/WORMS W/SEDIMENT"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1"/>
    <x v="3"/>
    <m/>
    <m/>
    <m/>
  </r>
  <r>
    <d v="2013-11-01T00:00:00"/>
    <x v="2"/>
    <x v="6"/>
    <x v="19"/>
    <s v="WFP"/>
    <s v="Scleractinian"/>
    <s v="Oculina diffusa"/>
    <n v="1"/>
    <n v="0.05"/>
    <n v="28"/>
    <s v="N/A"/>
    <m/>
    <s v="Y"/>
    <m/>
    <m/>
    <m/>
    <x v="0"/>
    <n v="2"/>
    <m/>
    <m/>
    <m/>
    <n v="0"/>
    <m/>
    <s v="Eco ball"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5"/>
    <m/>
    <m/>
    <m/>
    <n v="1"/>
    <s v="WP"/>
    <s v="White Plague"/>
    <x v="1"/>
    <x v="23"/>
    <s v="unknown band"/>
    <m/>
    <m/>
  </r>
  <r>
    <d v="2013-11-01T00:00:00"/>
    <x v="2"/>
    <x v="6"/>
    <x v="19"/>
    <s v="WFP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s v="sed dust"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0"/>
    <n v="10"/>
    <m/>
    <m/>
    <m/>
    <n v="0"/>
    <m/>
    <m/>
    <x v="1"/>
    <x v="3"/>
    <m/>
    <m/>
    <m/>
  </r>
  <r>
    <d v="2013-11-01T00:00:00"/>
    <x v="2"/>
    <x v="6"/>
    <x v="20"/>
    <s v="WFP"/>
    <s v="Scleractinian"/>
    <s v="Meandrina meandrites"/>
    <n v="1"/>
    <n v="0.05"/>
    <n v="28"/>
    <s v="N/A"/>
    <m/>
    <s v="Y"/>
    <m/>
    <m/>
    <m/>
    <x v="0"/>
    <n v="1"/>
    <m/>
    <m/>
    <n v="32"/>
    <n v="0"/>
    <m/>
    <m/>
    <x v="0"/>
    <x v="0"/>
    <s v="sed"/>
    <m/>
    <m/>
  </r>
  <r>
    <d v="2013-11-01T00:00:00"/>
    <x v="2"/>
    <x v="6"/>
    <x v="20"/>
    <s v="WFP"/>
    <s v="Scleractinian"/>
    <s v="Siderastrea siderea"/>
    <n v="1"/>
    <n v="0.05"/>
    <n v="28"/>
    <s v="N/A"/>
    <m/>
    <s v="Y"/>
    <m/>
    <m/>
    <m/>
    <x v="0"/>
    <n v="2"/>
    <m/>
    <m/>
    <n v="15"/>
    <n v="1"/>
    <m/>
    <m/>
    <x v="1"/>
    <x v="7"/>
    <m/>
    <m/>
    <m/>
  </r>
  <r>
    <d v="2013-11-01T00:00:00"/>
    <x v="2"/>
    <x v="6"/>
    <x v="20"/>
    <s v="WFP"/>
    <s v="Scleractinian"/>
    <s v="Colophyllia natans"/>
    <n v="1"/>
    <n v="0.05"/>
    <n v="28"/>
    <s v="N/A"/>
    <m/>
    <s v="Y"/>
    <m/>
    <m/>
    <m/>
    <x v="0"/>
    <n v="3"/>
    <m/>
    <m/>
    <n v="32"/>
    <n v="0"/>
    <m/>
    <m/>
    <x v="0"/>
    <x v="0"/>
    <m/>
    <m/>
    <m/>
  </r>
  <r>
    <d v="2013-11-01T00:00:00"/>
    <x v="2"/>
    <x v="6"/>
    <x v="20"/>
    <s v="WFP"/>
    <s v="Scleractinian"/>
    <s v="Meandrina meandrites"/>
    <n v="1"/>
    <n v="0.05"/>
    <n v="28"/>
    <s v="N/A"/>
    <m/>
    <s v="Y"/>
    <m/>
    <m/>
    <m/>
    <x v="0"/>
    <n v="4"/>
    <m/>
    <m/>
    <n v="23"/>
    <n v="0"/>
    <m/>
    <s v="POM @ BASE"/>
    <x v="1"/>
    <x v="3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5"/>
    <m/>
    <m/>
    <n v="9"/>
    <n v="0"/>
    <m/>
    <m/>
    <x v="0"/>
    <x v="0"/>
    <s v="sed"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6"/>
    <m/>
    <m/>
    <n v="12"/>
    <n v="0"/>
    <m/>
    <m/>
    <x v="0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7"/>
    <m/>
    <m/>
    <n v="9"/>
    <n v="0"/>
    <m/>
    <m/>
    <x v="0"/>
    <x v="0"/>
    <s v="sed dust"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8"/>
    <m/>
    <m/>
    <n v="7"/>
    <n v="0"/>
    <m/>
    <m/>
    <x v="0"/>
    <x v="0"/>
    <m/>
    <m/>
    <m/>
  </r>
  <r>
    <d v="2013-11-01T00:00:00"/>
    <x v="2"/>
    <x v="6"/>
    <x v="20"/>
    <s v="WFP"/>
    <s v="Scleractinian"/>
    <s v="Siderastrea siderea"/>
    <n v="1"/>
    <n v="0.05"/>
    <n v="28"/>
    <s v="N/A"/>
    <m/>
    <s v="Y"/>
    <m/>
    <m/>
    <m/>
    <x v="0"/>
    <n v="9"/>
    <m/>
    <m/>
    <n v="12"/>
    <n v="1"/>
    <m/>
    <s v="Blemish w/ sediment/receedimg margin"/>
    <x v="0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10"/>
    <m/>
    <m/>
    <n v="8"/>
    <m/>
    <m/>
    <m/>
    <x v="0"/>
    <x v="0"/>
    <s v="sed dust"/>
    <m/>
    <m/>
  </r>
  <r>
    <d v="2013-11-12T00:00:00"/>
    <x v="3"/>
    <x v="6"/>
    <x v="18"/>
    <s v="BG"/>
    <s v="Scleractinian"/>
    <s v="Solenastrea bournoni"/>
    <n v="1"/>
    <n v="0.05"/>
    <n v="28"/>
    <s v="N/A"/>
    <m/>
    <s v="Y"/>
    <m/>
    <m/>
    <m/>
    <x v="0"/>
    <n v="1"/>
    <m/>
    <m/>
    <m/>
    <n v="1"/>
    <m/>
    <s v="FB"/>
    <x v="1"/>
    <x v="14"/>
    <s v="physical damage, scouring on the top"/>
    <m/>
    <m/>
  </r>
  <r>
    <d v="2013-11-12T00:00:00"/>
    <x v="3"/>
    <x v="6"/>
    <x v="18"/>
    <s v="BG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5"/>
    <m/>
    <m/>
    <m/>
    <n v="0"/>
    <s v="SED"/>
    <s v="SEDIMENT"/>
    <x v="0"/>
    <x v="0"/>
    <m/>
    <m/>
    <m/>
  </r>
  <r>
    <d v="2013-11-12T00:00:00"/>
    <x v="3"/>
    <x v="6"/>
    <x v="18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12T00:00:00"/>
    <x v="3"/>
    <x v="6"/>
    <x v="18"/>
    <s v="BG"/>
    <s v="Scleractinian"/>
    <s v="Stephanocoenia intercepta"/>
    <n v="1"/>
    <n v="0.05"/>
    <n v="28"/>
    <s v="N/A"/>
    <m/>
    <s v="Y"/>
    <m/>
    <m/>
    <m/>
    <x v="0"/>
    <n v="7"/>
    <m/>
    <m/>
    <m/>
    <n v="0"/>
    <s v="SED"/>
    <s v="SEDIMENT"/>
    <x v="0"/>
    <x v="0"/>
    <m/>
    <m/>
    <m/>
  </r>
  <r>
    <d v="2013-11-12T00:00:00"/>
    <x v="3"/>
    <x v="6"/>
    <x v="18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s v="SED"/>
    <s v="SEDIMENT"/>
    <x v="1"/>
    <x v="2"/>
    <m/>
    <m/>
    <m/>
  </r>
  <r>
    <d v="2013-11-12T00:00:00"/>
    <x v="3"/>
    <x v="6"/>
    <x v="18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1-12T00:00:00"/>
    <x v="3"/>
    <x v="6"/>
    <x v="19"/>
    <s v="BG"/>
    <s v="Scleractinian"/>
    <s v="Oculina diffusa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4"/>
    <m/>
    <m/>
    <m/>
    <n v="0"/>
    <m/>
    <s v="SEDIMENT"/>
    <x v="1"/>
    <x v="2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5"/>
    <m/>
    <m/>
    <m/>
    <n v="1"/>
    <s v="UB"/>
    <s v="Sediment in disease band"/>
    <x v="1"/>
    <x v="23"/>
    <s v="BANDED WHITE DISEASE"/>
    <m/>
    <m/>
  </r>
  <r>
    <d v="2013-11-12T00:00:00"/>
    <x v="3"/>
    <x v="6"/>
    <x v="19"/>
    <s v="BG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s v="SEDIMENT"/>
    <x v="0"/>
    <x v="0"/>
    <s v="sed dust"/>
    <m/>
    <m/>
  </r>
  <r>
    <d v="2013-11-12T00:00:00"/>
    <x v="3"/>
    <x v="6"/>
    <x v="19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s v="SEDIMENT"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s v="SEDIMENT"/>
    <x v="0"/>
    <x v="0"/>
    <m/>
    <m/>
    <m/>
  </r>
  <r>
    <d v="2013-11-12T00:00:00"/>
    <x v="3"/>
    <x v="6"/>
    <x v="19"/>
    <s v="BG"/>
    <s v="Scleractinian"/>
    <s v="Stephanocoenia intercepta"/>
    <n v="1"/>
    <n v="0.05"/>
    <n v="28"/>
    <s v="N/A"/>
    <m/>
    <s v="Y"/>
    <m/>
    <m/>
    <m/>
    <x v="0"/>
    <n v="10"/>
    <m/>
    <m/>
    <m/>
    <n v="0"/>
    <m/>
    <s v="SEDIMENT"/>
    <x v="1"/>
    <x v="3"/>
    <m/>
    <m/>
    <m/>
  </r>
  <r>
    <d v="2013-11-12T00:00:00"/>
    <x v="3"/>
    <x v="6"/>
    <x v="20"/>
    <s v="BG"/>
    <s v="Scleractinian"/>
    <s v="Meandrina meandrites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0"/>
    <n v="2"/>
    <m/>
    <m/>
    <m/>
    <n v="0"/>
    <m/>
    <s v="SEDIMENT"/>
    <x v="0"/>
    <x v="0"/>
    <m/>
    <m/>
    <m/>
  </r>
  <r>
    <d v="2013-11-12T00:00:00"/>
    <x v="3"/>
    <x v="6"/>
    <x v="20"/>
    <s v="BG"/>
    <s v="Scleractinian"/>
    <s v="Colophyllia natans"/>
    <n v="1"/>
    <n v="0.05"/>
    <n v="28"/>
    <s v="N/A"/>
    <m/>
    <s v="Y"/>
    <m/>
    <m/>
    <m/>
    <x v="0"/>
    <n v="3"/>
    <m/>
    <m/>
    <m/>
    <n v="0"/>
    <m/>
    <s v="SEDIMENT"/>
    <x v="0"/>
    <x v="0"/>
    <m/>
    <m/>
    <m/>
  </r>
  <r>
    <d v="2013-11-12T00:00:00"/>
    <x v="3"/>
    <x v="6"/>
    <x v="20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1"/>
    <x v="3"/>
    <m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5"/>
    <m/>
    <m/>
    <m/>
    <n v="0"/>
    <m/>
    <m/>
    <x v="0"/>
    <x v="0"/>
    <m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s v="sed dust"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8"/>
    <m/>
    <m/>
    <m/>
    <n v="0"/>
    <m/>
    <m/>
    <x v="0"/>
    <x v="0"/>
    <s v="sed dust"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0"/>
    <n v="9"/>
    <m/>
    <m/>
    <m/>
    <n v="0"/>
    <m/>
    <s v="SEDIMENT"/>
    <x v="1"/>
    <x v="7"/>
    <m/>
    <m/>
    <m/>
  </r>
  <r>
    <d v="2013-11-12T00:00:00"/>
    <x v="3"/>
    <x v="6"/>
    <x v="20"/>
    <s v="BG"/>
    <s v="Scleractinian"/>
    <s v="Dichocoenia stokesii"/>
    <m/>
    <m/>
    <m/>
    <m/>
    <m/>
    <m/>
    <m/>
    <m/>
    <m/>
    <x v="0"/>
    <n v="10"/>
    <m/>
    <m/>
    <m/>
    <s v="-"/>
    <m/>
    <s v="no data"/>
    <x v="0"/>
    <x v="0"/>
    <s v="sed dust"/>
    <m/>
    <m/>
  </r>
  <r>
    <d v="2013-10-18T00:00:00"/>
    <x v="0"/>
    <x v="7"/>
    <x v="21"/>
    <s v="WFP"/>
    <s v="Scleractinian"/>
    <s v="Meandrina meandrites"/>
    <n v="1"/>
    <n v="0.05"/>
    <n v="27"/>
    <n v="5"/>
    <m/>
    <s v="Y"/>
    <m/>
    <m/>
    <m/>
    <x v="0"/>
    <n v="1"/>
    <n v="0.6"/>
    <s v="L"/>
    <n v="23"/>
    <n v="0"/>
    <m/>
    <m/>
    <x v="0"/>
    <x v="0"/>
    <m/>
    <m/>
    <m/>
  </r>
  <r>
    <d v="2013-10-18T00:00:00"/>
    <x v="0"/>
    <x v="7"/>
    <x v="21"/>
    <s v="WFP"/>
    <s v="Scleractinian"/>
    <s v="Stephanocoenia intercepta"/>
    <n v="1"/>
    <n v="0.05"/>
    <n v="27"/>
    <n v="5"/>
    <m/>
    <s v="Y"/>
    <m/>
    <m/>
    <m/>
    <x v="0"/>
    <n v="2"/>
    <n v="3.2"/>
    <s v="R"/>
    <n v="11"/>
    <n v="0"/>
    <m/>
    <s v="SPONGE OVERGROWTH"/>
    <x v="0"/>
    <x v="0"/>
    <m/>
    <m/>
    <m/>
  </r>
  <r>
    <d v="2013-10-18T00:00:00"/>
    <x v="0"/>
    <x v="7"/>
    <x v="21"/>
    <s v="WFP"/>
    <s v="Scleractinian"/>
    <s v="Solenastrea bournoni"/>
    <n v="1"/>
    <n v="0.05"/>
    <n v="27"/>
    <n v="5"/>
    <m/>
    <s v="Y"/>
    <m/>
    <m/>
    <m/>
    <x v="0"/>
    <n v="3"/>
    <n v="4.7"/>
    <s v="R"/>
    <n v="7"/>
    <n v="0"/>
    <m/>
    <s v="FAR RIGHT"/>
    <x v="0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4"/>
    <n v="4.7"/>
    <s v="C"/>
    <n v="6"/>
    <n v="0"/>
    <m/>
    <m/>
    <x v="0"/>
    <x v="0"/>
    <m/>
    <m/>
    <m/>
  </r>
  <r>
    <d v="2013-10-18T00:00:00"/>
    <x v="0"/>
    <x v="7"/>
    <x v="21"/>
    <s v="WFP"/>
    <s v="Scleractinian"/>
    <s v="Solenastrea bournoni"/>
    <n v="1"/>
    <n v="0.05"/>
    <n v="27"/>
    <n v="5"/>
    <m/>
    <s v="Y"/>
    <m/>
    <m/>
    <m/>
    <x v="0"/>
    <n v="5"/>
    <n v="5.3"/>
    <s v="L"/>
    <n v="9"/>
    <n v="0"/>
    <m/>
    <m/>
    <x v="1"/>
    <x v="3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6"/>
    <n v="7.7"/>
    <s v="L"/>
    <n v="10"/>
    <n v="0"/>
    <m/>
    <m/>
    <x v="0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7"/>
    <n v="11"/>
    <s v="R"/>
    <n v="7"/>
    <n v="0"/>
    <m/>
    <m/>
    <x v="0"/>
    <x v="0"/>
    <s v="sed dust"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8"/>
    <n v="17.600000000000001"/>
    <s v="L"/>
    <n v="7"/>
    <n v="0"/>
    <m/>
    <m/>
    <x v="0"/>
    <x v="0"/>
    <m/>
    <m/>
    <m/>
  </r>
  <r>
    <d v="2013-10-18T00:00:00"/>
    <x v="0"/>
    <x v="7"/>
    <x v="21"/>
    <s v="WFP"/>
    <s v="Scleractinian"/>
    <s v="Oculina diffusa"/>
    <n v="1"/>
    <n v="0.05"/>
    <n v="27"/>
    <n v="5"/>
    <m/>
    <s v="Y"/>
    <m/>
    <m/>
    <m/>
    <x v="0"/>
    <n v="9"/>
    <n v="19.100000000000001"/>
    <s v="L"/>
    <n v="12"/>
    <n v="0"/>
    <m/>
    <m/>
    <x v="0"/>
    <x v="0"/>
    <m/>
    <m/>
    <m/>
  </r>
  <r>
    <d v="2013-10-18T00:00:00"/>
    <x v="0"/>
    <x v="7"/>
    <x v="22"/>
    <s v="WFP"/>
    <s v="Scleractinian"/>
    <s v="Oculina diffusa"/>
    <n v="1"/>
    <n v="0.05"/>
    <n v="27"/>
    <n v="4.8"/>
    <m/>
    <s v="Y"/>
    <m/>
    <m/>
    <m/>
    <x v="0"/>
    <n v="1"/>
    <n v="2.8"/>
    <s v="L"/>
    <n v="17"/>
    <s v="-"/>
    <m/>
    <m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2"/>
    <n v="2.9"/>
    <s v="R"/>
    <n v="11"/>
    <n v="0"/>
    <m/>
    <m/>
    <x v="1"/>
    <x v="2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3"/>
    <n v="4.5"/>
    <s v="R"/>
    <n v="7"/>
    <n v="0"/>
    <m/>
    <m/>
    <x v="0"/>
    <x v="0"/>
    <m/>
    <m/>
    <m/>
  </r>
  <r>
    <d v="2013-10-18T00:00:00"/>
    <x v="0"/>
    <x v="7"/>
    <x v="22"/>
    <s v="WFP"/>
    <s v="Scleractinian"/>
    <s v="Solenastrea bournoni"/>
    <n v="1"/>
    <n v="0.05"/>
    <n v="27"/>
    <n v="4.8"/>
    <m/>
    <s v="Y"/>
    <m/>
    <m/>
    <m/>
    <x v="0"/>
    <n v="4"/>
    <n v="8.1999999999999993"/>
    <s v="R"/>
    <n v="6"/>
    <n v="0"/>
    <m/>
    <m/>
    <x v="1"/>
    <x v="3"/>
    <m/>
    <m/>
    <m/>
  </r>
  <r>
    <d v="2013-10-18T00:00:00"/>
    <x v="0"/>
    <x v="7"/>
    <x v="22"/>
    <s v="WFP"/>
    <s v="Scleractinian"/>
    <s v="Solenastrea bournoni"/>
    <n v="1"/>
    <n v="0.05"/>
    <n v="27"/>
    <n v="4.8"/>
    <m/>
    <s v="Y"/>
    <m/>
    <m/>
    <m/>
    <x v="0"/>
    <n v="5"/>
    <n v="12.5"/>
    <s v="L"/>
    <n v="7"/>
    <n v="0"/>
    <m/>
    <m/>
    <x v="1"/>
    <x v="24"/>
    <s v="receeding margin"/>
    <m/>
    <m/>
  </r>
  <r>
    <d v="2013-10-18T00:00:00"/>
    <x v="0"/>
    <x v="7"/>
    <x v="22"/>
    <s v="WFP"/>
    <s v="Scleractinian"/>
    <s v="Siderastrea siderea"/>
    <n v="1"/>
    <n v="0.05"/>
    <n v="27"/>
    <n v="4.8"/>
    <m/>
    <s v="Y"/>
    <m/>
    <m/>
    <m/>
    <x v="0"/>
    <n v="6"/>
    <n v="12.9"/>
    <s v="L"/>
    <n v="7"/>
    <n v="1"/>
    <m/>
    <s v="25 POM"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7"/>
    <n v="19"/>
    <s v="R"/>
    <n v="7"/>
    <n v="0"/>
    <m/>
    <m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8"/>
    <n v="19.899999999999999"/>
    <s v="L"/>
    <n v="10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1"/>
    <n v="0.1"/>
    <s v="R"/>
    <n v="6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2"/>
    <n v="2.9"/>
    <s v="R"/>
    <n v="11"/>
    <n v="0"/>
    <m/>
    <m/>
    <x v="0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0"/>
    <n v="3"/>
    <n v="6.3"/>
    <s v="L"/>
    <n v="25"/>
    <n v="0"/>
    <m/>
    <m/>
    <x v="1"/>
    <x v="13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4"/>
    <n v="7.3"/>
    <s v="L"/>
    <n v="5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5"/>
    <n v="8.6999999999999993"/>
    <s v="L"/>
    <n v="10"/>
    <n v="0"/>
    <m/>
    <s v="FAR LEFT"/>
    <x v="0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0"/>
    <n v="6"/>
    <n v="9.5"/>
    <s v="L"/>
    <n v="7"/>
    <n v="0"/>
    <m/>
    <m/>
    <x v="1"/>
    <x v="3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7"/>
    <n v="16.600000000000001"/>
    <s v="R"/>
    <n v="6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8"/>
    <n v="18.7"/>
    <s v="L"/>
    <n v="8"/>
    <n v="0"/>
    <m/>
    <m/>
    <x v="0"/>
    <x v="0"/>
    <s v="sed"/>
    <m/>
    <m/>
  </r>
  <r>
    <d v="2013-10-22T00:00:00"/>
    <x v="1"/>
    <x v="7"/>
    <x v="21"/>
    <s v="BG"/>
    <s v="Scleractinian"/>
    <s v="Meandrina meandrites"/>
    <n v="1"/>
    <n v="0.05"/>
    <n v="27"/>
    <n v="5"/>
    <m/>
    <s v="Y"/>
    <m/>
    <m/>
    <m/>
    <x v="0"/>
    <n v="1"/>
    <m/>
    <m/>
    <m/>
    <n v="0"/>
    <m/>
    <m/>
    <x v="0"/>
    <x v="0"/>
    <m/>
    <m/>
    <m/>
  </r>
  <r>
    <d v="2013-10-22T00:00:00"/>
    <x v="1"/>
    <x v="7"/>
    <x v="21"/>
    <s v="BG"/>
    <s v="Scleractinian"/>
    <s v="Stephanocoenia intercepta"/>
    <n v="1"/>
    <n v="0.05"/>
    <n v="27"/>
    <n v="5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3"/>
    <m/>
    <m/>
    <m/>
    <n v="0"/>
    <m/>
    <m/>
    <x v="0"/>
    <x v="0"/>
    <m/>
    <m/>
    <m/>
  </r>
  <r>
    <d v="2013-10-22T00:00:00"/>
    <x v="1"/>
    <x v="7"/>
    <x v="21"/>
    <s v="BG"/>
    <s v="Scleractinian"/>
    <s v="Solenastrea bournoni"/>
    <n v="1"/>
    <n v="0.05"/>
    <n v="27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7"/>
    <x v="21"/>
    <s v="BG"/>
    <s v="Scleractinian"/>
    <s v="Solenastrea bournoni"/>
    <n v="1"/>
    <n v="0.05"/>
    <n v="27"/>
    <n v="5"/>
    <m/>
    <s v="Y"/>
    <m/>
    <m/>
    <m/>
    <x v="0"/>
    <n v="5"/>
    <m/>
    <m/>
    <m/>
    <n v="0"/>
    <m/>
    <m/>
    <x v="1"/>
    <x v="3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8"/>
    <m/>
    <m/>
    <m/>
    <n v="0"/>
    <m/>
    <m/>
    <x v="0"/>
    <x v="0"/>
    <m/>
    <m/>
    <m/>
  </r>
  <r>
    <d v="2013-10-22T00:00:00"/>
    <x v="1"/>
    <x v="7"/>
    <x v="21"/>
    <s v="BG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0-22T00:00:00"/>
    <x v="1"/>
    <x v="7"/>
    <x v="22"/>
    <s v="BG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3"/>
    <m/>
    <m/>
    <m/>
    <n v="0"/>
    <m/>
    <m/>
    <x v="0"/>
    <x v="0"/>
    <m/>
    <m/>
    <m/>
  </r>
  <r>
    <d v="2013-10-22T00:00:00"/>
    <x v="1"/>
    <x v="7"/>
    <x v="22"/>
    <s v="BG"/>
    <s v="Scleractinian"/>
    <s v="Solenastrea bournoni"/>
    <n v="1"/>
    <n v="0.05"/>
    <n v="27"/>
    <n v="4.8"/>
    <m/>
    <s v="Y"/>
    <m/>
    <m/>
    <m/>
    <x v="0"/>
    <n v="4"/>
    <m/>
    <m/>
    <m/>
    <n v="0"/>
    <m/>
    <m/>
    <x v="1"/>
    <x v="3"/>
    <m/>
    <m/>
    <m/>
  </r>
  <r>
    <d v="2013-10-22T00:00:00"/>
    <x v="1"/>
    <x v="7"/>
    <x v="22"/>
    <s v="BG"/>
    <s v="Scleractinian"/>
    <s v="Solenastrea bournoni"/>
    <n v="1"/>
    <n v="0.05"/>
    <n v="27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7"/>
    <x v="22"/>
    <s v="BG"/>
    <s v="Scleractinian"/>
    <s v="Siderastrea siderea"/>
    <n v="1"/>
    <n v="0.05"/>
    <n v="27"/>
    <n v="4.8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8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m/>
    <x v="1"/>
    <x v="2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m/>
    <x v="1"/>
    <x v="3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4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m/>
    <x v="1"/>
    <x v="2"/>
    <m/>
    <m/>
    <m/>
  </r>
  <r>
    <d v="2013-11-01T00:00:00"/>
    <x v="2"/>
    <x v="7"/>
    <x v="21"/>
    <s v="MLR"/>
    <s v="Scleractinian"/>
    <s v="Meandrina meandrites"/>
    <n v="1"/>
    <n v="0.05"/>
    <n v="27"/>
    <n v="5"/>
    <m/>
    <s v="Y"/>
    <m/>
    <m/>
    <m/>
    <x v="0"/>
    <n v="1"/>
    <m/>
    <m/>
    <m/>
    <n v="0"/>
    <s v="PE"/>
    <s v="POLYPS EXTENDED"/>
    <x v="0"/>
    <x v="0"/>
    <s v="sed dust"/>
    <m/>
    <m/>
  </r>
  <r>
    <d v="2013-11-01T00:00:00"/>
    <x v="2"/>
    <x v="7"/>
    <x v="21"/>
    <s v="MLR"/>
    <s v="Scleractinian"/>
    <s v="Stephanocoenia intercepta"/>
    <n v="1"/>
    <n v="0.05"/>
    <n v="27"/>
    <n v="5"/>
    <m/>
    <s v="Y"/>
    <m/>
    <m/>
    <m/>
    <x v="0"/>
    <n v="2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3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Solenastrea bournoni"/>
    <n v="1"/>
    <n v="0.05"/>
    <n v="27"/>
    <n v="5"/>
    <m/>
    <s v="Y"/>
    <m/>
    <m/>
    <m/>
    <x v="0"/>
    <n v="4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Solenastrea bournoni"/>
    <n v="1"/>
    <n v="0.05"/>
    <n v="27"/>
    <n v="5"/>
    <m/>
    <s v="Y"/>
    <m/>
    <m/>
    <m/>
    <x v="0"/>
    <n v="5"/>
    <m/>
    <m/>
    <m/>
    <n v="0"/>
    <m/>
    <s v="SEDIMENT"/>
    <x v="1"/>
    <x v="3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6"/>
    <m/>
    <m/>
    <m/>
    <n v="0"/>
    <m/>
    <s v="WORMS"/>
    <x v="0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7"/>
    <m/>
    <m/>
    <m/>
    <n v="0"/>
    <m/>
    <s v="SEDIMENT"/>
    <x v="1"/>
    <x v="2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8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1-01T00:00:00"/>
    <x v="2"/>
    <x v="7"/>
    <x v="22"/>
    <s v="MLR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2"/>
    <m/>
    <m/>
    <m/>
    <n v="0"/>
    <s v="SED"/>
    <s v="SEDIMENT"/>
    <x v="0"/>
    <x v="0"/>
    <s v="sed dust"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3"/>
    <m/>
    <m/>
    <m/>
    <n v="0"/>
    <m/>
    <s v="WORMS"/>
    <x v="0"/>
    <x v="0"/>
    <s v="sed dust"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0"/>
    <n v="4"/>
    <m/>
    <m/>
    <m/>
    <n v="0"/>
    <m/>
    <m/>
    <x v="1"/>
    <x v="3"/>
    <m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0"/>
    <n v="5"/>
    <m/>
    <m/>
    <m/>
    <n v="1"/>
    <s v="M"/>
    <m/>
    <x v="1"/>
    <x v="3"/>
    <m/>
    <m/>
    <m/>
  </r>
  <r>
    <d v="2013-11-01T00:00:00"/>
    <x v="2"/>
    <x v="7"/>
    <x v="22"/>
    <s v="MLR"/>
    <s v="Scleractinian"/>
    <s v="Siderastrea siderea"/>
    <n v="1"/>
    <n v="0.05"/>
    <n v="27"/>
    <n v="4.8"/>
    <m/>
    <s v="Y"/>
    <m/>
    <m/>
    <m/>
    <x v="0"/>
    <n v="6"/>
    <m/>
    <m/>
    <m/>
    <n v="1"/>
    <s v="M"/>
    <m/>
    <x v="1"/>
    <x v="7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7"/>
    <m/>
    <m/>
    <m/>
    <n v="0"/>
    <s v="SED"/>
    <s v="SEDIMENT"/>
    <x v="0"/>
    <x v="0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8"/>
    <m/>
    <m/>
    <m/>
    <n v="0"/>
    <s v="SED"/>
    <s v="SEDIMENT"/>
    <x v="0"/>
    <x v="0"/>
    <s v="sed dust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s v="SEDIMENT"/>
    <x v="0"/>
    <x v="0"/>
    <s v="sed dust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m/>
    <x v="0"/>
    <x v="0"/>
    <m/>
    <m/>
    <m/>
  </r>
  <r>
    <d v="2013-11-01T00:00:00"/>
    <x v="2"/>
    <x v="7"/>
    <x v="23"/>
    <s v="MLR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s v="SEDIMENT"/>
    <x v="0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4"/>
    <m/>
    <m/>
    <m/>
    <n v="1"/>
    <s v="PB"/>
    <s v="single polyp (2) bleached"/>
    <x v="1"/>
    <x v="1"/>
    <s v="1 coralite bleached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s v="WORMS"/>
    <x v="0"/>
    <x v="0"/>
    <m/>
    <m/>
    <m/>
  </r>
  <r>
    <d v="2013-11-01T00:00:00"/>
    <x v="2"/>
    <x v="7"/>
    <x v="23"/>
    <s v="MLR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s v="SEDIMENT"/>
    <x v="1"/>
    <x v="2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s v="SEDIMENT"/>
    <x v="0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s v="SEDIMENT"/>
    <x v="1"/>
    <x v="2"/>
    <m/>
    <m/>
    <m/>
  </r>
  <r>
    <d v="2013-11-08T00:00:00"/>
    <x v="3"/>
    <x v="7"/>
    <x v="21"/>
    <s v="MLR"/>
    <s v="Scleractinian"/>
    <s v="Meandrina meandrites"/>
    <n v="1"/>
    <n v="0.05"/>
    <n v="27"/>
    <n v="5"/>
    <m/>
    <s v="Y"/>
    <m/>
    <m/>
    <m/>
    <x v="0"/>
    <n v="1"/>
    <m/>
    <m/>
    <m/>
    <n v="0"/>
    <m/>
    <m/>
    <x v="0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0"/>
    <n v="2"/>
    <m/>
    <m/>
    <m/>
    <n v="0"/>
    <m/>
    <s v="SEDIMENT/TURF"/>
    <x v="0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3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0"/>
    <n v="4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0"/>
    <n v="5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6"/>
    <m/>
    <m/>
    <m/>
    <n v="0"/>
    <m/>
    <s v="SEDIMENT/WORMS"/>
    <x v="0"/>
    <x v="0"/>
    <s v="sed dust"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7"/>
    <m/>
    <m/>
    <m/>
    <n v="0"/>
    <m/>
    <s v="SEDIMENT"/>
    <x v="0"/>
    <x v="0"/>
    <s v="sed dust"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8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1-08T00:00:00"/>
    <x v="3"/>
    <x v="7"/>
    <x v="22"/>
    <s v="MLR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2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3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Solenastrea bournoni"/>
    <n v="1"/>
    <n v="0.05"/>
    <n v="27"/>
    <n v="4.8"/>
    <m/>
    <s v="Y"/>
    <m/>
    <m/>
    <m/>
    <x v="0"/>
    <n v="4"/>
    <m/>
    <m/>
    <m/>
    <n v="0"/>
    <m/>
    <s v="SEDIMENT"/>
    <x v="1"/>
    <x v="15"/>
    <m/>
    <m/>
    <m/>
  </r>
  <r>
    <d v="2013-11-08T00:00:00"/>
    <x v="3"/>
    <x v="7"/>
    <x v="22"/>
    <s v="MLR"/>
    <s v="Scleractinian"/>
    <s v="Solenastrea bournoni"/>
    <n v="1"/>
    <n v="0.05"/>
    <n v="27"/>
    <n v="4.8"/>
    <m/>
    <s v="Y"/>
    <m/>
    <m/>
    <m/>
    <x v="0"/>
    <n v="5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Siderastrea siderea"/>
    <n v="1"/>
    <n v="0.05"/>
    <n v="27"/>
    <n v="4.8"/>
    <m/>
    <s v="Y"/>
    <m/>
    <m/>
    <m/>
    <x v="0"/>
    <n v="6"/>
    <m/>
    <m/>
    <m/>
    <n v="0"/>
    <m/>
    <s v="SEDIMENT/TURF"/>
    <x v="0"/>
    <x v="0"/>
    <s v="sed dust"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7"/>
    <m/>
    <m/>
    <m/>
    <n v="0"/>
    <m/>
    <s v="SEDIMENT"/>
    <x v="0"/>
    <x v="0"/>
    <s v="sed dust"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8"/>
    <m/>
    <m/>
    <m/>
    <n v="0"/>
    <m/>
    <s v="SEDIMENT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s v="SEDIMENT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s v="SEDIMENT"/>
    <x v="0"/>
    <x v="0"/>
    <m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s v="SEDIMENT"/>
    <x v="1"/>
    <x v="13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4"/>
    <m/>
    <m/>
    <m/>
    <n v="0"/>
    <s v="PB"/>
    <s v="1 POLYP B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m/>
    <x v="0"/>
    <x v="0"/>
    <s v="sed dust"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s v="SEDIMENT"/>
    <x v="1"/>
    <x v="13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s v="SEDIMENT"/>
    <x v="1"/>
    <x v="2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s v="SEDIMENT/TURF"/>
    <x v="1"/>
    <x v="2"/>
    <m/>
    <m/>
    <m/>
  </r>
  <r>
    <d v="2013-10-17T00:00:00"/>
    <x v="0"/>
    <x v="8"/>
    <x v="24"/>
    <s v="WFP"/>
    <s v="Scleractinian"/>
    <s v="Porites astreoides"/>
    <n v="1"/>
    <n v="0.05"/>
    <n v="24"/>
    <n v="4.5"/>
    <s v="Y"/>
    <s v="Y"/>
    <s v="Y"/>
    <s v="Y"/>
    <s v="Y"/>
    <x v="0"/>
    <n v="1"/>
    <n v="0.6"/>
    <s v="R"/>
    <n v="10"/>
    <n v="0"/>
    <m/>
    <m/>
    <x v="1"/>
    <x v="7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2"/>
    <n v="1.8"/>
    <s v="R"/>
    <n v="65"/>
    <n v="0"/>
    <m/>
    <s v="25% Old Dead MA"/>
    <x v="1"/>
    <x v="3"/>
    <m/>
    <n v="0"/>
    <m/>
  </r>
  <r>
    <d v="2013-10-17T00:00:00"/>
    <x v="0"/>
    <x v="8"/>
    <x v="24"/>
    <s v="WFP"/>
    <s v="Scleractinian"/>
    <s v="Stephanocoenia intercepta"/>
    <n v="1"/>
    <n v="0.05"/>
    <n v="24"/>
    <n v="4.5"/>
    <s v="Y"/>
    <s v="Y"/>
    <s v="Y"/>
    <s v="Y"/>
    <s v="Y"/>
    <x v="0"/>
    <n v="3"/>
    <n v="2.7"/>
    <s v="R"/>
    <n v="9"/>
    <n v="0"/>
    <m/>
    <s v="Holes Sed/MA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4"/>
    <n v="6"/>
    <s v="R"/>
    <n v="82"/>
    <n v="0"/>
    <m/>
    <m/>
    <x v="1"/>
    <x v="3"/>
    <m/>
    <n v="0"/>
    <m/>
  </r>
  <r>
    <d v="2013-10-17T00:00:00"/>
    <x v="0"/>
    <x v="8"/>
    <x v="24"/>
    <s v="WFP"/>
    <s v="Scleractinian"/>
    <s v="Dichocoenia stokesii"/>
    <n v="1"/>
    <n v="0.05"/>
    <n v="24"/>
    <n v="4.5"/>
    <s v="Y"/>
    <s v="Y"/>
    <s v="Y"/>
    <s v="Y"/>
    <s v="Y"/>
    <x v="0"/>
    <n v="5"/>
    <n v="8"/>
    <s v="L"/>
    <n v="15"/>
    <n v="0"/>
    <m/>
    <m/>
    <x v="0"/>
    <x v="0"/>
    <m/>
    <n v="0"/>
    <m/>
  </r>
  <r>
    <d v="2013-10-17T00:00:00"/>
    <x v="0"/>
    <x v="8"/>
    <x v="24"/>
    <s v="WFP"/>
    <s v="Scleractinian"/>
    <s v="Colophyllia natans"/>
    <n v="1"/>
    <n v="0.05"/>
    <n v="24"/>
    <n v="4.5"/>
    <s v="Y"/>
    <s v="Y"/>
    <s v="Y"/>
    <s v="Y"/>
    <s v="Y"/>
    <x v="0"/>
    <n v="6"/>
    <n v="10"/>
    <s v="L"/>
    <n v="27"/>
    <n v="0"/>
    <m/>
    <m/>
    <x v="0"/>
    <x v="0"/>
    <s v="sed dust"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7"/>
    <n v="10.199999999999999"/>
    <s v="ON"/>
    <n v="75"/>
    <n v="0"/>
    <m/>
    <s v="10% Old Dead 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8"/>
    <n v="12.6"/>
    <s v="L"/>
    <n v="85"/>
    <n v="0"/>
    <m/>
    <s v="10% Old Dead 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9"/>
    <n v="15.2"/>
    <s v="L"/>
    <n v="35"/>
    <n v="0"/>
    <m/>
    <s v="20% Gorg. Over"/>
    <x v="0"/>
    <x v="0"/>
    <m/>
    <n v="0"/>
    <m/>
  </r>
  <r>
    <d v="2013-10-17T00:00:00"/>
    <x v="0"/>
    <x v="8"/>
    <x v="24"/>
    <s v="WFP"/>
    <s v="Scleractinian"/>
    <s v="Siderastrea siderea"/>
    <n v="1"/>
    <n v="0.05"/>
    <n v="24"/>
    <n v="4.5"/>
    <s v="Y"/>
    <s v="Y"/>
    <s v="Y"/>
    <s v="Y"/>
    <s v="Y"/>
    <x v="0"/>
    <n v="10"/>
    <n v="19.100000000000001"/>
    <s v="L"/>
    <n v="10"/>
    <n v="0"/>
    <m/>
    <m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1"/>
    <n v="1"/>
    <s v="R"/>
    <n v="37"/>
    <n v="1"/>
    <m/>
    <s v="25% Old Dead MA"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2"/>
    <n v="4.4000000000000004"/>
    <s v="R"/>
    <n v="14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3"/>
    <n v="7.3"/>
    <s v="L"/>
    <n v="22"/>
    <n v="1"/>
    <m/>
    <s v="50% Old Dead"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4"/>
    <n v="7.9"/>
    <s v="L"/>
    <n v="32"/>
    <n v="0"/>
    <m/>
    <m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5"/>
    <n v="9.4"/>
    <s v="L"/>
    <n v="15"/>
    <n v="0"/>
    <m/>
    <m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6"/>
    <n v="12.1"/>
    <s v="R"/>
    <n v="13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7"/>
    <n v="13.6"/>
    <s v="R"/>
    <n v="12"/>
    <n v="0"/>
    <m/>
    <s v="Together w/ DSTO"/>
    <x v="0"/>
    <x v="0"/>
    <m/>
    <n v="0"/>
    <m/>
  </r>
  <r>
    <d v="2013-10-17T00:00:00"/>
    <x v="0"/>
    <x v="8"/>
    <x v="25"/>
    <s v="WFP"/>
    <s v="Scleractinian"/>
    <s v="Solenastrea bournoni"/>
    <n v="1"/>
    <n v="0.05"/>
    <n v="24"/>
    <n v="4.8"/>
    <s v="Y"/>
    <s v="Y"/>
    <s v="Y"/>
    <s v="Y"/>
    <s v="Y"/>
    <x v="0"/>
    <n v="8"/>
    <n v="13.7"/>
    <s v="R"/>
    <n v="8"/>
    <n v="0"/>
    <m/>
    <s v="Together w/ DSTO"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9"/>
    <n v="15.9"/>
    <s v="L"/>
    <n v="12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10"/>
    <n v="16.8"/>
    <s v="L"/>
    <n v="13"/>
    <n v="0"/>
    <m/>
    <m/>
    <x v="0"/>
    <x v="0"/>
    <m/>
    <n v="0"/>
    <m/>
  </r>
  <r>
    <d v="2013-10-17T00:00:00"/>
    <x v="0"/>
    <x v="8"/>
    <x v="26"/>
    <s v="WFP"/>
    <s v="Scleractinian"/>
    <s v="Diploria clivosa"/>
    <n v="1"/>
    <n v="0.05"/>
    <n v="24"/>
    <s v="N/A"/>
    <s v="Y"/>
    <s v="Y"/>
    <s v="Y"/>
    <s v="Y"/>
    <s v="Y"/>
    <x v="0"/>
    <n v="1"/>
    <n v="0.3"/>
    <s v="R"/>
    <n v="23"/>
    <n v="0"/>
    <m/>
    <m/>
    <x v="1"/>
    <x v="3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2"/>
    <n v="1.2"/>
    <s v="R"/>
    <n v="13"/>
    <n v="0"/>
    <m/>
    <m/>
    <x v="0"/>
    <x v="0"/>
    <m/>
    <n v="0"/>
    <m/>
  </r>
  <r>
    <d v="2013-10-17T00:00:00"/>
    <x v="0"/>
    <x v="8"/>
    <x v="26"/>
    <s v="WFP"/>
    <s v="Scleractinian"/>
    <s v="Solenastrea bournoni"/>
    <n v="1"/>
    <n v="0.05"/>
    <n v="24"/>
    <s v="N/A"/>
    <s v="Y"/>
    <s v="Y"/>
    <s v="Y"/>
    <s v="Y"/>
    <s v="Y"/>
    <x v="0"/>
    <n v="3"/>
    <n v="1.4"/>
    <s v="L"/>
    <n v="37"/>
    <n v="0"/>
    <m/>
    <m/>
    <x v="0"/>
    <x v="0"/>
    <m/>
    <n v="0"/>
    <m/>
  </r>
  <r>
    <d v="2013-10-17T00:00:00"/>
    <x v="0"/>
    <x v="8"/>
    <x v="26"/>
    <s v="WFP"/>
    <s v="Scleractinian"/>
    <s v="Stephanocoenia intercepta"/>
    <n v="1"/>
    <n v="0.05"/>
    <n v="24"/>
    <s v="N/A"/>
    <s v="Y"/>
    <s v="Y"/>
    <s v="Y"/>
    <s v="Y"/>
    <s v="Y"/>
    <x v="0"/>
    <n v="4"/>
    <n v="3.4"/>
    <s v="L"/>
    <n v="13"/>
    <n v="1"/>
    <m/>
    <m/>
    <x v="1"/>
    <x v="3"/>
    <m/>
    <n v="0"/>
    <m/>
  </r>
  <r>
    <d v="2013-10-17T00:00:00"/>
    <x v="0"/>
    <x v="8"/>
    <x v="26"/>
    <s v="WFP"/>
    <s v="Scleractinian"/>
    <s v="Diploria clivosa"/>
    <n v="1"/>
    <n v="0.05"/>
    <n v="24"/>
    <s v="N/A"/>
    <s v="Y"/>
    <s v="Y"/>
    <s v="Y"/>
    <s v="Y"/>
    <s v="Y"/>
    <x v="0"/>
    <n v="5"/>
    <n v="4.5"/>
    <s v="R"/>
    <n v="17"/>
    <n v="0"/>
    <m/>
    <m/>
    <x v="0"/>
    <x v="0"/>
    <m/>
    <n v="0"/>
    <m/>
  </r>
  <r>
    <d v="2013-10-17T00:00:00"/>
    <x v="0"/>
    <x v="8"/>
    <x v="26"/>
    <s v="WFP"/>
    <s v="Scleractinian"/>
    <s v="Porites astreoides"/>
    <n v="1"/>
    <n v="0.05"/>
    <n v="24"/>
    <s v="N/A"/>
    <s v="Y"/>
    <s v="Y"/>
    <s v="Y"/>
    <s v="Y"/>
    <s v="Y"/>
    <x v="0"/>
    <n v="6"/>
    <n v="6.7"/>
    <s v="R"/>
    <n v="12"/>
    <n v="1"/>
    <m/>
    <s v="Fish bites Worm holes"/>
    <x v="0"/>
    <x v="0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7"/>
    <n v="11.3"/>
    <s v="L"/>
    <n v="10"/>
    <n v="0"/>
    <m/>
    <m/>
    <x v="0"/>
    <x v="0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8"/>
    <n v="14.1"/>
    <s v="R"/>
    <n v="10"/>
    <n v="0"/>
    <m/>
    <m/>
    <x v="1"/>
    <x v="3"/>
    <m/>
    <n v="0"/>
    <m/>
  </r>
  <r>
    <d v="2013-10-17T00:00:00"/>
    <x v="0"/>
    <x v="8"/>
    <x v="26"/>
    <s v="WFP"/>
    <s v="Scleractinian"/>
    <s v="Montastraea cavernosa"/>
    <n v="1"/>
    <n v="0.05"/>
    <n v="24"/>
    <s v="N/A"/>
    <s v="Y"/>
    <s v="Y"/>
    <s v="Y"/>
    <s v="Y"/>
    <s v="Y"/>
    <x v="0"/>
    <n v="9"/>
    <n v="19.2"/>
    <s v="R"/>
    <n v="21"/>
    <n v="1"/>
    <m/>
    <s v="Old dead MA"/>
    <x v="0"/>
    <x v="0"/>
    <m/>
    <n v="0"/>
    <m/>
  </r>
  <r>
    <d v="2013-10-17T00:00:00"/>
    <x v="0"/>
    <x v="8"/>
    <x v="26"/>
    <s v="WFP"/>
    <s v="Scleractinian"/>
    <s v="Stephanocoenia intercepta"/>
    <n v="1"/>
    <n v="0.05"/>
    <n v="24"/>
    <s v="N/A"/>
    <s v="Y"/>
    <s v="Y"/>
    <s v="Y"/>
    <s v="Y"/>
    <s v="Y"/>
    <x v="0"/>
    <n v="10"/>
    <n v="19.3"/>
    <s v="L"/>
    <n v="18"/>
    <n v="1"/>
    <m/>
    <m/>
    <x v="0"/>
    <x v="0"/>
    <m/>
    <n v="0"/>
    <m/>
  </r>
  <r>
    <d v="2013-10-21T00:00:00"/>
    <x v="1"/>
    <x v="8"/>
    <x v="24"/>
    <s v="BG"/>
    <s v="Scleractinian"/>
    <s v="Porites astreoides"/>
    <n v="1"/>
    <n v="0.05"/>
    <n v="24"/>
    <n v="4.5"/>
    <s v="Y"/>
    <s v="Y"/>
    <s v="Y"/>
    <s v="Y"/>
    <s v="Y"/>
    <x v="0"/>
    <n v="1"/>
    <m/>
    <m/>
    <m/>
    <n v="0"/>
    <m/>
    <m/>
    <x v="1"/>
    <x v="7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m/>
    <m/>
    <x v="0"/>
    <x v="0"/>
    <m/>
    <m/>
    <m/>
  </r>
  <r>
    <d v="2013-10-21T00:00:00"/>
    <x v="1"/>
    <x v="8"/>
    <x v="24"/>
    <s v="BG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Tube worms Sed."/>
    <x v="0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m/>
    <m/>
    <x v="0"/>
    <x v="0"/>
    <m/>
    <m/>
    <m/>
  </r>
  <r>
    <d v="2013-10-21T00:00:00"/>
    <x v="1"/>
    <x v="8"/>
    <x v="24"/>
    <s v="BG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4"/>
    <s v="BG"/>
    <s v="Scleractinian"/>
    <s v="Colophyllia natans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m/>
    <m/>
    <x v="1"/>
    <x v="3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m/>
    <m/>
    <x v="1"/>
    <x v="3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m/>
    <s v="Gorg. Comp. (br)"/>
    <x v="1"/>
    <x v="3"/>
    <m/>
    <m/>
    <m/>
  </r>
  <r>
    <d v="2013-10-21T00:00:00"/>
    <x v="1"/>
    <x v="8"/>
    <x v="24"/>
    <s v="BG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m/>
    <m/>
    <x v="1"/>
    <x v="3"/>
    <m/>
    <n v="0"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m/>
    <x v="1"/>
    <x v="3"/>
    <m/>
    <n v="0"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m/>
    <x v="0"/>
    <x v="0"/>
    <m/>
    <n v="0"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m/>
    <x v="1"/>
    <x v="3"/>
    <m/>
    <n v="0"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7"/>
    <m/>
    <m/>
    <m/>
    <n v="0"/>
    <m/>
    <s v="WORM TUBES"/>
    <x v="0"/>
    <x v="0"/>
    <m/>
    <m/>
    <m/>
  </r>
  <r>
    <d v="2013-10-21T00:00:00"/>
    <x v="1"/>
    <x v="8"/>
    <x v="25"/>
    <s v="BG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1"/>
    <x v="3"/>
    <m/>
    <m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10"/>
    <m/>
    <m/>
    <m/>
    <n v="0"/>
    <m/>
    <m/>
    <x v="0"/>
    <x v="0"/>
    <m/>
    <m/>
    <m/>
  </r>
  <r>
    <d v="2013-10-21T00:00:00"/>
    <x v="1"/>
    <x v="8"/>
    <x v="26"/>
    <s v="BG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m/>
    <m/>
    <x v="1"/>
    <x v="3"/>
    <m/>
    <m/>
    <m/>
  </r>
  <r>
    <d v="2013-10-21T00:00:00"/>
    <x v="1"/>
    <x v="8"/>
    <x v="26"/>
    <s v="BG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m/>
    <x v="0"/>
    <x v="0"/>
    <m/>
    <m/>
    <m/>
  </r>
  <r>
    <d v="2013-10-21T00:00:00"/>
    <x v="1"/>
    <x v="8"/>
    <x v="26"/>
    <s v="BG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6"/>
    <s v="BG"/>
    <s v="Scleractinian"/>
    <s v="Porites astreoides"/>
    <n v="1"/>
    <n v="0.05"/>
    <n v="24"/>
    <s v="N/A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7"/>
    <m/>
    <m/>
    <m/>
    <n v="0"/>
    <m/>
    <m/>
    <x v="0"/>
    <x v="0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m/>
    <x v="0"/>
    <x v="0"/>
    <m/>
    <m/>
    <m/>
  </r>
  <r>
    <d v="2013-10-21T00:00:00"/>
    <x v="1"/>
    <x v="8"/>
    <x v="26"/>
    <s v="BG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CDEL"/>
    <x v="0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0"/>
    <n v="10"/>
    <m/>
    <m/>
    <m/>
    <n v="0"/>
    <m/>
    <s v="Worm TUBES"/>
    <x v="0"/>
    <x v="0"/>
    <m/>
    <m/>
    <m/>
  </r>
  <r>
    <d v="2013-11-01T00:00:00"/>
    <x v="2"/>
    <x v="8"/>
    <x v="24"/>
    <s v="MLR"/>
    <s v="Scleractinian"/>
    <s v="Porites astreoides"/>
    <n v="1"/>
    <n v="0.05"/>
    <n v="24"/>
    <n v="4.5"/>
    <s v="Y"/>
    <s v="Y"/>
    <s v="Y"/>
    <s v="Y"/>
    <s v="Y"/>
    <x v="0"/>
    <n v="1"/>
    <m/>
    <m/>
    <m/>
    <n v="1"/>
    <m/>
    <s v="FB"/>
    <x v="1"/>
    <x v="4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s v="PE"/>
    <s v="Tent. Out"/>
    <x v="1"/>
    <x v="3"/>
    <m/>
    <m/>
    <m/>
  </r>
  <r>
    <d v="2013-11-01T00:00:00"/>
    <x v="2"/>
    <x v="8"/>
    <x v="24"/>
    <s v="MLR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Sed. Turf"/>
    <x v="0"/>
    <x v="0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s v="PE"/>
    <s v="Tent. Out"/>
    <x v="0"/>
    <x v="0"/>
    <m/>
    <m/>
    <m/>
  </r>
  <r>
    <d v="2013-11-01T00:00:00"/>
    <x v="2"/>
    <x v="8"/>
    <x v="24"/>
    <s v="MLR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1-01T00:00:00"/>
    <x v="2"/>
    <x v="8"/>
    <x v="24"/>
    <s v="MLR"/>
    <s v="Scleractinian"/>
    <s v="Diploria strigosa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s v="PE"/>
    <s v="Tent. Out"/>
    <x v="1"/>
    <x v="3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s v="PE"/>
    <s v="polyps open"/>
    <x v="1"/>
    <x v="3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s v="SED"/>
    <s v="SED/MA"/>
    <x v="1"/>
    <x v="3"/>
    <m/>
    <m/>
    <m/>
  </r>
  <r>
    <d v="2013-11-01T00:00:00"/>
    <x v="2"/>
    <x v="8"/>
    <x v="24"/>
    <s v="MLR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s v="PE"/>
    <s v="Tent. Out"/>
    <x v="1"/>
    <x v="3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m/>
    <x v="1"/>
    <x v="3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m/>
    <x v="0"/>
    <x v="0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m/>
    <x v="1"/>
    <x v="3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1"/>
    <x v="13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m/>
    <x v="0"/>
    <x v="0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7"/>
    <m/>
    <m/>
    <m/>
    <n v="1"/>
    <m/>
    <s v="Partial pale"/>
    <x v="1"/>
    <x v="7"/>
    <m/>
    <m/>
    <m/>
  </r>
  <r>
    <d v="2013-11-01T00:00:00"/>
    <x v="2"/>
    <x v="8"/>
    <x v="25"/>
    <s v="MLR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0"/>
    <x v="0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10"/>
    <m/>
    <m/>
    <m/>
    <n v="1"/>
    <m/>
    <s v="Partial pale"/>
    <x v="0"/>
    <x v="0"/>
    <s v="sed dust"/>
    <m/>
    <m/>
  </r>
  <r>
    <d v="2013-11-01T00:00:00"/>
    <x v="2"/>
    <x v="8"/>
    <x v="26"/>
    <s v="MLR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s v="PE"/>
    <s v="Tent. Out"/>
    <x v="1"/>
    <x v="3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1-01T00:00:00"/>
    <x v="2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s v="Dictyota"/>
    <x v="0"/>
    <x v="0"/>
    <m/>
    <m/>
    <m/>
  </r>
  <r>
    <d v="2013-11-01T00:00:00"/>
    <x v="2"/>
    <x v="8"/>
    <x v="26"/>
    <s v="MLR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s v="algae/sediment spots"/>
    <x v="0"/>
    <x v="0"/>
    <m/>
    <m/>
    <m/>
  </r>
  <r>
    <d v="2013-11-01T00:00:00"/>
    <x v="2"/>
    <x v="8"/>
    <x v="26"/>
    <s v="MLR"/>
    <s v="Scleractinian"/>
    <s v="Porites astreoides"/>
    <n v="1"/>
    <n v="0.05"/>
    <n v="24"/>
    <s v="N/A"/>
    <s v="Y"/>
    <s v="Y"/>
    <s v="Y"/>
    <s v="Y"/>
    <s v="Y"/>
    <x v="0"/>
    <n v="6"/>
    <m/>
    <m/>
    <m/>
    <n v="1"/>
    <m/>
    <s v="Unkown - fish bites?"/>
    <x v="0"/>
    <x v="0"/>
    <s v="sed dust"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7"/>
    <m/>
    <m/>
    <m/>
    <n v="0"/>
    <m/>
    <s v="MA/Sed."/>
    <x v="0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s v="MA/Sed."/>
    <x v="0"/>
    <x v="0"/>
    <m/>
    <m/>
    <m/>
  </r>
  <r>
    <d v="2013-11-01T00:00:00"/>
    <x v="2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MA/Sed."/>
    <x v="1"/>
    <x v="3"/>
    <m/>
    <m/>
    <m/>
  </r>
  <r>
    <d v="2013-11-01T00:00:00"/>
    <x v="2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10"/>
    <m/>
    <m/>
    <m/>
    <n v="1"/>
    <s v="PB"/>
    <s v="partial bleaching"/>
    <x v="0"/>
    <x v="0"/>
    <s v="mottled color"/>
    <m/>
    <m/>
  </r>
  <r>
    <d v="2013-11-07T00:00:00"/>
    <x v="3"/>
    <x v="8"/>
    <x v="24"/>
    <s v="MLR"/>
    <s v="Scleractinian"/>
    <s v="Porites astreoides"/>
    <n v="1"/>
    <n v="0.05"/>
    <n v="24"/>
    <n v="4.5"/>
    <s v="Y"/>
    <s v="Y"/>
    <s v="Y"/>
    <s v="Y"/>
    <s v="Y"/>
    <x v="0"/>
    <n v="1"/>
    <m/>
    <m/>
    <m/>
    <n v="1"/>
    <m/>
    <s v="FB-healing?"/>
    <x v="1"/>
    <x v="4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m/>
    <s v="polyps open"/>
    <x v="1"/>
    <x v="2"/>
    <m/>
    <m/>
    <m/>
  </r>
  <r>
    <d v="2013-11-07T00:00:00"/>
    <x v="3"/>
    <x v="8"/>
    <x v="24"/>
    <s v="MLR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MA/Sed."/>
    <x v="0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m/>
    <s v="polyps open"/>
    <x v="0"/>
    <x v="0"/>
    <s v="photo useless, used diver data"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4"/>
    <s v="MLR"/>
    <s v="Scleractinian"/>
    <s v="Diploria strigosa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m/>
    <s v="polyps open"/>
    <x v="1"/>
    <x v="3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m/>
    <s v="polyps open"/>
    <x v="1"/>
    <x v="2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m/>
    <s v="MA/Sed."/>
    <x v="0"/>
    <x v="0"/>
    <m/>
    <m/>
    <m/>
  </r>
  <r>
    <d v="2013-11-07T00:00:00"/>
    <x v="3"/>
    <x v="8"/>
    <x v="24"/>
    <s v="MLR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m/>
    <s v="polyps open"/>
    <x v="1"/>
    <x v="3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s v="polyps open"/>
    <x v="1"/>
    <x v="3"/>
    <m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s v="MA/sed."/>
    <x v="0"/>
    <x v="0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s v="polyps open"/>
    <x v="1"/>
    <x v="13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s v="sed"/>
    <x v="0"/>
    <x v="0"/>
    <s v="sed dust"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7"/>
    <m/>
    <m/>
    <m/>
    <n v="1"/>
    <s v="M"/>
    <s v="MUCUS"/>
    <x v="0"/>
    <x v="0"/>
    <m/>
    <m/>
    <m/>
  </r>
  <r>
    <d v="2013-11-07T00:00:00"/>
    <x v="3"/>
    <x v="8"/>
    <x v="25"/>
    <s v="MLR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0"/>
    <x v="0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10"/>
    <m/>
    <m/>
    <m/>
    <n v="1"/>
    <s v="M"/>
    <s v="MUCUS"/>
    <x v="0"/>
    <x v="0"/>
    <m/>
    <m/>
    <m/>
  </r>
  <r>
    <d v="2013-11-07T00:00:00"/>
    <x v="3"/>
    <x v="8"/>
    <x v="26"/>
    <s v="MLR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1-07T00:00:00"/>
    <x v="3"/>
    <x v="8"/>
    <x v="26"/>
    <s v="MLR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m/>
    <m/>
    <x v="0"/>
    <x v="0"/>
    <m/>
    <m/>
    <m/>
  </r>
  <r>
    <d v="2013-11-07T00:00:00"/>
    <x v="3"/>
    <x v="8"/>
    <x v="26"/>
    <s v="MLR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m/>
    <x v="0"/>
    <x v="0"/>
    <m/>
    <m/>
    <m/>
  </r>
  <r>
    <d v="2013-11-07T00:00:00"/>
    <x v="3"/>
    <x v="8"/>
    <x v="26"/>
    <s v="MLR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6"/>
    <s v="MLR"/>
    <s v="Scleractinian"/>
    <s v="Porites astreoides"/>
    <n v="1"/>
    <n v="0.05"/>
    <n v="24"/>
    <s v="N/A"/>
    <s v="Y"/>
    <s v="Y"/>
    <s v="Y"/>
    <s v="Y"/>
    <s v="Y"/>
    <x v="0"/>
    <n v="6"/>
    <m/>
    <m/>
    <m/>
    <n v="1"/>
    <s v="M"/>
    <s v="MUCUS"/>
    <x v="1"/>
    <x v="16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7"/>
    <m/>
    <m/>
    <m/>
    <n v="0"/>
    <m/>
    <m/>
    <x v="0"/>
    <x v="0"/>
    <m/>
    <m/>
    <m/>
  </r>
  <r>
    <d v="2013-11-07T00:00:00"/>
    <x v="3"/>
    <x v="8"/>
    <x v="26"/>
    <s v="MLR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m/>
    <x v="0"/>
    <x v="0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algae + sed. Receeding colony"/>
    <x v="1"/>
    <x v="3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10"/>
    <m/>
    <m/>
    <m/>
    <n v="1"/>
    <s v="PB"/>
    <s v="Partial bleaching"/>
    <x v="0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5"/>
    <n v="1"/>
    <s v="B"/>
    <s v="Bleaching"/>
    <x v="3"/>
    <x v="0"/>
    <m/>
    <m/>
    <m/>
  </r>
  <r>
    <d v="2013-10-20T00:00:00"/>
    <x v="0"/>
    <x v="0"/>
    <x v="0"/>
    <s v="MLR"/>
    <s v="Scleractinian"/>
    <s v="Siderastrea siderea"/>
    <n v="1"/>
    <n v="0.05"/>
    <n v="26"/>
    <s v="N/A"/>
    <m/>
    <s v="Y"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n v="26"/>
    <s v="N/A"/>
    <m/>
    <s v="Y"/>
    <m/>
    <m/>
    <m/>
    <x v="1"/>
    <m/>
    <m/>
    <m/>
    <n v="1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7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5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n v="26"/>
    <s v="N/A"/>
    <m/>
    <s v="Y"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8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5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4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6"/>
    <n v="0"/>
    <m/>
    <m/>
    <x v="3"/>
    <x v="0"/>
    <m/>
    <m/>
    <m/>
  </r>
  <r>
    <d v="2013-10-22T00:00:00"/>
    <x v="1"/>
    <x v="0"/>
    <x v="0"/>
    <s v="BG"/>
    <s v="Scleractinian"/>
    <s v="Siderastrea siderea"/>
    <n v="1"/>
    <n v="0.05"/>
    <n v="26"/>
    <s v="N/A"/>
    <m/>
    <s v="Y"/>
    <m/>
    <m/>
    <m/>
    <x v="1"/>
    <m/>
    <m/>
    <m/>
    <m/>
    <n v="1"/>
    <s v="PB"/>
    <s v="Partial bleaching"/>
    <x v="3"/>
    <x v="0"/>
    <m/>
    <m/>
    <m/>
  </r>
  <r>
    <d v="2013-10-22T00:00:00"/>
    <x v="1"/>
    <x v="0"/>
    <x v="0"/>
    <s v="BG"/>
    <s v="Scleractinian"/>
    <s v="Siderastrea siderea"/>
    <n v="7"/>
    <n v="0.3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1"/>
    <s v="BG"/>
    <s v="Scleractinian"/>
    <s v="Siderastrea siderea"/>
    <n v="9"/>
    <n v="0.4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1"/>
    <s v="BG"/>
    <s v="Scleractinian"/>
    <s v="Eusmilia fastigiata"/>
    <n v="1"/>
    <n v="0.0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2"/>
    <s v="BG"/>
    <s v="Scleractinian"/>
    <s v="Siderastrea siderea"/>
    <n v="7"/>
    <n v="0.3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2"/>
    <s v="BG"/>
    <s v="Scleractinian"/>
    <s v="Eusmilia fastigiata"/>
    <n v="2"/>
    <n v="0.1"/>
    <n v="26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0"/>
    <x v="0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0"/>
    <s v="WFP"/>
    <s v="Scleractinian"/>
    <s v="Siderastrea siderea"/>
    <n v="1"/>
    <n v="0.05"/>
    <n v="26"/>
    <s v="N/A"/>
    <m/>
    <s v="Y"/>
    <m/>
    <m/>
    <m/>
    <x v="1"/>
    <m/>
    <m/>
    <m/>
    <n v="6"/>
    <n v="1"/>
    <s v="P"/>
    <s v="PALE"/>
    <x v="3"/>
    <x v="0"/>
    <m/>
    <m/>
    <m/>
  </r>
  <r>
    <d v="2013-11-01T00:00:00"/>
    <x v="2"/>
    <x v="0"/>
    <x v="0"/>
    <s v="WFP"/>
    <s v="Scleractinian"/>
    <s v="Siderastrea siderea"/>
    <n v="1"/>
    <n v="0.05"/>
    <n v="26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1"/>
    <m/>
    <s v="MA"/>
    <x v="3"/>
    <x v="0"/>
    <m/>
    <m/>
    <m/>
  </r>
  <r>
    <d v="2013-11-01T00:00:00"/>
    <x v="2"/>
    <x v="0"/>
    <x v="1"/>
    <s v="WFP"/>
    <s v="Scleractinian"/>
    <s v="Siderastrea siderea"/>
    <n v="1"/>
    <n v="0.05"/>
    <n v="26"/>
    <s v="N/A"/>
    <m/>
    <s v="Y"/>
    <m/>
    <m/>
    <m/>
    <x v="1"/>
    <m/>
    <m/>
    <m/>
    <m/>
    <n v="1"/>
    <m/>
    <s v="MA"/>
    <x v="3"/>
    <x v="0"/>
    <m/>
    <m/>
    <m/>
  </r>
  <r>
    <d v="2013-11-01T00:00:00"/>
    <x v="2"/>
    <x v="0"/>
    <x v="1"/>
    <s v="WFP"/>
    <s v="Scleractinian"/>
    <s v="Solenastrea bournoni"/>
    <n v="1"/>
    <n v="0.05"/>
    <n v="26"/>
    <s v="N/A"/>
    <m/>
    <s v="Y"/>
    <m/>
    <m/>
    <m/>
    <x v="1"/>
    <m/>
    <m/>
    <m/>
    <n v="4"/>
    <n v="1"/>
    <m/>
    <s v="MA"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n v="26"/>
    <s v="N/A"/>
    <m/>
    <s v="Y"/>
    <m/>
    <m/>
    <m/>
    <x v="1"/>
    <m/>
    <m/>
    <m/>
    <n v="5"/>
    <n v="0"/>
    <m/>
    <m/>
    <x v="3"/>
    <x v="0"/>
    <m/>
    <m/>
    <m/>
  </r>
  <r>
    <d v="2013-11-01T00:00:00"/>
    <x v="2"/>
    <x v="0"/>
    <x v="2"/>
    <s v="WFP"/>
    <s v="Scleractinian"/>
    <s v="Solenastrea bournoni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0"/>
    <x v="2"/>
    <s v="WFP"/>
    <s v="Scleractinian"/>
    <s v="Solenastrea bournoni"/>
    <n v="1"/>
    <n v="0.05"/>
    <n v="26"/>
    <s v="N/A"/>
    <m/>
    <s v="Y"/>
    <m/>
    <m/>
    <m/>
    <x v="1"/>
    <m/>
    <m/>
    <m/>
    <n v="7"/>
    <n v="0"/>
    <m/>
    <m/>
    <x v="3"/>
    <x v="0"/>
    <m/>
    <m/>
    <m/>
  </r>
  <r>
    <d v="2013-10-20T00:00:00"/>
    <x v="0"/>
    <x v="1"/>
    <x v="3"/>
    <s v="JDC"/>
    <s v="Octocoral"/>
    <s v="Eunicea"/>
    <n v="2"/>
    <n v="0.1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3"/>
    <s v="JDC"/>
    <s v="Octocoral"/>
    <s v="Pseudoplexaura-slimy"/>
    <n v="1"/>
    <n v="0.05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4"/>
    <s v="JDC"/>
    <s v="Octocoral"/>
    <s v="Eunicea"/>
    <n v="3"/>
    <n v="0.15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0-20T00:00:00"/>
    <x v="0"/>
    <x v="1"/>
    <x v="5"/>
    <s v="JDC"/>
    <s v="Octocoral"/>
    <s v="Eunicea"/>
    <n v="5"/>
    <n v="0.2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JDC"/>
    <s v="Octocoral"/>
    <s v="Muricea-hooks"/>
    <n v="1"/>
    <n v="0.0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JDC"/>
    <s v="Octocoral"/>
    <s v="Briareum-bumpy"/>
    <n v="1"/>
    <n v="0.0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n v="4"/>
    <n v="0"/>
    <m/>
    <m/>
    <x v="3"/>
    <x v="0"/>
    <m/>
    <m/>
    <m/>
  </r>
  <r>
    <d v="2013-10-22T00:00:00"/>
    <x v="1"/>
    <x v="1"/>
    <x v="3"/>
    <s v="BG"/>
    <s v="Scleractinian"/>
    <s v="Siderastrea siderea"/>
    <n v="8"/>
    <n v="0.4"/>
    <n v="24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1"/>
    <x v="4"/>
    <s v="BG"/>
    <s v="Scleractinian"/>
    <s v="Siderastrea siderea"/>
    <n v="12"/>
    <n v="0.6"/>
    <n v="24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1"/>
    <x v="5"/>
    <s v="BG"/>
    <s v="Scleractinian"/>
    <s v="Siderastrea siderea"/>
    <n v="5"/>
    <n v="0.25"/>
    <n v="24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3"/>
    <s v="MLR"/>
    <s v="Scleractinian"/>
    <s v="Siderastrea siderea"/>
    <n v="1"/>
    <n v="0.05"/>
    <n v="24"/>
    <n v="5"/>
    <m/>
    <s v="Y"/>
    <m/>
    <m/>
    <m/>
    <x v="1"/>
    <m/>
    <m/>
    <m/>
    <m/>
    <n v="1"/>
    <s v="P"/>
    <s v="PALE"/>
    <x v="3"/>
    <x v="0"/>
    <m/>
    <m/>
    <m/>
  </r>
  <r>
    <d v="2013-11-01T00:00:00"/>
    <x v="2"/>
    <x v="1"/>
    <x v="3"/>
    <s v="MLR"/>
    <s v="Scleractinian"/>
    <s v="Siderastrea siderea"/>
    <n v="4"/>
    <n v="0.2"/>
    <n v="24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5"/>
    <s v="MLR"/>
    <s v="Scleractinian"/>
    <s v="Siderastrea siderea"/>
    <s v="-"/>
    <s v="-"/>
    <m/>
    <m/>
    <m/>
    <m/>
    <m/>
    <m/>
    <m/>
    <x v="1"/>
    <m/>
    <m/>
    <m/>
    <m/>
    <s v="-"/>
    <s v="-"/>
    <s v="no data"/>
    <x v="3"/>
    <x v="0"/>
    <m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4"/>
    <s v="MLR"/>
    <s v="Scleractinian"/>
    <s v="Siderastrea siderea"/>
    <n v="2"/>
    <n v="0.1"/>
    <n v="24"/>
    <n v="5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m/>
    <n v="0"/>
    <s v="SED"/>
    <s v="SEDIMENT"/>
    <x v="3"/>
    <x v="0"/>
    <m/>
    <m/>
    <m/>
  </r>
  <r>
    <d v="2013-10-20T00:00:00"/>
    <x v="0"/>
    <x v="2"/>
    <x v="6"/>
    <s v="JDC"/>
    <s v="Octocoral"/>
    <s v="Eunicea"/>
    <n v="35"/>
    <n v="1.7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lexaura-round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seudoplexaura-slimy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Muricea-hooks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seudopterorgia-skinny plume"/>
    <n v="16"/>
    <n v="0.8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Gorgonia"/>
    <n v="2"/>
    <n v="0.1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n v="15"/>
    <n v="1"/>
    <m/>
    <s v="ALGAE/SEDIMENT OVERGROWTH"/>
    <x v="3"/>
    <x v="0"/>
    <m/>
    <m/>
    <m/>
  </r>
  <r>
    <d v="2013-10-20T00:00:00"/>
    <x v="0"/>
    <x v="2"/>
    <x v="6"/>
    <s v="MLR"/>
    <s v="Scleractinian"/>
    <s v="Siderastrea siderea"/>
    <n v="1"/>
    <n v="0.05"/>
    <n v="25"/>
    <n v="4.9000000000000004"/>
    <m/>
    <s v="Y"/>
    <m/>
    <m/>
    <m/>
    <x v="1"/>
    <m/>
    <m/>
    <m/>
    <n v="6"/>
    <n v="1"/>
    <s v="P"/>
    <s v="PALE"/>
    <x v="3"/>
    <x v="0"/>
    <m/>
    <m/>
    <m/>
  </r>
  <r>
    <d v="2013-10-20T00:00:00"/>
    <x v="0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6"/>
    <s v="MLR"/>
    <s v="Scleractinian"/>
    <s v="Solenastrea bournoni"/>
    <n v="1"/>
    <n v="0.05"/>
    <m/>
    <m/>
    <m/>
    <m/>
    <m/>
    <m/>
    <m/>
    <x v="1"/>
    <m/>
    <m/>
    <m/>
    <n v="15"/>
    <n v="0"/>
    <m/>
    <m/>
    <x v="3"/>
    <x v="0"/>
    <m/>
    <m/>
    <m/>
  </r>
  <r>
    <d v="2013-10-20T00:00:00"/>
    <x v="0"/>
    <x v="2"/>
    <x v="6"/>
    <s v="MLR"/>
    <s v="Scleractinian"/>
    <s v="Solenastrea bournoni"/>
    <n v="1"/>
    <n v="0.05"/>
    <m/>
    <m/>
    <m/>
    <m/>
    <m/>
    <m/>
    <m/>
    <x v="1"/>
    <m/>
    <m/>
    <m/>
    <n v="6"/>
    <n v="0"/>
    <m/>
    <m/>
    <x v="3"/>
    <x v="0"/>
    <m/>
    <m/>
    <m/>
  </r>
  <r>
    <d v="2013-10-20T00:00:00"/>
    <x v="0"/>
    <x v="2"/>
    <x v="6"/>
    <s v="MLR"/>
    <s v="Scleractinian"/>
    <s v="Favia fragum"/>
    <n v="1"/>
    <n v="0.05"/>
    <n v="25"/>
    <n v="4.9000000000000004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7"/>
    <s v="JDC"/>
    <s v="Octocoral"/>
    <s v="Eunicea"/>
    <n v="21"/>
    <n v="1.0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lexaura-round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seudoplexaura-slimy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Muricea-hooks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seudopterorgia-skinny plume"/>
    <n v="9"/>
    <n v="0.4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Gorgonia"/>
    <n v="4"/>
    <n v="0.2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MLR"/>
    <s v="Scleractinian"/>
    <s v="Montastraea cavernosa"/>
    <n v="1"/>
    <n v="0.05"/>
    <n v="25"/>
    <n v="4.75"/>
    <m/>
    <s v="Y"/>
    <m/>
    <m/>
    <m/>
    <x v="1"/>
    <m/>
    <m/>
    <m/>
    <n v="5"/>
    <n v="1"/>
    <s v="P"/>
    <s v="PALE"/>
    <x v="3"/>
    <x v="0"/>
    <m/>
    <m/>
    <m/>
  </r>
  <r>
    <d v="2013-10-20T00:00:00"/>
    <x v="0"/>
    <x v="2"/>
    <x v="7"/>
    <s v="MLR"/>
    <s v="Scleractinian"/>
    <s v="Dichocoenia stokesii"/>
    <n v="1"/>
    <n v="0.05"/>
    <n v="25"/>
    <n v="4.75"/>
    <m/>
    <s v="Y"/>
    <m/>
    <m/>
    <m/>
    <x v="1"/>
    <m/>
    <m/>
    <m/>
    <n v="7"/>
    <n v="0"/>
    <m/>
    <m/>
    <x v="3"/>
    <x v="0"/>
    <m/>
    <m/>
    <m/>
  </r>
  <r>
    <d v="2013-10-20T00:00:00"/>
    <x v="0"/>
    <x v="2"/>
    <x v="7"/>
    <s v="MLR"/>
    <s v="Scleractinian"/>
    <s v="Siderastrea siderea"/>
    <n v="2"/>
    <n v="0.1"/>
    <n v="25"/>
    <n v="4.75"/>
    <m/>
    <s v="Y"/>
    <m/>
    <m/>
    <m/>
    <x v="1"/>
    <m/>
    <m/>
    <m/>
    <n v="3"/>
    <n v="0"/>
    <m/>
    <m/>
    <x v="3"/>
    <x v="0"/>
    <m/>
    <m/>
    <m/>
  </r>
  <r>
    <d v="2013-10-20T00:00:00"/>
    <x v="0"/>
    <x v="2"/>
    <x v="7"/>
    <s v="MLR"/>
    <s v="Scleractinian"/>
    <s v="Siderastrea siderea"/>
    <n v="1"/>
    <n v="0.05"/>
    <m/>
    <m/>
    <m/>
    <m/>
    <m/>
    <m/>
    <m/>
    <x v="1"/>
    <m/>
    <m/>
    <m/>
    <n v="5"/>
    <m/>
    <m/>
    <m/>
    <x v="3"/>
    <x v="0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1"/>
    <m/>
    <m/>
    <m/>
    <n v="12"/>
    <n v="0"/>
    <m/>
    <m/>
    <x v="3"/>
    <x v="0"/>
    <m/>
    <m/>
    <m/>
  </r>
  <r>
    <d v="2013-10-20T00:00:00"/>
    <x v="0"/>
    <x v="2"/>
    <x v="7"/>
    <s v="MLR"/>
    <s v="Scleractinian"/>
    <s v="Montastraea cavernosa"/>
    <n v="1"/>
    <n v="0.05"/>
    <n v="25"/>
    <n v="4.75"/>
    <m/>
    <s v="Y"/>
    <m/>
    <m/>
    <m/>
    <x v="1"/>
    <m/>
    <m/>
    <m/>
    <n v="5"/>
    <n v="1"/>
    <s v="P"/>
    <s v="PALE"/>
    <x v="3"/>
    <x v="0"/>
    <m/>
    <m/>
    <m/>
  </r>
  <r>
    <d v="2013-10-20T00:00:00"/>
    <x v="0"/>
    <x v="2"/>
    <x v="7"/>
    <s v="MLR"/>
    <s v="Scleractinian"/>
    <s v="Oculina diffusa"/>
    <n v="1"/>
    <n v="0.05"/>
    <n v="25"/>
    <n v="4.75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8"/>
    <s v="JDC"/>
    <s v="Octocoral"/>
    <s v="Eunicea"/>
    <n v="17"/>
    <n v="0.8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Plexaura-round"/>
    <n v="7"/>
    <n v="0.3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Pseudopterorgia-skinny plume"/>
    <n v="5"/>
    <n v="0.2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Gorgonia"/>
    <n v="4"/>
    <n v="0.2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1"/>
    <m/>
    <m/>
    <m/>
    <n v="7"/>
    <n v="1"/>
    <m/>
    <s v="ALGAE W/SEDIMENT"/>
    <x v="3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1"/>
    <m/>
    <m/>
    <m/>
    <n v="10"/>
    <n v="1"/>
    <m/>
    <s v="SEDIMENT/ALGAE OVERGROWTH"/>
    <x v="3"/>
    <x v="0"/>
    <m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1"/>
    <m/>
    <m/>
    <m/>
    <n v="6"/>
    <n v="0"/>
    <m/>
    <m/>
    <x v="3"/>
    <x v="0"/>
    <m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1"/>
    <m/>
    <m/>
    <m/>
    <n v="5"/>
    <n v="0"/>
    <m/>
    <m/>
    <x v="3"/>
    <x v="0"/>
    <m/>
    <m/>
    <m/>
  </r>
  <r>
    <d v="2013-10-22T00:00:00"/>
    <x v="1"/>
    <x v="2"/>
    <x v="6"/>
    <s v="BG"/>
    <s v="Scleractinian"/>
    <s v="Dichocoenia stokesii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iderastrea sidere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olenastrea bournoni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tephanocoenia intercept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Porites porit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Porites astreoid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Oculina diffusa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7"/>
    <s v="BG"/>
    <s v="Scleractinian"/>
    <s v="Montastraea cavernosa"/>
    <n v="1"/>
    <n v="0.05"/>
    <n v="25"/>
    <n v="4.75"/>
    <m/>
    <s v="Y"/>
    <m/>
    <m/>
    <m/>
    <x v="1"/>
    <m/>
    <m/>
    <m/>
    <m/>
    <n v="1"/>
    <s v="P"/>
    <s v="PALE"/>
    <x v="3"/>
    <x v="0"/>
    <m/>
    <m/>
    <m/>
  </r>
  <r>
    <d v="2013-10-22T00:00:00"/>
    <x v="1"/>
    <x v="2"/>
    <x v="7"/>
    <s v="BG"/>
    <s v="Scleractinian"/>
    <s v="Siderastrea siderea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Stephanocoenia intercepta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Diploria clivosa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Porites astreoides"/>
    <n v="2"/>
    <n v="0.1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Oculina diffusa"/>
    <n v="2"/>
    <n v="0.1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Siderastrea radians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Siderastrea siderea"/>
    <n v="2"/>
    <n v="0.1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Porites astreoides"/>
    <n v="2"/>
    <n v="0.1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1"/>
    <m/>
    <m/>
    <m/>
    <n v="13"/>
    <n v="1"/>
    <m/>
    <s v="PALYTHOA OVERGROWTH"/>
    <x v="3"/>
    <x v="0"/>
    <m/>
    <m/>
    <m/>
  </r>
  <r>
    <d v="2013-11-01T00:00:00"/>
    <x v="2"/>
    <x v="2"/>
    <x v="6"/>
    <s v="WFP"/>
    <s v="Scleractinian"/>
    <s v="Dichocoenia stokesii"/>
    <n v="1"/>
    <n v="0.05"/>
    <n v="25"/>
    <n v="4.9000000000000004"/>
    <m/>
    <s v="Y"/>
    <m/>
    <m/>
    <m/>
    <x v="1"/>
    <m/>
    <m/>
    <m/>
    <n v="4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n v="25"/>
    <n v="4.9000000000000004"/>
    <m/>
    <s v="Y"/>
    <m/>
    <m/>
    <m/>
    <x v="1"/>
    <m/>
    <m/>
    <m/>
    <n v="4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m/>
    <m/>
    <m/>
    <m/>
    <m/>
    <m/>
    <m/>
    <x v="1"/>
    <m/>
    <m/>
    <m/>
    <n v="5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m/>
    <m/>
    <m/>
    <m/>
    <m/>
    <m/>
    <m/>
    <x v="1"/>
    <m/>
    <m/>
    <m/>
    <n v="13"/>
    <n v="1"/>
    <s v="SED"/>
    <s v="SEDIMENT"/>
    <x v="3"/>
    <x v="0"/>
    <m/>
    <m/>
    <m/>
  </r>
  <r>
    <d v="2013-11-01T00:00:00"/>
    <x v="2"/>
    <x v="2"/>
    <x v="6"/>
    <s v="WFP"/>
    <s v="Scleractinian"/>
    <s v="Porites astreoides"/>
    <n v="1"/>
    <n v="0.05"/>
    <n v="25"/>
    <n v="4.9000000000000004"/>
    <m/>
    <s v="Y"/>
    <m/>
    <m/>
    <m/>
    <x v="1"/>
    <m/>
    <m/>
    <m/>
    <n v="10"/>
    <n v="0"/>
    <m/>
    <m/>
    <x v="3"/>
    <x v="0"/>
    <m/>
    <m/>
    <m/>
  </r>
  <r>
    <d v="2013-11-01T00:00:00"/>
    <x v="2"/>
    <x v="2"/>
    <x v="7"/>
    <s v="WFP"/>
    <s v="Scleractinian"/>
    <s v="Stephanocoenia intercepta"/>
    <n v="1"/>
    <n v="0.05"/>
    <n v="25"/>
    <n v="4.75"/>
    <m/>
    <s v="Y"/>
    <m/>
    <m/>
    <m/>
    <x v="1"/>
    <m/>
    <m/>
    <m/>
    <n v="5"/>
    <n v="1"/>
    <s v="SED"/>
    <s v="SEDIMENT"/>
    <x v="3"/>
    <x v="0"/>
    <m/>
    <m/>
    <m/>
  </r>
  <r>
    <d v="2013-11-01T00:00:00"/>
    <x v="2"/>
    <x v="2"/>
    <x v="7"/>
    <s v="WFP"/>
    <s v="Scleractinian"/>
    <s v="Dichocoenia stokesii"/>
    <n v="1"/>
    <n v="0.05"/>
    <n v="25"/>
    <n v="4.75"/>
    <m/>
    <s v="Y"/>
    <m/>
    <m/>
    <m/>
    <x v="1"/>
    <m/>
    <m/>
    <m/>
    <n v="5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2"/>
    <x v="7"/>
    <s v="WFP"/>
    <s v="Scleractinian"/>
    <s v="Siderastrea siderea"/>
    <n v="1"/>
    <n v="0.05"/>
    <m/>
    <m/>
    <m/>
    <m/>
    <m/>
    <m/>
    <m/>
    <x v="1"/>
    <m/>
    <m/>
    <m/>
    <n v="13"/>
    <n v="0"/>
    <m/>
    <m/>
    <x v="3"/>
    <x v="0"/>
    <m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1"/>
    <m/>
    <m/>
    <m/>
    <n v="3"/>
    <n v="0"/>
    <m/>
    <m/>
    <x v="3"/>
    <x v="0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1"/>
    <m/>
    <m/>
    <m/>
    <n v="23"/>
    <n v="0"/>
    <m/>
    <m/>
    <x v="3"/>
    <x v="0"/>
    <m/>
    <m/>
    <m/>
  </r>
  <r>
    <d v="2013-11-01T00:00:00"/>
    <x v="2"/>
    <x v="2"/>
    <x v="7"/>
    <s v="WFP"/>
    <s v="Scleractinian"/>
    <s v="Montastraea cavernosa"/>
    <n v="1"/>
    <n v="0.05"/>
    <n v="25"/>
    <n v="4.75"/>
    <m/>
    <s v="Y"/>
    <m/>
    <m/>
    <m/>
    <x v="1"/>
    <m/>
    <m/>
    <m/>
    <n v="4"/>
    <n v="0"/>
    <m/>
    <m/>
    <x v="3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1"/>
    <m/>
    <m/>
    <m/>
    <n v="6"/>
    <n v="0"/>
    <m/>
    <m/>
    <x v="3"/>
    <x v="0"/>
    <m/>
    <m/>
    <m/>
  </r>
  <r>
    <d v="2013-11-01T00:00:00"/>
    <x v="2"/>
    <x v="2"/>
    <x v="7"/>
    <s v="WFP"/>
    <s v="Scleractinian"/>
    <s v="Porites astreoides"/>
    <n v="1"/>
    <n v="0.05"/>
    <m/>
    <m/>
    <m/>
    <m/>
    <m/>
    <m/>
    <m/>
    <x v="1"/>
    <m/>
    <m/>
    <m/>
    <n v="11"/>
    <n v="0"/>
    <m/>
    <m/>
    <x v="3"/>
    <x v="0"/>
    <m/>
    <m/>
    <m/>
  </r>
  <r>
    <d v="2013-11-01T00:00:00"/>
    <x v="2"/>
    <x v="2"/>
    <x v="7"/>
    <s v="WFP"/>
    <s v="Scleractinian"/>
    <s v="Oculina diffus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2"/>
    <x v="7"/>
    <s v="WFP"/>
    <s v="Scleractinian"/>
    <s v="Oculina diffusa"/>
    <n v="1"/>
    <n v="0.05"/>
    <n v="25"/>
    <n v="4.75"/>
    <m/>
    <s v="Y"/>
    <m/>
    <m/>
    <m/>
    <x v="1"/>
    <m/>
    <m/>
    <m/>
    <n v="6"/>
    <n v="0"/>
    <m/>
    <m/>
    <x v="3"/>
    <x v="0"/>
    <m/>
    <m/>
    <m/>
  </r>
  <r>
    <d v="2013-11-01T00:00:00"/>
    <x v="2"/>
    <x v="2"/>
    <x v="8"/>
    <s v="WFP"/>
    <s v="Scleractinian"/>
    <s v="Siderastrea siderea"/>
    <n v="1"/>
    <n v="0.05"/>
    <m/>
    <m/>
    <m/>
    <m/>
    <m/>
    <m/>
    <m/>
    <x v="1"/>
    <m/>
    <m/>
    <m/>
    <n v="5"/>
    <n v="0"/>
    <s v="SED"/>
    <s v="SEDIMENT"/>
    <x v="3"/>
    <x v="0"/>
    <m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1"/>
    <m/>
    <m/>
    <m/>
    <n v="8"/>
    <n v="1"/>
    <s v="SED"/>
    <s v="SEDIMENT"/>
    <x v="3"/>
    <x v="0"/>
    <m/>
    <m/>
    <m/>
  </r>
  <r>
    <d v="2013-11-01T00:00:00"/>
    <x v="2"/>
    <x v="2"/>
    <x v="8"/>
    <s v="WFP"/>
    <s v="Scleractinian"/>
    <s v="Porites astreoides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2"/>
    <x v="8"/>
    <s v="WFP"/>
    <s v="Scleractinian"/>
    <s v="Porites astreoides"/>
    <n v="1"/>
    <n v="0.05"/>
    <n v="25"/>
    <n v="4.8"/>
    <m/>
    <s v="Y"/>
    <m/>
    <m/>
    <m/>
    <x v="1"/>
    <m/>
    <m/>
    <m/>
    <n v="7"/>
    <n v="1"/>
    <m/>
    <s v="TURF MACROALGAE"/>
    <x v="3"/>
    <x v="0"/>
    <m/>
    <m/>
    <m/>
  </r>
  <r>
    <d v="2013-11-01T00:00:00"/>
    <x v="2"/>
    <x v="2"/>
    <x v="8"/>
    <s v="WFP"/>
    <s v="Scleractinian"/>
    <s v="Dichocoenia stokesii"/>
    <n v="5"/>
    <n v="0.25"/>
    <n v="25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2"/>
    <x v="8"/>
    <s v="WFP"/>
    <s v="Scleractinian"/>
    <s v="Porites astreoides"/>
    <n v="7"/>
    <n v="0.3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iderastrea siderea"/>
    <n v="1"/>
    <n v="0.05"/>
    <n v="25"/>
    <n v="4.9000000000000004"/>
    <m/>
    <s v="Y"/>
    <m/>
    <m/>
    <m/>
    <x v="1"/>
    <m/>
    <m/>
    <m/>
    <m/>
    <n v="1"/>
    <s v="P"/>
    <s v="PALE"/>
    <x v="3"/>
    <x v="0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m/>
    <n v="0"/>
    <s v="SED"/>
    <s v="SEDIMENT/TURF OVERGROWTH"/>
    <x v="3"/>
    <x v="0"/>
    <m/>
    <m/>
    <m/>
  </r>
  <r>
    <d v="2013-11-07T00:00:00"/>
    <x v="3"/>
    <x v="2"/>
    <x v="6"/>
    <s v="MLR"/>
    <s v="Scleractinian"/>
    <s v="Dichocoenia stokesii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iderastrea sidere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1"/>
    <m/>
    <m/>
    <m/>
    <m/>
    <n v="1"/>
    <s v="M"/>
    <s v="MUCUS"/>
    <x v="3"/>
    <x v="0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7"/>
    <s v="MLR"/>
    <s v="Scleractinian"/>
    <s v="Stephanocoenia intercepta"/>
    <n v="1"/>
    <n v="0.05"/>
    <n v="25"/>
    <n v="4.75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7"/>
    <s v="MLR"/>
    <s v="Scleractinian"/>
    <s v="Dichocoenia stokesii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Montastraea cavernosa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Oculina diffusa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Dichocoenia stokesii"/>
    <n v="2"/>
    <n v="0.1"/>
    <n v="25"/>
    <n v="4.8"/>
    <m/>
    <s v="Y"/>
    <m/>
    <m/>
    <m/>
    <x v="1"/>
    <m/>
    <m/>
    <m/>
    <m/>
    <n v="0"/>
    <m/>
    <s v="SEDIMENT"/>
    <x v="3"/>
    <x v="0"/>
    <m/>
    <m/>
    <m/>
  </r>
  <r>
    <d v="2013-11-07T00:00:00"/>
    <x v="3"/>
    <x v="2"/>
    <x v="8"/>
    <s v="MLR"/>
    <s v="Scleractinian"/>
    <s v="Siderastrea siderea"/>
    <n v="3"/>
    <n v="0.1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Porites astreoides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13T00:00:00"/>
    <x v="0"/>
    <x v="3"/>
    <x v="9"/>
    <s v="MLR"/>
    <s v="Octocoral"/>
    <s v="Eunicea"/>
    <n v="131"/>
    <n v="6.5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lexaura-round"/>
    <n v="33"/>
    <n v="1.6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lexaurella-slit"/>
    <n v="60"/>
    <n v="3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seudoplexaura-slimy"/>
    <n v="2"/>
    <n v="0.1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Muricea-hooks"/>
    <n v="23"/>
    <n v="1.1499999999999999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terogorgia-cactus"/>
    <n v="69"/>
    <n v="3.4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seudopterorgia-skinny plume"/>
    <n v="42"/>
    <n v="2.1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1"/>
    <m/>
    <m/>
    <m/>
    <n v="22"/>
    <m/>
    <m/>
    <s v="SED W/ TURF"/>
    <x v="3"/>
    <x v="0"/>
    <m/>
    <m/>
    <m/>
  </r>
  <r>
    <d v="2013-10-14T00:00:00"/>
    <x v="0"/>
    <x v="3"/>
    <x v="9"/>
    <s v="WFP"/>
    <s v="Scleractinian"/>
    <s v="Stephanocoenia intercepta"/>
    <n v="1"/>
    <n v="0.05"/>
    <n v="27"/>
    <s v="N/A"/>
    <s v="Y"/>
    <s v="Y"/>
    <s v="Y"/>
    <m/>
    <m/>
    <x v="1"/>
    <m/>
    <m/>
    <m/>
    <n v="12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1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Siderastrea siderea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iderastrea siderea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6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Porites porites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Porites porites"/>
    <n v="1"/>
    <n v="0.05"/>
    <n v="27"/>
    <s v="N/A"/>
    <s v="Y"/>
    <s v="Y"/>
    <s v="Y"/>
    <m/>
    <m/>
    <x v="1"/>
    <m/>
    <m/>
    <m/>
    <n v="7"/>
    <m/>
    <m/>
    <m/>
    <x v="3"/>
    <x v="0"/>
    <m/>
    <m/>
    <m/>
  </r>
  <r>
    <d v="2013-10-13T00:00:00"/>
    <x v="0"/>
    <x v="3"/>
    <x v="10"/>
    <s v="MLR"/>
    <s v="Octocoral"/>
    <s v="Eunicea"/>
    <n v="140"/>
    <n v="7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lexaura-round"/>
    <n v="53"/>
    <n v="2.6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lexaurella-slit"/>
    <n v="72"/>
    <n v="3.6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seudoplexaura-slimy"/>
    <n v="3"/>
    <n v="0.1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Muricea-hooks"/>
    <n v="64"/>
    <n v="3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terogorgia-cactus"/>
    <n v="95"/>
    <n v="4.7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seudopterorgia-skinny plume"/>
    <n v="82"/>
    <n v="4.0999999999999996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Briareum-bumpy"/>
    <n v="3"/>
    <n v="0.15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10"/>
    <s v="WFP"/>
    <s v="Scleractinian"/>
    <s v="Stephanocoenia intercepta"/>
    <n v="1"/>
    <n v="0.05"/>
    <n v="27"/>
    <s v="N/A"/>
    <s v="Y"/>
    <s v="Y"/>
    <s v="Y"/>
    <m/>
    <m/>
    <x v="1"/>
    <m/>
    <m/>
    <m/>
    <n v="8"/>
    <m/>
    <m/>
    <m/>
    <x v="3"/>
    <x v="0"/>
    <m/>
    <m/>
    <m/>
  </r>
  <r>
    <d v="2013-10-14T00:00:00"/>
    <x v="0"/>
    <x v="3"/>
    <x v="10"/>
    <s v="WFP"/>
    <s v="Scleractinian"/>
    <s v="Porites astreoides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6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1"/>
    <m/>
    <m/>
    <m/>
    <n v="5"/>
    <m/>
    <m/>
    <m/>
    <x v="3"/>
    <x v="0"/>
    <m/>
    <m/>
    <m/>
  </r>
  <r>
    <d v="2013-10-14T00:00:00"/>
    <x v="0"/>
    <x v="3"/>
    <x v="10"/>
    <s v="WFP"/>
    <s v="Scleractinian"/>
    <s v="Siderastrea radians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iderastrea radians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Oculina diffusa"/>
    <n v="1"/>
    <n v="0.05"/>
    <n v="27"/>
    <s v="N/A"/>
    <s v="Y"/>
    <s v="Y"/>
    <s v="Y"/>
    <m/>
    <m/>
    <x v="1"/>
    <m/>
    <m/>
    <m/>
    <n v="9"/>
    <m/>
    <m/>
    <m/>
    <x v="3"/>
    <x v="0"/>
    <m/>
    <m/>
    <m/>
  </r>
  <r>
    <d v="2013-10-13T00:00:00"/>
    <x v="0"/>
    <x v="3"/>
    <x v="11"/>
    <s v="JDC"/>
    <s v="Octocoral"/>
    <s v="Eunicea"/>
    <n v="142"/>
    <n v="7.1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lexaura-round"/>
    <n v="25"/>
    <n v="1.2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lexaurella-slit"/>
    <n v="84"/>
    <n v="4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seudoplexaura-slimy"/>
    <n v="6"/>
    <n v="0.3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Muricea-hooks"/>
    <n v="25"/>
    <n v="1.2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terogorgia-cactus"/>
    <n v="78"/>
    <n v="3.9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seudopterorgia-skinny plume"/>
    <n v="46"/>
    <n v="2.2999999999999998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Briareum-bumpy"/>
    <n v="64"/>
    <n v="3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Erythropodium-smooth"/>
    <n v="10"/>
    <n v="0.5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Stephanocoenia intercepta"/>
    <n v="1"/>
    <n v="0.05"/>
    <n v="27"/>
    <s v="N/A"/>
    <m/>
    <m/>
    <m/>
    <m/>
    <m/>
    <x v="1"/>
    <m/>
    <m/>
    <m/>
    <n v="18"/>
    <m/>
    <m/>
    <m/>
    <x v="3"/>
    <x v="0"/>
    <m/>
    <m/>
    <m/>
  </r>
  <r>
    <d v="2013-10-14T00:00:00"/>
    <x v="0"/>
    <x v="3"/>
    <x v="11"/>
    <s v="WFP"/>
    <s v="Scleractinian"/>
    <s v="Solenastrea bournoni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Solenastrea bournoni"/>
    <n v="1"/>
    <n v="0.05"/>
    <m/>
    <m/>
    <m/>
    <m/>
    <m/>
    <m/>
    <m/>
    <x v="1"/>
    <m/>
    <m/>
    <m/>
    <n v="10"/>
    <m/>
    <m/>
    <m/>
    <x v="3"/>
    <x v="0"/>
    <m/>
    <m/>
    <m/>
  </r>
  <r>
    <d v="2013-10-14T00:00:00"/>
    <x v="0"/>
    <x v="3"/>
    <x v="11"/>
    <s v="WFP"/>
    <s v="Scleractinian"/>
    <s v="Siderastrea siderea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1"/>
    <s v="WFP"/>
    <s v="Scleractinian"/>
    <s v="Siderastrea siderea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8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n v="27"/>
    <s v="N/A"/>
    <m/>
    <m/>
    <m/>
    <m/>
    <m/>
    <x v="1"/>
    <m/>
    <m/>
    <m/>
    <n v="5"/>
    <m/>
    <m/>
    <m/>
    <x v="3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Siderastrea siderea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Siderastrea sidere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Oculina diffusa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1"/>
    <s v="B"/>
    <s v="Bleaching"/>
    <x v="3"/>
    <x v="0"/>
    <m/>
    <m/>
    <m/>
  </r>
  <r>
    <d v="2013-10-21T00:00:00"/>
    <x v="1"/>
    <x v="3"/>
    <x v="10"/>
    <s v="BG"/>
    <s v="Scleractinian"/>
    <s v="Solenastrea bournoni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iderastrea siderea"/>
    <n v="1"/>
    <n v="0.05"/>
    <n v="27"/>
    <s v="N/A"/>
    <m/>
    <s v="Y"/>
    <m/>
    <m/>
    <m/>
    <x v="1"/>
    <m/>
    <m/>
    <m/>
    <m/>
    <n v="1"/>
    <s v="P"/>
    <s v="PALE"/>
    <x v="3"/>
    <x v="0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iderastrea sidere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1"/>
    <s v="B"/>
    <s v="BLEACHED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4"/>
    <n v="1"/>
    <s v="SED"/>
    <s v="SEDIMENT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1"/>
    <s v="B"/>
    <s v="BLEACHED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Porites porites"/>
    <n v="1"/>
    <n v="0.05"/>
    <n v="27"/>
    <s v="N/A"/>
    <m/>
    <s v="Y"/>
    <m/>
    <m/>
    <m/>
    <x v="1"/>
    <m/>
    <m/>
    <m/>
    <n v="5"/>
    <n v="0"/>
    <m/>
    <m/>
    <x v="3"/>
    <x v="0"/>
    <m/>
    <m/>
    <m/>
  </r>
  <r>
    <d v="2013-11-01T00:00:00"/>
    <x v="2"/>
    <x v="3"/>
    <x v="9"/>
    <s v="WFP"/>
    <s v="Scleractinian"/>
    <s v="Oculina diffusa"/>
    <n v="2"/>
    <n v="0.1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iderastrea siderea"/>
    <n v="3"/>
    <n v="0.1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olenastrea bournoni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3"/>
    <x v="10"/>
    <s v="WFP"/>
    <s v="Scleractinian"/>
    <s v="Stephanocoenia intercepta"/>
    <n v="1"/>
    <n v="0.05"/>
    <n v="27"/>
    <s v="N/A"/>
    <m/>
    <s v="Y"/>
    <m/>
    <m/>
    <m/>
    <x v="1"/>
    <m/>
    <m/>
    <m/>
    <n v="7"/>
    <n v="0"/>
    <m/>
    <m/>
    <x v="3"/>
    <x v="0"/>
    <m/>
    <m/>
    <m/>
  </r>
  <r>
    <d v="2013-11-01T00:00:00"/>
    <x v="2"/>
    <x v="3"/>
    <x v="10"/>
    <s v="WFP"/>
    <s v="Scleractinian"/>
    <s v="Porites porites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Porites porites"/>
    <n v="1"/>
    <n v="0.05"/>
    <n v="27"/>
    <s v="N/A"/>
    <m/>
    <s v="Y"/>
    <m/>
    <m/>
    <m/>
    <x v="1"/>
    <m/>
    <m/>
    <m/>
    <n v="12"/>
    <n v="0"/>
    <m/>
    <m/>
    <x v="3"/>
    <x v="0"/>
    <m/>
    <m/>
    <m/>
  </r>
  <r>
    <d v="2013-11-01T00:00:00"/>
    <x v="2"/>
    <x v="3"/>
    <x v="10"/>
    <s v="WFP"/>
    <s v="Scleractinian"/>
    <s v="Oculina diffus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Oculina diffusa"/>
    <n v="1"/>
    <n v="0.05"/>
    <n v="27"/>
    <s v="N/A"/>
    <m/>
    <s v="Y"/>
    <m/>
    <m/>
    <m/>
    <x v="1"/>
    <m/>
    <m/>
    <m/>
    <n v="10"/>
    <n v="0"/>
    <m/>
    <m/>
    <x v="3"/>
    <x v="0"/>
    <m/>
    <m/>
    <m/>
  </r>
  <r>
    <d v="2013-11-01T00:00:00"/>
    <x v="2"/>
    <x v="3"/>
    <x v="11"/>
    <s v="WFP"/>
    <s v="Scleractinian"/>
    <s v="Siderastrea sidere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3"/>
    <x v="11"/>
    <s v="WFP"/>
    <s v="Scleractinian"/>
    <s v="Siderastrea siderea"/>
    <n v="3"/>
    <n v="0.1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Porites porites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Porites porites"/>
    <n v="2"/>
    <n v="0.1"/>
    <m/>
    <m/>
    <m/>
    <m/>
    <m/>
    <m/>
    <m/>
    <x v="1"/>
    <m/>
    <m/>
    <m/>
    <n v="5"/>
    <n v="0"/>
    <m/>
    <m/>
    <x v="3"/>
    <x v="0"/>
    <m/>
    <m/>
    <m/>
  </r>
  <r>
    <d v="2013-11-01T00:00:00"/>
    <x v="2"/>
    <x v="3"/>
    <x v="11"/>
    <s v="WFP"/>
    <s v="Scleractinian"/>
    <s v="Porites porites"/>
    <n v="1"/>
    <n v="0.05"/>
    <m/>
    <m/>
    <m/>
    <m/>
    <m/>
    <m/>
    <m/>
    <x v="1"/>
    <m/>
    <m/>
    <m/>
    <n v="6"/>
    <n v="0"/>
    <m/>
    <m/>
    <x v="3"/>
    <x v="0"/>
    <m/>
    <m/>
    <m/>
  </r>
  <r>
    <d v="2013-11-12T00:00:00"/>
    <x v="3"/>
    <x v="3"/>
    <x v="9"/>
    <s v="BG"/>
    <s v="Scleractinian"/>
    <s v="Siderastrea siderea"/>
    <n v="6"/>
    <n v="0.3"/>
    <n v="27"/>
    <s v="N/A"/>
    <m/>
    <s v="Y"/>
    <m/>
    <m/>
    <m/>
    <x v="1"/>
    <m/>
    <m/>
    <m/>
    <m/>
    <n v="1"/>
    <s v="P"/>
    <s v="PALE"/>
    <x v="3"/>
    <x v="0"/>
    <m/>
    <m/>
    <m/>
  </r>
  <r>
    <d v="2013-11-12T00:00:00"/>
    <x v="3"/>
    <x v="3"/>
    <x v="9"/>
    <s v="BG"/>
    <s v="Scleractinian"/>
    <s v="Siderastrea siderea"/>
    <n v="2"/>
    <n v="0.1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Siderastrea siderea"/>
    <n v="7"/>
    <n v="0.3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B"/>
    <m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P"/>
    <s v="PALE"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10"/>
    <s v="BG"/>
    <s v="Scleractinian"/>
    <s v="Siderastrea siderea"/>
    <n v="6"/>
    <n v="0.3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olenastrea bournoni"/>
    <n v="2"/>
    <n v="0.1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tephanocoenia intercept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Porites porites"/>
    <n v="2"/>
    <n v="0.1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Solenastrea bournoni"/>
    <n v="1"/>
    <n v="0.05"/>
    <n v="27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3"/>
    <x v="11"/>
    <s v="BG"/>
    <s v="Scleractinian"/>
    <s v="Siderastrea radian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Siderastrea siderea"/>
    <n v="5"/>
    <n v="0.2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18T00:00:00"/>
    <x v="0"/>
    <x v="4"/>
    <x v="12"/>
    <s v="JDC"/>
    <s v="Octocoral"/>
    <s v="Eunicea"/>
    <n v="33"/>
    <n v="1.6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lexaura-round"/>
    <n v="9"/>
    <n v="0.4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seudoplexaura-slimy"/>
    <n v="2"/>
    <n v="0.1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Muricea-hooks"/>
    <n v="15"/>
    <n v="0.7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seudopterorgia-skinny plume"/>
    <n v="2"/>
    <n v="0.1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Gorgonia"/>
    <n v="10"/>
    <n v="0.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iderastrea radians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tephanocoenia intercept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iderastrea sidere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Montastraea cavernos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Eunicea"/>
    <n v="32"/>
    <n v="1.6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lexaura-round"/>
    <n v="10"/>
    <n v="0.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seudoplexaura-slimy"/>
    <n v="1"/>
    <n v="0.0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Muricea-hooks"/>
    <n v="12"/>
    <n v="0.6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seudopterorgia-skinny plume"/>
    <n v="13"/>
    <n v="0.6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Gorgonia"/>
    <n v="5"/>
    <n v="0.2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WFP"/>
    <s v="Scleractinian"/>
    <s v="Siderastrea siderea"/>
    <n v="2"/>
    <n v="0.1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Eunicea"/>
    <n v="31"/>
    <n v="1.5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lexaura-round"/>
    <n v="10"/>
    <n v="0.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seudoplexaura-slimy"/>
    <n v="1"/>
    <n v="0.0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Muricea-hooks"/>
    <n v="5"/>
    <n v="0.2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seudopterorgia-skinny plume"/>
    <n v="13"/>
    <n v="0.6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Gorgonia"/>
    <n v="3"/>
    <n v="0.1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WFP"/>
    <s v="Scleractinian"/>
    <s v="Solenastrea bournoni"/>
    <n v="1"/>
    <n v="0.05"/>
    <n v="24"/>
    <n v="4.5999999999999996"/>
    <m/>
    <s v="Y"/>
    <m/>
    <m/>
    <m/>
    <x v="1"/>
    <m/>
    <m/>
    <m/>
    <m/>
    <m/>
    <m/>
    <m/>
    <x v="3"/>
    <x v="0"/>
    <m/>
    <m/>
    <m/>
  </r>
  <r>
    <d v="2013-10-21T00:00:00"/>
    <x v="1"/>
    <x v="4"/>
    <x v="12"/>
    <s v="BG"/>
    <s v="Scleractinian"/>
    <s v="Stephanocoenia intercept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2"/>
    <s v="BG"/>
    <s v="Scleractinian"/>
    <s v="Siderastrea siderea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2"/>
    <s v="BG"/>
    <s v="Scleractinian"/>
    <s v="Montastraea cavernosa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3"/>
    <s v="BG"/>
    <s v="Scleractinian"/>
    <s v="Siderastrea siderea"/>
    <n v="1"/>
    <n v="0.05"/>
    <n v="24"/>
    <n v="4.7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3"/>
    <s v="BG"/>
    <s v="Scleractinian"/>
    <s v="Diploria clivosa"/>
    <n v="1"/>
    <n v="0.05"/>
    <n v="24"/>
    <n v="4.7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4"/>
    <s v="BG"/>
    <s v="Scleractinian"/>
    <s v="Solenastrea bournoni"/>
    <n v="1"/>
    <n v="0.05"/>
    <n v="24"/>
    <n v="4.5999999999999996"/>
    <m/>
    <s v="Y"/>
    <m/>
    <m/>
    <m/>
    <x v="1"/>
    <m/>
    <m/>
    <m/>
    <m/>
    <n v="1"/>
    <s v="PB"/>
    <m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1"/>
    <s v="M"/>
    <s v="MUCUS"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1"/>
    <s v="P"/>
    <s v="PALE"/>
    <x v="3"/>
    <x v="0"/>
    <m/>
    <m/>
    <m/>
  </r>
  <r>
    <d v="2013-11-01T00:00:00"/>
    <x v="2"/>
    <x v="4"/>
    <x v="12"/>
    <s v="MLR"/>
    <s v="Scleractinian"/>
    <s v="Dichocoenia stokesii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Solenastrea bournoni"/>
    <n v="0"/>
    <n v="0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Montastraea cavernosa"/>
    <n v="0"/>
    <n v="0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s v="MA, SED"/>
    <x v="3"/>
    <x v="0"/>
    <m/>
    <m/>
    <m/>
  </r>
  <r>
    <d v="2013-11-01T00:00:00"/>
    <x v="2"/>
    <x v="4"/>
    <x v="14"/>
    <s v="MLR"/>
    <s v="Scleractinian"/>
    <s v="Solenastrea bournoni"/>
    <n v="1"/>
    <n v="0.05"/>
    <n v="24"/>
    <n v="4.5999999999999996"/>
    <m/>
    <s v="Y"/>
    <m/>
    <m/>
    <m/>
    <x v="1"/>
    <m/>
    <m/>
    <m/>
    <m/>
    <n v="0"/>
    <m/>
    <s v="WORMS"/>
    <x v="3"/>
    <x v="0"/>
    <m/>
    <m/>
    <m/>
  </r>
  <r>
    <d v="2013-11-07T00:00:00"/>
    <x v="3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s v="SED"/>
    <s v="SED, MA"/>
    <x v="3"/>
    <x v="0"/>
    <m/>
    <m/>
    <m/>
  </r>
  <r>
    <d v="2013-11-07T00:00:00"/>
    <x v="3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2"/>
    <s v="MLR"/>
    <s v="Scleractinian"/>
    <s v="Montastraea cavernos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2"/>
    <s v="MLR"/>
    <s v="Scleractinian"/>
    <s v="Porites astreoides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s v="SED"/>
    <x v="3"/>
    <x v="0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m/>
    <x v="3"/>
    <x v="0"/>
    <m/>
    <m/>
    <m/>
  </r>
  <r>
    <d v="2013-10-18T00:00:00"/>
    <x v="0"/>
    <x v="5"/>
    <x v="15"/>
    <s v="JDC"/>
    <s v="Octocoral"/>
    <s v="Eunicea"/>
    <n v="6"/>
    <n v="0.3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lexaura-round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seudoplexaura-slimy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Muricea-hooks"/>
    <n v="4"/>
    <n v="0.2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terogorgia-cactus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iderastrea radians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Porites astreoides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JDC"/>
    <s v="Octocoral"/>
    <s v="Pseudopterorgia-skinny plume"/>
    <n v="3"/>
    <n v="0.15"/>
    <n v="26"/>
    <n v="4.8"/>
    <m/>
    <s v="Y"/>
    <m/>
    <m/>
    <m/>
    <x v="1"/>
    <m/>
    <m/>
    <m/>
    <m/>
    <m/>
    <m/>
    <s v="HALF DEAD"/>
    <x v="3"/>
    <x v="0"/>
    <m/>
    <m/>
    <m/>
  </r>
  <r>
    <d v="2013-10-18T00:00:00"/>
    <x v="0"/>
    <x v="5"/>
    <x v="16"/>
    <s v="JDC"/>
    <s v="Octocoral"/>
    <s v="Eunicea"/>
    <n v="5"/>
    <n v="0.2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JDC"/>
    <s v="Octocoral"/>
    <s v="Plexaura-round"/>
    <n v="4"/>
    <n v="0.2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Dichocoenia stokesii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iderastrea radian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olenastrea bournoni"/>
    <n v="3"/>
    <n v="0.1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iderastrea siderea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Eunicea"/>
    <n v="10"/>
    <n v="0.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lexaura-round"/>
    <n v="10"/>
    <n v="0.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lexaurella-slit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seudoplexaura-slimy"/>
    <n v="2"/>
    <n v="0.1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Muricea-hook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terogorgia-cactus"/>
    <n v="4"/>
    <n v="0.2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seudopterorgia-skinny plume"/>
    <n v="3"/>
    <n v="0.1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iderastrea radian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tephanocoenia intercepta"/>
    <n v="2"/>
    <n v="0.1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olenastrea bournoni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22T00:00:00"/>
    <x v="1"/>
    <x v="5"/>
    <x v="15"/>
    <s v="BG"/>
    <s v="Scleractinian"/>
    <s v="Dichocoenia stokesii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iderastrea siderea"/>
    <n v="3"/>
    <n v="0.1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Porites astreoides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1"/>
    <m/>
    <m/>
    <m/>
    <m/>
    <n v="0"/>
    <s v="PB"/>
    <s v="Partially bleached"/>
    <x v="3"/>
    <x v="0"/>
    <m/>
    <m/>
    <m/>
  </r>
  <r>
    <d v="2013-10-22T00:00:00"/>
    <x v="1"/>
    <x v="5"/>
    <x v="16"/>
    <s v="BG"/>
    <s v="Scleractinian"/>
    <s v="Dichocoenia stokesii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6"/>
    <s v="BG"/>
    <s v="Scleractinian"/>
    <s v="Oculina diffus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iderastrea sidere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olenastrea bournoni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1-02T00:00:00"/>
    <x v="2"/>
    <x v="5"/>
    <x v="15"/>
    <s v="MLR"/>
    <s v="Scleractinian"/>
    <s v="Dichocoenia stokesii"/>
    <n v="1"/>
    <n v="0.05"/>
    <n v="26"/>
    <n v="4.9000000000000004"/>
    <m/>
    <s v="Y"/>
    <m/>
    <m/>
    <m/>
    <x v="1"/>
    <m/>
    <m/>
    <m/>
    <m/>
    <n v="0"/>
    <m/>
    <s v="SED"/>
    <x v="3"/>
    <x v="0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1"/>
    <m/>
    <m/>
    <m/>
    <m/>
    <n v="0"/>
    <m/>
    <s v="WORMS"/>
    <x v="3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1"/>
    <m/>
    <m/>
    <m/>
    <m/>
    <n v="1"/>
    <s v="PB"/>
    <m/>
    <x v="3"/>
    <x v="0"/>
    <m/>
    <m/>
    <m/>
  </r>
  <r>
    <d v="2013-11-02T00:00:00"/>
    <x v="2"/>
    <x v="5"/>
    <x v="16"/>
    <s v="MLR"/>
    <s v="Scleractinian"/>
    <s v="Dichocoenia stokesii"/>
    <n v="1"/>
    <n v="0.05"/>
    <n v="26"/>
    <n v="4.8"/>
    <m/>
    <s v="Y"/>
    <m/>
    <m/>
    <m/>
    <x v="1"/>
    <m/>
    <m/>
    <m/>
    <m/>
    <n v="0"/>
    <m/>
    <s v="WORMS"/>
    <x v="3"/>
    <x v="0"/>
    <m/>
    <m/>
    <m/>
  </r>
  <r>
    <d v="2013-11-02T00:00:00"/>
    <x v="2"/>
    <x v="5"/>
    <x v="16"/>
    <s v="MLR"/>
    <s v="Scleractinian"/>
    <s v="Solenastrea bournoni"/>
    <n v="2"/>
    <n v="0.1"/>
    <n v="26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1"/>
    <m/>
    <m/>
    <m/>
    <m/>
    <s v="0-1"/>
    <m/>
    <m/>
    <x v="3"/>
    <x v="0"/>
    <m/>
    <m/>
    <m/>
  </r>
  <r>
    <d v="2013-11-07T00:00:00"/>
    <x v="3"/>
    <x v="5"/>
    <x v="15"/>
    <s v="MLR"/>
    <s v="Scleractinian"/>
    <s v="Siderastrea siderea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5"/>
    <s v="MLR"/>
    <s v="Scleractinian"/>
    <s v="Stephanocoenia intercepta"/>
    <n v="2"/>
    <n v="0.1"/>
    <n v="26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6"/>
    <s v="MLR"/>
    <s v="Scleractinian"/>
    <s v="Dichocoenia stokesii"/>
    <n v="1"/>
    <n v="0.05"/>
    <n v="26"/>
    <n v="4.8"/>
    <m/>
    <s v="Y"/>
    <m/>
    <m/>
    <m/>
    <x v="1"/>
    <m/>
    <m/>
    <m/>
    <m/>
    <n v="0"/>
    <m/>
    <s v="SED, TURF"/>
    <x v="3"/>
    <x v="0"/>
    <m/>
    <m/>
    <m/>
  </r>
  <r>
    <d v="2013-11-07T00:00:00"/>
    <x v="3"/>
    <x v="5"/>
    <x v="16"/>
    <s v="MLR"/>
    <s v="Scleractinian"/>
    <s v="Siderastrea siderea"/>
    <n v="1"/>
    <n v="0.05"/>
    <n v="26"/>
    <n v="4.8"/>
    <m/>
    <s v="Y"/>
    <m/>
    <m/>
    <m/>
    <x v="1"/>
    <m/>
    <m/>
    <m/>
    <m/>
    <n v="0"/>
    <m/>
    <s v="WORMS"/>
    <x v="3"/>
    <x v="0"/>
    <m/>
    <m/>
    <m/>
  </r>
  <r>
    <d v="2013-11-07T00:00:00"/>
    <x v="3"/>
    <x v="5"/>
    <x v="16"/>
    <s v="MLR"/>
    <s v="Scleractinian"/>
    <s v="Siderastrea sidere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6"/>
    <s v="MLR"/>
    <s v="Scleractinian"/>
    <s v="Solenastrea bournoni"/>
    <n v="2"/>
    <n v="0.1"/>
    <n v="26"/>
    <n v="4.8"/>
    <m/>
    <s v="Y"/>
    <m/>
    <m/>
    <m/>
    <x v="1"/>
    <m/>
    <m/>
    <m/>
    <m/>
    <n v="0"/>
    <m/>
    <m/>
    <x v="3"/>
    <x v="0"/>
    <m/>
    <m/>
    <m/>
  </r>
  <r>
    <d v="2013-10-19T00:00:00"/>
    <x v="0"/>
    <x v="6"/>
    <x v="18"/>
    <s v="JDC"/>
    <s v="Octocoral"/>
    <s v="Eunicea"/>
    <n v="61"/>
    <n v="3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lexaura-round"/>
    <n v="45"/>
    <n v="2.2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lexaurella-slit"/>
    <n v="16"/>
    <n v="0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seudoplexaura-slimy"/>
    <n v="28"/>
    <n v="1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Muricea-hooks"/>
    <n v="8"/>
    <n v="0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seudopterorgia-skinny plume"/>
    <n v="39"/>
    <n v="1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Gorgonia"/>
    <n v="8"/>
    <n v="0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Stephanocoenia intercepta"/>
    <n v="3"/>
    <n v="0.1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Porites astreoides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Siderastrea sidere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Oculina diffu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Colophyllia natans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Montastraea caverno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Eunicea"/>
    <n v="76"/>
    <n v="3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lexaura-round"/>
    <n v="36"/>
    <n v="1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lexaurella-slit"/>
    <n v="18"/>
    <n v="0.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seudoplexaura-slimy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Muricea-hooks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terogorgia-cactus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seudopterorgia-skinny plume"/>
    <n v="23"/>
    <n v="1.149999999999999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Gorgoni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Stephanocoenia intercepta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Siderastrea sidere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Montastraea caverno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Eunicea"/>
    <n v="58"/>
    <n v="2.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lexaura-round"/>
    <n v="42"/>
    <n v="2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lexaurella-slit"/>
    <n v="16"/>
    <n v="0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seudoplexaura-slimy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Muricea-hooks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terogorgia-cactus"/>
    <n v="9"/>
    <n v="0.4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seudopterorgia-skinny plume"/>
    <n v="32"/>
    <n v="1.6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Gorgonia"/>
    <n v="3"/>
    <n v="0.1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Dichocoenia stokesii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Stephanocoenia intercepta"/>
    <n v="7"/>
    <n v="0.3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Oculina diffu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22T00:00:00"/>
    <x v="1"/>
    <x v="6"/>
    <x v="18"/>
    <s v="BG"/>
    <s v="Scleractinian"/>
    <s v="Stephanocoenia intercepta"/>
    <n v="5"/>
    <n v="0.2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8"/>
    <s v="BG"/>
    <s v="Scleractinian"/>
    <s v="Montastraea caverno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Stephanocoenia intercepta"/>
    <n v="7"/>
    <n v="0.3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Montastraea caverno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Siderastrea sidere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Stephanocoenia intercepta"/>
    <n v="6"/>
    <n v="0.3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Oculina diffu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1"/>
    <m/>
    <m/>
    <m/>
    <n v="4"/>
    <n v="1"/>
    <m/>
    <s v="SEDIMENT"/>
    <x v="3"/>
    <x v="0"/>
    <m/>
    <m/>
    <m/>
  </r>
  <r>
    <d v="2013-11-01T00:00:00"/>
    <x v="2"/>
    <x v="6"/>
    <x v="18"/>
    <s v="WFP"/>
    <s v="Scleractinian"/>
    <s v="Stephanocoenia intercepta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6"/>
    <x v="18"/>
    <s v="WFP"/>
    <s v="Scleractinian"/>
    <s v="Stephanocoenia intercept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6"/>
    <x v="18"/>
    <s v="WFP"/>
    <s v="Scleractinian"/>
    <s v="Oculina diffusa"/>
    <n v="1"/>
    <n v="0.05"/>
    <m/>
    <m/>
    <m/>
    <m/>
    <m/>
    <m/>
    <m/>
    <x v="1"/>
    <m/>
    <m/>
    <m/>
    <n v="13"/>
    <n v="0"/>
    <s v="SED"/>
    <s v="SEDIMENT"/>
    <x v="3"/>
    <x v="0"/>
    <m/>
    <m/>
    <m/>
  </r>
  <r>
    <d v="2013-11-01T00:00:00"/>
    <x v="2"/>
    <x v="6"/>
    <x v="18"/>
    <s v="WFP"/>
    <s v="Scleractinian"/>
    <s v="Oculina diffusa"/>
    <n v="1"/>
    <n v="0.05"/>
    <n v="28"/>
    <s v="N/A"/>
    <m/>
    <s v="Y"/>
    <m/>
    <m/>
    <m/>
    <x v="1"/>
    <m/>
    <m/>
    <m/>
    <n v="5"/>
    <n v="1"/>
    <s v="SED"/>
    <s v="SEDIMENT"/>
    <x v="3"/>
    <x v="0"/>
    <m/>
    <m/>
    <m/>
  </r>
  <r>
    <d v="2013-11-01T00:00:00"/>
    <x v="2"/>
    <x v="6"/>
    <x v="19"/>
    <s v="WFP"/>
    <s v="Scleractinian"/>
    <s v="Siderastrea siderea"/>
    <n v="1"/>
    <n v="0.05"/>
    <n v="28"/>
    <s v="N/A"/>
    <m/>
    <s v="Y"/>
    <m/>
    <m/>
    <m/>
    <x v="1"/>
    <m/>
    <m/>
    <m/>
    <n v="5"/>
    <n v="1"/>
    <m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3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5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1"/>
    <m/>
    <m/>
    <m/>
    <n v="7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6"/>
    <x v="20"/>
    <s v="WFP"/>
    <s v="Scleractinian"/>
    <s v="Stephanocoenia intercepta"/>
    <n v="1"/>
    <n v="0.05"/>
    <n v="28"/>
    <s v="N/A"/>
    <m/>
    <s v="Y"/>
    <m/>
    <m/>
    <m/>
    <x v="1"/>
    <m/>
    <m/>
    <m/>
    <n v="4"/>
    <n v="1"/>
    <s v="SED"/>
    <s v="SEDIMENT/TURF"/>
    <x v="3"/>
    <x v="0"/>
    <m/>
    <m/>
    <m/>
  </r>
  <r>
    <d v="2013-11-01T00:00:00"/>
    <x v="2"/>
    <x v="6"/>
    <x v="20"/>
    <s v="WFP"/>
    <s v="Scleractinian"/>
    <s v="Stephanocoenia intercepta"/>
    <n v="1"/>
    <n v="0.05"/>
    <m/>
    <m/>
    <m/>
    <m/>
    <m/>
    <m/>
    <m/>
    <x v="1"/>
    <m/>
    <m/>
    <m/>
    <n v="12"/>
    <n v="1"/>
    <s v="SED"/>
    <s v="SEDIMENT"/>
    <x v="3"/>
    <x v="0"/>
    <m/>
    <m/>
    <m/>
  </r>
  <r>
    <d v="2013-11-01T00:00:00"/>
    <x v="2"/>
    <x v="6"/>
    <x v="20"/>
    <s v="WFP"/>
    <s v="Scleractinian"/>
    <s v="Stephanocoenia intercepta"/>
    <n v="1"/>
    <n v="0.05"/>
    <n v="28"/>
    <s v="N/A"/>
    <m/>
    <s v="Y"/>
    <m/>
    <m/>
    <m/>
    <x v="1"/>
    <m/>
    <m/>
    <m/>
    <n v="7"/>
    <n v="1"/>
    <s v="SED"/>
    <s v="SEDIMENT"/>
    <x v="3"/>
    <x v="0"/>
    <m/>
    <m/>
    <m/>
  </r>
  <r>
    <d v="2013-11-01T00:00:00"/>
    <x v="2"/>
    <x v="6"/>
    <x v="20"/>
    <s v="WFP"/>
    <s v="Scleractinian"/>
    <s v="Dichocoenia stokesii"/>
    <n v="1"/>
    <n v="0.05"/>
    <m/>
    <m/>
    <m/>
    <m/>
    <m/>
    <m/>
    <m/>
    <x v="1"/>
    <m/>
    <m/>
    <m/>
    <n v="5"/>
    <n v="0"/>
    <m/>
    <m/>
    <x v="3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1"/>
    <m/>
    <m/>
    <m/>
    <n v="7"/>
    <n v="0"/>
    <m/>
    <m/>
    <x v="3"/>
    <x v="0"/>
    <m/>
    <m/>
    <m/>
  </r>
  <r>
    <d v="2013-11-01T00:00:00"/>
    <x v="2"/>
    <x v="6"/>
    <x v="20"/>
    <s v="WFP"/>
    <s v="Scleractinian"/>
    <s v="Porites astreoides"/>
    <n v="1"/>
    <n v="0.05"/>
    <n v="28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6"/>
    <x v="20"/>
    <s v="WFP"/>
    <s v="Scleractinian"/>
    <s v="Solenastrea bournoni"/>
    <n v="1"/>
    <n v="0.05"/>
    <n v="28"/>
    <s v="N/A"/>
    <m/>
    <s v="Y"/>
    <m/>
    <m/>
    <m/>
    <x v="1"/>
    <m/>
    <m/>
    <m/>
    <n v="4"/>
    <n v="0"/>
    <m/>
    <m/>
    <x v="3"/>
    <x v="0"/>
    <m/>
    <m/>
    <m/>
  </r>
  <r>
    <d v="2013-11-12T00:00:00"/>
    <x v="3"/>
    <x v="6"/>
    <x v="18"/>
    <s v="BG"/>
    <s v="Scleractinian"/>
    <s v="Montastraea cavernosa"/>
    <n v="1"/>
    <n v="0.05"/>
    <n v="28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6"/>
    <x v="18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8"/>
    <s v="BG"/>
    <s v="Scleractinian"/>
    <s v="Stephanocoenia intercept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8"/>
    <s v="BG"/>
    <s v="Scleractinian"/>
    <s v="Oculina diffus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Dichocoenia stokesii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Stephanocoenia intercepta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Colophyllia natans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Dichocoenia stokesii"/>
    <s v="-"/>
    <s v="-"/>
    <m/>
    <m/>
    <m/>
    <m/>
    <m/>
    <m/>
    <m/>
    <x v="1"/>
    <m/>
    <m/>
    <m/>
    <m/>
    <s v="-"/>
    <m/>
    <s v="no data"/>
    <x v="3"/>
    <x v="0"/>
    <m/>
    <m/>
    <m/>
  </r>
  <r>
    <d v="2013-11-12T00:00:00"/>
    <x v="3"/>
    <x v="6"/>
    <x v="20"/>
    <s v="BG"/>
    <s v="Scleractinian"/>
    <s v="Dichocoenia stokesii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olenastrea bournon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tephanocoenia intercepta"/>
    <n v="7"/>
    <n v="0.3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Porites astreoides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tephanocoenia intercepta"/>
    <n v="2"/>
    <n v="0.1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olenastrea bournoni"/>
    <n v="2"/>
    <n v="0.1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iderastrea siderea"/>
    <n v="5"/>
    <n v="0.2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Porites astreoides"/>
    <n v="1"/>
    <n v="0.05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Eunicea"/>
    <n v="48"/>
    <n v="2.4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lexaura-round"/>
    <n v="18"/>
    <n v="0.9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lexaurella-slit"/>
    <n v="16"/>
    <n v="0.8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seudoplexaura-slimy"/>
    <n v="8"/>
    <n v="0.4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Muricea-hooks"/>
    <n v="4"/>
    <n v="0.2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seudopterorgia-skinny plume"/>
    <n v="19"/>
    <n v="0.9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1"/>
    <m/>
    <m/>
    <m/>
    <m/>
    <m/>
    <m/>
    <m/>
    <x v="3"/>
    <x v="0"/>
    <m/>
    <m/>
    <m/>
  </r>
  <r>
    <d v="2013-10-18T00:00:00"/>
    <x v="0"/>
    <x v="7"/>
    <x v="22"/>
    <s v="WFP"/>
    <s v="Scleractinian"/>
    <s v="Siderastrea siderea"/>
    <n v="2"/>
    <n v="0.1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Eunicea"/>
    <n v="57"/>
    <n v="2.8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lexaura-round"/>
    <n v="25"/>
    <n v="1.2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lexaurella-slit"/>
    <n v="10"/>
    <n v="0.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seudoplexaura-slimy"/>
    <n v="7"/>
    <n v="0.3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Muricea-hooks"/>
    <n v="3"/>
    <n v="0.1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seudopterorgia-skinny plume"/>
    <n v="19"/>
    <n v="0.9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Gorgonia"/>
    <n v="1"/>
    <n v="0.05"/>
    <n v="27"/>
    <n v="4.8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tephanocoenia intercept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tephanocoenia intercept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iderastrea siderea"/>
    <n v="2"/>
    <n v="0.1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Oculina diffus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Eunicea"/>
    <n v="49"/>
    <n v="2.4500000000000002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lexaura-round"/>
    <n v="11"/>
    <n v="0.55000000000000004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lexaurella-slit"/>
    <n v="7"/>
    <n v="0.3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seudoplexaura-slimy"/>
    <n v="9"/>
    <n v="0.4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seudopterorgia-skinny plume"/>
    <n v="18"/>
    <n v="0.9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Gorgonia"/>
    <n v="2"/>
    <n v="0.1"/>
    <n v="27"/>
    <n v="4.9000000000000004"/>
    <m/>
    <s v="Y"/>
    <m/>
    <m/>
    <m/>
    <x v="1"/>
    <m/>
    <m/>
    <m/>
    <m/>
    <m/>
    <m/>
    <m/>
    <x v="3"/>
    <x v="0"/>
    <m/>
    <m/>
    <m/>
  </r>
  <r>
    <d v="2013-10-22T00:00:00"/>
    <x v="1"/>
    <x v="7"/>
    <x v="21"/>
    <s v="BG"/>
    <s v="Scleractinian"/>
    <s v="Siderastrea siderea"/>
    <n v="1"/>
    <n v="0.05"/>
    <n v="27"/>
    <n v="5"/>
    <m/>
    <s v="Y"/>
    <m/>
    <m/>
    <m/>
    <x v="1"/>
    <m/>
    <m/>
    <m/>
    <m/>
    <n v="1"/>
    <s v="PB"/>
    <m/>
    <x v="3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iderastrea radians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iderastrea sidere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tephanocoenia intercept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Oculina diffus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Siderastrea sidere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Stephanocoenia intercepta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Porites porites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1"/>
    <m/>
    <m/>
    <m/>
    <m/>
    <n v="1"/>
    <s v="PB"/>
    <m/>
    <x v="3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iderastrea siderea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1"/>
    <m/>
    <m/>
    <m/>
    <m/>
    <n v="1"/>
    <s v="PB"/>
    <m/>
    <x v="3"/>
    <x v="0"/>
    <m/>
    <m/>
    <m/>
  </r>
  <r>
    <d v="2013-11-01T00:00:00"/>
    <x v="2"/>
    <x v="7"/>
    <x v="21"/>
    <s v="MLR"/>
    <s v="Scleractinian"/>
    <s v="Siderastrea siderea"/>
    <n v="2"/>
    <n v="0.1"/>
    <n v="27"/>
    <n v="5"/>
    <m/>
    <s v="Y"/>
    <m/>
    <m/>
    <m/>
    <x v="1"/>
    <m/>
    <m/>
    <m/>
    <m/>
    <n v="0"/>
    <m/>
    <s v="MA/S"/>
    <x v="3"/>
    <x v="0"/>
    <m/>
    <m/>
    <m/>
  </r>
  <r>
    <d v="2013-11-01T00:00:00"/>
    <x v="2"/>
    <x v="7"/>
    <x v="21"/>
    <s v="MLR"/>
    <s v="Scleractinian"/>
    <s v="Dichocoenia stokesii"/>
    <n v="2"/>
    <n v="0.1"/>
    <n v="27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1"/>
    <s v="MLR"/>
    <s v="Scleractinian"/>
    <s v="Stephanocoenia intercepta"/>
    <n v="2"/>
    <n v="0.1"/>
    <n v="27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Dichocoenia stokesii"/>
    <n v="3"/>
    <n v="0.1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iderastrea siderea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tephanocoenia intercept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1"/>
    <m/>
    <m/>
    <m/>
    <m/>
    <n v="0"/>
    <m/>
    <s v="SEDIMENT"/>
    <x v="3"/>
    <x v="0"/>
    <m/>
    <m/>
    <m/>
  </r>
  <r>
    <d v="2013-11-01T00:00:00"/>
    <x v="2"/>
    <x v="7"/>
    <x v="23"/>
    <s v="MLR"/>
    <s v="Scleractinian"/>
    <s v="Solenastrea bournoni"/>
    <n v="4"/>
    <n v="0.2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Stephanocoenia intercept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iderastrea sidere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Oculina diffus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iderastrea sidere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Dichocoenia stokesii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Siderastrea sidere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Stephanocoenia intercept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iderastrea siderea"/>
    <n v="1"/>
    <n v="0.05"/>
    <n v="27"/>
    <n v="4.9000000000000004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3"/>
    <s v="MLR"/>
    <s v="Scleractinian"/>
    <s v="Dichocoenia stokesii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tephanocoenia intercepta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17T00:00:00"/>
    <x v="0"/>
    <x v="8"/>
    <x v="24"/>
    <s v="MLR"/>
    <s v="Octocoral"/>
    <s v="Eunicea"/>
    <n v="30"/>
    <n v="1.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lexaura-round"/>
    <n v="11"/>
    <n v="0.55000000000000004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lexaurella-slit"/>
    <n v="5"/>
    <n v="0.2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seudoplexaura-slimy"/>
    <n v="13"/>
    <n v="0.6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Muricea-hooks"/>
    <n v="36"/>
    <n v="1.8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seudopterorgia-skinny plume"/>
    <n v="14"/>
    <n v="0.7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Muriceopsis-rough"/>
    <n v="3"/>
    <n v="0.1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Gorgonia"/>
    <n v="8"/>
    <n v="0.4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Dichocoenia stokesii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Porites astreoides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Siderastrea siderea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MLR"/>
    <s v="Octocoral"/>
    <s v="Eunicea"/>
    <n v="54"/>
    <n v="2.7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lexaura-round"/>
    <n v="11"/>
    <n v="0.55000000000000004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lexaurella-slit"/>
    <n v="7"/>
    <n v="0.3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seudoplexaura-slimy"/>
    <n v="16"/>
    <n v="0.8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Muricea-hooks"/>
    <n v="34"/>
    <n v="1.7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terogorgia-cactus"/>
    <n v="1"/>
    <n v="0.0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seudopterorgia-skinny plume"/>
    <n v="15"/>
    <n v="0.7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Briareum-bumpy"/>
    <n v="1"/>
    <n v="0.0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Gorgonia"/>
    <n v="15"/>
    <n v="0.7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WFP"/>
    <s v="Scleractinian"/>
    <s v="Dichocoenia stokesii"/>
    <n v="3"/>
    <n v="0.1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WFP"/>
    <s v="Scleractinian"/>
    <s v="Siderastrea siderea"/>
    <n v="3"/>
    <n v="0.1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WFP"/>
    <s v="Scleractinian"/>
    <s v="Solenastrea bournoni"/>
    <n v="1"/>
    <n v="0.0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Algae"/>
    <s v="Dictyota"/>
    <n v="1"/>
    <n v="0.05"/>
    <n v="26"/>
    <s v="N/A"/>
    <s v="Y"/>
    <s v="Y"/>
    <s v="Y"/>
    <m/>
    <m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Eunicea"/>
    <n v="53"/>
    <n v="2.6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lexaura-round"/>
    <n v="21"/>
    <n v="1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lexaurella-slit"/>
    <n v="3"/>
    <n v="0.1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seudoplexaura-slimy"/>
    <n v="35"/>
    <n v="1.7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Muricea-hooks"/>
    <n v="19"/>
    <n v="0.9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terogorgia-cactus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seudopterorgia-skinny plume"/>
    <n v="18"/>
    <n v="0.9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Briareum-bumpy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Gorgonia"/>
    <n v="9"/>
    <n v="0.4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Dichocoenia stokesii"/>
    <n v="3"/>
    <n v="0.1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tephanocoenia intercepta"/>
    <n v="4"/>
    <n v="0.2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olenastrea bournoni"/>
    <n v="2"/>
    <n v="0.1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iderastrea siderea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Porites porites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21T00:00:00"/>
    <x v="1"/>
    <x v="8"/>
    <x v="24"/>
    <s v="BG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Siderastrea radians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Porites porites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Porites porites"/>
    <n v="0"/>
    <n v="0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Dichocoenia stokesii"/>
    <n v="4"/>
    <n v="0.2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Stephanocoenia intercepta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Siderastrea siderea"/>
    <n v="0"/>
    <n v="0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1"/>
    <m/>
    <m/>
    <m/>
    <m/>
    <n v="1"/>
    <s v="PB"/>
    <s v="PB - SAND BURIAL"/>
    <x v="3"/>
    <x v="0"/>
    <m/>
    <m/>
    <m/>
  </r>
  <r>
    <d v="2013-10-21T00:00:00"/>
    <x v="1"/>
    <x v="8"/>
    <x v="26"/>
    <s v="BG"/>
    <s v="Scleractinian"/>
    <s v="Dichocoenia stokesii"/>
    <n v="3"/>
    <n v="0.1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tephanocoenia intercepta"/>
    <n v="4"/>
    <n v="0.2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Porites astreoides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iderastrea sidere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Porites porites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Montastraea cavernos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1"/>
    <m/>
    <m/>
    <m/>
    <m/>
    <n v="0"/>
    <m/>
    <s v="Sed."/>
    <x v="3"/>
    <x v="0"/>
    <m/>
    <m/>
    <m/>
  </r>
  <r>
    <d v="2013-11-01T00:00:00"/>
    <x v="2"/>
    <x v="8"/>
    <x v="25"/>
    <s v="MLR"/>
    <s v="Scleractinian"/>
    <s v="Dichocoenia stokesii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Stephanocoenia intercepta"/>
    <n v="3"/>
    <n v="0.1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Porites astreoides"/>
    <n v="1"/>
    <n v="0.0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6"/>
    <s v="MLR"/>
    <s v="Scleractinian"/>
    <s v="Siderastrea siderea"/>
    <n v="1"/>
    <n v="0.05"/>
    <n v="24"/>
    <s v="N/A"/>
    <s v="Y"/>
    <s v="Y"/>
    <s v="Y"/>
    <s v="Y"/>
    <s v="Y"/>
    <x v="1"/>
    <m/>
    <m/>
    <m/>
    <m/>
    <n v="1"/>
    <s v="PB"/>
    <s v="partial bleaching"/>
    <x v="3"/>
    <x v="0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1"/>
    <s v="PB"/>
    <s v="partial bleaching"/>
    <x v="3"/>
    <x v="0"/>
    <m/>
    <m/>
    <m/>
  </r>
  <r>
    <d v="2013-11-01T00:00:00"/>
    <x v="2"/>
    <x v="8"/>
    <x v="26"/>
    <s v="MLR"/>
    <s v="Scleractinian"/>
    <s v="Stephanocoenia intercepta"/>
    <n v="3"/>
    <n v="0.15"/>
    <n v="24"/>
    <s v="N/A"/>
    <s v="Y"/>
    <s v="Y"/>
    <s v="Y"/>
    <s v="Y"/>
    <s v="Y"/>
    <x v="1"/>
    <m/>
    <m/>
    <m/>
    <m/>
    <n v="0"/>
    <m/>
    <s v="Sed./Turf"/>
    <x v="3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1"/>
    <m/>
    <m/>
    <m/>
    <m/>
    <n v="0"/>
    <m/>
    <s v="worm"/>
    <x v="3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Siderastrea radians"/>
    <n v="1"/>
    <n v="0.05"/>
    <n v="24"/>
    <n v="4.5"/>
    <s v="Y"/>
    <s v="Y"/>
    <s v="Y"/>
    <s v="Y"/>
    <s v="Y"/>
    <x v="1"/>
    <m/>
    <m/>
    <m/>
    <m/>
    <n v="1"/>
    <m/>
    <s v="B - looks like it was burried"/>
    <x v="3"/>
    <x v="0"/>
    <m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s v="sed."/>
    <x v="3"/>
    <x v="0"/>
    <m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Stephanocoenia intercept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Dichocoenia stokesii"/>
    <n v="4"/>
    <n v="0.2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Stephanocoenia intercepta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Porites astreoides"/>
    <n v="1"/>
    <n v="0.0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1"/>
    <m/>
    <m/>
    <m/>
    <m/>
    <n v="1"/>
    <s v="B"/>
    <s v="B"/>
    <x v="3"/>
    <x v="0"/>
    <m/>
    <m/>
    <m/>
  </r>
  <r>
    <d v="2013-11-07T00:00:00"/>
    <x v="3"/>
    <x v="8"/>
    <x v="26"/>
    <s v="MLR"/>
    <s v="Scleractinian"/>
    <s v="Siderastrea siderea"/>
    <n v="1"/>
    <n v="0.05"/>
    <n v="24"/>
    <s v="N/A"/>
    <s v="Y"/>
    <s v="Y"/>
    <s v="Y"/>
    <s v="Y"/>
    <s v="Y"/>
    <x v="1"/>
    <m/>
    <m/>
    <m/>
    <m/>
    <n v="1"/>
    <s v="PB"/>
    <s v="PB"/>
    <x v="3"/>
    <x v="0"/>
    <m/>
    <m/>
    <m/>
  </r>
  <r>
    <d v="2013-11-07T00:00:00"/>
    <x v="3"/>
    <x v="8"/>
    <x v="26"/>
    <s v="MLR"/>
    <s v="Scleractinian"/>
    <s v="Stephanocoenia intercepta"/>
    <n v="2"/>
    <n v="0.1"/>
    <n v="24"/>
    <s v="N/A"/>
    <s v="Y"/>
    <s v="Y"/>
    <s v="Y"/>
    <s v="Y"/>
    <s v="Y"/>
    <x v="1"/>
    <m/>
    <m/>
    <m/>
    <m/>
    <n v="1"/>
    <s v="PB"/>
    <s v="PB"/>
    <x v="3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1"/>
    <m/>
    <m/>
    <m/>
    <m/>
    <n v="0"/>
    <m/>
    <s v="MA/Sed."/>
    <x v="3"/>
    <x v="0"/>
    <m/>
    <m/>
    <m/>
  </r>
  <r>
    <d v="2013-11-07T00:00:00"/>
    <x v="3"/>
    <x v="8"/>
    <x v="26"/>
    <s v="MLR"/>
    <s v="Scleractinian"/>
    <s v="Dichocoenia stokesii"/>
    <n v="2"/>
    <n v="0.1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tephanocoenia intercepta"/>
    <n v="5"/>
    <n v="0.2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18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2">
  <location ref="A4:E33" firstHeaderRow="1" firstDataRow="2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">
        <item x="0"/>
        <item x="1"/>
        <item h="1" x="2"/>
        <item h="1" x="3"/>
        <item t="default"/>
      </items>
    </pivotField>
    <pivotField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pageFields count="2">
    <pageField fld="16" hier="-1"/>
    <pageField fld="24" hier="-1"/>
  </pageFields>
  <dataFields count="1">
    <dataField name="Average of Condition code QA/QC (0-1)" fld="24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8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AK28" firstHeaderRow="1" firstDataRow="3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axis="axisRow" dataField="1"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2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23"/>
    </i>
    <i>
      <x v="24"/>
    </i>
    <i>
      <x v="25"/>
    </i>
    <i>
      <x v="26"/>
    </i>
  </rowItems>
  <colFields count="2">
    <field x="2"/>
    <field x="1"/>
  </colFields>
  <colItems count="3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</colItems>
  <pageFields count="2">
    <pageField fld="16" hier="-1"/>
    <pageField fld="24" hier="-1"/>
  </pageFields>
  <dataFields count="1">
    <dataField name="Count of Condition QA/Q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F15" firstHeaderRow="1" firstDataRow="2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16" item="0" hier="-1"/>
    <pageField fld="25" hier="-1"/>
  </pageFields>
  <dataFields count="1">
    <dataField name="Average of Condition code QA/QC (0-1)" fld="24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1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4:E91" firstHeaderRow="1" firstDataRow="2" firstDataCol="1" rowPageCount="1" colPageCount="1"/>
  <pivotFields count="25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1">
        <item x="8"/>
        <item x="6"/>
        <item x="7"/>
        <item x="1"/>
        <item x="2"/>
        <item x="3"/>
        <item x="4"/>
        <item x="5"/>
        <item x="0"/>
        <item x="9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30">
        <item x="8"/>
        <item x="21"/>
        <item x="12"/>
        <item x="0"/>
        <item x="22"/>
        <item x="23"/>
        <item x="9"/>
        <item x="1"/>
        <item x="27"/>
        <item x="26"/>
        <item x="11"/>
        <item x="25"/>
        <item x="20"/>
        <item x="5"/>
        <item x="10"/>
        <item x="16"/>
        <item x="24"/>
        <item x="2"/>
        <item x="3"/>
        <item x="18"/>
        <item x="17"/>
        <item x="4"/>
        <item x="7"/>
        <item x="6"/>
        <item x="19"/>
        <item x="15"/>
        <item x="13"/>
        <item x="14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86">
    <i>
      <x/>
    </i>
    <i r="1">
      <x v="8"/>
    </i>
    <i r="1">
      <x v="24"/>
    </i>
    <i r="1">
      <x v="25"/>
    </i>
    <i r="1">
      <x v="26"/>
    </i>
    <i>
      <x v="1"/>
    </i>
    <i r="1">
      <x v="2"/>
    </i>
    <i r="1">
      <x v="15"/>
    </i>
    <i r="1">
      <x v="19"/>
    </i>
    <i r="1">
      <x v="25"/>
    </i>
    <i r="1">
      <x v="26"/>
    </i>
    <i r="1">
      <x v="27"/>
    </i>
    <i>
      <x v="2"/>
    </i>
    <i r="1">
      <x v="2"/>
    </i>
    <i r="1">
      <x v="4"/>
    </i>
    <i r="1">
      <x v="9"/>
    </i>
    <i r="1">
      <x v="12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3"/>
    </i>
    <i r="1">
      <x v="2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4"/>
    </i>
    <i r="1">
      <x v="2"/>
    </i>
    <i r="1">
      <x v="4"/>
    </i>
    <i r="1">
      <x v="5"/>
    </i>
    <i r="1">
      <x v="12"/>
    </i>
    <i r="1">
      <x v="15"/>
    </i>
    <i r="1">
      <x v="16"/>
    </i>
    <i r="1">
      <x v="19"/>
    </i>
    <i r="1">
      <x v="24"/>
    </i>
    <i r="1">
      <x v="25"/>
    </i>
    <i r="1">
      <x v="26"/>
    </i>
    <i r="1">
      <x v="27"/>
    </i>
    <i>
      <x v="5"/>
    </i>
    <i r="1">
      <x v="2"/>
    </i>
    <i r="1">
      <x v="11"/>
    </i>
    <i r="1">
      <x v="15"/>
    </i>
    <i r="1">
      <x v="19"/>
    </i>
    <i r="1">
      <x v="24"/>
    </i>
    <i r="1">
      <x v="25"/>
    </i>
    <i r="1">
      <x v="26"/>
    </i>
    <i r="1">
      <x v="27"/>
    </i>
    <i>
      <x v="6"/>
    </i>
    <i r="1">
      <x v="1"/>
    </i>
    <i r="1">
      <x v="2"/>
    </i>
    <i r="1">
      <x v="11"/>
    </i>
    <i r="1">
      <x v="12"/>
    </i>
    <i r="1">
      <x v="15"/>
    </i>
    <i r="1">
      <x v="19"/>
    </i>
    <i r="1">
      <x v="25"/>
    </i>
    <i r="1">
      <x v="26"/>
    </i>
    <i r="1">
      <x v="27"/>
    </i>
    <i>
      <x v="7"/>
    </i>
    <i r="1">
      <x v="2"/>
    </i>
    <i r="1">
      <x v="11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8"/>
    </i>
    <i r="1">
      <x v="1"/>
    </i>
    <i r="1">
      <x v="2"/>
    </i>
    <i r="1">
      <x v="4"/>
    </i>
    <i r="1">
      <x v="5"/>
    </i>
    <i r="1">
      <x v="12"/>
    </i>
    <i r="1">
      <x v="19"/>
    </i>
    <i r="1">
      <x v="20"/>
    </i>
    <i r="1">
      <x v="24"/>
    </i>
    <i r="1">
      <x v="25"/>
    </i>
    <i r="1">
      <x v="26"/>
    </i>
    <i r="1">
      <x v="27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5" item="2" hier="-1"/>
  </pageFields>
  <dataFields count="1">
    <dataField name="Sum of Total Count" fld="7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7" firstHeaderRow="1" firstDataRow="1" firstDataCol="1" rowPageCount="1" colPageCount="1"/>
  <pivotFields count="25"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1">
        <item x="8"/>
        <item x="6"/>
        <item x="7"/>
        <item x="1"/>
        <item x="2"/>
        <item x="3"/>
        <item x="4"/>
        <item x="5"/>
        <item x="0"/>
        <item x="9"/>
        <item t="default"/>
      </items>
    </pivotField>
    <pivotField axis="axisRow" showAll="0">
      <items count="29">
        <item x="24"/>
        <item x="25"/>
        <item x="26"/>
        <item x="18"/>
        <item x="19"/>
        <item x="20"/>
        <item x="21"/>
        <item x="22"/>
        <item x="23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"/>
        <item x="5"/>
        <item x="0"/>
        <item x="27"/>
        <item t="default"/>
      </items>
    </pivotField>
    <pivotField showAll="0"/>
    <pivotField axis="axisRow" showAll="0">
      <items count="5">
        <item h="1"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2"/>
    <field x="3"/>
  </rowFields>
  <rowItems count="74">
    <i>
      <x v="1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r="1">
      <x v="8"/>
    </i>
    <i r="2">
      <x v="24"/>
    </i>
    <i r="2">
      <x v="25"/>
    </i>
    <i r="2">
      <x v="26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r="1">
      <x v="8"/>
    </i>
    <i r="2">
      <x v="24"/>
    </i>
    <i r="2">
      <x v="25"/>
    </i>
    <i r="2">
      <x v="26"/>
    </i>
    <i>
      <x v="3"/>
    </i>
    <i r="1">
      <x v="9"/>
    </i>
    <i r="2">
      <x v="27"/>
    </i>
    <i t="grand">
      <x/>
    </i>
  </rowItems>
  <colItems count="1">
    <i/>
  </colItems>
  <pageFields count="1">
    <pageField fld="1" hier="-1"/>
  </pageFields>
  <dataFields count="1">
    <dataField name="Sum of Density (m)" fld="8" baseField="2" baseItem="0"/>
  </dataFields>
  <formats count="139"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5" type="button" dataOnly="0" labelOnly="1" outline="0" axis="axisRow" fieldPosition="0"/>
    </format>
    <format dxfId="135">
      <pivotArea dataOnly="0" labelOnly="1" outline="0" axis="axisValues" fieldPosition="0"/>
    </format>
    <format dxfId="134">
      <pivotArea dataOnly="0" labelOnly="1" fieldPosition="0">
        <references count="1">
          <reference field="5" count="2">
            <x v="1"/>
            <x v="2"/>
          </reference>
        </references>
      </pivotArea>
    </format>
    <format dxfId="133">
      <pivotArea dataOnly="0" labelOnly="1" grandRow="1" outline="0" fieldPosition="0"/>
    </format>
    <format dxfId="132">
      <pivotArea dataOnly="0" labelOnly="1" fieldPosition="0">
        <references count="2">
          <reference field="2" count="9">
            <x v="0"/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131">
      <pivotArea dataOnly="0" labelOnly="1" fieldPosition="0">
        <references count="3">
          <reference field="2" count="1" selected="0">
            <x v="1"/>
          </reference>
          <reference field="3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130">
      <pivotArea dataOnly="0" labelOnly="1" fieldPosition="0">
        <references count="3">
          <reference field="2" count="1" selected="0">
            <x v="8"/>
          </reference>
          <reference field="3" count="1">
            <x v="26"/>
          </reference>
          <reference field="5" count="1" selected="0">
            <x v="2"/>
          </reference>
        </references>
      </pivotArea>
    </format>
    <format dxfId="129">
      <pivotArea collapsedLevelsAreSubtotals="1" fieldPosition="0">
        <references count="1">
          <reference field="5" count="1">
            <x v="1"/>
          </reference>
        </references>
      </pivotArea>
    </format>
    <format dxfId="128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127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1"/>
          </reference>
        </references>
      </pivotArea>
    </format>
    <format dxfId="126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125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1"/>
          </reference>
        </references>
      </pivotArea>
    </format>
    <format dxfId="124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123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1"/>
          </reference>
        </references>
      </pivotArea>
    </format>
    <format dxfId="122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121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1"/>
          </reference>
        </references>
      </pivotArea>
    </format>
    <format dxfId="120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119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1"/>
          </reference>
        </references>
      </pivotArea>
    </format>
    <format dxfId="118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117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1"/>
          </reference>
        </references>
      </pivotArea>
    </format>
    <format dxfId="116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115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1"/>
          </reference>
        </references>
      </pivotArea>
    </format>
    <format dxfId="114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113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1"/>
          </reference>
        </references>
      </pivotArea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dataOnly="0" labelOnly="1" fieldPosition="0">
        <references count="2">
          <reference field="2" count="8"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110">
      <pivotArea dataOnly="0" labelOnly="1" fieldPosition="0">
        <references count="3">
          <reference field="2" count="1" selected="0">
            <x v="1"/>
          </reference>
          <reference field="3" count="24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109">
      <pivotArea collapsedLevelsAreSubtotals="1" fieldPosition="0">
        <references count="1">
          <reference field="5" count="1">
            <x v="1"/>
          </reference>
        </references>
      </pivotArea>
    </format>
    <format dxfId="108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107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1"/>
          </reference>
        </references>
      </pivotArea>
    </format>
    <format dxfId="106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105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1"/>
          </reference>
        </references>
      </pivotArea>
    </format>
    <format dxfId="104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103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1"/>
          </reference>
        </references>
      </pivotArea>
    </format>
    <format dxfId="102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101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1"/>
          </reference>
        </references>
      </pivotArea>
    </format>
    <format dxfId="100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99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1"/>
          </reference>
        </references>
      </pivotArea>
    </format>
    <format dxfId="98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97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1"/>
          </reference>
        </references>
      </pivotArea>
    </format>
    <format dxfId="96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95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1"/>
          </reference>
        </references>
      </pivotArea>
    </format>
    <format dxfId="94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93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1"/>
          </reference>
        </references>
      </pivotArea>
    </format>
    <format dxfId="92">
      <pivotArea dataOnly="0" labelOnly="1" fieldPosition="0">
        <references count="1">
          <reference field="5" count="1">
            <x v="1"/>
          </reference>
        </references>
      </pivotArea>
    </format>
    <format dxfId="91">
      <pivotArea dataOnly="0" labelOnly="1" fieldPosition="0">
        <references count="2">
          <reference field="2" count="8"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90">
      <pivotArea dataOnly="0" labelOnly="1" fieldPosition="0">
        <references count="3">
          <reference field="2" count="1" selected="0">
            <x v="1"/>
          </reference>
          <reference field="3" count="24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89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88">
      <pivotArea dataOnly="0" labelOnly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87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86">
      <pivotArea dataOnly="0" labelOnly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85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84">
      <pivotArea dataOnly="0" labelOnly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83">
      <pivotArea collapsedLevelsAreSubtotals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82">
      <pivotArea dataOnly="0" labelOnly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81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80">
      <pivotArea dataOnly="0" labelOnly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79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8">
      <pivotArea dataOnly="0" labelOnly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7">
      <pivotArea collapsedLevelsAreSubtotals="1" fieldPosition="0">
        <references count="1">
          <reference field="5" count="1">
            <x v="2"/>
          </reference>
        </references>
      </pivotArea>
    </format>
    <format dxfId="76">
      <pivotArea dataOnly="0" labelOnly="1" fieldPosition="0">
        <references count="1">
          <reference field="5" count="1">
            <x v="2"/>
          </reference>
        </references>
      </pivotArea>
    </format>
    <format dxfId="75">
      <pivotArea collapsedLevelsAreSubtotals="1" fieldPosition="0">
        <references count="1">
          <reference field="5" count="1">
            <x v="2"/>
          </reference>
        </references>
      </pivotArea>
    </format>
    <format dxfId="74">
      <pivotArea dataOnly="0" labelOnly="1" fieldPosition="0">
        <references count="1">
          <reference field="5" count="1">
            <x v="2"/>
          </reference>
        </references>
      </pivotArea>
    </format>
    <format dxfId="73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2">
      <pivotArea dataOnly="0" labelOnly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1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70">
      <pivotArea dataOnly="0" labelOnly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9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8">
      <pivotArea dataOnly="0" labelOnly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7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66">
      <pivotArea dataOnly="0" labelOnly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65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64">
      <pivotArea dataOnly="0" labelOnly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63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62">
      <pivotArea dataOnly="0" labelOnly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61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60">
      <pivotArea dataOnly="0" labelOnly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9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8">
      <pivotArea dataOnly="0" labelOnly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7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6">
      <pivotArea dataOnly="0" labelOnly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5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4">
      <pivotArea dataOnly="0" labelOnly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3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2">
      <pivotArea dataOnly="0" labelOnly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1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50">
      <pivotArea dataOnly="0" labelOnly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9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8">
      <pivotArea dataOnly="0" labelOnly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7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6">
      <pivotArea dataOnly="0" labelOnly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5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4">
      <pivotArea dataOnly="0" labelOnly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3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2">
      <pivotArea dataOnly="0" labelOnly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1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0">
      <pivotArea dataOnly="0" labelOnly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39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8">
      <pivotArea dataOnly="0" labelOnly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7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6">
      <pivotArea dataOnly="0" labelOnly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5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4">
      <pivotArea dataOnly="0" labelOnly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3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2">
      <pivotArea dataOnly="0" labelOnly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1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30">
      <pivotArea dataOnly="0" labelOnly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9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8">
      <pivotArea dataOnly="0" labelOnly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7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6">
      <pivotArea dataOnly="0" labelOnly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5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4">
      <pivotArea dataOnly="0" labelOnly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3">
      <pivotArea collapsedLevelsAreSubtotals="1" fieldPosition="0">
        <references count="1">
          <reference field="5" count="1">
            <x v="2"/>
          </reference>
        </references>
      </pivotArea>
    </format>
    <format dxfId="22">
      <pivotArea collapsedLevelsAreSubtotals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0"/>
          </reference>
          <reference field="3" count="3">
            <x v="0"/>
            <x v="1"/>
            <x v="2"/>
          </reference>
          <reference field="5" count="1" selected="0">
            <x v="2"/>
          </reference>
        </references>
      </pivotArea>
    </format>
    <format dxfId="20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19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2"/>
          </reference>
        </references>
      </pivotArea>
    </format>
    <format dxfId="18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17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2"/>
          </reference>
        </references>
      </pivotArea>
    </format>
    <format dxfId="16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15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2"/>
          </reference>
        </references>
      </pivotArea>
    </format>
    <format dxfId="14">
      <pivotArea collapsedLevelsAreSubtotals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13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2"/>
          </reference>
        </references>
      </pivotArea>
    </format>
    <format dxfId="12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11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2"/>
          </reference>
        </references>
      </pivotArea>
    </format>
    <format dxfId="10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9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2"/>
          </reference>
        </references>
      </pivotArea>
    </format>
    <format dxfId="8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7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2"/>
          </reference>
        </references>
      </pivotArea>
    </format>
    <format dxfId="6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2"/>
          </reference>
        </references>
      </pivotArea>
    </format>
    <format dxfId="4">
      <pivotArea dataOnly="0" labelOnly="1" fieldPosition="0">
        <references count="1">
          <reference field="5" count="1">
            <x v="2"/>
          </reference>
        </references>
      </pivotArea>
    </format>
    <format dxfId="3">
      <pivotArea dataOnly="0" labelOnly="1" fieldPosition="0">
        <references count="2">
          <reference field="2" count="9">
            <x v="0"/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2"/>
          </reference>
        </references>
      </pivotArea>
    </format>
    <format dxfId="2">
      <pivotArea dataOnly="0" labelOnly="1" fieldPosition="0">
        <references count="3">
          <reference field="2" count="1" selected="0">
            <x v="0"/>
          </reference>
          <reference field="3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2"/>
          </reference>
        </references>
      </pivotArea>
    </format>
    <format dxfId="1">
      <pivotArea collapsedLevelsAreSubtotals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  <format dxfId="0">
      <pivotArea dataOnly="0" labelOnly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1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146" firstHeaderRow="1" firstDataRow="2" firstDataCol="1"/>
  <pivotFields count="21">
    <pivotField numFmtId="14" showAll="0"/>
    <pivotField numFmtI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4">
        <item h="1" x="2"/>
        <item x="1"/>
        <item x="0"/>
        <item t="default"/>
      </items>
    </pivotField>
    <pivotField axis="axisRow" showAll="0">
      <items count="29">
        <item x="9"/>
        <item x="25"/>
        <item x="10"/>
        <item x="27"/>
        <item x="17"/>
        <item x="22"/>
        <item x="21"/>
        <item x="4"/>
        <item x="3"/>
        <item x="15"/>
        <item x="14"/>
        <item x="24"/>
        <item x="16"/>
        <item x="8"/>
        <item x="26"/>
        <item x="7"/>
        <item x="23"/>
        <item x="12"/>
        <item x="19"/>
        <item x="6"/>
        <item x="18"/>
        <item x="5"/>
        <item x="13"/>
        <item x="20"/>
        <item x="2"/>
        <item x="0"/>
        <item x="1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44">
    <i>
      <x/>
    </i>
    <i r="1">
      <x v="8"/>
    </i>
    <i r="1">
      <x v="24"/>
    </i>
    <i r="1">
      <x v="25"/>
    </i>
    <i r="1">
      <x v="26"/>
    </i>
    <i>
      <x v="1"/>
    </i>
    <i r="1">
      <x/>
    </i>
    <i r="1">
      <x v="2"/>
    </i>
    <i r="1">
      <x v="7"/>
    </i>
    <i r="1">
      <x v="13"/>
    </i>
    <i r="1">
      <x v="15"/>
    </i>
    <i r="1">
      <x v="19"/>
    </i>
    <i r="1">
      <x v="21"/>
    </i>
    <i r="1">
      <x v="25"/>
    </i>
    <i r="1">
      <x v="26"/>
    </i>
    <i r="1">
      <x v="27"/>
    </i>
    <i>
      <x v="2"/>
    </i>
    <i r="1">
      <x v="2"/>
    </i>
    <i r="1">
      <x v="4"/>
    </i>
    <i r="1">
      <x v="7"/>
    </i>
    <i r="1">
      <x v="9"/>
    </i>
    <i r="1">
      <x v="10"/>
    </i>
    <i r="1">
      <x v="12"/>
    </i>
    <i r="1">
      <x v="13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>
      <x v="3"/>
    </i>
    <i r="1">
      <x/>
    </i>
    <i r="1">
      <x v="2"/>
    </i>
    <i r="1">
      <x v="6"/>
    </i>
    <i r="1">
      <x v="7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4"/>
    </i>
    <i r="1">
      <x v="2"/>
    </i>
    <i r="1">
      <x v="4"/>
    </i>
    <i r="1">
      <x v="5"/>
    </i>
    <i r="1">
      <x v="7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7"/>
    </i>
    <i>
      <x v="5"/>
    </i>
    <i r="1">
      <x v="2"/>
    </i>
    <i r="1">
      <x v="7"/>
    </i>
    <i r="1">
      <x v="11"/>
    </i>
    <i r="1">
      <x v="13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6"/>
    </i>
    <i r="1">
      <x v="1"/>
    </i>
    <i r="1">
      <x v="2"/>
    </i>
    <i r="1">
      <x v="7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>
      <x v="7"/>
    </i>
    <i r="1">
      <x v="2"/>
    </i>
    <i r="1">
      <x v="7"/>
    </i>
    <i r="1">
      <x v="10"/>
    </i>
    <i r="1">
      <x v="11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>
      <x v="8"/>
    </i>
    <i r="1">
      <x/>
    </i>
    <i r="1">
      <x v="1"/>
    </i>
    <i r="1">
      <x v="2"/>
    </i>
    <i r="1">
      <x v="4"/>
    </i>
    <i r="1">
      <x v="5"/>
    </i>
    <i r="1">
      <x v="7"/>
    </i>
    <i r="1">
      <x v="10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Sum of Total 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0"/>
  <sheetViews>
    <sheetView tabSelected="1" topLeftCell="T52" zoomScale="110" zoomScaleNormal="110" workbookViewId="0">
      <selection activeCell="AR60" sqref="AR60"/>
    </sheetView>
  </sheetViews>
  <sheetFormatPr defaultRowHeight="12" x14ac:dyDescent="0.2"/>
  <cols>
    <col min="1" max="1" width="14.85546875" style="162" customWidth="1"/>
    <col min="2" max="21" width="9.140625" style="162"/>
    <col min="22" max="22" width="43.42578125" style="162" bestFit="1" customWidth="1"/>
    <col min="23" max="26" width="12" style="162" bestFit="1" customWidth="1"/>
    <col min="27" max="35" width="5.42578125" style="162" bestFit="1" customWidth="1"/>
    <col min="36" max="36" width="4.42578125" style="162" bestFit="1" customWidth="1"/>
    <col min="37" max="39" width="12" style="162" bestFit="1" customWidth="1"/>
    <col min="40" max="40" width="8.28515625" style="162" bestFit="1" customWidth="1"/>
    <col min="41" max="42" width="5.42578125" style="162" bestFit="1" customWidth="1"/>
    <col min="43" max="43" width="4.42578125" style="162" bestFit="1" customWidth="1"/>
    <col min="44" max="53" width="9.140625" style="162"/>
    <col min="54" max="54" width="42.28515625" style="162" customWidth="1"/>
    <col min="55" max="82" width="9.140625" style="162" customWidth="1"/>
    <col min="83" max="91" width="9.140625" style="162"/>
    <col min="92" max="92" width="38" style="162" customWidth="1"/>
    <col min="93" max="16384" width="9.140625" style="162"/>
  </cols>
  <sheetData>
    <row r="1" spans="1:56" x14ac:dyDescent="0.2">
      <c r="A1" s="161"/>
      <c r="B1" s="161" t="s">
        <v>129</v>
      </c>
      <c r="C1" s="161"/>
      <c r="D1" s="161"/>
      <c r="E1" s="161"/>
      <c r="F1" s="161" t="s">
        <v>69</v>
      </c>
      <c r="G1" s="161"/>
      <c r="H1" s="161"/>
      <c r="I1" s="161"/>
      <c r="J1" s="161" t="s">
        <v>73</v>
      </c>
      <c r="K1" s="161"/>
      <c r="L1" s="161"/>
      <c r="M1" s="161"/>
      <c r="N1" s="161" t="s">
        <v>30</v>
      </c>
      <c r="O1" s="161"/>
      <c r="P1" s="161"/>
      <c r="Q1" s="161"/>
      <c r="R1" s="161" t="s">
        <v>52</v>
      </c>
      <c r="S1" s="161"/>
      <c r="T1" s="161"/>
      <c r="U1" s="161"/>
      <c r="V1" s="161" t="s">
        <v>56</v>
      </c>
      <c r="W1" s="161"/>
      <c r="X1" s="161"/>
      <c r="Y1" s="161"/>
      <c r="Z1" s="161" t="s">
        <v>61</v>
      </c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 t="s">
        <v>65</v>
      </c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 t="s">
        <v>25</v>
      </c>
      <c r="BA1" s="161"/>
      <c r="BB1" s="161"/>
      <c r="BC1" s="161"/>
      <c r="BD1" s="161"/>
    </row>
    <row r="2" spans="1:56" x14ac:dyDescent="0.2">
      <c r="A2" s="163" t="s">
        <v>280</v>
      </c>
      <c r="B2" s="164">
        <v>1</v>
      </c>
      <c r="C2" s="164">
        <v>2</v>
      </c>
      <c r="D2" s="164">
        <v>3</v>
      </c>
      <c r="E2" s="164">
        <v>4</v>
      </c>
      <c r="F2" s="164">
        <v>1</v>
      </c>
      <c r="G2" s="164">
        <v>2</v>
      </c>
      <c r="H2" s="164">
        <v>3</v>
      </c>
      <c r="I2" s="164">
        <v>4</v>
      </c>
      <c r="J2" s="164">
        <v>1</v>
      </c>
      <c r="K2" s="164">
        <v>2</v>
      </c>
      <c r="L2" s="164">
        <v>3</v>
      </c>
      <c r="M2" s="164">
        <v>4</v>
      </c>
      <c r="N2" s="164">
        <v>1</v>
      </c>
      <c r="O2" s="164">
        <v>2</v>
      </c>
      <c r="P2" s="164">
        <v>3</v>
      </c>
      <c r="Q2" s="164">
        <v>4</v>
      </c>
      <c r="R2" s="164">
        <v>1</v>
      </c>
      <c r="S2" s="164">
        <v>2</v>
      </c>
      <c r="T2" s="164">
        <v>3</v>
      </c>
      <c r="U2" s="164">
        <v>4</v>
      </c>
      <c r="V2" s="164">
        <v>1</v>
      </c>
      <c r="W2" s="164">
        <v>2</v>
      </c>
      <c r="X2" s="164">
        <v>3</v>
      </c>
      <c r="Y2" s="164">
        <v>4</v>
      </c>
      <c r="Z2" s="164">
        <v>1</v>
      </c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>
        <v>2</v>
      </c>
      <c r="AL2" s="164">
        <v>3</v>
      </c>
      <c r="AM2" s="164">
        <v>4</v>
      </c>
      <c r="AN2" s="164">
        <v>1</v>
      </c>
      <c r="AO2" s="164"/>
      <c r="AP2" s="164"/>
      <c r="AQ2" s="164"/>
      <c r="AR2" s="164"/>
      <c r="AS2" s="164"/>
      <c r="AT2" s="164"/>
      <c r="AU2" s="164">
        <v>2</v>
      </c>
      <c r="AV2" s="164">
        <v>3</v>
      </c>
      <c r="AW2" s="164"/>
      <c r="AX2" s="164"/>
      <c r="AY2" s="164">
        <v>4</v>
      </c>
      <c r="AZ2" s="164">
        <v>1</v>
      </c>
      <c r="BA2" s="164"/>
      <c r="BB2" s="164">
        <v>2</v>
      </c>
      <c r="BC2" s="164">
        <v>3</v>
      </c>
      <c r="BD2" s="164">
        <v>4</v>
      </c>
    </row>
    <row r="3" spans="1:56" x14ac:dyDescent="0.2">
      <c r="A3" s="165" t="s">
        <v>452</v>
      </c>
      <c r="B3" s="166"/>
      <c r="C3" s="166"/>
      <c r="D3" s="166">
        <v>1</v>
      </c>
      <c r="E3" s="166">
        <v>11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</row>
    <row r="4" spans="1:56" x14ac:dyDescent="0.2">
      <c r="A4" s="165" t="s">
        <v>146</v>
      </c>
      <c r="B4" s="166"/>
      <c r="C4" s="166">
        <v>1</v>
      </c>
      <c r="D4" s="166"/>
      <c r="E4" s="166"/>
      <c r="F4" s="166">
        <v>2</v>
      </c>
      <c r="G4" s="166">
        <v>4</v>
      </c>
      <c r="H4" s="166">
        <v>4</v>
      </c>
      <c r="I4" s="166"/>
      <c r="J4" s="166"/>
      <c r="K4" s="166"/>
      <c r="L4" s="166"/>
      <c r="M4" s="166"/>
      <c r="N4" s="166">
        <v>1</v>
      </c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>
        <v>1</v>
      </c>
      <c r="BD4" s="166">
        <v>1</v>
      </c>
    </row>
    <row r="5" spans="1:56" x14ac:dyDescent="0.2">
      <c r="A5" s="165" t="s">
        <v>497</v>
      </c>
      <c r="B5" s="166"/>
      <c r="C5" s="166"/>
      <c r="D5" s="166"/>
      <c r="E5" s="166"/>
      <c r="F5" s="166">
        <v>1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</row>
    <row r="6" spans="1:56" x14ac:dyDescent="0.2">
      <c r="A6" s="165" t="s">
        <v>138</v>
      </c>
      <c r="B6" s="166"/>
      <c r="C6" s="166"/>
      <c r="D6" s="166">
        <v>1</v>
      </c>
      <c r="E6" s="166"/>
      <c r="F6" s="166">
        <v>3</v>
      </c>
      <c r="G6" s="166">
        <v>2</v>
      </c>
      <c r="H6" s="166"/>
      <c r="I6" s="166">
        <v>1</v>
      </c>
      <c r="J6" s="166"/>
      <c r="K6" s="166">
        <v>2</v>
      </c>
      <c r="L6" s="166">
        <v>2</v>
      </c>
      <c r="M6" s="166">
        <v>1</v>
      </c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>
        <v>1</v>
      </c>
      <c r="Y6" s="166"/>
      <c r="Z6" s="166">
        <v>1</v>
      </c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>
        <v>1</v>
      </c>
      <c r="AM6" s="166">
        <v>1</v>
      </c>
      <c r="AN6" s="166"/>
      <c r="AO6" s="166"/>
      <c r="AP6" s="166"/>
      <c r="AQ6" s="166"/>
      <c r="AR6" s="166"/>
      <c r="AS6" s="166"/>
      <c r="AT6" s="166"/>
      <c r="AU6" s="166"/>
      <c r="AV6" s="166">
        <v>1</v>
      </c>
      <c r="AW6" s="166"/>
      <c r="AX6" s="166"/>
      <c r="AY6" s="166"/>
      <c r="AZ6" s="166">
        <v>1</v>
      </c>
      <c r="BA6" s="166"/>
      <c r="BB6" s="166">
        <v>1</v>
      </c>
      <c r="BC6" s="166">
        <v>1</v>
      </c>
      <c r="BD6" s="166"/>
    </row>
    <row r="7" spans="1:56" x14ac:dyDescent="0.2">
      <c r="A7" s="165" t="s">
        <v>493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>
        <v>1</v>
      </c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>
        <v>1</v>
      </c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>
        <v>1</v>
      </c>
    </row>
    <row r="8" spans="1:56" x14ac:dyDescent="0.2">
      <c r="A8" s="165" t="s">
        <v>150</v>
      </c>
      <c r="B8" s="166"/>
      <c r="C8" s="166"/>
      <c r="D8" s="166"/>
      <c r="E8" s="166"/>
      <c r="F8" s="166"/>
      <c r="G8" s="166">
        <v>1</v>
      </c>
      <c r="H8" s="166">
        <v>1</v>
      </c>
      <c r="I8" s="166">
        <v>1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</row>
    <row r="9" spans="1:56" x14ac:dyDescent="0.2">
      <c r="A9" s="165" t="s">
        <v>147</v>
      </c>
      <c r="B9" s="166">
        <v>4</v>
      </c>
      <c r="C9" s="166">
        <v>3</v>
      </c>
      <c r="D9" s="166">
        <v>1</v>
      </c>
      <c r="E9" s="166"/>
      <c r="F9" s="166">
        <v>1</v>
      </c>
      <c r="G9" s="166"/>
      <c r="H9" s="166"/>
      <c r="I9" s="166"/>
      <c r="J9" s="166">
        <v>1</v>
      </c>
      <c r="K9" s="166"/>
      <c r="L9" s="166">
        <v>1</v>
      </c>
      <c r="M9" s="166"/>
      <c r="N9" s="166"/>
      <c r="O9" s="166"/>
      <c r="P9" s="166"/>
      <c r="Q9" s="166"/>
      <c r="R9" s="166">
        <v>1</v>
      </c>
      <c r="S9" s="166">
        <v>1</v>
      </c>
      <c r="T9" s="166"/>
      <c r="U9" s="166"/>
      <c r="V9" s="166">
        <v>1</v>
      </c>
      <c r="W9" s="166">
        <v>1</v>
      </c>
      <c r="X9" s="166">
        <v>1</v>
      </c>
      <c r="Y9" s="166">
        <v>1</v>
      </c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>
        <v>1</v>
      </c>
      <c r="AW9" s="166"/>
      <c r="AX9" s="166"/>
      <c r="AY9" s="166"/>
      <c r="AZ9" s="166"/>
      <c r="BA9" s="166"/>
      <c r="BB9" s="166"/>
      <c r="BC9" s="166"/>
      <c r="BD9" s="166"/>
    </row>
    <row r="10" spans="1:56" x14ac:dyDescent="0.2">
      <c r="A10" s="165" t="s">
        <v>456</v>
      </c>
      <c r="B10" s="166"/>
      <c r="C10" s="166"/>
      <c r="D10" s="166">
        <v>6</v>
      </c>
      <c r="E10" s="166">
        <v>1</v>
      </c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</row>
    <row r="11" spans="1:56" x14ac:dyDescent="0.2">
      <c r="A11" s="165" t="s">
        <v>458</v>
      </c>
      <c r="B11" s="166"/>
      <c r="C11" s="166"/>
      <c r="D11" s="166"/>
      <c r="E11" s="166"/>
      <c r="F11" s="166"/>
      <c r="G11" s="166"/>
      <c r="H11" s="166"/>
      <c r="I11" s="166">
        <v>2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>
        <v>1</v>
      </c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>
        <v>1</v>
      </c>
      <c r="AL11" s="166">
        <v>1</v>
      </c>
      <c r="AM11" s="166">
        <v>1</v>
      </c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</row>
    <row r="12" spans="1:56" x14ac:dyDescent="0.2">
      <c r="A12" s="165" t="s">
        <v>508</v>
      </c>
      <c r="B12" s="166"/>
      <c r="C12" s="166"/>
      <c r="D12" s="166"/>
      <c r="E12" s="166"/>
      <c r="F12" s="166"/>
      <c r="G12" s="166">
        <v>1</v>
      </c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166"/>
      <c r="BD12" s="166"/>
    </row>
    <row r="13" spans="1:56" x14ac:dyDescent="0.2">
      <c r="A13" s="165" t="s">
        <v>209</v>
      </c>
      <c r="B13" s="166">
        <v>2</v>
      </c>
      <c r="C13" s="166">
        <v>2</v>
      </c>
      <c r="D13" s="166"/>
      <c r="E13" s="166"/>
      <c r="F13" s="166"/>
      <c r="G13" s="166"/>
      <c r="H13" s="166">
        <v>1</v>
      </c>
      <c r="I13" s="166"/>
      <c r="J13" s="166"/>
      <c r="K13" s="166">
        <v>1</v>
      </c>
      <c r="L13" s="166">
        <v>2</v>
      </c>
      <c r="M13" s="166"/>
      <c r="N13" s="166">
        <v>3</v>
      </c>
      <c r="O13" s="166">
        <v>3</v>
      </c>
      <c r="P13" s="166">
        <v>3</v>
      </c>
      <c r="Q13" s="166">
        <v>2</v>
      </c>
      <c r="R13" s="166">
        <v>4</v>
      </c>
      <c r="S13" s="166">
        <v>5</v>
      </c>
      <c r="T13" s="166">
        <v>3</v>
      </c>
      <c r="U13" s="166">
        <v>4</v>
      </c>
      <c r="V13" s="166">
        <v>3</v>
      </c>
      <c r="W13" s="166">
        <v>1</v>
      </c>
      <c r="X13" s="166">
        <v>1</v>
      </c>
      <c r="Y13" s="166">
        <v>2</v>
      </c>
      <c r="Z13" s="166">
        <v>1</v>
      </c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>
        <v>1</v>
      </c>
      <c r="AL13" s="166">
        <v>4</v>
      </c>
      <c r="AM13" s="166">
        <v>2</v>
      </c>
      <c r="AN13" s="166">
        <v>3</v>
      </c>
      <c r="AO13" s="166"/>
      <c r="AP13" s="166"/>
      <c r="AQ13" s="166"/>
      <c r="AR13" s="166"/>
      <c r="AS13" s="166"/>
      <c r="AT13" s="166"/>
      <c r="AU13" s="166">
        <v>3</v>
      </c>
      <c r="AV13" s="166">
        <v>3</v>
      </c>
      <c r="AW13" s="166"/>
      <c r="AX13" s="166"/>
      <c r="AY13" s="166"/>
      <c r="AZ13" s="166">
        <v>5</v>
      </c>
      <c r="BA13" s="166"/>
      <c r="BB13" s="166">
        <v>8</v>
      </c>
      <c r="BC13" s="166">
        <v>9</v>
      </c>
      <c r="BD13" s="166">
        <v>4</v>
      </c>
    </row>
    <row r="14" spans="1:56" x14ac:dyDescent="0.2">
      <c r="A14" s="165" t="s">
        <v>499</v>
      </c>
      <c r="B14" s="166"/>
      <c r="C14" s="166"/>
      <c r="D14" s="166"/>
      <c r="E14" s="166"/>
      <c r="F14" s="166"/>
      <c r="G14" s="166">
        <v>1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</row>
    <row r="15" spans="1:56" x14ac:dyDescent="0.2">
      <c r="A15" s="165" t="s">
        <v>495</v>
      </c>
      <c r="B15" s="166"/>
      <c r="C15" s="166"/>
      <c r="D15" s="166">
        <v>1</v>
      </c>
      <c r="E15" s="166">
        <v>1</v>
      </c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</row>
    <row r="16" spans="1:56" x14ac:dyDescent="0.2">
      <c r="A16" s="165" t="s">
        <v>475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>
        <v>1</v>
      </c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</row>
    <row r="17" spans="1:56" x14ac:dyDescent="0.2">
      <c r="A17" s="165" t="s">
        <v>479</v>
      </c>
      <c r="B17" s="166"/>
      <c r="C17" s="166"/>
      <c r="D17" s="166"/>
      <c r="E17" s="166"/>
      <c r="F17" s="166"/>
      <c r="G17" s="166"/>
      <c r="H17" s="166">
        <v>1</v>
      </c>
      <c r="I17" s="166">
        <v>2</v>
      </c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>
        <v>1</v>
      </c>
      <c r="U17" s="166">
        <v>1</v>
      </c>
      <c r="V17" s="166"/>
      <c r="W17" s="166">
        <v>1</v>
      </c>
      <c r="X17" s="166">
        <v>1</v>
      </c>
      <c r="Y17" s="166">
        <v>2</v>
      </c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>
        <v>1</v>
      </c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>
        <v>2</v>
      </c>
      <c r="AZ17" s="166"/>
      <c r="BA17" s="166"/>
      <c r="BB17" s="166"/>
      <c r="BC17" s="166">
        <v>1</v>
      </c>
      <c r="BD17" s="166">
        <v>1</v>
      </c>
    </row>
    <row r="18" spans="1:56" x14ac:dyDescent="0.2">
      <c r="A18" s="165" t="s">
        <v>470</v>
      </c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>
        <v>1</v>
      </c>
      <c r="O18" s="166">
        <v>2</v>
      </c>
      <c r="P18" s="166"/>
      <c r="Q18" s="166">
        <v>4</v>
      </c>
      <c r="R18" s="166"/>
      <c r="S18" s="166"/>
      <c r="T18" s="166"/>
      <c r="U18" s="166"/>
      <c r="V18" s="166"/>
      <c r="W18" s="166">
        <v>1</v>
      </c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</row>
    <row r="19" spans="1:56" x14ac:dyDescent="0.2">
      <c r="A19" s="165" t="s">
        <v>506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>
        <v>1</v>
      </c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166"/>
      <c r="BD19" s="166"/>
    </row>
    <row r="20" spans="1:56" x14ac:dyDescent="0.2">
      <c r="A20" s="165" t="s">
        <v>410</v>
      </c>
      <c r="B20" s="166">
        <v>2</v>
      </c>
      <c r="C20" s="166">
        <v>4</v>
      </c>
      <c r="D20" s="166">
        <v>2</v>
      </c>
      <c r="E20" s="166"/>
      <c r="F20" s="166">
        <v>1</v>
      </c>
      <c r="G20" s="166"/>
      <c r="H20" s="166">
        <v>3</v>
      </c>
      <c r="I20" s="166"/>
      <c r="J20" s="166">
        <v>6</v>
      </c>
      <c r="K20" s="166">
        <v>1</v>
      </c>
      <c r="L20" s="166">
        <v>5</v>
      </c>
      <c r="M20" s="166">
        <v>12</v>
      </c>
      <c r="N20" s="166"/>
      <c r="O20" s="166"/>
      <c r="P20" s="166"/>
      <c r="Q20" s="166">
        <v>1</v>
      </c>
      <c r="R20" s="166">
        <v>1</v>
      </c>
      <c r="S20" s="166"/>
      <c r="T20" s="166">
        <v>1</v>
      </c>
      <c r="U20" s="166">
        <v>1</v>
      </c>
      <c r="V20" s="166">
        <v>2</v>
      </c>
      <c r="W20" s="166">
        <v>1</v>
      </c>
      <c r="X20" s="166">
        <v>4</v>
      </c>
      <c r="Y20" s="166">
        <v>4</v>
      </c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>
        <v>1</v>
      </c>
      <c r="AL20" s="166"/>
      <c r="AM20" s="166">
        <v>2</v>
      </c>
      <c r="AN20" s="166">
        <v>1</v>
      </c>
      <c r="AO20" s="166"/>
      <c r="AP20" s="166"/>
      <c r="AQ20" s="166"/>
      <c r="AR20" s="166"/>
      <c r="AS20" s="166"/>
      <c r="AT20" s="166"/>
      <c r="AU20" s="166">
        <v>2</v>
      </c>
      <c r="AV20" s="166">
        <v>3</v>
      </c>
      <c r="AW20" s="166"/>
      <c r="AX20" s="166"/>
      <c r="AY20" s="166">
        <v>5</v>
      </c>
      <c r="AZ20" s="166"/>
      <c r="BA20" s="166"/>
      <c r="BB20" s="166">
        <v>1</v>
      </c>
      <c r="BC20" s="166">
        <v>1</v>
      </c>
      <c r="BD20" s="166">
        <v>3</v>
      </c>
    </row>
    <row r="21" spans="1:56" x14ac:dyDescent="0.2">
      <c r="A21" s="165" t="s">
        <v>416</v>
      </c>
      <c r="B21" s="166"/>
      <c r="C21" s="166"/>
      <c r="D21" s="166"/>
      <c r="E21" s="166"/>
      <c r="F21" s="166"/>
      <c r="G21" s="166"/>
      <c r="H21" s="166"/>
      <c r="I21" s="166"/>
      <c r="J21" s="166">
        <v>4</v>
      </c>
      <c r="K21" s="166">
        <v>2</v>
      </c>
      <c r="L21" s="166">
        <v>3</v>
      </c>
      <c r="M21" s="166">
        <v>1</v>
      </c>
      <c r="N21" s="166">
        <v>3</v>
      </c>
      <c r="O21" s="166">
        <v>1</v>
      </c>
      <c r="P21" s="166">
        <v>2</v>
      </c>
      <c r="Q21" s="166">
        <v>1</v>
      </c>
      <c r="R21" s="166"/>
      <c r="S21" s="166"/>
      <c r="T21" s="166"/>
      <c r="U21" s="166"/>
      <c r="V21" s="166">
        <v>1</v>
      </c>
      <c r="W21" s="166">
        <v>1</v>
      </c>
      <c r="X21" s="166">
        <v>1</v>
      </c>
      <c r="Y21" s="166">
        <v>1</v>
      </c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>
        <v>1</v>
      </c>
      <c r="AZ21" s="166"/>
      <c r="BA21" s="166"/>
      <c r="BB21" s="166"/>
      <c r="BC21" s="166"/>
      <c r="BD21" s="166"/>
    </row>
    <row r="22" spans="1:56" x14ac:dyDescent="0.2">
      <c r="A22" s="165" t="s">
        <v>474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>
        <v>1</v>
      </c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6"/>
      <c r="BD22" s="166"/>
    </row>
    <row r="23" spans="1:56" x14ac:dyDescent="0.2">
      <c r="A23" s="165" t="s">
        <v>486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>
        <v>1</v>
      </c>
      <c r="AL23" s="166">
        <v>1</v>
      </c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</row>
    <row r="24" spans="1:56" x14ac:dyDescent="0.2">
      <c r="A24" s="165" t="s">
        <v>205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>
        <v>1</v>
      </c>
      <c r="AL24" s="166">
        <v>1</v>
      </c>
      <c r="AM24" s="166">
        <v>1</v>
      </c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6"/>
      <c r="BD24" s="166"/>
    </row>
    <row r="25" spans="1:56" x14ac:dyDescent="0.2">
      <c r="A25" s="165" t="s">
        <v>514</v>
      </c>
      <c r="B25" s="166">
        <v>15</v>
      </c>
      <c r="C25" s="166">
        <v>13</v>
      </c>
      <c r="D25" s="166">
        <v>11</v>
      </c>
      <c r="E25" s="166">
        <v>0</v>
      </c>
      <c r="F25" s="166">
        <v>7</v>
      </c>
      <c r="G25" s="166">
        <v>6</v>
      </c>
      <c r="H25" s="166">
        <v>5</v>
      </c>
      <c r="I25" s="166">
        <v>8</v>
      </c>
      <c r="J25" s="166">
        <v>16</v>
      </c>
      <c r="K25" s="166">
        <v>21</v>
      </c>
      <c r="L25" s="166">
        <v>13</v>
      </c>
      <c r="M25" s="166">
        <v>13</v>
      </c>
      <c r="N25" s="166">
        <v>6</v>
      </c>
      <c r="O25" s="166">
        <v>8</v>
      </c>
      <c r="P25" s="166">
        <v>8</v>
      </c>
      <c r="Q25" s="166">
        <v>5</v>
      </c>
      <c r="R25" s="166">
        <v>12</v>
      </c>
      <c r="S25" s="166">
        <v>12</v>
      </c>
      <c r="T25" s="166">
        <v>13</v>
      </c>
      <c r="U25" s="166">
        <v>12</v>
      </c>
      <c r="V25" s="166">
        <v>14</v>
      </c>
      <c r="W25" s="166">
        <v>15</v>
      </c>
      <c r="X25" s="166">
        <v>11</v>
      </c>
      <c r="Y25" s="166">
        <v>11</v>
      </c>
      <c r="Z25" s="166">
        <v>26</v>
      </c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>
        <v>24</v>
      </c>
      <c r="AL25" s="166">
        <v>21</v>
      </c>
      <c r="AM25" s="166">
        <v>22</v>
      </c>
      <c r="AN25" s="166">
        <v>19</v>
      </c>
      <c r="AO25" s="166"/>
      <c r="AP25" s="166"/>
      <c r="AQ25" s="166"/>
      <c r="AR25" s="166"/>
      <c r="AS25" s="166"/>
      <c r="AT25" s="166"/>
      <c r="AU25" s="166">
        <v>20</v>
      </c>
      <c r="AV25" s="166">
        <v>17</v>
      </c>
      <c r="AW25" s="166"/>
      <c r="AX25" s="166"/>
      <c r="AY25" s="166">
        <v>17</v>
      </c>
      <c r="AZ25" s="166">
        <v>24</v>
      </c>
      <c r="BA25" s="166"/>
      <c r="BB25" s="166">
        <v>20</v>
      </c>
      <c r="BC25" s="166">
        <v>17</v>
      </c>
      <c r="BD25" s="166">
        <v>20</v>
      </c>
    </row>
    <row r="26" spans="1:56" x14ac:dyDescent="0.2">
      <c r="A26" s="165" t="s">
        <v>513</v>
      </c>
      <c r="B26" s="167">
        <v>23</v>
      </c>
      <c r="C26" s="167">
        <v>23</v>
      </c>
      <c r="D26" s="167">
        <v>23</v>
      </c>
      <c r="E26" s="167">
        <v>13</v>
      </c>
      <c r="F26" s="167">
        <v>15</v>
      </c>
      <c r="G26" s="167">
        <v>15</v>
      </c>
      <c r="H26" s="167">
        <v>15</v>
      </c>
      <c r="I26" s="167">
        <v>14</v>
      </c>
      <c r="J26" s="167">
        <v>27</v>
      </c>
      <c r="K26" s="167">
        <v>27</v>
      </c>
      <c r="L26" s="167">
        <v>27</v>
      </c>
      <c r="M26" s="167">
        <v>27</v>
      </c>
      <c r="N26" s="167">
        <v>14</v>
      </c>
      <c r="O26" s="167">
        <v>14</v>
      </c>
      <c r="P26" s="167">
        <v>14</v>
      </c>
      <c r="Q26" s="167">
        <v>14</v>
      </c>
      <c r="R26" s="167">
        <v>18</v>
      </c>
      <c r="S26" s="167">
        <v>18</v>
      </c>
      <c r="T26" s="167">
        <v>18</v>
      </c>
      <c r="U26" s="167">
        <v>18</v>
      </c>
      <c r="V26" s="167">
        <v>21</v>
      </c>
      <c r="W26" s="167">
        <v>21</v>
      </c>
      <c r="X26" s="167">
        <v>21</v>
      </c>
      <c r="Y26" s="167">
        <v>21</v>
      </c>
      <c r="Z26" s="167">
        <v>29</v>
      </c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>
        <v>29</v>
      </c>
      <c r="AL26" s="167">
        <v>29</v>
      </c>
      <c r="AM26" s="167">
        <v>29</v>
      </c>
      <c r="AN26" s="167">
        <v>25</v>
      </c>
      <c r="AO26" s="167"/>
      <c r="AP26" s="167"/>
      <c r="AQ26" s="167"/>
      <c r="AR26" s="167"/>
      <c r="AS26" s="167"/>
      <c r="AT26" s="167"/>
      <c r="AU26" s="167">
        <v>25</v>
      </c>
      <c r="AV26" s="167">
        <v>25</v>
      </c>
      <c r="AW26" s="167"/>
      <c r="AX26" s="167"/>
      <c r="AY26" s="167">
        <v>25</v>
      </c>
      <c r="AZ26" s="167">
        <v>30</v>
      </c>
      <c r="BA26" s="167"/>
      <c r="BB26" s="167">
        <v>30</v>
      </c>
      <c r="BC26" s="167">
        <v>30</v>
      </c>
      <c r="BD26" s="167">
        <v>30</v>
      </c>
    </row>
    <row r="28" spans="1:56" x14ac:dyDescent="0.2">
      <c r="A28" s="161"/>
      <c r="B28" s="161" t="s">
        <v>129</v>
      </c>
      <c r="C28" s="161"/>
      <c r="D28" s="161"/>
      <c r="E28" s="161"/>
      <c r="F28" s="161" t="s">
        <v>69</v>
      </c>
      <c r="G28" s="161"/>
      <c r="H28" s="161"/>
      <c r="I28" s="161"/>
      <c r="J28" s="161" t="s">
        <v>73</v>
      </c>
      <c r="K28" s="161"/>
      <c r="L28" s="161"/>
      <c r="M28" s="161"/>
      <c r="N28" s="161" t="s">
        <v>30</v>
      </c>
      <c r="O28" s="161"/>
      <c r="P28" s="161"/>
      <c r="Q28" s="161"/>
      <c r="R28" s="161" t="s">
        <v>52</v>
      </c>
      <c r="S28" s="161"/>
      <c r="T28" s="161"/>
      <c r="U28" s="161"/>
      <c r="V28" s="161" t="s">
        <v>56</v>
      </c>
      <c r="W28" s="161"/>
      <c r="X28" s="161"/>
      <c r="Y28" s="161"/>
      <c r="Z28" s="161" t="s">
        <v>61</v>
      </c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 t="s">
        <v>65</v>
      </c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 t="s">
        <v>25</v>
      </c>
      <c r="BA28" s="161"/>
      <c r="BB28" s="161"/>
      <c r="BC28" s="161"/>
      <c r="BD28" s="161"/>
    </row>
    <row r="29" spans="1:56" x14ac:dyDescent="0.2">
      <c r="A29" s="163" t="s">
        <v>280</v>
      </c>
      <c r="B29" s="164">
        <v>1</v>
      </c>
      <c r="C29" s="164">
        <v>2</v>
      </c>
      <c r="D29" s="164">
        <v>3</v>
      </c>
      <c r="E29" s="164">
        <v>4</v>
      </c>
      <c r="F29" s="164">
        <v>1</v>
      </c>
      <c r="G29" s="164">
        <v>2</v>
      </c>
      <c r="H29" s="164">
        <v>3</v>
      </c>
      <c r="I29" s="164">
        <v>4</v>
      </c>
      <c r="J29" s="164">
        <v>1</v>
      </c>
      <c r="K29" s="164">
        <v>2</v>
      </c>
      <c r="L29" s="164">
        <v>3</v>
      </c>
      <c r="M29" s="164">
        <v>4</v>
      </c>
      <c r="N29" s="164">
        <v>1</v>
      </c>
      <c r="O29" s="164">
        <v>2</v>
      </c>
      <c r="P29" s="164">
        <v>3</v>
      </c>
      <c r="Q29" s="164">
        <v>4</v>
      </c>
      <c r="R29" s="164">
        <v>1</v>
      </c>
      <c r="S29" s="164">
        <v>2</v>
      </c>
      <c r="T29" s="164">
        <v>3</v>
      </c>
      <c r="U29" s="164">
        <v>4</v>
      </c>
      <c r="V29" s="164">
        <v>1</v>
      </c>
      <c r="W29" s="164">
        <v>2</v>
      </c>
      <c r="X29" s="164">
        <v>3</v>
      </c>
      <c r="Y29" s="164">
        <v>4</v>
      </c>
      <c r="Z29" s="164">
        <v>1</v>
      </c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>
        <v>2</v>
      </c>
      <c r="AL29" s="164">
        <v>3</v>
      </c>
      <c r="AM29" s="164">
        <v>4</v>
      </c>
      <c r="AN29" s="164">
        <v>1</v>
      </c>
      <c r="AO29" s="164"/>
      <c r="AP29" s="164"/>
      <c r="AQ29" s="164"/>
      <c r="AR29" s="164"/>
      <c r="AS29" s="164"/>
      <c r="AT29" s="164"/>
      <c r="AU29" s="164">
        <v>2</v>
      </c>
      <c r="AV29" s="164">
        <v>3</v>
      </c>
      <c r="AW29" s="164"/>
      <c r="AX29" s="164"/>
      <c r="AY29" s="164">
        <v>4</v>
      </c>
      <c r="AZ29" s="164">
        <v>1</v>
      </c>
      <c r="BA29" s="164"/>
      <c r="BB29" s="164">
        <v>2</v>
      </c>
      <c r="BC29" s="164">
        <v>3</v>
      </c>
      <c r="BD29" s="164">
        <v>4</v>
      </c>
    </row>
    <row r="30" spans="1:56" x14ac:dyDescent="0.2">
      <c r="A30" s="165" t="s">
        <v>452</v>
      </c>
      <c r="B30" s="166">
        <f t="shared" ref="B30:BD30" si="0">B3/B$26*100</f>
        <v>0</v>
      </c>
      <c r="C30" s="166">
        <f t="shared" si="0"/>
        <v>0</v>
      </c>
      <c r="D30" s="166">
        <f t="shared" si="0"/>
        <v>4.3478260869565215</v>
      </c>
      <c r="E30" s="166">
        <f t="shared" si="0"/>
        <v>84.615384615384613</v>
      </c>
      <c r="F30" s="166">
        <f t="shared" si="0"/>
        <v>0</v>
      </c>
      <c r="G30" s="166">
        <f t="shared" si="0"/>
        <v>0</v>
      </c>
      <c r="H30" s="166">
        <f t="shared" si="0"/>
        <v>0</v>
      </c>
      <c r="I30" s="166">
        <f t="shared" si="0"/>
        <v>0</v>
      </c>
      <c r="J30" s="166">
        <f t="shared" si="0"/>
        <v>0</v>
      </c>
      <c r="K30" s="166">
        <f t="shared" si="0"/>
        <v>0</v>
      </c>
      <c r="L30" s="166">
        <f t="shared" si="0"/>
        <v>0</v>
      </c>
      <c r="M30" s="166">
        <f t="shared" si="0"/>
        <v>0</v>
      </c>
      <c r="N30" s="166">
        <f t="shared" si="0"/>
        <v>0</v>
      </c>
      <c r="O30" s="166">
        <f t="shared" si="0"/>
        <v>0</v>
      </c>
      <c r="P30" s="166">
        <f t="shared" si="0"/>
        <v>0</v>
      </c>
      <c r="Q30" s="166">
        <f t="shared" si="0"/>
        <v>0</v>
      </c>
      <c r="R30" s="166">
        <f t="shared" si="0"/>
        <v>0</v>
      </c>
      <c r="S30" s="166">
        <f t="shared" si="0"/>
        <v>0</v>
      </c>
      <c r="T30" s="166">
        <f t="shared" si="0"/>
        <v>0</v>
      </c>
      <c r="U30" s="166">
        <f t="shared" si="0"/>
        <v>0</v>
      </c>
      <c r="V30" s="166">
        <f t="shared" si="0"/>
        <v>0</v>
      </c>
      <c r="W30" s="166">
        <f t="shared" si="0"/>
        <v>0</v>
      </c>
      <c r="X30" s="166">
        <f t="shared" si="0"/>
        <v>0</v>
      </c>
      <c r="Y30" s="166">
        <f t="shared" si="0"/>
        <v>0</v>
      </c>
      <c r="Z30" s="166">
        <f t="shared" si="0"/>
        <v>0</v>
      </c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>
        <f t="shared" si="0"/>
        <v>0</v>
      </c>
      <c r="AL30" s="166">
        <f t="shared" si="0"/>
        <v>0</v>
      </c>
      <c r="AM30" s="166">
        <f t="shared" si="0"/>
        <v>0</v>
      </c>
      <c r="AN30" s="166">
        <f t="shared" si="0"/>
        <v>0</v>
      </c>
      <c r="AO30" s="166"/>
      <c r="AP30" s="166"/>
      <c r="AQ30" s="166"/>
      <c r="AR30" s="166"/>
      <c r="AS30" s="166"/>
      <c r="AT30" s="166"/>
      <c r="AU30" s="166">
        <f t="shared" si="0"/>
        <v>0</v>
      </c>
      <c r="AV30" s="166">
        <f t="shared" si="0"/>
        <v>0</v>
      </c>
      <c r="AW30" s="166"/>
      <c r="AX30" s="166"/>
      <c r="AY30" s="166">
        <f t="shared" si="0"/>
        <v>0</v>
      </c>
      <c r="AZ30" s="166">
        <f t="shared" si="0"/>
        <v>0</v>
      </c>
      <c r="BA30" s="166"/>
      <c r="BB30" s="166">
        <f t="shared" si="0"/>
        <v>0</v>
      </c>
      <c r="BC30" s="166">
        <f t="shared" si="0"/>
        <v>0</v>
      </c>
      <c r="BD30" s="166">
        <f t="shared" si="0"/>
        <v>0</v>
      </c>
    </row>
    <row r="31" spans="1:56" x14ac:dyDescent="0.2">
      <c r="A31" s="165" t="s">
        <v>146</v>
      </c>
      <c r="B31" s="166">
        <f t="shared" ref="B31:BD31" si="1">B4/B$26*100</f>
        <v>0</v>
      </c>
      <c r="C31" s="166">
        <f t="shared" si="1"/>
        <v>4.3478260869565215</v>
      </c>
      <c r="D31" s="166">
        <f t="shared" si="1"/>
        <v>0</v>
      </c>
      <c r="E31" s="166">
        <f t="shared" si="1"/>
        <v>0</v>
      </c>
      <c r="F31" s="166">
        <f t="shared" si="1"/>
        <v>13.333333333333334</v>
      </c>
      <c r="G31" s="166">
        <f t="shared" si="1"/>
        <v>26.666666666666668</v>
      </c>
      <c r="H31" s="166">
        <f t="shared" si="1"/>
        <v>26.666666666666668</v>
      </c>
      <c r="I31" s="166">
        <f t="shared" si="1"/>
        <v>0</v>
      </c>
      <c r="J31" s="166">
        <f t="shared" si="1"/>
        <v>0</v>
      </c>
      <c r="K31" s="166">
        <f t="shared" si="1"/>
        <v>0</v>
      </c>
      <c r="L31" s="166">
        <f t="shared" si="1"/>
        <v>0</v>
      </c>
      <c r="M31" s="166">
        <f t="shared" si="1"/>
        <v>0</v>
      </c>
      <c r="N31" s="166">
        <f t="shared" si="1"/>
        <v>7.1428571428571423</v>
      </c>
      <c r="O31" s="166">
        <f t="shared" si="1"/>
        <v>0</v>
      </c>
      <c r="P31" s="166">
        <f t="shared" si="1"/>
        <v>0</v>
      </c>
      <c r="Q31" s="166">
        <f t="shared" si="1"/>
        <v>0</v>
      </c>
      <c r="R31" s="166">
        <f t="shared" si="1"/>
        <v>0</v>
      </c>
      <c r="S31" s="166">
        <f t="shared" si="1"/>
        <v>0</v>
      </c>
      <c r="T31" s="166">
        <f t="shared" si="1"/>
        <v>0</v>
      </c>
      <c r="U31" s="166">
        <f t="shared" si="1"/>
        <v>0</v>
      </c>
      <c r="V31" s="166">
        <f t="shared" si="1"/>
        <v>0</v>
      </c>
      <c r="W31" s="166">
        <f t="shared" si="1"/>
        <v>0</v>
      </c>
      <c r="X31" s="166">
        <f t="shared" si="1"/>
        <v>0</v>
      </c>
      <c r="Y31" s="166">
        <f t="shared" si="1"/>
        <v>0</v>
      </c>
      <c r="Z31" s="166">
        <f t="shared" si="1"/>
        <v>0</v>
      </c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>
        <f t="shared" si="1"/>
        <v>0</v>
      </c>
      <c r="AL31" s="166">
        <f t="shared" si="1"/>
        <v>0</v>
      </c>
      <c r="AM31" s="166">
        <f t="shared" si="1"/>
        <v>0</v>
      </c>
      <c r="AN31" s="166">
        <f t="shared" si="1"/>
        <v>0</v>
      </c>
      <c r="AO31" s="166"/>
      <c r="AP31" s="166"/>
      <c r="AQ31" s="166"/>
      <c r="AR31" s="166"/>
      <c r="AS31" s="166"/>
      <c r="AT31" s="166"/>
      <c r="AU31" s="166">
        <f t="shared" si="1"/>
        <v>0</v>
      </c>
      <c r="AV31" s="166">
        <f t="shared" si="1"/>
        <v>0</v>
      </c>
      <c r="AW31" s="166"/>
      <c r="AX31" s="166"/>
      <c r="AY31" s="166">
        <f t="shared" si="1"/>
        <v>0</v>
      </c>
      <c r="AZ31" s="166">
        <f t="shared" si="1"/>
        <v>0</v>
      </c>
      <c r="BA31" s="166"/>
      <c r="BB31" s="166">
        <f t="shared" si="1"/>
        <v>0</v>
      </c>
      <c r="BC31" s="166">
        <f t="shared" si="1"/>
        <v>3.3333333333333335</v>
      </c>
      <c r="BD31" s="166">
        <f t="shared" si="1"/>
        <v>3.3333333333333335</v>
      </c>
    </row>
    <row r="32" spans="1:56" x14ac:dyDescent="0.2">
      <c r="A32" s="165" t="s">
        <v>497</v>
      </c>
      <c r="B32" s="166">
        <f t="shared" ref="B32:BD32" si="2">B5/B$26*100</f>
        <v>0</v>
      </c>
      <c r="C32" s="166">
        <f t="shared" si="2"/>
        <v>0</v>
      </c>
      <c r="D32" s="166">
        <f t="shared" si="2"/>
        <v>0</v>
      </c>
      <c r="E32" s="166">
        <f t="shared" si="2"/>
        <v>0</v>
      </c>
      <c r="F32" s="166">
        <f t="shared" si="2"/>
        <v>6.666666666666667</v>
      </c>
      <c r="G32" s="166">
        <f t="shared" si="2"/>
        <v>0</v>
      </c>
      <c r="H32" s="166">
        <f t="shared" si="2"/>
        <v>0</v>
      </c>
      <c r="I32" s="166">
        <f t="shared" si="2"/>
        <v>0</v>
      </c>
      <c r="J32" s="166">
        <f t="shared" si="2"/>
        <v>0</v>
      </c>
      <c r="K32" s="166">
        <f t="shared" si="2"/>
        <v>0</v>
      </c>
      <c r="L32" s="166">
        <f t="shared" si="2"/>
        <v>0</v>
      </c>
      <c r="M32" s="166">
        <f t="shared" si="2"/>
        <v>0</v>
      </c>
      <c r="N32" s="166">
        <f t="shared" si="2"/>
        <v>0</v>
      </c>
      <c r="O32" s="166">
        <f t="shared" si="2"/>
        <v>0</v>
      </c>
      <c r="P32" s="166">
        <f t="shared" si="2"/>
        <v>0</v>
      </c>
      <c r="Q32" s="166">
        <f t="shared" si="2"/>
        <v>0</v>
      </c>
      <c r="R32" s="166">
        <f t="shared" si="2"/>
        <v>0</v>
      </c>
      <c r="S32" s="166">
        <f t="shared" si="2"/>
        <v>0</v>
      </c>
      <c r="T32" s="166">
        <f t="shared" si="2"/>
        <v>0</v>
      </c>
      <c r="U32" s="166">
        <f t="shared" si="2"/>
        <v>0</v>
      </c>
      <c r="V32" s="166">
        <f t="shared" si="2"/>
        <v>0</v>
      </c>
      <c r="W32" s="166">
        <f t="shared" si="2"/>
        <v>0</v>
      </c>
      <c r="X32" s="166">
        <f t="shared" si="2"/>
        <v>0</v>
      </c>
      <c r="Y32" s="166">
        <f t="shared" si="2"/>
        <v>0</v>
      </c>
      <c r="Z32" s="166">
        <f t="shared" si="2"/>
        <v>0</v>
      </c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>
        <f t="shared" si="2"/>
        <v>0</v>
      </c>
      <c r="AL32" s="166">
        <f t="shared" si="2"/>
        <v>0</v>
      </c>
      <c r="AM32" s="166">
        <f t="shared" si="2"/>
        <v>0</v>
      </c>
      <c r="AN32" s="166">
        <f t="shared" si="2"/>
        <v>0</v>
      </c>
      <c r="AO32" s="166"/>
      <c r="AP32" s="166"/>
      <c r="AQ32" s="166"/>
      <c r="AR32" s="166"/>
      <c r="AS32" s="166"/>
      <c r="AT32" s="166"/>
      <c r="AU32" s="166">
        <f t="shared" si="2"/>
        <v>0</v>
      </c>
      <c r="AV32" s="166">
        <f t="shared" si="2"/>
        <v>0</v>
      </c>
      <c r="AW32" s="166"/>
      <c r="AX32" s="166"/>
      <c r="AY32" s="166">
        <f t="shared" si="2"/>
        <v>0</v>
      </c>
      <c r="AZ32" s="166">
        <f t="shared" si="2"/>
        <v>0</v>
      </c>
      <c r="BA32" s="166"/>
      <c r="BB32" s="166">
        <f t="shared" si="2"/>
        <v>0</v>
      </c>
      <c r="BC32" s="166">
        <f t="shared" si="2"/>
        <v>0</v>
      </c>
      <c r="BD32" s="166">
        <f t="shared" si="2"/>
        <v>0</v>
      </c>
    </row>
    <row r="33" spans="1:56" x14ac:dyDescent="0.2">
      <c r="A33" s="165" t="s">
        <v>138</v>
      </c>
      <c r="B33" s="166">
        <f t="shared" ref="B33:BD33" si="3">B6/B$26*100</f>
        <v>0</v>
      </c>
      <c r="C33" s="166">
        <f t="shared" si="3"/>
        <v>0</v>
      </c>
      <c r="D33" s="166">
        <f t="shared" si="3"/>
        <v>4.3478260869565215</v>
      </c>
      <c r="E33" s="166">
        <f t="shared" si="3"/>
        <v>0</v>
      </c>
      <c r="F33" s="166">
        <f t="shared" si="3"/>
        <v>20</v>
      </c>
      <c r="G33" s="166">
        <f t="shared" si="3"/>
        <v>13.333333333333334</v>
      </c>
      <c r="H33" s="166">
        <f t="shared" si="3"/>
        <v>0</v>
      </c>
      <c r="I33" s="166">
        <f t="shared" si="3"/>
        <v>7.1428571428571423</v>
      </c>
      <c r="J33" s="166">
        <f t="shared" si="3"/>
        <v>0</v>
      </c>
      <c r="K33" s="166">
        <f t="shared" si="3"/>
        <v>7.4074074074074066</v>
      </c>
      <c r="L33" s="166">
        <f t="shared" si="3"/>
        <v>7.4074074074074066</v>
      </c>
      <c r="M33" s="166">
        <f t="shared" si="3"/>
        <v>3.7037037037037033</v>
      </c>
      <c r="N33" s="166">
        <f t="shared" si="3"/>
        <v>0</v>
      </c>
      <c r="O33" s="166">
        <f t="shared" si="3"/>
        <v>0</v>
      </c>
      <c r="P33" s="166">
        <f t="shared" si="3"/>
        <v>0</v>
      </c>
      <c r="Q33" s="166">
        <f t="shared" si="3"/>
        <v>0</v>
      </c>
      <c r="R33" s="166">
        <f t="shared" si="3"/>
        <v>0</v>
      </c>
      <c r="S33" s="166">
        <f t="shared" si="3"/>
        <v>0</v>
      </c>
      <c r="T33" s="166">
        <f t="shared" si="3"/>
        <v>0</v>
      </c>
      <c r="U33" s="166">
        <f t="shared" si="3"/>
        <v>0</v>
      </c>
      <c r="V33" s="166">
        <f t="shared" si="3"/>
        <v>0</v>
      </c>
      <c r="W33" s="166">
        <f t="shared" si="3"/>
        <v>0</v>
      </c>
      <c r="X33" s="166">
        <f t="shared" si="3"/>
        <v>4.7619047619047619</v>
      </c>
      <c r="Y33" s="166">
        <f t="shared" si="3"/>
        <v>0</v>
      </c>
      <c r="Z33" s="166">
        <f t="shared" si="3"/>
        <v>3.4482758620689653</v>
      </c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>
        <f t="shared" si="3"/>
        <v>0</v>
      </c>
      <c r="AL33" s="166">
        <f t="shared" si="3"/>
        <v>3.4482758620689653</v>
      </c>
      <c r="AM33" s="166">
        <f t="shared" si="3"/>
        <v>3.4482758620689653</v>
      </c>
      <c r="AN33" s="166">
        <f t="shared" si="3"/>
        <v>0</v>
      </c>
      <c r="AO33" s="166"/>
      <c r="AP33" s="166"/>
      <c r="AQ33" s="166"/>
      <c r="AR33" s="166"/>
      <c r="AS33" s="166"/>
      <c r="AT33" s="166"/>
      <c r="AU33" s="166">
        <f t="shared" si="3"/>
        <v>0</v>
      </c>
      <c r="AV33" s="166">
        <f t="shared" si="3"/>
        <v>4</v>
      </c>
      <c r="AW33" s="166"/>
      <c r="AX33" s="166"/>
      <c r="AY33" s="166">
        <f t="shared" si="3"/>
        <v>0</v>
      </c>
      <c r="AZ33" s="166">
        <f t="shared" si="3"/>
        <v>3.3333333333333335</v>
      </c>
      <c r="BA33" s="166"/>
      <c r="BB33" s="166">
        <f t="shared" si="3"/>
        <v>3.3333333333333335</v>
      </c>
      <c r="BC33" s="166">
        <f t="shared" si="3"/>
        <v>3.3333333333333335</v>
      </c>
      <c r="BD33" s="166">
        <f t="shared" si="3"/>
        <v>0</v>
      </c>
    </row>
    <row r="34" spans="1:56" x14ac:dyDescent="0.2">
      <c r="A34" s="165" t="s">
        <v>493</v>
      </c>
      <c r="B34" s="166">
        <f t="shared" ref="B34:BD34" si="4">B7/B$26*100</f>
        <v>0</v>
      </c>
      <c r="C34" s="166">
        <f t="shared" si="4"/>
        <v>0</v>
      </c>
      <c r="D34" s="166">
        <f t="shared" si="4"/>
        <v>0</v>
      </c>
      <c r="E34" s="166">
        <f t="shared" si="4"/>
        <v>0</v>
      </c>
      <c r="F34" s="166">
        <f t="shared" si="4"/>
        <v>0</v>
      </c>
      <c r="G34" s="166">
        <f t="shared" si="4"/>
        <v>0</v>
      </c>
      <c r="H34" s="166">
        <f t="shared" si="4"/>
        <v>0</v>
      </c>
      <c r="I34" s="166">
        <f t="shared" si="4"/>
        <v>0</v>
      </c>
      <c r="J34" s="166">
        <f t="shared" si="4"/>
        <v>0</v>
      </c>
      <c r="K34" s="166">
        <f t="shared" si="4"/>
        <v>0</v>
      </c>
      <c r="L34" s="166">
        <f t="shared" si="4"/>
        <v>3.7037037037037033</v>
      </c>
      <c r="M34" s="166">
        <f t="shared" si="4"/>
        <v>0</v>
      </c>
      <c r="N34" s="166">
        <f t="shared" si="4"/>
        <v>0</v>
      </c>
      <c r="O34" s="166">
        <f t="shared" si="4"/>
        <v>0</v>
      </c>
      <c r="P34" s="166">
        <f t="shared" si="4"/>
        <v>0</v>
      </c>
      <c r="Q34" s="166">
        <f t="shared" si="4"/>
        <v>0</v>
      </c>
      <c r="R34" s="166">
        <f t="shared" si="4"/>
        <v>0</v>
      </c>
      <c r="S34" s="166">
        <f t="shared" si="4"/>
        <v>0</v>
      </c>
      <c r="T34" s="166">
        <f t="shared" si="4"/>
        <v>0</v>
      </c>
      <c r="U34" s="166">
        <f t="shared" si="4"/>
        <v>0</v>
      </c>
      <c r="V34" s="166">
        <f t="shared" si="4"/>
        <v>0</v>
      </c>
      <c r="W34" s="166">
        <f t="shared" si="4"/>
        <v>0</v>
      </c>
      <c r="X34" s="166">
        <f t="shared" si="4"/>
        <v>4.7619047619047619</v>
      </c>
      <c r="Y34" s="166">
        <f t="shared" si="4"/>
        <v>0</v>
      </c>
      <c r="Z34" s="166">
        <f t="shared" si="4"/>
        <v>0</v>
      </c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>
        <f t="shared" si="4"/>
        <v>0</v>
      </c>
      <c r="AL34" s="166">
        <f t="shared" si="4"/>
        <v>0</v>
      </c>
      <c r="AM34" s="166">
        <f t="shared" si="4"/>
        <v>0</v>
      </c>
      <c r="AN34" s="166">
        <f t="shared" si="4"/>
        <v>0</v>
      </c>
      <c r="AO34" s="166"/>
      <c r="AP34" s="166"/>
      <c r="AQ34" s="166"/>
      <c r="AR34" s="166"/>
      <c r="AS34" s="166"/>
      <c r="AT34" s="166"/>
      <c r="AU34" s="166">
        <f t="shared" si="4"/>
        <v>0</v>
      </c>
      <c r="AV34" s="166">
        <f t="shared" si="4"/>
        <v>0</v>
      </c>
      <c r="AW34" s="166"/>
      <c r="AX34" s="166"/>
      <c r="AY34" s="166">
        <f t="shared" si="4"/>
        <v>0</v>
      </c>
      <c r="AZ34" s="166">
        <f t="shared" si="4"/>
        <v>0</v>
      </c>
      <c r="BA34" s="166"/>
      <c r="BB34" s="166">
        <f t="shared" si="4"/>
        <v>0</v>
      </c>
      <c r="BC34" s="166">
        <f t="shared" si="4"/>
        <v>0</v>
      </c>
      <c r="BD34" s="166">
        <f t="shared" si="4"/>
        <v>3.3333333333333335</v>
      </c>
    </row>
    <row r="35" spans="1:56" x14ac:dyDescent="0.2">
      <c r="A35" s="165" t="s">
        <v>150</v>
      </c>
      <c r="B35" s="166">
        <f t="shared" ref="B35:BD35" si="5">B8/B$26*100</f>
        <v>0</v>
      </c>
      <c r="C35" s="166">
        <f t="shared" si="5"/>
        <v>0</v>
      </c>
      <c r="D35" s="166">
        <f t="shared" si="5"/>
        <v>0</v>
      </c>
      <c r="E35" s="166">
        <f t="shared" si="5"/>
        <v>0</v>
      </c>
      <c r="F35" s="166">
        <f t="shared" si="5"/>
        <v>0</v>
      </c>
      <c r="G35" s="166">
        <f t="shared" si="5"/>
        <v>6.666666666666667</v>
      </c>
      <c r="H35" s="166">
        <f t="shared" si="5"/>
        <v>6.666666666666667</v>
      </c>
      <c r="I35" s="166">
        <f t="shared" si="5"/>
        <v>7.1428571428571423</v>
      </c>
      <c r="J35" s="166">
        <f t="shared" si="5"/>
        <v>0</v>
      </c>
      <c r="K35" s="166">
        <f t="shared" si="5"/>
        <v>0</v>
      </c>
      <c r="L35" s="166">
        <f t="shared" si="5"/>
        <v>0</v>
      </c>
      <c r="M35" s="166">
        <f t="shared" si="5"/>
        <v>0</v>
      </c>
      <c r="N35" s="166">
        <f t="shared" si="5"/>
        <v>0</v>
      </c>
      <c r="O35" s="166">
        <f t="shared" si="5"/>
        <v>0</v>
      </c>
      <c r="P35" s="166">
        <f t="shared" si="5"/>
        <v>0</v>
      </c>
      <c r="Q35" s="166">
        <f t="shared" si="5"/>
        <v>0</v>
      </c>
      <c r="R35" s="166">
        <f t="shared" si="5"/>
        <v>0</v>
      </c>
      <c r="S35" s="166">
        <f t="shared" si="5"/>
        <v>0</v>
      </c>
      <c r="T35" s="166">
        <f t="shared" si="5"/>
        <v>0</v>
      </c>
      <c r="U35" s="166">
        <f t="shared" si="5"/>
        <v>0</v>
      </c>
      <c r="V35" s="166">
        <f t="shared" si="5"/>
        <v>0</v>
      </c>
      <c r="W35" s="166">
        <f t="shared" si="5"/>
        <v>0</v>
      </c>
      <c r="X35" s="166">
        <f t="shared" si="5"/>
        <v>0</v>
      </c>
      <c r="Y35" s="166">
        <f t="shared" si="5"/>
        <v>0</v>
      </c>
      <c r="Z35" s="166">
        <f t="shared" si="5"/>
        <v>0</v>
      </c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>
        <f t="shared" si="5"/>
        <v>0</v>
      </c>
      <c r="AL35" s="166">
        <f t="shared" si="5"/>
        <v>0</v>
      </c>
      <c r="AM35" s="166">
        <f t="shared" si="5"/>
        <v>0</v>
      </c>
      <c r="AN35" s="166">
        <f t="shared" si="5"/>
        <v>0</v>
      </c>
      <c r="AO35" s="166"/>
      <c r="AP35" s="166"/>
      <c r="AQ35" s="166"/>
      <c r="AR35" s="166"/>
      <c r="AS35" s="166"/>
      <c r="AT35" s="166"/>
      <c r="AU35" s="166">
        <f t="shared" si="5"/>
        <v>0</v>
      </c>
      <c r="AV35" s="166">
        <f t="shared" si="5"/>
        <v>0</v>
      </c>
      <c r="AW35" s="166"/>
      <c r="AX35" s="166"/>
      <c r="AY35" s="166">
        <f t="shared" si="5"/>
        <v>0</v>
      </c>
      <c r="AZ35" s="166">
        <f t="shared" si="5"/>
        <v>0</v>
      </c>
      <c r="BA35" s="166"/>
      <c r="BB35" s="166">
        <f t="shared" si="5"/>
        <v>0</v>
      </c>
      <c r="BC35" s="166">
        <f t="shared" si="5"/>
        <v>0</v>
      </c>
      <c r="BD35" s="166">
        <f t="shared" si="5"/>
        <v>0</v>
      </c>
    </row>
    <row r="36" spans="1:56" x14ac:dyDescent="0.2">
      <c r="A36" s="165" t="s">
        <v>147</v>
      </c>
      <c r="B36" s="166">
        <f t="shared" ref="B36:BD36" si="6">B9/B$26*100</f>
        <v>17.391304347826086</v>
      </c>
      <c r="C36" s="166">
        <f t="shared" si="6"/>
        <v>13.043478260869565</v>
      </c>
      <c r="D36" s="166">
        <f t="shared" si="6"/>
        <v>4.3478260869565215</v>
      </c>
      <c r="E36" s="166">
        <f t="shared" si="6"/>
        <v>0</v>
      </c>
      <c r="F36" s="166">
        <f t="shared" si="6"/>
        <v>6.666666666666667</v>
      </c>
      <c r="G36" s="166">
        <f t="shared" si="6"/>
        <v>0</v>
      </c>
      <c r="H36" s="166">
        <f t="shared" si="6"/>
        <v>0</v>
      </c>
      <c r="I36" s="166">
        <f t="shared" si="6"/>
        <v>0</v>
      </c>
      <c r="J36" s="166">
        <f t="shared" si="6"/>
        <v>3.7037037037037033</v>
      </c>
      <c r="K36" s="166">
        <f t="shared" si="6"/>
        <v>0</v>
      </c>
      <c r="L36" s="166">
        <f t="shared" si="6"/>
        <v>3.7037037037037033</v>
      </c>
      <c r="M36" s="166">
        <f t="shared" si="6"/>
        <v>0</v>
      </c>
      <c r="N36" s="166">
        <f t="shared" si="6"/>
        <v>0</v>
      </c>
      <c r="O36" s="166">
        <f t="shared" si="6"/>
        <v>0</v>
      </c>
      <c r="P36" s="166">
        <f t="shared" si="6"/>
        <v>0</v>
      </c>
      <c r="Q36" s="166">
        <f t="shared" si="6"/>
        <v>0</v>
      </c>
      <c r="R36" s="166">
        <f t="shared" si="6"/>
        <v>5.5555555555555554</v>
      </c>
      <c r="S36" s="166">
        <f t="shared" si="6"/>
        <v>5.5555555555555554</v>
      </c>
      <c r="T36" s="166">
        <f t="shared" si="6"/>
        <v>0</v>
      </c>
      <c r="U36" s="166">
        <f t="shared" si="6"/>
        <v>0</v>
      </c>
      <c r="V36" s="166">
        <f t="shared" si="6"/>
        <v>4.7619047619047619</v>
      </c>
      <c r="W36" s="166">
        <f t="shared" si="6"/>
        <v>4.7619047619047619</v>
      </c>
      <c r="X36" s="166">
        <f t="shared" si="6"/>
        <v>4.7619047619047619</v>
      </c>
      <c r="Y36" s="166">
        <f t="shared" si="6"/>
        <v>4.7619047619047619</v>
      </c>
      <c r="Z36" s="166">
        <f t="shared" si="6"/>
        <v>0</v>
      </c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>
        <f t="shared" si="6"/>
        <v>0</v>
      </c>
      <c r="AL36" s="166">
        <f t="shared" si="6"/>
        <v>0</v>
      </c>
      <c r="AM36" s="166">
        <f t="shared" si="6"/>
        <v>0</v>
      </c>
      <c r="AN36" s="166">
        <f t="shared" si="6"/>
        <v>0</v>
      </c>
      <c r="AO36" s="166"/>
      <c r="AP36" s="166"/>
      <c r="AQ36" s="166"/>
      <c r="AR36" s="166"/>
      <c r="AS36" s="166"/>
      <c r="AT36" s="166"/>
      <c r="AU36" s="166">
        <f t="shared" si="6"/>
        <v>0</v>
      </c>
      <c r="AV36" s="166">
        <f t="shared" si="6"/>
        <v>4</v>
      </c>
      <c r="AW36" s="166"/>
      <c r="AX36" s="166"/>
      <c r="AY36" s="166">
        <f t="shared" si="6"/>
        <v>0</v>
      </c>
      <c r="AZ36" s="166">
        <f t="shared" si="6"/>
        <v>0</v>
      </c>
      <c r="BA36" s="166"/>
      <c r="BB36" s="166">
        <f t="shared" si="6"/>
        <v>0</v>
      </c>
      <c r="BC36" s="166">
        <f t="shared" si="6"/>
        <v>0</v>
      </c>
      <c r="BD36" s="166">
        <f t="shared" si="6"/>
        <v>0</v>
      </c>
    </row>
    <row r="37" spans="1:56" x14ac:dyDescent="0.2">
      <c r="A37" s="165" t="s">
        <v>456</v>
      </c>
      <c r="B37" s="166">
        <f t="shared" ref="B37:BD37" si="7">B10/B$26*100</f>
        <v>0</v>
      </c>
      <c r="C37" s="166">
        <f t="shared" si="7"/>
        <v>0</v>
      </c>
      <c r="D37" s="166">
        <f t="shared" si="7"/>
        <v>26.086956521739129</v>
      </c>
      <c r="E37" s="166">
        <f t="shared" si="7"/>
        <v>7.6923076923076925</v>
      </c>
      <c r="F37" s="166">
        <f t="shared" si="7"/>
        <v>0</v>
      </c>
      <c r="G37" s="166">
        <f t="shared" si="7"/>
        <v>0</v>
      </c>
      <c r="H37" s="166">
        <f t="shared" si="7"/>
        <v>0</v>
      </c>
      <c r="I37" s="166">
        <f t="shared" si="7"/>
        <v>0</v>
      </c>
      <c r="J37" s="166">
        <f t="shared" si="7"/>
        <v>0</v>
      </c>
      <c r="K37" s="166">
        <f t="shared" si="7"/>
        <v>0</v>
      </c>
      <c r="L37" s="166">
        <f t="shared" si="7"/>
        <v>0</v>
      </c>
      <c r="M37" s="166">
        <f t="shared" si="7"/>
        <v>0</v>
      </c>
      <c r="N37" s="166">
        <f t="shared" si="7"/>
        <v>0</v>
      </c>
      <c r="O37" s="166">
        <f t="shared" si="7"/>
        <v>0</v>
      </c>
      <c r="P37" s="166">
        <f t="shared" si="7"/>
        <v>0</v>
      </c>
      <c r="Q37" s="166">
        <f t="shared" si="7"/>
        <v>0</v>
      </c>
      <c r="R37" s="166">
        <f t="shared" si="7"/>
        <v>0</v>
      </c>
      <c r="S37" s="166">
        <f t="shared" si="7"/>
        <v>0</v>
      </c>
      <c r="T37" s="166">
        <f t="shared" si="7"/>
        <v>0</v>
      </c>
      <c r="U37" s="166">
        <f t="shared" si="7"/>
        <v>0</v>
      </c>
      <c r="V37" s="166">
        <f t="shared" si="7"/>
        <v>0</v>
      </c>
      <c r="W37" s="166">
        <f t="shared" si="7"/>
        <v>0</v>
      </c>
      <c r="X37" s="166">
        <f t="shared" si="7"/>
        <v>0</v>
      </c>
      <c r="Y37" s="166">
        <f t="shared" si="7"/>
        <v>0</v>
      </c>
      <c r="Z37" s="166">
        <f t="shared" si="7"/>
        <v>0</v>
      </c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>
        <f t="shared" si="7"/>
        <v>0</v>
      </c>
      <c r="AL37" s="166">
        <f t="shared" si="7"/>
        <v>0</v>
      </c>
      <c r="AM37" s="166">
        <f t="shared" si="7"/>
        <v>0</v>
      </c>
      <c r="AN37" s="166">
        <f t="shared" si="7"/>
        <v>0</v>
      </c>
      <c r="AO37" s="166"/>
      <c r="AP37" s="166"/>
      <c r="AQ37" s="166"/>
      <c r="AR37" s="166"/>
      <c r="AS37" s="166"/>
      <c r="AT37" s="166"/>
      <c r="AU37" s="166">
        <f t="shared" si="7"/>
        <v>0</v>
      </c>
      <c r="AV37" s="166">
        <f t="shared" si="7"/>
        <v>0</v>
      </c>
      <c r="AW37" s="166"/>
      <c r="AX37" s="166"/>
      <c r="AY37" s="166">
        <f t="shared" si="7"/>
        <v>0</v>
      </c>
      <c r="AZ37" s="166">
        <f t="shared" si="7"/>
        <v>0</v>
      </c>
      <c r="BA37" s="166"/>
      <c r="BB37" s="166">
        <f t="shared" si="7"/>
        <v>0</v>
      </c>
      <c r="BC37" s="166">
        <f t="shared" si="7"/>
        <v>0</v>
      </c>
      <c r="BD37" s="166">
        <f t="shared" si="7"/>
        <v>0</v>
      </c>
    </row>
    <row r="38" spans="1:56" x14ac:dyDescent="0.2">
      <c r="A38" s="165" t="s">
        <v>458</v>
      </c>
      <c r="B38" s="166">
        <f t="shared" ref="B38:BD38" si="8">B11/B$26*100</f>
        <v>0</v>
      </c>
      <c r="C38" s="166">
        <f t="shared" si="8"/>
        <v>0</v>
      </c>
      <c r="D38" s="166">
        <f t="shared" si="8"/>
        <v>0</v>
      </c>
      <c r="E38" s="166">
        <f t="shared" si="8"/>
        <v>0</v>
      </c>
      <c r="F38" s="166">
        <f t="shared" si="8"/>
        <v>0</v>
      </c>
      <c r="G38" s="166">
        <f t="shared" si="8"/>
        <v>0</v>
      </c>
      <c r="H38" s="166">
        <f t="shared" si="8"/>
        <v>0</v>
      </c>
      <c r="I38" s="166">
        <f t="shared" si="8"/>
        <v>14.285714285714285</v>
      </c>
      <c r="J38" s="166">
        <f t="shared" si="8"/>
        <v>0</v>
      </c>
      <c r="K38" s="166">
        <f t="shared" si="8"/>
        <v>0</v>
      </c>
      <c r="L38" s="166">
        <f t="shared" si="8"/>
        <v>0</v>
      </c>
      <c r="M38" s="166">
        <f t="shared" si="8"/>
        <v>0</v>
      </c>
      <c r="N38" s="166">
        <f t="shared" si="8"/>
        <v>0</v>
      </c>
      <c r="O38" s="166">
        <f t="shared" si="8"/>
        <v>0</v>
      </c>
      <c r="P38" s="166">
        <f t="shared" si="8"/>
        <v>0</v>
      </c>
      <c r="Q38" s="166">
        <f t="shared" si="8"/>
        <v>0</v>
      </c>
      <c r="R38" s="166">
        <f t="shared" si="8"/>
        <v>0</v>
      </c>
      <c r="S38" s="166">
        <f t="shared" si="8"/>
        <v>0</v>
      </c>
      <c r="T38" s="166">
        <f t="shared" si="8"/>
        <v>0</v>
      </c>
      <c r="U38" s="166">
        <f t="shared" si="8"/>
        <v>0</v>
      </c>
      <c r="V38" s="166">
        <f t="shared" si="8"/>
        <v>0</v>
      </c>
      <c r="W38" s="166">
        <f t="shared" si="8"/>
        <v>0</v>
      </c>
      <c r="X38" s="166">
        <f t="shared" si="8"/>
        <v>0</v>
      </c>
      <c r="Y38" s="166">
        <f t="shared" si="8"/>
        <v>0</v>
      </c>
      <c r="Z38" s="166">
        <f t="shared" si="8"/>
        <v>3.4482758620689653</v>
      </c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>
        <f t="shared" si="8"/>
        <v>3.4482758620689653</v>
      </c>
      <c r="AL38" s="166">
        <f t="shared" si="8"/>
        <v>3.4482758620689653</v>
      </c>
      <c r="AM38" s="166">
        <f t="shared" si="8"/>
        <v>3.4482758620689653</v>
      </c>
      <c r="AN38" s="166">
        <f t="shared" si="8"/>
        <v>0</v>
      </c>
      <c r="AO38" s="166"/>
      <c r="AP38" s="166"/>
      <c r="AQ38" s="166"/>
      <c r="AR38" s="166"/>
      <c r="AS38" s="166"/>
      <c r="AT38" s="166"/>
      <c r="AU38" s="166">
        <f t="shared" si="8"/>
        <v>0</v>
      </c>
      <c r="AV38" s="166">
        <f t="shared" si="8"/>
        <v>0</v>
      </c>
      <c r="AW38" s="166"/>
      <c r="AX38" s="166"/>
      <c r="AY38" s="166">
        <f t="shared" si="8"/>
        <v>0</v>
      </c>
      <c r="AZ38" s="166">
        <f t="shared" si="8"/>
        <v>0</v>
      </c>
      <c r="BA38" s="166"/>
      <c r="BB38" s="166">
        <f t="shared" si="8"/>
        <v>0</v>
      </c>
      <c r="BC38" s="166">
        <f t="shared" si="8"/>
        <v>0</v>
      </c>
      <c r="BD38" s="166">
        <f t="shared" si="8"/>
        <v>0</v>
      </c>
    </row>
    <row r="39" spans="1:56" x14ac:dyDescent="0.2">
      <c r="A39" s="165" t="s">
        <v>508</v>
      </c>
      <c r="B39" s="166">
        <f t="shared" ref="B39:BD39" si="9">B12/B$26*100</f>
        <v>0</v>
      </c>
      <c r="C39" s="166">
        <f t="shared" si="9"/>
        <v>0</v>
      </c>
      <c r="D39" s="166">
        <f t="shared" si="9"/>
        <v>0</v>
      </c>
      <c r="E39" s="166">
        <f t="shared" si="9"/>
        <v>0</v>
      </c>
      <c r="F39" s="166">
        <f t="shared" si="9"/>
        <v>0</v>
      </c>
      <c r="G39" s="166">
        <f t="shared" si="9"/>
        <v>6.666666666666667</v>
      </c>
      <c r="H39" s="166">
        <f t="shared" si="9"/>
        <v>0</v>
      </c>
      <c r="I39" s="166">
        <f t="shared" si="9"/>
        <v>0</v>
      </c>
      <c r="J39" s="166">
        <f t="shared" si="9"/>
        <v>0</v>
      </c>
      <c r="K39" s="166">
        <f t="shared" si="9"/>
        <v>0</v>
      </c>
      <c r="L39" s="166">
        <f t="shared" si="9"/>
        <v>0</v>
      </c>
      <c r="M39" s="166">
        <f t="shared" si="9"/>
        <v>0</v>
      </c>
      <c r="N39" s="166">
        <f t="shared" si="9"/>
        <v>0</v>
      </c>
      <c r="O39" s="166">
        <f t="shared" si="9"/>
        <v>0</v>
      </c>
      <c r="P39" s="166">
        <f t="shared" si="9"/>
        <v>0</v>
      </c>
      <c r="Q39" s="166">
        <f t="shared" si="9"/>
        <v>0</v>
      </c>
      <c r="R39" s="166">
        <f t="shared" si="9"/>
        <v>0</v>
      </c>
      <c r="S39" s="166">
        <f t="shared" si="9"/>
        <v>0</v>
      </c>
      <c r="T39" s="166">
        <f t="shared" si="9"/>
        <v>0</v>
      </c>
      <c r="U39" s="166">
        <f t="shared" si="9"/>
        <v>0</v>
      </c>
      <c r="V39" s="166">
        <f t="shared" si="9"/>
        <v>0</v>
      </c>
      <c r="W39" s="166">
        <f t="shared" si="9"/>
        <v>0</v>
      </c>
      <c r="X39" s="166">
        <f t="shared" si="9"/>
        <v>0</v>
      </c>
      <c r="Y39" s="166">
        <f t="shared" si="9"/>
        <v>0</v>
      </c>
      <c r="Z39" s="166">
        <f t="shared" si="9"/>
        <v>0</v>
      </c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>
        <f t="shared" si="9"/>
        <v>0</v>
      </c>
      <c r="AL39" s="166">
        <f t="shared" si="9"/>
        <v>0</v>
      </c>
      <c r="AM39" s="166">
        <f t="shared" si="9"/>
        <v>0</v>
      </c>
      <c r="AN39" s="166">
        <f t="shared" si="9"/>
        <v>0</v>
      </c>
      <c r="AO39" s="166"/>
      <c r="AP39" s="166"/>
      <c r="AQ39" s="166"/>
      <c r="AR39" s="166"/>
      <c r="AS39" s="166"/>
      <c r="AT39" s="166"/>
      <c r="AU39" s="166">
        <f t="shared" si="9"/>
        <v>0</v>
      </c>
      <c r="AV39" s="166">
        <f t="shared" si="9"/>
        <v>0</v>
      </c>
      <c r="AW39" s="166"/>
      <c r="AX39" s="166"/>
      <c r="AY39" s="166">
        <f t="shared" si="9"/>
        <v>0</v>
      </c>
      <c r="AZ39" s="166">
        <f t="shared" si="9"/>
        <v>0</v>
      </c>
      <c r="BA39" s="166"/>
      <c r="BB39" s="166">
        <f t="shared" si="9"/>
        <v>0</v>
      </c>
      <c r="BC39" s="166">
        <f t="shared" si="9"/>
        <v>0</v>
      </c>
      <c r="BD39" s="166">
        <f t="shared" si="9"/>
        <v>0</v>
      </c>
    </row>
    <row r="40" spans="1:56" x14ac:dyDescent="0.2">
      <c r="A40" s="165" t="s">
        <v>209</v>
      </c>
      <c r="B40" s="166">
        <f t="shared" ref="B40:BD40" si="10">B13/B$26*100</f>
        <v>8.695652173913043</v>
      </c>
      <c r="C40" s="166">
        <f t="shared" si="10"/>
        <v>8.695652173913043</v>
      </c>
      <c r="D40" s="166">
        <f t="shared" si="10"/>
        <v>0</v>
      </c>
      <c r="E40" s="166">
        <f t="shared" si="10"/>
        <v>0</v>
      </c>
      <c r="F40" s="166">
        <f t="shared" si="10"/>
        <v>0</v>
      </c>
      <c r="G40" s="166">
        <f t="shared" si="10"/>
        <v>0</v>
      </c>
      <c r="H40" s="166">
        <f t="shared" si="10"/>
        <v>6.666666666666667</v>
      </c>
      <c r="I40" s="166">
        <f t="shared" si="10"/>
        <v>0</v>
      </c>
      <c r="J40" s="166">
        <f t="shared" si="10"/>
        <v>0</v>
      </c>
      <c r="K40" s="166">
        <f t="shared" si="10"/>
        <v>3.7037037037037033</v>
      </c>
      <c r="L40" s="166">
        <f t="shared" si="10"/>
        <v>7.4074074074074066</v>
      </c>
      <c r="M40" s="166">
        <f t="shared" si="10"/>
        <v>0</v>
      </c>
      <c r="N40" s="166">
        <f t="shared" si="10"/>
        <v>21.428571428571427</v>
      </c>
      <c r="O40" s="166">
        <f t="shared" si="10"/>
        <v>21.428571428571427</v>
      </c>
      <c r="P40" s="166">
        <f t="shared" si="10"/>
        <v>21.428571428571427</v>
      </c>
      <c r="Q40" s="166">
        <f t="shared" si="10"/>
        <v>14.285714285714285</v>
      </c>
      <c r="R40" s="166">
        <f t="shared" si="10"/>
        <v>22.222222222222221</v>
      </c>
      <c r="S40" s="166">
        <f t="shared" si="10"/>
        <v>27.777777777777779</v>
      </c>
      <c r="T40" s="166">
        <f t="shared" si="10"/>
        <v>16.666666666666664</v>
      </c>
      <c r="U40" s="166">
        <f t="shared" si="10"/>
        <v>22.222222222222221</v>
      </c>
      <c r="V40" s="166">
        <f t="shared" si="10"/>
        <v>14.285714285714285</v>
      </c>
      <c r="W40" s="166">
        <f t="shared" si="10"/>
        <v>4.7619047619047619</v>
      </c>
      <c r="X40" s="166">
        <f t="shared" si="10"/>
        <v>4.7619047619047619</v>
      </c>
      <c r="Y40" s="166">
        <f t="shared" si="10"/>
        <v>9.5238095238095237</v>
      </c>
      <c r="Z40" s="166">
        <f t="shared" si="10"/>
        <v>3.4482758620689653</v>
      </c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>
        <f t="shared" si="10"/>
        <v>3.4482758620689653</v>
      </c>
      <c r="AL40" s="166">
        <f t="shared" si="10"/>
        <v>13.793103448275861</v>
      </c>
      <c r="AM40" s="166">
        <f t="shared" si="10"/>
        <v>6.8965517241379306</v>
      </c>
      <c r="AN40" s="166">
        <f t="shared" si="10"/>
        <v>12</v>
      </c>
      <c r="AO40" s="166"/>
      <c r="AP40" s="166"/>
      <c r="AQ40" s="166"/>
      <c r="AR40" s="166"/>
      <c r="AS40" s="166"/>
      <c r="AT40" s="166"/>
      <c r="AU40" s="166">
        <f t="shared" si="10"/>
        <v>12</v>
      </c>
      <c r="AV40" s="166">
        <f t="shared" si="10"/>
        <v>12</v>
      </c>
      <c r="AW40" s="166"/>
      <c r="AX40" s="166"/>
      <c r="AY40" s="166">
        <f t="shared" si="10"/>
        <v>0</v>
      </c>
      <c r="AZ40" s="166">
        <f t="shared" si="10"/>
        <v>16.666666666666664</v>
      </c>
      <c r="BA40" s="166"/>
      <c r="BB40" s="166">
        <f t="shared" si="10"/>
        <v>26.666666666666668</v>
      </c>
      <c r="BC40" s="166">
        <f t="shared" si="10"/>
        <v>30</v>
      </c>
      <c r="BD40" s="166">
        <f t="shared" si="10"/>
        <v>13.333333333333334</v>
      </c>
    </row>
    <row r="41" spans="1:56" x14ac:dyDescent="0.2">
      <c r="A41" s="165" t="s">
        <v>499</v>
      </c>
      <c r="B41" s="166">
        <f t="shared" ref="B41:BD41" si="11">B14/B$26*100</f>
        <v>0</v>
      </c>
      <c r="C41" s="166">
        <f t="shared" si="11"/>
        <v>0</v>
      </c>
      <c r="D41" s="166">
        <f t="shared" si="11"/>
        <v>0</v>
      </c>
      <c r="E41" s="166">
        <f t="shared" si="11"/>
        <v>0</v>
      </c>
      <c r="F41" s="166">
        <f t="shared" si="11"/>
        <v>0</v>
      </c>
      <c r="G41" s="166">
        <f t="shared" si="11"/>
        <v>6.666666666666667</v>
      </c>
      <c r="H41" s="166">
        <f t="shared" si="11"/>
        <v>0</v>
      </c>
      <c r="I41" s="166">
        <f t="shared" si="11"/>
        <v>0</v>
      </c>
      <c r="J41" s="166">
        <f t="shared" si="11"/>
        <v>0</v>
      </c>
      <c r="K41" s="166">
        <f t="shared" si="11"/>
        <v>0</v>
      </c>
      <c r="L41" s="166">
        <f t="shared" si="11"/>
        <v>0</v>
      </c>
      <c r="M41" s="166">
        <f t="shared" si="11"/>
        <v>0</v>
      </c>
      <c r="N41" s="166">
        <f t="shared" si="11"/>
        <v>0</v>
      </c>
      <c r="O41" s="166">
        <f t="shared" si="11"/>
        <v>0</v>
      </c>
      <c r="P41" s="166">
        <f t="shared" si="11"/>
        <v>0</v>
      </c>
      <c r="Q41" s="166">
        <f t="shared" si="11"/>
        <v>0</v>
      </c>
      <c r="R41" s="166">
        <f t="shared" si="11"/>
        <v>0</v>
      </c>
      <c r="S41" s="166">
        <f t="shared" si="11"/>
        <v>0</v>
      </c>
      <c r="T41" s="166">
        <f t="shared" si="11"/>
        <v>0</v>
      </c>
      <c r="U41" s="166">
        <f t="shared" si="11"/>
        <v>0</v>
      </c>
      <c r="V41" s="166">
        <f t="shared" si="11"/>
        <v>0</v>
      </c>
      <c r="W41" s="166">
        <f t="shared" si="11"/>
        <v>0</v>
      </c>
      <c r="X41" s="166">
        <f t="shared" si="11"/>
        <v>0</v>
      </c>
      <c r="Y41" s="166">
        <f t="shared" si="11"/>
        <v>0</v>
      </c>
      <c r="Z41" s="166">
        <f t="shared" si="11"/>
        <v>0</v>
      </c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>
        <f t="shared" si="11"/>
        <v>0</v>
      </c>
      <c r="AL41" s="166">
        <f t="shared" si="11"/>
        <v>0</v>
      </c>
      <c r="AM41" s="166">
        <f t="shared" si="11"/>
        <v>0</v>
      </c>
      <c r="AN41" s="166">
        <f t="shared" si="11"/>
        <v>0</v>
      </c>
      <c r="AO41" s="166"/>
      <c r="AP41" s="166"/>
      <c r="AQ41" s="166"/>
      <c r="AR41" s="166"/>
      <c r="AS41" s="166"/>
      <c r="AT41" s="166"/>
      <c r="AU41" s="166">
        <f t="shared" si="11"/>
        <v>0</v>
      </c>
      <c r="AV41" s="166">
        <f t="shared" si="11"/>
        <v>0</v>
      </c>
      <c r="AW41" s="166"/>
      <c r="AX41" s="166"/>
      <c r="AY41" s="166">
        <f t="shared" si="11"/>
        <v>0</v>
      </c>
      <c r="AZ41" s="166">
        <f t="shared" si="11"/>
        <v>0</v>
      </c>
      <c r="BA41" s="166"/>
      <c r="BB41" s="166">
        <f t="shared" si="11"/>
        <v>0</v>
      </c>
      <c r="BC41" s="166">
        <f t="shared" si="11"/>
        <v>0</v>
      </c>
      <c r="BD41" s="166">
        <f t="shared" si="11"/>
        <v>0</v>
      </c>
    </row>
    <row r="42" spans="1:56" x14ac:dyDescent="0.2">
      <c r="A42" s="165" t="s">
        <v>495</v>
      </c>
      <c r="B42" s="166">
        <f t="shared" ref="B42:BD42" si="12">B15/B$26*100</f>
        <v>0</v>
      </c>
      <c r="C42" s="166">
        <f t="shared" si="12"/>
        <v>0</v>
      </c>
      <c r="D42" s="166">
        <f t="shared" si="12"/>
        <v>4.3478260869565215</v>
      </c>
      <c r="E42" s="166">
        <f t="shared" si="12"/>
        <v>7.6923076923076925</v>
      </c>
      <c r="F42" s="166">
        <f t="shared" si="12"/>
        <v>0</v>
      </c>
      <c r="G42" s="166">
        <f t="shared" si="12"/>
        <v>0</v>
      </c>
      <c r="H42" s="166">
        <f t="shared" si="12"/>
        <v>0</v>
      </c>
      <c r="I42" s="166">
        <f t="shared" si="12"/>
        <v>0</v>
      </c>
      <c r="J42" s="166">
        <f t="shared" si="12"/>
        <v>0</v>
      </c>
      <c r="K42" s="166">
        <f t="shared" si="12"/>
        <v>0</v>
      </c>
      <c r="L42" s="166">
        <f t="shared" si="12"/>
        <v>0</v>
      </c>
      <c r="M42" s="166">
        <f t="shared" si="12"/>
        <v>0</v>
      </c>
      <c r="N42" s="166">
        <f t="shared" si="12"/>
        <v>0</v>
      </c>
      <c r="O42" s="166">
        <f t="shared" si="12"/>
        <v>0</v>
      </c>
      <c r="P42" s="166">
        <f t="shared" si="12"/>
        <v>0</v>
      </c>
      <c r="Q42" s="166">
        <f t="shared" si="12"/>
        <v>0</v>
      </c>
      <c r="R42" s="166">
        <f t="shared" si="12"/>
        <v>0</v>
      </c>
      <c r="S42" s="166">
        <f t="shared" si="12"/>
        <v>0</v>
      </c>
      <c r="T42" s="166">
        <f t="shared" si="12"/>
        <v>0</v>
      </c>
      <c r="U42" s="166">
        <f t="shared" si="12"/>
        <v>0</v>
      </c>
      <c r="V42" s="166">
        <f t="shared" si="12"/>
        <v>0</v>
      </c>
      <c r="W42" s="166">
        <f t="shared" si="12"/>
        <v>0</v>
      </c>
      <c r="X42" s="166">
        <f t="shared" si="12"/>
        <v>0</v>
      </c>
      <c r="Y42" s="166">
        <f t="shared" si="12"/>
        <v>0</v>
      </c>
      <c r="Z42" s="166">
        <f t="shared" si="12"/>
        <v>0</v>
      </c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>
        <f t="shared" si="12"/>
        <v>0</v>
      </c>
      <c r="AL42" s="166">
        <f t="shared" si="12"/>
        <v>0</v>
      </c>
      <c r="AM42" s="166">
        <f t="shared" si="12"/>
        <v>0</v>
      </c>
      <c r="AN42" s="166">
        <f t="shared" si="12"/>
        <v>0</v>
      </c>
      <c r="AO42" s="166"/>
      <c r="AP42" s="166"/>
      <c r="AQ42" s="166"/>
      <c r="AR42" s="166"/>
      <c r="AS42" s="166"/>
      <c r="AT42" s="166"/>
      <c r="AU42" s="166">
        <f t="shared" si="12"/>
        <v>0</v>
      </c>
      <c r="AV42" s="166">
        <f t="shared" si="12"/>
        <v>0</v>
      </c>
      <c r="AW42" s="166"/>
      <c r="AX42" s="166"/>
      <c r="AY42" s="166">
        <f t="shared" si="12"/>
        <v>0</v>
      </c>
      <c r="AZ42" s="166">
        <f t="shared" si="12"/>
        <v>0</v>
      </c>
      <c r="BA42" s="166"/>
      <c r="BB42" s="166">
        <f t="shared" si="12"/>
        <v>0</v>
      </c>
      <c r="BC42" s="166">
        <f t="shared" si="12"/>
        <v>0</v>
      </c>
      <c r="BD42" s="166">
        <f t="shared" si="12"/>
        <v>0</v>
      </c>
    </row>
    <row r="43" spans="1:56" x14ac:dyDescent="0.2">
      <c r="A43" s="165" t="s">
        <v>475</v>
      </c>
      <c r="B43" s="166">
        <f t="shared" ref="B43:BD43" si="13">B16/B$26*100</f>
        <v>0</v>
      </c>
      <c r="C43" s="166">
        <f t="shared" si="13"/>
        <v>0</v>
      </c>
      <c r="D43" s="166">
        <f t="shared" si="13"/>
        <v>0</v>
      </c>
      <c r="E43" s="166">
        <f t="shared" si="13"/>
        <v>0</v>
      </c>
      <c r="F43" s="166">
        <f t="shared" si="13"/>
        <v>0</v>
      </c>
      <c r="G43" s="166">
        <f t="shared" si="13"/>
        <v>0</v>
      </c>
      <c r="H43" s="166">
        <f t="shared" si="13"/>
        <v>0</v>
      </c>
      <c r="I43" s="166">
        <f t="shared" si="13"/>
        <v>0</v>
      </c>
      <c r="J43" s="166">
        <f t="shared" si="13"/>
        <v>0</v>
      </c>
      <c r="K43" s="166">
        <f t="shared" si="13"/>
        <v>0</v>
      </c>
      <c r="L43" s="166">
        <f t="shared" si="13"/>
        <v>0</v>
      </c>
      <c r="M43" s="166">
        <f t="shared" si="13"/>
        <v>0</v>
      </c>
      <c r="N43" s="166">
        <f t="shared" si="13"/>
        <v>0</v>
      </c>
      <c r="O43" s="166">
        <f t="shared" si="13"/>
        <v>0</v>
      </c>
      <c r="P43" s="166">
        <f t="shared" si="13"/>
        <v>0</v>
      </c>
      <c r="Q43" s="166">
        <f t="shared" si="13"/>
        <v>7.1428571428571423</v>
      </c>
      <c r="R43" s="166">
        <f t="shared" si="13"/>
        <v>0</v>
      </c>
      <c r="S43" s="166">
        <f t="shared" si="13"/>
        <v>0</v>
      </c>
      <c r="T43" s="166">
        <f t="shared" si="13"/>
        <v>0</v>
      </c>
      <c r="U43" s="166">
        <f t="shared" si="13"/>
        <v>0</v>
      </c>
      <c r="V43" s="166">
        <f t="shared" si="13"/>
        <v>0</v>
      </c>
      <c r="W43" s="166">
        <f t="shared" si="13"/>
        <v>0</v>
      </c>
      <c r="X43" s="166">
        <f t="shared" si="13"/>
        <v>0</v>
      </c>
      <c r="Y43" s="166">
        <f t="shared" si="13"/>
        <v>0</v>
      </c>
      <c r="Z43" s="166">
        <f t="shared" si="13"/>
        <v>0</v>
      </c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>
        <f t="shared" si="13"/>
        <v>0</v>
      </c>
      <c r="AL43" s="166">
        <f t="shared" si="13"/>
        <v>0</v>
      </c>
      <c r="AM43" s="166">
        <f t="shared" si="13"/>
        <v>0</v>
      </c>
      <c r="AN43" s="166">
        <f t="shared" si="13"/>
        <v>0</v>
      </c>
      <c r="AO43" s="166"/>
      <c r="AP43" s="166"/>
      <c r="AQ43" s="166"/>
      <c r="AR43" s="166"/>
      <c r="AS43" s="166"/>
      <c r="AT43" s="166"/>
      <c r="AU43" s="166">
        <f t="shared" si="13"/>
        <v>0</v>
      </c>
      <c r="AV43" s="166">
        <f t="shared" si="13"/>
        <v>0</v>
      </c>
      <c r="AW43" s="166"/>
      <c r="AX43" s="166"/>
      <c r="AY43" s="166">
        <f t="shared" si="13"/>
        <v>0</v>
      </c>
      <c r="AZ43" s="166">
        <f t="shared" si="13"/>
        <v>0</v>
      </c>
      <c r="BA43" s="166"/>
      <c r="BB43" s="166">
        <f t="shared" si="13"/>
        <v>0</v>
      </c>
      <c r="BC43" s="166">
        <f t="shared" si="13"/>
        <v>0</v>
      </c>
      <c r="BD43" s="166">
        <f t="shared" si="13"/>
        <v>0</v>
      </c>
    </row>
    <row r="44" spans="1:56" x14ac:dyDescent="0.2">
      <c r="A44" s="165" t="s">
        <v>479</v>
      </c>
      <c r="B44" s="166">
        <f t="shared" ref="B44:BD44" si="14">B17/B$26*100</f>
        <v>0</v>
      </c>
      <c r="C44" s="166">
        <f t="shared" si="14"/>
        <v>0</v>
      </c>
      <c r="D44" s="166">
        <f t="shared" si="14"/>
        <v>0</v>
      </c>
      <c r="E44" s="166">
        <f t="shared" si="14"/>
        <v>0</v>
      </c>
      <c r="F44" s="166">
        <f t="shared" si="14"/>
        <v>0</v>
      </c>
      <c r="G44" s="166">
        <f t="shared" si="14"/>
        <v>0</v>
      </c>
      <c r="H44" s="166">
        <f t="shared" si="14"/>
        <v>6.666666666666667</v>
      </c>
      <c r="I44" s="166">
        <f t="shared" si="14"/>
        <v>14.285714285714285</v>
      </c>
      <c r="J44" s="166">
        <f t="shared" si="14"/>
        <v>0</v>
      </c>
      <c r="K44" s="166">
        <f t="shared" si="14"/>
        <v>0</v>
      </c>
      <c r="L44" s="166">
        <f t="shared" si="14"/>
        <v>0</v>
      </c>
      <c r="M44" s="166">
        <f t="shared" si="14"/>
        <v>0</v>
      </c>
      <c r="N44" s="166">
        <f t="shared" si="14"/>
        <v>0</v>
      </c>
      <c r="O44" s="166">
        <f t="shared" si="14"/>
        <v>0</v>
      </c>
      <c r="P44" s="166">
        <f t="shared" si="14"/>
        <v>0</v>
      </c>
      <c r="Q44" s="166">
        <f t="shared" si="14"/>
        <v>0</v>
      </c>
      <c r="R44" s="166">
        <f t="shared" si="14"/>
        <v>0</v>
      </c>
      <c r="S44" s="166">
        <f t="shared" si="14"/>
        <v>0</v>
      </c>
      <c r="T44" s="166">
        <f t="shared" si="14"/>
        <v>5.5555555555555554</v>
      </c>
      <c r="U44" s="166">
        <f t="shared" si="14"/>
        <v>5.5555555555555554</v>
      </c>
      <c r="V44" s="166">
        <f t="shared" si="14"/>
        <v>0</v>
      </c>
      <c r="W44" s="166">
        <f t="shared" si="14"/>
        <v>4.7619047619047619</v>
      </c>
      <c r="X44" s="166">
        <f t="shared" si="14"/>
        <v>4.7619047619047619</v>
      </c>
      <c r="Y44" s="166">
        <f t="shared" si="14"/>
        <v>9.5238095238095237</v>
      </c>
      <c r="Z44" s="166">
        <f t="shared" si="14"/>
        <v>0</v>
      </c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>
        <f t="shared" si="14"/>
        <v>0</v>
      </c>
      <c r="AL44" s="166">
        <f t="shared" si="14"/>
        <v>0</v>
      </c>
      <c r="AM44" s="166">
        <f t="shared" si="14"/>
        <v>0</v>
      </c>
      <c r="AN44" s="166">
        <f t="shared" si="14"/>
        <v>4</v>
      </c>
      <c r="AO44" s="166"/>
      <c r="AP44" s="166"/>
      <c r="AQ44" s="166"/>
      <c r="AR44" s="166"/>
      <c r="AS44" s="166"/>
      <c r="AT44" s="166"/>
      <c r="AU44" s="166">
        <f t="shared" si="14"/>
        <v>0</v>
      </c>
      <c r="AV44" s="166">
        <f t="shared" si="14"/>
        <v>0</v>
      </c>
      <c r="AW44" s="166"/>
      <c r="AX44" s="166"/>
      <c r="AY44" s="166">
        <f t="shared" si="14"/>
        <v>8</v>
      </c>
      <c r="AZ44" s="166">
        <f t="shared" si="14"/>
        <v>0</v>
      </c>
      <c r="BA44" s="166"/>
      <c r="BB44" s="166">
        <f t="shared" si="14"/>
        <v>0</v>
      </c>
      <c r="BC44" s="166">
        <f t="shared" si="14"/>
        <v>3.3333333333333335</v>
      </c>
      <c r="BD44" s="166">
        <f t="shared" si="14"/>
        <v>3.3333333333333335</v>
      </c>
    </row>
    <row r="45" spans="1:56" x14ac:dyDescent="0.2">
      <c r="A45" s="165" t="s">
        <v>470</v>
      </c>
      <c r="B45" s="166">
        <f t="shared" ref="B45:BD45" si="15">B18/B$26*100</f>
        <v>0</v>
      </c>
      <c r="C45" s="166">
        <f t="shared" si="15"/>
        <v>0</v>
      </c>
      <c r="D45" s="166">
        <f t="shared" si="15"/>
        <v>0</v>
      </c>
      <c r="E45" s="166">
        <f t="shared" si="15"/>
        <v>0</v>
      </c>
      <c r="F45" s="166">
        <f t="shared" si="15"/>
        <v>0</v>
      </c>
      <c r="G45" s="166">
        <f t="shared" si="15"/>
        <v>0</v>
      </c>
      <c r="H45" s="166">
        <f t="shared" si="15"/>
        <v>0</v>
      </c>
      <c r="I45" s="166">
        <f t="shared" si="15"/>
        <v>0</v>
      </c>
      <c r="J45" s="166">
        <f t="shared" si="15"/>
        <v>0</v>
      </c>
      <c r="K45" s="166">
        <f t="shared" si="15"/>
        <v>0</v>
      </c>
      <c r="L45" s="166">
        <f t="shared" si="15"/>
        <v>0</v>
      </c>
      <c r="M45" s="166">
        <f t="shared" si="15"/>
        <v>0</v>
      </c>
      <c r="N45" s="166">
        <f t="shared" si="15"/>
        <v>7.1428571428571423</v>
      </c>
      <c r="O45" s="166">
        <f t="shared" si="15"/>
        <v>14.285714285714285</v>
      </c>
      <c r="P45" s="166">
        <f t="shared" si="15"/>
        <v>0</v>
      </c>
      <c r="Q45" s="166">
        <f t="shared" si="15"/>
        <v>28.571428571428569</v>
      </c>
      <c r="R45" s="166">
        <f t="shared" si="15"/>
        <v>0</v>
      </c>
      <c r="S45" s="166">
        <f t="shared" si="15"/>
        <v>0</v>
      </c>
      <c r="T45" s="166">
        <f t="shared" si="15"/>
        <v>0</v>
      </c>
      <c r="U45" s="166">
        <f t="shared" si="15"/>
        <v>0</v>
      </c>
      <c r="V45" s="166">
        <f t="shared" si="15"/>
        <v>0</v>
      </c>
      <c r="W45" s="166">
        <f t="shared" si="15"/>
        <v>4.7619047619047619</v>
      </c>
      <c r="X45" s="166">
        <f t="shared" si="15"/>
        <v>0</v>
      </c>
      <c r="Y45" s="166">
        <f t="shared" si="15"/>
        <v>0</v>
      </c>
      <c r="Z45" s="166">
        <f t="shared" si="15"/>
        <v>0</v>
      </c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>
        <f t="shared" si="15"/>
        <v>0</v>
      </c>
      <c r="AL45" s="166">
        <f t="shared" si="15"/>
        <v>0</v>
      </c>
      <c r="AM45" s="166">
        <f t="shared" si="15"/>
        <v>0</v>
      </c>
      <c r="AN45" s="166">
        <f t="shared" si="15"/>
        <v>0</v>
      </c>
      <c r="AO45" s="166"/>
      <c r="AP45" s="166"/>
      <c r="AQ45" s="166"/>
      <c r="AR45" s="166"/>
      <c r="AS45" s="166"/>
      <c r="AT45" s="166"/>
      <c r="AU45" s="166">
        <f t="shared" si="15"/>
        <v>0</v>
      </c>
      <c r="AV45" s="166">
        <f t="shared" si="15"/>
        <v>0</v>
      </c>
      <c r="AW45" s="166"/>
      <c r="AX45" s="166"/>
      <c r="AY45" s="166">
        <f t="shared" si="15"/>
        <v>0</v>
      </c>
      <c r="AZ45" s="166">
        <f t="shared" si="15"/>
        <v>0</v>
      </c>
      <c r="BA45" s="166"/>
      <c r="BB45" s="166">
        <f t="shared" si="15"/>
        <v>0</v>
      </c>
      <c r="BC45" s="166">
        <f t="shared" si="15"/>
        <v>0</v>
      </c>
      <c r="BD45" s="166">
        <f t="shared" si="15"/>
        <v>0</v>
      </c>
    </row>
    <row r="46" spans="1:56" x14ac:dyDescent="0.2">
      <c r="A46" s="165" t="s">
        <v>506</v>
      </c>
      <c r="B46" s="166">
        <f t="shared" ref="B46:BD46" si="16">B19/B$26*100</f>
        <v>0</v>
      </c>
      <c r="C46" s="166">
        <f t="shared" si="16"/>
        <v>0</v>
      </c>
      <c r="D46" s="166">
        <f t="shared" si="16"/>
        <v>0</v>
      </c>
      <c r="E46" s="166">
        <f t="shared" si="16"/>
        <v>0</v>
      </c>
      <c r="F46" s="166">
        <f t="shared" si="16"/>
        <v>0</v>
      </c>
      <c r="G46" s="166">
        <f t="shared" si="16"/>
        <v>0</v>
      </c>
      <c r="H46" s="166">
        <f t="shared" si="16"/>
        <v>0</v>
      </c>
      <c r="I46" s="166">
        <f t="shared" si="16"/>
        <v>0</v>
      </c>
      <c r="J46" s="166">
        <f t="shared" si="16"/>
        <v>0</v>
      </c>
      <c r="K46" s="166">
        <f t="shared" si="16"/>
        <v>0</v>
      </c>
      <c r="L46" s="166">
        <f t="shared" si="16"/>
        <v>0</v>
      </c>
      <c r="M46" s="166">
        <f t="shared" si="16"/>
        <v>0</v>
      </c>
      <c r="N46" s="166">
        <f t="shared" si="16"/>
        <v>0</v>
      </c>
      <c r="O46" s="166">
        <f t="shared" si="16"/>
        <v>0</v>
      </c>
      <c r="P46" s="166">
        <f t="shared" si="16"/>
        <v>0</v>
      </c>
      <c r="Q46" s="166">
        <f t="shared" si="16"/>
        <v>0</v>
      </c>
      <c r="R46" s="166">
        <f t="shared" si="16"/>
        <v>0</v>
      </c>
      <c r="S46" s="166">
        <f t="shared" si="16"/>
        <v>0</v>
      </c>
      <c r="T46" s="166">
        <f t="shared" si="16"/>
        <v>0</v>
      </c>
      <c r="U46" s="166">
        <f t="shared" si="16"/>
        <v>0</v>
      </c>
      <c r="V46" s="166">
        <f t="shared" si="16"/>
        <v>0</v>
      </c>
      <c r="W46" s="166">
        <f t="shared" si="16"/>
        <v>0</v>
      </c>
      <c r="X46" s="166">
        <f t="shared" si="16"/>
        <v>0</v>
      </c>
      <c r="Y46" s="166">
        <f t="shared" si="16"/>
        <v>0</v>
      </c>
      <c r="Z46" s="166">
        <f t="shared" si="16"/>
        <v>0</v>
      </c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>
        <f t="shared" si="16"/>
        <v>0</v>
      </c>
      <c r="AL46" s="166">
        <f t="shared" si="16"/>
        <v>0</v>
      </c>
      <c r="AM46" s="166">
        <f t="shared" si="16"/>
        <v>0</v>
      </c>
      <c r="AN46" s="166">
        <f t="shared" si="16"/>
        <v>4</v>
      </c>
      <c r="AO46" s="166"/>
      <c r="AP46" s="166"/>
      <c r="AQ46" s="166"/>
      <c r="AR46" s="166"/>
      <c r="AS46" s="166"/>
      <c r="AT46" s="166"/>
      <c r="AU46" s="166">
        <f t="shared" si="16"/>
        <v>0</v>
      </c>
      <c r="AV46" s="166">
        <f t="shared" si="16"/>
        <v>0</v>
      </c>
      <c r="AW46" s="166"/>
      <c r="AX46" s="166"/>
      <c r="AY46" s="166">
        <f t="shared" si="16"/>
        <v>0</v>
      </c>
      <c r="AZ46" s="166">
        <f t="shared" si="16"/>
        <v>0</v>
      </c>
      <c r="BA46" s="166"/>
      <c r="BB46" s="166">
        <f t="shared" si="16"/>
        <v>0</v>
      </c>
      <c r="BC46" s="166">
        <f t="shared" si="16"/>
        <v>0</v>
      </c>
      <c r="BD46" s="166">
        <f t="shared" si="16"/>
        <v>0</v>
      </c>
    </row>
    <row r="47" spans="1:56" x14ac:dyDescent="0.2">
      <c r="A47" s="165" t="s">
        <v>410</v>
      </c>
      <c r="B47" s="166">
        <f t="shared" ref="B47:BD47" si="17">B20/B$26*100</f>
        <v>8.695652173913043</v>
      </c>
      <c r="C47" s="166">
        <f t="shared" si="17"/>
        <v>17.391304347826086</v>
      </c>
      <c r="D47" s="166">
        <f t="shared" si="17"/>
        <v>8.695652173913043</v>
      </c>
      <c r="E47" s="166">
        <f t="shared" si="17"/>
        <v>0</v>
      </c>
      <c r="F47" s="166">
        <f t="shared" si="17"/>
        <v>6.666666666666667</v>
      </c>
      <c r="G47" s="166">
        <f t="shared" si="17"/>
        <v>0</v>
      </c>
      <c r="H47" s="166">
        <f t="shared" si="17"/>
        <v>20</v>
      </c>
      <c r="I47" s="166">
        <f t="shared" si="17"/>
        <v>0</v>
      </c>
      <c r="J47" s="166">
        <f t="shared" si="17"/>
        <v>22.222222222222221</v>
      </c>
      <c r="K47" s="166">
        <f t="shared" si="17"/>
        <v>3.7037037037037033</v>
      </c>
      <c r="L47" s="166">
        <f t="shared" si="17"/>
        <v>18.518518518518519</v>
      </c>
      <c r="M47" s="166">
        <f t="shared" si="17"/>
        <v>44.444444444444443</v>
      </c>
      <c r="N47" s="166">
        <f t="shared" si="17"/>
        <v>0</v>
      </c>
      <c r="O47" s="166">
        <f t="shared" si="17"/>
        <v>0</v>
      </c>
      <c r="P47" s="166">
        <f t="shared" si="17"/>
        <v>0</v>
      </c>
      <c r="Q47" s="166">
        <f t="shared" si="17"/>
        <v>7.1428571428571423</v>
      </c>
      <c r="R47" s="166">
        <f t="shared" si="17"/>
        <v>5.5555555555555554</v>
      </c>
      <c r="S47" s="166">
        <f t="shared" si="17"/>
        <v>0</v>
      </c>
      <c r="T47" s="166">
        <f t="shared" si="17"/>
        <v>5.5555555555555554</v>
      </c>
      <c r="U47" s="166">
        <f t="shared" si="17"/>
        <v>5.5555555555555554</v>
      </c>
      <c r="V47" s="166">
        <f t="shared" si="17"/>
        <v>9.5238095238095237</v>
      </c>
      <c r="W47" s="166">
        <f t="shared" si="17"/>
        <v>4.7619047619047619</v>
      </c>
      <c r="X47" s="166">
        <f t="shared" si="17"/>
        <v>19.047619047619047</v>
      </c>
      <c r="Y47" s="166">
        <f t="shared" si="17"/>
        <v>19.047619047619047</v>
      </c>
      <c r="Z47" s="166">
        <f t="shared" si="17"/>
        <v>0</v>
      </c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>
        <f t="shared" si="17"/>
        <v>3.4482758620689653</v>
      </c>
      <c r="AL47" s="166">
        <f t="shared" si="17"/>
        <v>0</v>
      </c>
      <c r="AM47" s="166">
        <f t="shared" si="17"/>
        <v>6.8965517241379306</v>
      </c>
      <c r="AN47" s="166">
        <f t="shared" si="17"/>
        <v>4</v>
      </c>
      <c r="AO47" s="166"/>
      <c r="AP47" s="166"/>
      <c r="AQ47" s="166"/>
      <c r="AR47" s="166"/>
      <c r="AS47" s="166"/>
      <c r="AT47" s="166"/>
      <c r="AU47" s="166">
        <f t="shared" si="17"/>
        <v>8</v>
      </c>
      <c r="AV47" s="166">
        <f t="shared" si="17"/>
        <v>12</v>
      </c>
      <c r="AW47" s="166"/>
      <c r="AX47" s="166"/>
      <c r="AY47" s="166">
        <f t="shared" si="17"/>
        <v>20</v>
      </c>
      <c r="AZ47" s="166">
        <f t="shared" si="17"/>
        <v>0</v>
      </c>
      <c r="BA47" s="166"/>
      <c r="BB47" s="166">
        <f t="shared" si="17"/>
        <v>3.3333333333333335</v>
      </c>
      <c r="BC47" s="166">
        <f t="shared" si="17"/>
        <v>3.3333333333333335</v>
      </c>
      <c r="BD47" s="166">
        <f t="shared" si="17"/>
        <v>10</v>
      </c>
    </row>
    <row r="48" spans="1:56" x14ac:dyDescent="0.2">
      <c r="A48" s="165" t="s">
        <v>416</v>
      </c>
      <c r="B48" s="166">
        <f t="shared" ref="B48:BD48" si="18">B21/B$26*100</f>
        <v>0</v>
      </c>
      <c r="C48" s="166">
        <f t="shared" si="18"/>
        <v>0</v>
      </c>
      <c r="D48" s="166">
        <f t="shared" si="18"/>
        <v>0</v>
      </c>
      <c r="E48" s="166">
        <f t="shared" si="18"/>
        <v>0</v>
      </c>
      <c r="F48" s="166">
        <f t="shared" si="18"/>
        <v>0</v>
      </c>
      <c r="G48" s="166">
        <f t="shared" si="18"/>
        <v>0</v>
      </c>
      <c r="H48" s="166">
        <f t="shared" si="18"/>
        <v>0</v>
      </c>
      <c r="I48" s="166">
        <f t="shared" si="18"/>
        <v>0</v>
      </c>
      <c r="J48" s="166">
        <f t="shared" si="18"/>
        <v>14.814814814814813</v>
      </c>
      <c r="K48" s="166">
        <f t="shared" si="18"/>
        <v>7.4074074074074066</v>
      </c>
      <c r="L48" s="166">
        <f t="shared" si="18"/>
        <v>11.111111111111111</v>
      </c>
      <c r="M48" s="166">
        <f t="shared" si="18"/>
        <v>3.7037037037037033</v>
      </c>
      <c r="N48" s="166">
        <f t="shared" si="18"/>
        <v>21.428571428571427</v>
      </c>
      <c r="O48" s="166">
        <f t="shared" si="18"/>
        <v>7.1428571428571423</v>
      </c>
      <c r="P48" s="166">
        <f t="shared" si="18"/>
        <v>14.285714285714285</v>
      </c>
      <c r="Q48" s="166">
        <f t="shared" si="18"/>
        <v>7.1428571428571423</v>
      </c>
      <c r="R48" s="166">
        <f t="shared" si="18"/>
        <v>0</v>
      </c>
      <c r="S48" s="166">
        <f t="shared" si="18"/>
        <v>0</v>
      </c>
      <c r="T48" s="166">
        <f t="shared" si="18"/>
        <v>0</v>
      </c>
      <c r="U48" s="166">
        <f t="shared" si="18"/>
        <v>0</v>
      </c>
      <c r="V48" s="166">
        <f t="shared" si="18"/>
        <v>4.7619047619047619</v>
      </c>
      <c r="W48" s="166">
        <f t="shared" si="18"/>
        <v>4.7619047619047619</v>
      </c>
      <c r="X48" s="166">
        <f t="shared" si="18"/>
        <v>4.7619047619047619</v>
      </c>
      <c r="Y48" s="166">
        <f t="shared" si="18"/>
        <v>4.7619047619047619</v>
      </c>
      <c r="Z48" s="166">
        <f t="shared" si="18"/>
        <v>0</v>
      </c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>
        <f t="shared" si="18"/>
        <v>0</v>
      </c>
      <c r="AL48" s="166">
        <f t="shared" si="18"/>
        <v>0</v>
      </c>
      <c r="AM48" s="166">
        <f t="shared" si="18"/>
        <v>0</v>
      </c>
      <c r="AN48" s="166">
        <f t="shared" si="18"/>
        <v>0</v>
      </c>
      <c r="AO48" s="166"/>
      <c r="AP48" s="166"/>
      <c r="AQ48" s="166"/>
      <c r="AR48" s="166"/>
      <c r="AS48" s="166"/>
      <c r="AT48" s="166"/>
      <c r="AU48" s="166">
        <f t="shared" si="18"/>
        <v>0</v>
      </c>
      <c r="AV48" s="166">
        <f t="shared" si="18"/>
        <v>0</v>
      </c>
      <c r="AW48" s="166"/>
      <c r="AX48" s="166"/>
      <c r="AY48" s="166">
        <f t="shared" si="18"/>
        <v>4</v>
      </c>
      <c r="AZ48" s="166">
        <f t="shared" si="18"/>
        <v>0</v>
      </c>
      <c r="BA48" s="166"/>
      <c r="BB48" s="166">
        <f t="shared" si="18"/>
        <v>0</v>
      </c>
      <c r="BC48" s="166">
        <f t="shared" si="18"/>
        <v>0</v>
      </c>
      <c r="BD48" s="166">
        <f t="shared" si="18"/>
        <v>0</v>
      </c>
    </row>
    <row r="49" spans="1:92" x14ac:dyDescent="0.2">
      <c r="A49" s="165" t="s">
        <v>474</v>
      </c>
      <c r="B49" s="166">
        <f t="shared" ref="B49:BD49" si="19">B22/B$26*100</f>
        <v>0</v>
      </c>
      <c r="C49" s="166">
        <f t="shared" si="19"/>
        <v>0</v>
      </c>
      <c r="D49" s="166">
        <f t="shared" si="19"/>
        <v>0</v>
      </c>
      <c r="E49" s="166">
        <f t="shared" si="19"/>
        <v>0</v>
      </c>
      <c r="F49" s="166">
        <f t="shared" si="19"/>
        <v>0</v>
      </c>
      <c r="G49" s="166">
        <f t="shared" si="19"/>
        <v>0</v>
      </c>
      <c r="H49" s="166">
        <f t="shared" si="19"/>
        <v>0</v>
      </c>
      <c r="I49" s="166">
        <f t="shared" si="19"/>
        <v>0</v>
      </c>
      <c r="J49" s="166">
        <f t="shared" si="19"/>
        <v>0</v>
      </c>
      <c r="K49" s="166">
        <f t="shared" si="19"/>
        <v>0</v>
      </c>
      <c r="L49" s="166">
        <f t="shared" si="19"/>
        <v>0</v>
      </c>
      <c r="M49" s="166">
        <f t="shared" si="19"/>
        <v>0</v>
      </c>
      <c r="N49" s="166">
        <f t="shared" si="19"/>
        <v>0</v>
      </c>
      <c r="O49" s="166">
        <f t="shared" si="19"/>
        <v>0</v>
      </c>
      <c r="P49" s="166">
        <f t="shared" si="19"/>
        <v>7.1428571428571423</v>
      </c>
      <c r="Q49" s="166">
        <f t="shared" si="19"/>
        <v>0</v>
      </c>
      <c r="R49" s="166">
        <f t="shared" si="19"/>
        <v>0</v>
      </c>
      <c r="S49" s="166">
        <f t="shared" si="19"/>
        <v>0</v>
      </c>
      <c r="T49" s="166">
        <f t="shared" si="19"/>
        <v>0</v>
      </c>
      <c r="U49" s="166">
        <f t="shared" si="19"/>
        <v>0</v>
      </c>
      <c r="V49" s="166">
        <f t="shared" si="19"/>
        <v>0</v>
      </c>
      <c r="W49" s="166">
        <f t="shared" si="19"/>
        <v>0</v>
      </c>
      <c r="X49" s="166">
        <f t="shared" si="19"/>
        <v>0</v>
      </c>
      <c r="Y49" s="166">
        <f t="shared" si="19"/>
        <v>0</v>
      </c>
      <c r="Z49" s="166">
        <f t="shared" si="19"/>
        <v>0</v>
      </c>
      <c r="AA49" s="166"/>
      <c r="AB49" s="166"/>
      <c r="AC49" s="166"/>
      <c r="AD49" s="166"/>
      <c r="AE49" s="166"/>
      <c r="AF49" s="166"/>
      <c r="AG49" s="166"/>
      <c r="AH49" s="166"/>
      <c r="AI49" s="166"/>
      <c r="AJ49" s="166"/>
      <c r="AK49" s="166">
        <f t="shared" si="19"/>
        <v>0</v>
      </c>
      <c r="AL49" s="166">
        <f t="shared" si="19"/>
        <v>0</v>
      </c>
      <c r="AM49" s="166">
        <f t="shared" si="19"/>
        <v>0</v>
      </c>
      <c r="AN49" s="166">
        <f t="shared" si="19"/>
        <v>0</v>
      </c>
      <c r="AO49" s="166"/>
      <c r="AP49" s="166"/>
      <c r="AQ49" s="166"/>
      <c r="AR49" s="166"/>
      <c r="AS49" s="166"/>
      <c r="AT49" s="166"/>
      <c r="AU49" s="166">
        <f t="shared" si="19"/>
        <v>0</v>
      </c>
      <c r="AV49" s="166">
        <f t="shared" si="19"/>
        <v>0</v>
      </c>
      <c r="AW49" s="166"/>
      <c r="AX49" s="166"/>
      <c r="AY49" s="166">
        <f t="shared" si="19"/>
        <v>0</v>
      </c>
      <c r="AZ49" s="166">
        <f t="shared" si="19"/>
        <v>0</v>
      </c>
      <c r="BA49" s="166"/>
      <c r="BB49" s="166">
        <f t="shared" si="19"/>
        <v>0</v>
      </c>
      <c r="BC49" s="166">
        <f t="shared" si="19"/>
        <v>0</v>
      </c>
      <c r="BD49" s="166">
        <f t="shared" si="19"/>
        <v>0</v>
      </c>
    </row>
    <row r="50" spans="1:92" x14ac:dyDescent="0.2">
      <c r="A50" s="165" t="s">
        <v>486</v>
      </c>
      <c r="B50" s="166">
        <f t="shared" ref="B50:BD50" si="20">B23/B$26*100</f>
        <v>0</v>
      </c>
      <c r="C50" s="166">
        <f t="shared" si="20"/>
        <v>0</v>
      </c>
      <c r="D50" s="166">
        <f t="shared" si="20"/>
        <v>0</v>
      </c>
      <c r="E50" s="166">
        <f t="shared" si="20"/>
        <v>0</v>
      </c>
      <c r="F50" s="166">
        <f t="shared" si="20"/>
        <v>0</v>
      </c>
      <c r="G50" s="166">
        <f t="shared" si="20"/>
        <v>0</v>
      </c>
      <c r="H50" s="166">
        <f t="shared" si="20"/>
        <v>0</v>
      </c>
      <c r="I50" s="166">
        <f t="shared" si="20"/>
        <v>0</v>
      </c>
      <c r="J50" s="166">
        <f t="shared" si="20"/>
        <v>0</v>
      </c>
      <c r="K50" s="166">
        <f t="shared" si="20"/>
        <v>0</v>
      </c>
      <c r="L50" s="166">
        <f t="shared" si="20"/>
        <v>0</v>
      </c>
      <c r="M50" s="166">
        <f t="shared" si="20"/>
        <v>0</v>
      </c>
      <c r="N50" s="166">
        <f t="shared" si="20"/>
        <v>0</v>
      </c>
      <c r="O50" s="166">
        <f t="shared" si="20"/>
        <v>0</v>
      </c>
      <c r="P50" s="166">
        <f t="shared" si="20"/>
        <v>0</v>
      </c>
      <c r="Q50" s="166">
        <f t="shared" si="20"/>
        <v>0</v>
      </c>
      <c r="R50" s="166">
        <f t="shared" si="20"/>
        <v>0</v>
      </c>
      <c r="S50" s="166">
        <f t="shared" si="20"/>
        <v>0</v>
      </c>
      <c r="T50" s="166">
        <f t="shared" si="20"/>
        <v>0</v>
      </c>
      <c r="U50" s="166">
        <f t="shared" si="20"/>
        <v>0</v>
      </c>
      <c r="V50" s="166">
        <f t="shared" si="20"/>
        <v>0</v>
      </c>
      <c r="W50" s="166">
        <f t="shared" si="20"/>
        <v>0</v>
      </c>
      <c r="X50" s="166">
        <f t="shared" si="20"/>
        <v>0</v>
      </c>
      <c r="Y50" s="166">
        <f t="shared" si="20"/>
        <v>0</v>
      </c>
      <c r="Z50" s="166">
        <f t="shared" si="20"/>
        <v>0</v>
      </c>
      <c r="AA50" s="166"/>
      <c r="AB50" s="166"/>
      <c r="AC50" s="166"/>
      <c r="AD50" s="166"/>
      <c r="AE50" s="166"/>
      <c r="AF50" s="166"/>
      <c r="AG50" s="166"/>
      <c r="AH50" s="166"/>
      <c r="AI50" s="166"/>
      <c r="AJ50" s="166"/>
      <c r="AK50" s="166">
        <f t="shared" si="20"/>
        <v>3.4482758620689653</v>
      </c>
      <c r="AL50" s="166">
        <f t="shared" si="20"/>
        <v>3.4482758620689653</v>
      </c>
      <c r="AM50" s="166">
        <f t="shared" si="20"/>
        <v>0</v>
      </c>
      <c r="AN50" s="166">
        <f t="shared" si="20"/>
        <v>0</v>
      </c>
      <c r="AO50" s="166"/>
      <c r="AP50" s="166"/>
      <c r="AQ50" s="166"/>
      <c r="AR50" s="166"/>
      <c r="AS50" s="166"/>
      <c r="AT50" s="166"/>
      <c r="AU50" s="166">
        <f t="shared" si="20"/>
        <v>0</v>
      </c>
      <c r="AV50" s="166">
        <f t="shared" si="20"/>
        <v>0</v>
      </c>
      <c r="AW50" s="166"/>
      <c r="AX50" s="166"/>
      <c r="AY50" s="166">
        <f t="shared" si="20"/>
        <v>0</v>
      </c>
      <c r="AZ50" s="166">
        <f t="shared" si="20"/>
        <v>0</v>
      </c>
      <c r="BA50" s="166"/>
      <c r="BB50" s="166">
        <f t="shared" si="20"/>
        <v>0</v>
      </c>
      <c r="BC50" s="166">
        <f t="shared" si="20"/>
        <v>0</v>
      </c>
      <c r="BD50" s="166">
        <f t="shared" si="20"/>
        <v>0</v>
      </c>
    </row>
    <row r="51" spans="1:92" x14ac:dyDescent="0.2">
      <c r="A51" s="165" t="s">
        <v>205</v>
      </c>
      <c r="B51" s="166">
        <f t="shared" ref="B51:BD51" si="21">B24/B$26*100</f>
        <v>0</v>
      </c>
      <c r="C51" s="166">
        <f t="shared" si="21"/>
        <v>0</v>
      </c>
      <c r="D51" s="166">
        <f t="shared" si="21"/>
        <v>0</v>
      </c>
      <c r="E51" s="166">
        <f t="shared" si="21"/>
        <v>0</v>
      </c>
      <c r="F51" s="166">
        <f t="shared" si="21"/>
        <v>0</v>
      </c>
      <c r="G51" s="166">
        <f t="shared" si="21"/>
        <v>0</v>
      </c>
      <c r="H51" s="166">
        <f t="shared" si="21"/>
        <v>0</v>
      </c>
      <c r="I51" s="166">
        <f t="shared" si="21"/>
        <v>0</v>
      </c>
      <c r="J51" s="166">
        <f t="shared" si="21"/>
        <v>0</v>
      </c>
      <c r="K51" s="166">
        <f t="shared" si="21"/>
        <v>0</v>
      </c>
      <c r="L51" s="166">
        <f t="shared" si="21"/>
        <v>0</v>
      </c>
      <c r="M51" s="166">
        <f t="shared" si="21"/>
        <v>0</v>
      </c>
      <c r="N51" s="166">
        <f t="shared" si="21"/>
        <v>0</v>
      </c>
      <c r="O51" s="166">
        <f t="shared" si="21"/>
        <v>0</v>
      </c>
      <c r="P51" s="166">
        <f t="shared" si="21"/>
        <v>0</v>
      </c>
      <c r="Q51" s="166">
        <f t="shared" si="21"/>
        <v>0</v>
      </c>
      <c r="R51" s="166">
        <f t="shared" si="21"/>
        <v>0</v>
      </c>
      <c r="S51" s="166">
        <f t="shared" si="21"/>
        <v>0</v>
      </c>
      <c r="T51" s="166">
        <f t="shared" si="21"/>
        <v>0</v>
      </c>
      <c r="U51" s="166">
        <f t="shared" si="21"/>
        <v>0</v>
      </c>
      <c r="V51" s="166">
        <f t="shared" si="21"/>
        <v>0</v>
      </c>
      <c r="W51" s="166">
        <f t="shared" si="21"/>
        <v>0</v>
      </c>
      <c r="X51" s="166">
        <f t="shared" si="21"/>
        <v>0</v>
      </c>
      <c r="Y51" s="166">
        <f t="shared" si="21"/>
        <v>0</v>
      </c>
      <c r="Z51" s="166">
        <f t="shared" si="21"/>
        <v>0</v>
      </c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>
        <f t="shared" si="21"/>
        <v>3.4482758620689653</v>
      </c>
      <c r="AL51" s="166">
        <f t="shared" si="21"/>
        <v>3.4482758620689653</v>
      </c>
      <c r="AM51" s="166">
        <f t="shared" si="21"/>
        <v>3.4482758620689653</v>
      </c>
      <c r="AN51" s="166">
        <f t="shared" si="21"/>
        <v>0</v>
      </c>
      <c r="AO51" s="166"/>
      <c r="AP51" s="166"/>
      <c r="AQ51" s="166"/>
      <c r="AR51" s="166"/>
      <c r="AS51" s="166"/>
      <c r="AT51" s="166"/>
      <c r="AU51" s="166">
        <f t="shared" si="21"/>
        <v>0</v>
      </c>
      <c r="AV51" s="166">
        <f t="shared" si="21"/>
        <v>0</v>
      </c>
      <c r="AW51" s="166"/>
      <c r="AX51" s="166"/>
      <c r="AY51" s="166">
        <f t="shared" si="21"/>
        <v>0</v>
      </c>
      <c r="AZ51" s="166">
        <f t="shared" si="21"/>
        <v>0</v>
      </c>
      <c r="BA51" s="166"/>
      <c r="BB51" s="166">
        <f t="shared" si="21"/>
        <v>0</v>
      </c>
      <c r="BC51" s="166">
        <f t="shared" si="21"/>
        <v>0</v>
      </c>
      <c r="BD51" s="166">
        <f t="shared" si="21"/>
        <v>0</v>
      </c>
    </row>
    <row r="52" spans="1:92" x14ac:dyDescent="0.2">
      <c r="A52" s="165" t="s">
        <v>515</v>
      </c>
      <c r="B52" s="166">
        <f t="shared" ref="B52:L52" si="22">B25/B$26*100</f>
        <v>65.217391304347828</v>
      </c>
      <c r="C52" s="166">
        <f t="shared" si="22"/>
        <v>56.521739130434781</v>
      </c>
      <c r="D52" s="166">
        <f t="shared" si="22"/>
        <v>47.826086956521742</v>
      </c>
      <c r="E52" s="166">
        <f t="shared" si="22"/>
        <v>0</v>
      </c>
      <c r="F52" s="166">
        <f t="shared" si="22"/>
        <v>46.666666666666664</v>
      </c>
      <c r="G52" s="166">
        <f t="shared" si="22"/>
        <v>40</v>
      </c>
      <c r="H52" s="166">
        <f t="shared" si="22"/>
        <v>33.333333333333329</v>
      </c>
      <c r="I52" s="166">
        <f t="shared" si="22"/>
        <v>57.142857142857139</v>
      </c>
      <c r="J52" s="166">
        <f t="shared" si="22"/>
        <v>59.259259259259252</v>
      </c>
      <c r="K52" s="166">
        <f t="shared" si="22"/>
        <v>77.777777777777786</v>
      </c>
      <c r="L52" s="166">
        <f t="shared" si="22"/>
        <v>48.148148148148145</v>
      </c>
      <c r="M52" s="166">
        <f t="shared" ref="M52:BD52" si="23">M25/M$26*100</f>
        <v>48.148148148148145</v>
      </c>
      <c r="N52" s="166">
        <f t="shared" si="23"/>
        <v>42.857142857142854</v>
      </c>
      <c r="O52" s="166">
        <f t="shared" si="23"/>
        <v>57.142857142857139</v>
      </c>
      <c r="P52" s="166">
        <f t="shared" si="23"/>
        <v>57.142857142857139</v>
      </c>
      <c r="Q52" s="166">
        <f t="shared" si="23"/>
        <v>35.714285714285715</v>
      </c>
      <c r="R52" s="166">
        <f t="shared" si="23"/>
        <v>66.666666666666657</v>
      </c>
      <c r="S52" s="166">
        <f t="shared" si="23"/>
        <v>66.666666666666657</v>
      </c>
      <c r="T52" s="166">
        <f t="shared" si="23"/>
        <v>72.222222222222214</v>
      </c>
      <c r="U52" s="166">
        <f t="shared" si="23"/>
        <v>66.666666666666657</v>
      </c>
      <c r="V52" s="166">
        <f t="shared" si="23"/>
        <v>66.666666666666657</v>
      </c>
      <c r="W52" s="166">
        <f t="shared" si="23"/>
        <v>71.428571428571431</v>
      </c>
      <c r="X52" s="166">
        <f t="shared" si="23"/>
        <v>52.380952380952387</v>
      </c>
      <c r="Y52" s="166">
        <f t="shared" si="23"/>
        <v>52.380952380952387</v>
      </c>
      <c r="Z52" s="166">
        <f t="shared" si="23"/>
        <v>89.65517241379311</v>
      </c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>
        <f t="shared" si="23"/>
        <v>82.758620689655174</v>
      </c>
      <c r="AL52" s="166">
        <f t="shared" si="23"/>
        <v>72.41379310344827</v>
      </c>
      <c r="AM52" s="166">
        <f t="shared" si="23"/>
        <v>75.862068965517238</v>
      </c>
      <c r="AN52" s="166">
        <f t="shared" si="23"/>
        <v>76</v>
      </c>
      <c r="AO52" s="166"/>
      <c r="AP52" s="166"/>
      <c r="AQ52" s="166"/>
      <c r="AR52" s="166"/>
      <c r="AS52" s="166"/>
      <c r="AT52" s="166"/>
      <c r="AU52" s="166">
        <f t="shared" si="23"/>
        <v>80</v>
      </c>
      <c r="AV52" s="166">
        <f t="shared" si="23"/>
        <v>68</v>
      </c>
      <c r="AW52" s="166"/>
      <c r="AX52" s="166"/>
      <c r="AY52" s="166">
        <f t="shared" si="23"/>
        <v>68</v>
      </c>
      <c r="AZ52" s="166">
        <f t="shared" si="23"/>
        <v>80</v>
      </c>
      <c r="BA52" s="166"/>
      <c r="BB52" s="166">
        <f t="shared" si="23"/>
        <v>66.666666666666657</v>
      </c>
      <c r="BC52" s="166">
        <f t="shared" si="23"/>
        <v>56.666666666666664</v>
      </c>
      <c r="BD52" s="166">
        <f t="shared" si="23"/>
        <v>66.666666666666657</v>
      </c>
    </row>
    <row r="56" spans="1:92" ht="12.75" thickBot="1" x14ac:dyDescent="0.25"/>
    <row r="57" spans="1:92" ht="15" customHeight="1" x14ac:dyDescent="0.2">
      <c r="V57" s="332" t="s">
        <v>521</v>
      </c>
      <c r="W57" s="325" t="s">
        <v>129</v>
      </c>
      <c r="X57" s="326"/>
      <c r="Y57" s="326"/>
      <c r="Z57" s="326"/>
      <c r="AA57" s="326"/>
      <c r="AB57" s="326"/>
      <c r="AC57" s="327"/>
      <c r="AD57" s="325" t="s">
        <v>69</v>
      </c>
      <c r="AE57" s="326"/>
      <c r="AF57" s="326"/>
      <c r="AG57" s="326"/>
      <c r="AH57" s="326"/>
      <c r="AI57" s="326"/>
      <c r="AJ57" s="327"/>
      <c r="AK57" s="325" t="s">
        <v>73</v>
      </c>
      <c r="AL57" s="326"/>
      <c r="AM57" s="326"/>
      <c r="AN57" s="326"/>
      <c r="AO57" s="326"/>
      <c r="AP57" s="326"/>
      <c r="AQ57" s="327"/>
      <c r="AR57" s="325" t="s">
        <v>30</v>
      </c>
      <c r="AS57" s="326"/>
      <c r="AT57" s="326"/>
      <c r="AU57" s="326"/>
      <c r="AV57" s="326"/>
      <c r="AW57" s="326"/>
      <c r="AX57" s="327"/>
      <c r="BB57" s="342" t="s">
        <v>521</v>
      </c>
      <c r="BC57" s="344" t="s">
        <v>52</v>
      </c>
      <c r="BD57" s="345"/>
      <c r="BE57" s="345"/>
      <c r="BF57" s="345"/>
      <c r="BG57" s="345"/>
      <c r="BH57" s="345"/>
      <c r="BI57" s="346"/>
      <c r="BJ57" s="344" t="s">
        <v>56</v>
      </c>
      <c r="BK57" s="345"/>
      <c r="BL57" s="345"/>
      <c r="BM57" s="345"/>
      <c r="BN57" s="345"/>
      <c r="BO57" s="345"/>
      <c r="BP57" s="346"/>
      <c r="BQ57" s="336" t="s">
        <v>61</v>
      </c>
      <c r="BR57" s="337"/>
      <c r="BS57" s="337"/>
      <c r="BT57" s="337"/>
      <c r="BU57" s="337"/>
      <c r="BV57" s="337"/>
      <c r="BW57" s="338"/>
      <c r="BX57" s="344" t="s">
        <v>65</v>
      </c>
      <c r="BY57" s="345"/>
      <c r="BZ57" s="345"/>
      <c r="CA57" s="345"/>
      <c r="CB57" s="345"/>
      <c r="CC57" s="345"/>
      <c r="CD57" s="346"/>
      <c r="CE57" s="348" t="s">
        <v>25</v>
      </c>
      <c r="CF57" s="349"/>
      <c r="CG57" s="349"/>
      <c r="CH57" s="349"/>
      <c r="CI57" s="349"/>
      <c r="CJ57" s="349"/>
      <c r="CK57" s="350"/>
    </row>
    <row r="58" spans="1:92" ht="15" customHeight="1" x14ac:dyDescent="0.2">
      <c r="V58" s="333"/>
      <c r="W58" s="330" t="s">
        <v>520</v>
      </c>
      <c r="X58" s="331"/>
      <c r="Y58" s="331"/>
      <c r="Z58" s="331"/>
      <c r="AA58" s="324" t="s">
        <v>544</v>
      </c>
      <c r="AB58" s="328" t="s">
        <v>286</v>
      </c>
      <c r="AC58" s="334" t="s">
        <v>287</v>
      </c>
      <c r="AD58" s="330" t="s">
        <v>520</v>
      </c>
      <c r="AE58" s="331"/>
      <c r="AF58" s="331"/>
      <c r="AG58" s="331"/>
      <c r="AH58" s="324" t="s">
        <v>544</v>
      </c>
      <c r="AI58" s="328" t="s">
        <v>286</v>
      </c>
      <c r="AJ58" s="334" t="s">
        <v>287</v>
      </c>
      <c r="AK58" s="330" t="s">
        <v>520</v>
      </c>
      <c r="AL58" s="331"/>
      <c r="AM58" s="331"/>
      <c r="AN58" s="331"/>
      <c r="AO58" s="324" t="s">
        <v>544</v>
      </c>
      <c r="AP58" s="328" t="s">
        <v>286</v>
      </c>
      <c r="AQ58" s="334" t="s">
        <v>287</v>
      </c>
      <c r="AR58" s="330" t="s">
        <v>520</v>
      </c>
      <c r="AS58" s="331"/>
      <c r="AT58" s="331"/>
      <c r="AU58" s="331"/>
      <c r="AV58" s="324" t="s">
        <v>544</v>
      </c>
      <c r="AW58" s="328" t="s">
        <v>286</v>
      </c>
      <c r="AX58" s="334" t="s">
        <v>287</v>
      </c>
      <c r="AY58" s="168"/>
      <c r="AZ58" s="168"/>
      <c r="BA58" s="168"/>
      <c r="BB58" s="343"/>
      <c r="BC58" s="330" t="s">
        <v>520</v>
      </c>
      <c r="BD58" s="331"/>
      <c r="BE58" s="331"/>
      <c r="BF58" s="331"/>
      <c r="BG58" s="324" t="s">
        <v>544</v>
      </c>
      <c r="BH58" s="328" t="s">
        <v>286</v>
      </c>
      <c r="BI58" s="334" t="s">
        <v>287</v>
      </c>
      <c r="BJ58" s="330" t="s">
        <v>520</v>
      </c>
      <c r="BK58" s="331"/>
      <c r="BL58" s="331"/>
      <c r="BM58" s="331"/>
      <c r="BN58" s="324" t="s">
        <v>544</v>
      </c>
      <c r="BO58" s="328" t="s">
        <v>286</v>
      </c>
      <c r="BP58" s="334" t="s">
        <v>287</v>
      </c>
      <c r="BQ58" s="330" t="s">
        <v>520</v>
      </c>
      <c r="BR58" s="331"/>
      <c r="BS58" s="331"/>
      <c r="BT58" s="331"/>
      <c r="BU58" s="324" t="s">
        <v>544</v>
      </c>
      <c r="BV58" s="328" t="s">
        <v>286</v>
      </c>
      <c r="BW58" s="334" t="s">
        <v>287</v>
      </c>
      <c r="BX58" s="330" t="s">
        <v>520</v>
      </c>
      <c r="BY58" s="331"/>
      <c r="BZ58" s="331"/>
      <c r="CA58" s="331"/>
      <c r="CB58" s="324" t="s">
        <v>544</v>
      </c>
      <c r="CC58" s="328" t="s">
        <v>286</v>
      </c>
      <c r="CD58" s="334" t="s">
        <v>287</v>
      </c>
      <c r="CE58" s="330" t="s">
        <v>520</v>
      </c>
      <c r="CF58" s="331"/>
      <c r="CG58" s="331"/>
      <c r="CH58" s="331"/>
      <c r="CI58" s="324" t="s">
        <v>544</v>
      </c>
      <c r="CJ58" s="328" t="s">
        <v>286</v>
      </c>
      <c r="CK58" s="334" t="s">
        <v>287</v>
      </c>
    </row>
    <row r="59" spans="1:92" ht="15" customHeight="1" x14ac:dyDescent="0.2">
      <c r="V59" s="333"/>
      <c r="W59" s="150">
        <v>1</v>
      </c>
      <c r="X59" s="151">
        <v>2</v>
      </c>
      <c r="Y59" s="151">
        <v>3</v>
      </c>
      <c r="Z59" s="152">
        <v>4</v>
      </c>
      <c r="AA59" s="324"/>
      <c r="AB59" s="329"/>
      <c r="AC59" s="335"/>
      <c r="AD59" s="150">
        <v>1</v>
      </c>
      <c r="AE59" s="151">
        <v>2</v>
      </c>
      <c r="AF59" s="151">
        <v>3</v>
      </c>
      <c r="AG59" s="152">
        <v>4</v>
      </c>
      <c r="AH59" s="324"/>
      <c r="AI59" s="329"/>
      <c r="AJ59" s="335"/>
      <c r="AK59" s="150">
        <v>1</v>
      </c>
      <c r="AL59" s="151">
        <v>2</v>
      </c>
      <c r="AM59" s="151">
        <v>3</v>
      </c>
      <c r="AN59" s="152">
        <v>4</v>
      </c>
      <c r="AO59" s="324"/>
      <c r="AP59" s="329"/>
      <c r="AQ59" s="335"/>
      <c r="AR59" s="150">
        <v>1</v>
      </c>
      <c r="AS59" s="151">
        <v>2</v>
      </c>
      <c r="AT59" s="151">
        <v>3</v>
      </c>
      <c r="AU59" s="152">
        <v>4</v>
      </c>
      <c r="AV59" s="324"/>
      <c r="AW59" s="329"/>
      <c r="AX59" s="335"/>
      <c r="AY59" s="168" t="s">
        <v>549</v>
      </c>
      <c r="AZ59" s="168"/>
      <c r="BA59" s="168"/>
      <c r="BB59" s="343"/>
      <c r="BC59" s="150">
        <v>1</v>
      </c>
      <c r="BD59" s="151">
        <v>2</v>
      </c>
      <c r="BE59" s="151">
        <v>3</v>
      </c>
      <c r="BF59" s="152">
        <v>4</v>
      </c>
      <c r="BG59" s="324"/>
      <c r="BH59" s="329"/>
      <c r="BI59" s="335"/>
      <c r="BJ59" s="150">
        <v>1</v>
      </c>
      <c r="BK59" s="151">
        <v>2</v>
      </c>
      <c r="BL59" s="151">
        <v>3</v>
      </c>
      <c r="BM59" s="152">
        <v>4</v>
      </c>
      <c r="BN59" s="324"/>
      <c r="BO59" s="329"/>
      <c r="BP59" s="335"/>
      <c r="BQ59" s="150">
        <v>1</v>
      </c>
      <c r="BR59" s="151">
        <v>2</v>
      </c>
      <c r="BS59" s="151">
        <v>3</v>
      </c>
      <c r="BT59" s="152">
        <v>4</v>
      </c>
      <c r="BU59" s="324"/>
      <c r="BV59" s="329"/>
      <c r="BW59" s="335"/>
      <c r="BX59" s="150">
        <v>1</v>
      </c>
      <c r="BY59" s="151">
        <v>2</v>
      </c>
      <c r="BZ59" s="151">
        <v>3</v>
      </c>
      <c r="CA59" s="152">
        <v>4</v>
      </c>
      <c r="CB59" s="324"/>
      <c r="CC59" s="329"/>
      <c r="CD59" s="335"/>
      <c r="CE59" s="150">
        <v>1</v>
      </c>
      <c r="CF59" s="151">
        <v>2</v>
      </c>
      <c r="CG59" s="151">
        <v>3</v>
      </c>
      <c r="CH59" s="152">
        <v>4</v>
      </c>
      <c r="CI59" s="324"/>
      <c r="CJ59" s="329"/>
      <c r="CK59" s="335"/>
    </row>
    <row r="60" spans="1:92" ht="15" customHeight="1" x14ac:dyDescent="0.2">
      <c r="V60" s="169" t="s">
        <v>538</v>
      </c>
      <c r="W60" s="170">
        <v>8.695652173913043</v>
      </c>
      <c r="X60" s="147">
        <v>17.391304347826086</v>
      </c>
      <c r="Y60" s="147">
        <v>8.695652173913043</v>
      </c>
      <c r="Z60" s="147">
        <v>0</v>
      </c>
      <c r="AA60" s="147">
        <f>AVERAGE(W60:Z60)</f>
        <v>8.695652173913043</v>
      </c>
      <c r="AB60" s="147">
        <f>STDEV(W60:Z60)</f>
        <v>7.0999702689367483</v>
      </c>
      <c r="AC60" s="171">
        <f t="shared" ref="AC60:AC82" si="24">AB60/SQRT(4)</f>
        <v>3.5499851344683742</v>
      </c>
      <c r="AD60" s="172">
        <v>6.666666666666667</v>
      </c>
      <c r="AE60" s="173">
        <v>0</v>
      </c>
      <c r="AF60" s="173">
        <v>20</v>
      </c>
      <c r="AG60" s="173">
        <v>0</v>
      </c>
      <c r="AH60" s="147">
        <f>AVERAGE(AD60:AG60)</f>
        <v>6.666666666666667</v>
      </c>
      <c r="AI60" s="147">
        <f>STDEV(AD60:AG60)</f>
        <v>9.4280904158206322</v>
      </c>
      <c r="AJ60" s="171">
        <f>AI60/SQRT(4)</f>
        <v>4.7140452079103161</v>
      </c>
      <c r="AK60" s="172">
        <v>22.222222222222221</v>
      </c>
      <c r="AL60" s="173">
        <v>3.7037037037037033</v>
      </c>
      <c r="AM60" s="173">
        <v>18.518518518518519</v>
      </c>
      <c r="AN60" s="173">
        <v>44.444444444444443</v>
      </c>
      <c r="AO60" s="147">
        <f>AVERAGE(AK60:AN60)</f>
        <v>22.222222222222221</v>
      </c>
      <c r="AP60" s="147">
        <f>STDEV(AK60:AN60)</f>
        <v>16.837261354303525</v>
      </c>
      <c r="AQ60" s="171">
        <f>AP60/SQRT(4)</f>
        <v>8.4186306771517625</v>
      </c>
      <c r="AR60" s="172">
        <v>0</v>
      </c>
      <c r="AS60" s="173">
        <v>0</v>
      </c>
      <c r="AT60" s="173">
        <v>0</v>
      </c>
      <c r="AU60" s="173">
        <v>7.1428571428571423</v>
      </c>
      <c r="AV60" s="147">
        <f>AVERAGE(AR60:AU60)</f>
        <v>1.7857142857142856</v>
      </c>
      <c r="AW60" s="147">
        <f>STDEV(AR60:AU60)</f>
        <v>3.5714285714285712</v>
      </c>
      <c r="AX60" s="171">
        <f>AW60/SQRT(4)</f>
        <v>1.7857142857142856</v>
      </c>
      <c r="AY60" s="168">
        <f t="shared" ref="AY60:AY82" si="25">SUM(AV60,AO60,AH60,AA60)</f>
        <v>39.370255348516217</v>
      </c>
      <c r="BA60" s="168"/>
      <c r="BB60" s="153" t="s">
        <v>538</v>
      </c>
      <c r="BC60" s="154">
        <v>0</v>
      </c>
      <c r="BD60" s="155">
        <v>0</v>
      </c>
      <c r="BE60" s="155">
        <v>0</v>
      </c>
      <c r="BF60" s="155">
        <v>0</v>
      </c>
      <c r="BG60" s="155">
        <f>AVERAGE(BC60:BF60)</f>
        <v>0</v>
      </c>
      <c r="BH60" s="155">
        <f>STDEV(BC60:BF60)</f>
        <v>0</v>
      </c>
      <c r="BI60" s="156">
        <f>BH60/SQRT(4)</f>
        <v>0</v>
      </c>
      <c r="BJ60" s="154">
        <v>0</v>
      </c>
      <c r="BK60" s="155">
        <v>0</v>
      </c>
      <c r="BL60" s="155">
        <v>0</v>
      </c>
      <c r="BM60" s="155">
        <v>0</v>
      </c>
      <c r="BN60" s="155">
        <f>AVERAGE(BJ60:BM60)</f>
        <v>0</v>
      </c>
      <c r="BO60" s="155">
        <f>STDEV(BJ60:BM60)</f>
        <v>0</v>
      </c>
      <c r="BP60" s="156">
        <f>BO60/SQRT(4)</f>
        <v>0</v>
      </c>
      <c r="BQ60" s="154">
        <v>0</v>
      </c>
      <c r="BR60" s="155">
        <v>0</v>
      </c>
      <c r="BS60" s="155">
        <v>0</v>
      </c>
      <c r="BT60" s="155">
        <v>0</v>
      </c>
      <c r="BU60" s="155">
        <f>AVERAGE(BQ60:BT60)</f>
        <v>0</v>
      </c>
      <c r="BV60" s="155">
        <f>STDEV(BQ60:BT60)</f>
        <v>0</v>
      </c>
      <c r="BW60" s="156">
        <f>BV60/SQRT(4)</f>
        <v>0</v>
      </c>
      <c r="BX60" s="154">
        <v>0</v>
      </c>
      <c r="BY60" s="155">
        <v>0</v>
      </c>
      <c r="BZ60" s="155">
        <v>0</v>
      </c>
      <c r="CA60" s="155">
        <v>0</v>
      </c>
      <c r="CB60" s="155">
        <f>AVERAGE(BX60:CA60)</f>
        <v>0</v>
      </c>
      <c r="CC60" s="155">
        <f>STDEV(BX60:CA60)</f>
        <v>0</v>
      </c>
      <c r="CD60" s="156">
        <f>CC60/SQRT(4)</f>
        <v>0</v>
      </c>
      <c r="CE60" s="154">
        <v>0</v>
      </c>
      <c r="CF60" s="155">
        <v>0</v>
      </c>
      <c r="CG60" s="155">
        <v>0</v>
      </c>
      <c r="CH60" s="155">
        <v>0</v>
      </c>
      <c r="CI60" s="155">
        <f>AVERAGE(CE60:CH60)</f>
        <v>0</v>
      </c>
      <c r="CJ60" s="155">
        <f>STDEV(CE60:CH60)</f>
        <v>0</v>
      </c>
      <c r="CK60" s="156">
        <f>CJ60/SQRT(4)</f>
        <v>0</v>
      </c>
      <c r="CL60" s="168">
        <f>SUM(CI60,CB60,BU60,BN60,BG60)</f>
        <v>0</v>
      </c>
      <c r="CN60" s="153" t="s">
        <v>538</v>
      </c>
    </row>
    <row r="61" spans="1:92" ht="15" customHeight="1" x14ac:dyDescent="0.2">
      <c r="V61" s="169" t="s">
        <v>533</v>
      </c>
      <c r="W61" s="170">
        <v>0</v>
      </c>
      <c r="X61" s="147">
        <v>0</v>
      </c>
      <c r="Y61" s="147">
        <v>26.086956521739129</v>
      </c>
      <c r="Z61" s="147">
        <v>7.6923076923076925</v>
      </c>
      <c r="AA61" s="147">
        <f>AVERAGE(W61:Z61)</f>
        <v>8.4448160535117047</v>
      </c>
      <c r="AB61" s="147">
        <f t="shared" ref="AB61:AB82" si="26">STDEV(W61:Z61)</f>
        <v>12.307737748934581</v>
      </c>
      <c r="AC61" s="171">
        <f t="shared" si="24"/>
        <v>6.1538688744672907</v>
      </c>
      <c r="AD61" s="172">
        <v>0</v>
      </c>
      <c r="AE61" s="173">
        <v>0</v>
      </c>
      <c r="AF61" s="173">
        <v>0</v>
      </c>
      <c r="AG61" s="173">
        <v>0</v>
      </c>
      <c r="AH61" s="147">
        <f>AVERAGE(AD61:AG61)</f>
        <v>0</v>
      </c>
      <c r="AI61" s="147">
        <f t="shared" ref="AI61:AI82" si="27">STDEV(AD61:AG61)</f>
        <v>0</v>
      </c>
      <c r="AJ61" s="171">
        <f t="shared" ref="AJ61:AJ82" si="28">AI61/SQRT(4)</f>
        <v>0</v>
      </c>
      <c r="AK61" s="172">
        <v>0</v>
      </c>
      <c r="AL61" s="173">
        <v>0</v>
      </c>
      <c r="AM61" s="173">
        <v>0</v>
      </c>
      <c r="AN61" s="173">
        <v>0</v>
      </c>
      <c r="AO61" s="147">
        <f>AVERAGE(AK61:AN61)</f>
        <v>0</v>
      </c>
      <c r="AP61" s="147">
        <f t="shared" ref="AP61:AP82" si="29">STDEV(AK61:AN61)</f>
        <v>0</v>
      </c>
      <c r="AQ61" s="171">
        <f t="shared" ref="AQ61:AQ82" si="30">AP61/SQRT(4)</f>
        <v>0</v>
      </c>
      <c r="AR61" s="172">
        <v>0</v>
      </c>
      <c r="AS61" s="173">
        <v>0</v>
      </c>
      <c r="AT61" s="173">
        <v>0</v>
      </c>
      <c r="AU61" s="173">
        <v>0</v>
      </c>
      <c r="AV61" s="147">
        <f>AVERAGE(AR61:AU61)</f>
        <v>0</v>
      </c>
      <c r="AW61" s="147">
        <f t="shared" ref="AW61:AW82" si="31">STDEV(AR61:AU61)</f>
        <v>0</v>
      </c>
      <c r="AX61" s="171">
        <f t="shared" ref="AX61:AX82" si="32">AW61/SQRT(4)</f>
        <v>0</v>
      </c>
      <c r="AY61" s="168">
        <f t="shared" si="25"/>
        <v>8.4448160535117047</v>
      </c>
      <c r="BA61" s="168"/>
      <c r="BB61" s="153" t="s">
        <v>533</v>
      </c>
      <c r="BC61" s="154">
        <v>0</v>
      </c>
      <c r="BD61" s="155">
        <v>0</v>
      </c>
      <c r="BE61" s="155">
        <v>0</v>
      </c>
      <c r="BF61" s="155">
        <v>0</v>
      </c>
      <c r="BG61" s="155">
        <f t="shared" ref="BG61:BG82" si="33">AVERAGE(BC61:BF61)</f>
        <v>0</v>
      </c>
      <c r="BH61" s="155">
        <f t="shared" ref="BH61:BH82" si="34">STDEV(BC61:BF61)</f>
        <v>0</v>
      </c>
      <c r="BI61" s="156">
        <f t="shared" ref="BI61:BI82" si="35">BH61/SQRT(4)</f>
        <v>0</v>
      </c>
      <c r="BJ61" s="154">
        <v>0</v>
      </c>
      <c r="BK61" s="155">
        <v>0</v>
      </c>
      <c r="BL61" s="155">
        <v>0</v>
      </c>
      <c r="BM61" s="155">
        <v>0</v>
      </c>
      <c r="BN61" s="155">
        <f t="shared" ref="BN61:BN82" si="36">AVERAGE(BJ61:BM61)</f>
        <v>0</v>
      </c>
      <c r="BO61" s="155">
        <f t="shared" ref="BO61:BO82" si="37">STDEV(BJ61:BM61)</f>
        <v>0</v>
      </c>
      <c r="BP61" s="156">
        <f t="shared" ref="BP61:BP82" si="38">BO61/SQRT(4)</f>
        <v>0</v>
      </c>
      <c r="BQ61" s="154">
        <v>0</v>
      </c>
      <c r="BR61" s="155">
        <v>0</v>
      </c>
      <c r="BS61" s="155">
        <v>0</v>
      </c>
      <c r="BT61" s="155">
        <v>0</v>
      </c>
      <c r="BU61" s="155">
        <f t="shared" ref="BU61:BU82" si="39">AVERAGE(BQ61:BT61)</f>
        <v>0</v>
      </c>
      <c r="BV61" s="155">
        <f t="shared" ref="BV61:BV82" si="40">STDEV(BQ61:BT61)</f>
        <v>0</v>
      </c>
      <c r="BW61" s="156">
        <f t="shared" ref="BW61:BW82" si="41">BV61/SQRT(4)</f>
        <v>0</v>
      </c>
      <c r="BX61" s="154">
        <v>0</v>
      </c>
      <c r="BY61" s="155">
        <v>0</v>
      </c>
      <c r="BZ61" s="155">
        <v>0</v>
      </c>
      <c r="CA61" s="155">
        <v>0</v>
      </c>
      <c r="CB61" s="155">
        <f t="shared" ref="CB61:CB81" si="42">AVERAGE(BX61:CA61)</f>
        <v>0</v>
      </c>
      <c r="CC61" s="155">
        <f t="shared" ref="CC61:CC82" si="43">STDEV(BX61:CA61)</f>
        <v>0</v>
      </c>
      <c r="CD61" s="156">
        <f t="shared" ref="CD61:CD82" si="44">CC61/SQRT(4)</f>
        <v>0</v>
      </c>
      <c r="CE61" s="154">
        <v>0</v>
      </c>
      <c r="CF61" s="155">
        <v>0</v>
      </c>
      <c r="CG61" s="155">
        <v>3.3333333333333335</v>
      </c>
      <c r="CH61" s="155">
        <v>3.3333333333333335</v>
      </c>
      <c r="CI61" s="155">
        <f t="shared" ref="CI61:CI81" si="45">AVERAGE(CE61:CH61)</f>
        <v>1.6666666666666667</v>
      </c>
      <c r="CJ61" s="155">
        <f t="shared" ref="CJ61:CJ82" si="46">STDEV(CE61:CH61)</f>
        <v>1.9245008972987527</v>
      </c>
      <c r="CK61" s="156">
        <f t="shared" ref="CK61:CK82" si="47">CJ61/SQRT(4)</f>
        <v>0.96225044864937637</v>
      </c>
      <c r="CL61" s="168">
        <f t="shared" ref="CL61:CL82" si="48">SUM(CI61,CB61,BU61,BN61,BG61)</f>
        <v>1.6666666666666667</v>
      </c>
      <c r="CN61" s="153" t="s">
        <v>533</v>
      </c>
    </row>
    <row r="62" spans="1:92" ht="15" customHeight="1" x14ac:dyDescent="0.2">
      <c r="V62" s="169" t="s">
        <v>541</v>
      </c>
      <c r="W62" s="170">
        <v>0</v>
      </c>
      <c r="X62" s="147">
        <v>0</v>
      </c>
      <c r="Y62" s="147">
        <v>4.3478260869565215</v>
      </c>
      <c r="Z62" s="147">
        <v>84.615384615384613</v>
      </c>
      <c r="AA62" s="147">
        <f>AVERAGE(W62:Z62)</f>
        <v>22.240802675585282</v>
      </c>
      <c r="AB62" s="147">
        <f>STDEV(W62:Z62)</f>
        <v>41.633534923482863</v>
      </c>
      <c r="AC62" s="171">
        <f t="shared" si="24"/>
        <v>20.816767461741431</v>
      </c>
      <c r="AD62" s="172">
        <v>0</v>
      </c>
      <c r="AE62" s="173">
        <v>0</v>
      </c>
      <c r="AF62" s="173">
        <v>0</v>
      </c>
      <c r="AG62" s="173">
        <v>0</v>
      </c>
      <c r="AH62" s="147">
        <f>AVERAGE(AD62:AG62)</f>
        <v>0</v>
      </c>
      <c r="AI62" s="147">
        <f t="shared" si="27"/>
        <v>0</v>
      </c>
      <c r="AJ62" s="171">
        <f t="shared" si="28"/>
        <v>0</v>
      </c>
      <c r="AK62" s="172">
        <v>0</v>
      </c>
      <c r="AL62" s="173">
        <v>0</v>
      </c>
      <c r="AM62" s="173">
        <v>0</v>
      </c>
      <c r="AN62" s="173">
        <v>0</v>
      </c>
      <c r="AO62" s="147">
        <f>AVERAGE(AK62:AN62)</f>
        <v>0</v>
      </c>
      <c r="AP62" s="147">
        <f t="shared" si="29"/>
        <v>0</v>
      </c>
      <c r="AQ62" s="171">
        <f t="shared" si="30"/>
        <v>0</v>
      </c>
      <c r="AR62" s="172">
        <v>0</v>
      </c>
      <c r="AS62" s="173">
        <v>0</v>
      </c>
      <c r="AT62" s="173">
        <v>0</v>
      </c>
      <c r="AU62" s="173">
        <v>0</v>
      </c>
      <c r="AV62" s="147">
        <f>AVERAGE(AR62:AU62)</f>
        <v>0</v>
      </c>
      <c r="AW62" s="147">
        <f t="shared" si="31"/>
        <v>0</v>
      </c>
      <c r="AX62" s="171">
        <f t="shared" si="32"/>
        <v>0</v>
      </c>
      <c r="AY62" s="168">
        <f t="shared" si="25"/>
        <v>22.240802675585282</v>
      </c>
      <c r="BA62" s="168"/>
      <c r="BB62" s="153" t="s">
        <v>541</v>
      </c>
      <c r="BC62" s="154">
        <v>0</v>
      </c>
      <c r="BD62" s="155">
        <v>0</v>
      </c>
      <c r="BE62" s="155">
        <v>0</v>
      </c>
      <c r="BF62" s="155">
        <v>0</v>
      </c>
      <c r="BG62" s="155">
        <f t="shared" si="33"/>
        <v>0</v>
      </c>
      <c r="BH62" s="155">
        <f t="shared" si="34"/>
        <v>0</v>
      </c>
      <c r="BI62" s="156">
        <f t="shared" si="35"/>
        <v>0</v>
      </c>
      <c r="BJ62" s="154">
        <v>0</v>
      </c>
      <c r="BK62" s="155">
        <v>0</v>
      </c>
      <c r="BL62" s="155">
        <v>0</v>
      </c>
      <c r="BM62" s="155">
        <v>0</v>
      </c>
      <c r="BN62" s="155">
        <f t="shared" si="36"/>
        <v>0</v>
      </c>
      <c r="BO62" s="155">
        <f t="shared" si="37"/>
        <v>0</v>
      </c>
      <c r="BP62" s="156">
        <f t="shared" si="38"/>
        <v>0</v>
      </c>
      <c r="BQ62" s="154">
        <v>0</v>
      </c>
      <c r="BR62" s="155">
        <v>0</v>
      </c>
      <c r="BS62" s="155">
        <v>0</v>
      </c>
      <c r="BT62" s="155">
        <v>0</v>
      </c>
      <c r="BU62" s="155">
        <f t="shared" si="39"/>
        <v>0</v>
      </c>
      <c r="BV62" s="155">
        <f t="shared" si="40"/>
        <v>0</v>
      </c>
      <c r="BW62" s="156">
        <f t="shared" si="41"/>
        <v>0</v>
      </c>
      <c r="BX62" s="154">
        <v>0</v>
      </c>
      <c r="BY62" s="155">
        <v>0</v>
      </c>
      <c r="BZ62" s="155">
        <v>0</v>
      </c>
      <c r="CA62" s="155">
        <v>0</v>
      </c>
      <c r="CB62" s="155">
        <f t="shared" si="42"/>
        <v>0</v>
      </c>
      <c r="CC62" s="155">
        <f t="shared" si="43"/>
        <v>0</v>
      </c>
      <c r="CD62" s="156">
        <f t="shared" si="44"/>
        <v>0</v>
      </c>
      <c r="CE62" s="154">
        <v>0</v>
      </c>
      <c r="CF62" s="155">
        <v>0</v>
      </c>
      <c r="CG62" s="155">
        <v>0</v>
      </c>
      <c r="CH62" s="155">
        <v>0</v>
      </c>
      <c r="CI62" s="155">
        <f t="shared" si="45"/>
        <v>0</v>
      </c>
      <c r="CJ62" s="155">
        <f t="shared" si="46"/>
        <v>0</v>
      </c>
      <c r="CK62" s="156">
        <f t="shared" si="47"/>
        <v>0</v>
      </c>
      <c r="CL62" s="168">
        <f t="shared" si="48"/>
        <v>0</v>
      </c>
      <c r="CN62" s="153" t="s">
        <v>541</v>
      </c>
    </row>
    <row r="63" spans="1:92" ht="15" customHeight="1" x14ac:dyDescent="0.2">
      <c r="V63" s="169" t="s">
        <v>522</v>
      </c>
      <c r="W63" s="170">
        <v>0</v>
      </c>
      <c r="X63" s="147">
        <v>4.3478260869565215</v>
      </c>
      <c r="Y63" s="147">
        <v>0</v>
      </c>
      <c r="Z63" s="147">
        <v>0</v>
      </c>
      <c r="AA63" s="147">
        <f t="shared" ref="AA63:AA82" si="49">AVERAGE(W63:Z63)</f>
        <v>1.0869565217391304</v>
      </c>
      <c r="AB63" s="147">
        <f t="shared" si="26"/>
        <v>2.1739130434782608</v>
      </c>
      <c r="AC63" s="171">
        <f t="shared" si="24"/>
        <v>1.0869565217391304</v>
      </c>
      <c r="AD63" s="172">
        <v>13.333333333333334</v>
      </c>
      <c r="AE63" s="173">
        <v>26.666666666666668</v>
      </c>
      <c r="AF63" s="173">
        <v>26.666666666666668</v>
      </c>
      <c r="AG63" s="173">
        <v>0</v>
      </c>
      <c r="AH63" s="147">
        <f t="shared" ref="AH63:AH82" si="50">AVERAGE(AD63:AG63)</f>
        <v>16.666666666666668</v>
      </c>
      <c r="AI63" s="147">
        <f t="shared" si="27"/>
        <v>12.765694770084508</v>
      </c>
      <c r="AJ63" s="171">
        <f t="shared" si="28"/>
        <v>6.382847385042254</v>
      </c>
      <c r="AK63" s="172">
        <v>0</v>
      </c>
      <c r="AL63" s="173">
        <v>0</v>
      </c>
      <c r="AM63" s="173">
        <v>0</v>
      </c>
      <c r="AN63" s="173">
        <v>0</v>
      </c>
      <c r="AO63" s="147">
        <f t="shared" ref="AO63:AO82" si="51">AVERAGE(AK63:AN63)</f>
        <v>0</v>
      </c>
      <c r="AP63" s="147">
        <f t="shared" si="29"/>
        <v>0</v>
      </c>
      <c r="AQ63" s="171">
        <f t="shared" si="30"/>
        <v>0</v>
      </c>
      <c r="AR63" s="172">
        <v>7.1428571428571423</v>
      </c>
      <c r="AS63" s="173">
        <v>0</v>
      </c>
      <c r="AT63" s="173">
        <v>0</v>
      </c>
      <c r="AU63" s="173">
        <v>0</v>
      </c>
      <c r="AV63" s="147">
        <f t="shared" ref="AV63:AV82" si="52">AVERAGE(AR63:AU63)</f>
        <v>1.7857142857142856</v>
      </c>
      <c r="AW63" s="147">
        <f t="shared" si="31"/>
        <v>3.5714285714285712</v>
      </c>
      <c r="AX63" s="171">
        <f t="shared" si="32"/>
        <v>1.7857142857142856</v>
      </c>
      <c r="AY63" s="168">
        <f t="shared" si="25"/>
        <v>19.539337474120082</v>
      </c>
      <c r="BA63" s="168"/>
      <c r="BB63" s="153" t="s">
        <v>522</v>
      </c>
      <c r="BC63" s="154">
        <v>0</v>
      </c>
      <c r="BD63" s="155">
        <v>0</v>
      </c>
      <c r="BE63" s="155">
        <v>0</v>
      </c>
      <c r="BF63" s="155">
        <v>0</v>
      </c>
      <c r="BG63" s="155">
        <f t="shared" si="33"/>
        <v>0</v>
      </c>
      <c r="BH63" s="155">
        <f t="shared" si="34"/>
        <v>0</v>
      </c>
      <c r="BI63" s="156">
        <f t="shared" si="35"/>
        <v>0</v>
      </c>
      <c r="BJ63" s="154">
        <v>0</v>
      </c>
      <c r="BK63" s="155">
        <v>0</v>
      </c>
      <c r="BL63" s="155">
        <v>4.7619047619047619</v>
      </c>
      <c r="BM63" s="155">
        <v>0</v>
      </c>
      <c r="BN63" s="155">
        <f t="shared" si="36"/>
        <v>1.1904761904761905</v>
      </c>
      <c r="BO63" s="155">
        <f t="shared" si="37"/>
        <v>2.3809523809523809</v>
      </c>
      <c r="BP63" s="156">
        <f t="shared" si="38"/>
        <v>1.1904761904761905</v>
      </c>
      <c r="BQ63" s="154">
        <v>3.4482758620689653</v>
      </c>
      <c r="BR63" s="155">
        <v>0</v>
      </c>
      <c r="BS63" s="155">
        <v>3.4482758620689653</v>
      </c>
      <c r="BT63" s="155">
        <v>3.4482758620689653</v>
      </c>
      <c r="BU63" s="155">
        <f t="shared" si="39"/>
        <v>2.5862068965517242</v>
      </c>
      <c r="BV63" s="155">
        <f t="shared" si="40"/>
        <v>1.7241379310344818</v>
      </c>
      <c r="BW63" s="156">
        <f t="shared" si="41"/>
        <v>0.86206896551724088</v>
      </c>
      <c r="BX63" s="154">
        <v>0</v>
      </c>
      <c r="BY63" s="155">
        <v>0</v>
      </c>
      <c r="BZ63" s="155">
        <v>4</v>
      </c>
      <c r="CA63" s="155">
        <v>0</v>
      </c>
      <c r="CB63" s="155">
        <f t="shared" si="42"/>
        <v>1</v>
      </c>
      <c r="CC63" s="155">
        <f t="shared" si="43"/>
        <v>2</v>
      </c>
      <c r="CD63" s="156">
        <f t="shared" si="44"/>
        <v>1</v>
      </c>
      <c r="CE63" s="154">
        <v>3.3333333333333335</v>
      </c>
      <c r="CF63" s="155">
        <v>3.3333333333333335</v>
      </c>
      <c r="CG63" s="155">
        <v>3.3333333333333335</v>
      </c>
      <c r="CH63" s="155">
        <v>0</v>
      </c>
      <c r="CI63" s="155">
        <f t="shared" si="45"/>
        <v>2.5</v>
      </c>
      <c r="CJ63" s="155">
        <f t="shared" si="46"/>
        <v>1.666666666666667</v>
      </c>
      <c r="CK63" s="156">
        <f t="shared" si="47"/>
        <v>0.83333333333333348</v>
      </c>
      <c r="CL63" s="168">
        <f t="shared" si="48"/>
        <v>7.2766830870279149</v>
      </c>
      <c r="CN63" s="153" t="s">
        <v>522</v>
      </c>
    </row>
    <row r="64" spans="1:92" ht="15" customHeight="1" x14ac:dyDescent="0.2">
      <c r="V64" s="169" t="s">
        <v>523</v>
      </c>
      <c r="W64" s="170">
        <v>0</v>
      </c>
      <c r="X64" s="147">
        <v>0</v>
      </c>
      <c r="Y64" s="147">
        <v>0</v>
      </c>
      <c r="Z64" s="147">
        <v>0</v>
      </c>
      <c r="AA64" s="147">
        <f t="shared" si="49"/>
        <v>0</v>
      </c>
      <c r="AB64" s="147">
        <f t="shared" si="26"/>
        <v>0</v>
      </c>
      <c r="AC64" s="171">
        <f t="shared" si="24"/>
        <v>0</v>
      </c>
      <c r="AD64" s="172">
        <v>6.666666666666667</v>
      </c>
      <c r="AE64" s="173">
        <v>0</v>
      </c>
      <c r="AF64" s="173">
        <v>0</v>
      </c>
      <c r="AG64" s="173">
        <v>0</v>
      </c>
      <c r="AH64" s="147">
        <f t="shared" si="50"/>
        <v>1.6666666666666667</v>
      </c>
      <c r="AI64" s="147">
        <f t="shared" si="27"/>
        <v>3.3333333333333335</v>
      </c>
      <c r="AJ64" s="171">
        <f t="shared" si="28"/>
        <v>1.6666666666666667</v>
      </c>
      <c r="AK64" s="172">
        <v>0</v>
      </c>
      <c r="AL64" s="173">
        <v>0</v>
      </c>
      <c r="AM64" s="173">
        <v>0</v>
      </c>
      <c r="AN64" s="173">
        <v>0</v>
      </c>
      <c r="AO64" s="147">
        <f t="shared" si="51"/>
        <v>0</v>
      </c>
      <c r="AP64" s="147">
        <f t="shared" si="29"/>
        <v>0</v>
      </c>
      <c r="AQ64" s="171">
        <f t="shared" si="30"/>
        <v>0</v>
      </c>
      <c r="AR64" s="172">
        <v>0</v>
      </c>
      <c r="AS64" s="173">
        <v>0</v>
      </c>
      <c r="AT64" s="173">
        <v>0</v>
      </c>
      <c r="AU64" s="173">
        <v>0</v>
      </c>
      <c r="AV64" s="147">
        <f t="shared" si="52"/>
        <v>0</v>
      </c>
      <c r="AW64" s="147">
        <f t="shared" si="31"/>
        <v>0</v>
      </c>
      <c r="AX64" s="171">
        <f t="shared" si="32"/>
        <v>0</v>
      </c>
      <c r="AY64" s="168">
        <f t="shared" si="25"/>
        <v>1.6666666666666667</v>
      </c>
      <c r="BA64" s="168"/>
      <c r="BB64" s="153" t="s">
        <v>523</v>
      </c>
      <c r="BC64" s="154">
        <v>0</v>
      </c>
      <c r="BD64" s="155">
        <v>0</v>
      </c>
      <c r="BE64" s="155">
        <v>0</v>
      </c>
      <c r="BF64" s="155">
        <v>0</v>
      </c>
      <c r="BG64" s="155">
        <f t="shared" si="33"/>
        <v>0</v>
      </c>
      <c r="BH64" s="155">
        <f t="shared" si="34"/>
        <v>0</v>
      </c>
      <c r="BI64" s="156">
        <f t="shared" si="35"/>
        <v>0</v>
      </c>
      <c r="BJ64" s="154">
        <v>0</v>
      </c>
      <c r="BK64" s="155">
        <v>0</v>
      </c>
      <c r="BL64" s="155">
        <v>4.7619047619047619</v>
      </c>
      <c r="BM64" s="155">
        <v>0</v>
      </c>
      <c r="BN64" s="155">
        <f t="shared" si="36"/>
        <v>1.1904761904761905</v>
      </c>
      <c r="BO64" s="155">
        <f t="shared" si="37"/>
        <v>2.3809523809523809</v>
      </c>
      <c r="BP64" s="156">
        <f t="shared" si="38"/>
        <v>1.1904761904761905</v>
      </c>
      <c r="BQ64" s="154">
        <v>0</v>
      </c>
      <c r="BR64" s="155">
        <v>0</v>
      </c>
      <c r="BS64" s="155">
        <v>0</v>
      </c>
      <c r="BT64" s="155">
        <v>0</v>
      </c>
      <c r="BU64" s="155">
        <f t="shared" si="39"/>
        <v>0</v>
      </c>
      <c r="BV64" s="155">
        <f t="shared" si="40"/>
        <v>0</v>
      </c>
      <c r="BW64" s="156">
        <f t="shared" si="41"/>
        <v>0</v>
      </c>
      <c r="BX64" s="154">
        <v>0</v>
      </c>
      <c r="BY64" s="155">
        <v>0</v>
      </c>
      <c r="BZ64" s="155">
        <v>0</v>
      </c>
      <c r="CA64" s="155">
        <v>0</v>
      </c>
      <c r="CB64" s="155">
        <f t="shared" si="42"/>
        <v>0</v>
      </c>
      <c r="CC64" s="155">
        <f t="shared" si="43"/>
        <v>0</v>
      </c>
      <c r="CD64" s="156">
        <f t="shared" si="44"/>
        <v>0</v>
      </c>
      <c r="CE64" s="154">
        <v>0</v>
      </c>
      <c r="CF64" s="155">
        <v>0</v>
      </c>
      <c r="CG64" s="155">
        <v>0</v>
      </c>
      <c r="CH64" s="155">
        <v>3.3333333333333335</v>
      </c>
      <c r="CI64" s="155">
        <f t="shared" si="45"/>
        <v>0.83333333333333337</v>
      </c>
      <c r="CJ64" s="155">
        <f t="shared" si="46"/>
        <v>1.6666666666666667</v>
      </c>
      <c r="CK64" s="156">
        <f t="shared" si="47"/>
        <v>0.83333333333333337</v>
      </c>
      <c r="CL64" s="168">
        <f t="shared" si="48"/>
        <v>2.0238095238095237</v>
      </c>
      <c r="CN64" s="153" t="s">
        <v>523</v>
      </c>
    </row>
    <row r="65" spans="22:92" ht="15" customHeight="1" x14ac:dyDescent="0.2">
      <c r="V65" s="169" t="s">
        <v>524</v>
      </c>
      <c r="W65" s="170">
        <v>0</v>
      </c>
      <c r="X65" s="147">
        <v>0</v>
      </c>
      <c r="Y65" s="147">
        <v>4.3478260869565215</v>
      </c>
      <c r="Z65" s="147">
        <v>0</v>
      </c>
      <c r="AA65" s="147">
        <f t="shared" si="49"/>
        <v>1.0869565217391304</v>
      </c>
      <c r="AB65" s="147">
        <f t="shared" si="26"/>
        <v>2.1739130434782608</v>
      </c>
      <c r="AC65" s="171">
        <f t="shared" si="24"/>
        <v>1.0869565217391304</v>
      </c>
      <c r="AD65" s="172">
        <v>20</v>
      </c>
      <c r="AE65" s="173">
        <v>13.333333333333334</v>
      </c>
      <c r="AF65" s="173">
        <v>0</v>
      </c>
      <c r="AG65" s="173">
        <v>7.1428571428571423</v>
      </c>
      <c r="AH65" s="147">
        <f t="shared" si="50"/>
        <v>10.11904761904762</v>
      </c>
      <c r="AI65" s="147">
        <f t="shared" si="27"/>
        <v>8.548249081436305</v>
      </c>
      <c r="AJ65" s="171">
        <f t="shared" si="28"/>
        <v>4.2741245407181525</v>
      </c>
      <c r="AK65" s="172">
        <v>0</v>
      </c>
      <c r="AL65" s="173">
        <v>7.4074074074074066</v>
      </c>
      <c r="AM65" s="173">
        <v>7.4074074074074066</v>
      </c>
      <c r="AN65" s="173">
        <v>3.7037037037037033</v>
      </c>
      <c r="AO65" s="147">
        <f t="shared" si="51"/>
        <v>4.6296296296296289</v>
      </c>
      <c r="AP65" s="147">
        <f t="shared" si="29"/>
        <v>3.5460263250234751</v>
      </c>
      <c r="AQ65" s="171">
        <f t="shared" si="30"/>
        <v>1.7730131625117376</v>
      </c>
      <c r="AR65" s="172">
        <v>0</v>
      </c>
      <c r="AS65" s="173">
        <v>0</v>
      </c>
      <c r="AT65" s="173">
        <v>0</v>
      </c>
      <c r="AU65" s="173">
        <v>0</v>
      </c>
      <c r="AV65" s="147">
        <f t="shared" si="52"/>
        <v>0</v>
      </c>
      <c r="AW65" s="147">
        <f t="shared" si="31"/>
        <v>0</v>
      </c>
      <c r="AX65" s="171">
        <f t="shared" si="32"/>
        <v>0</v>
      </c>
      <c r="AY65" s="168">
        <f t="shared" si="25"/>
        <v>15.835633770416381</v>
      </c>
      <c r="BA65" s="168"/>
      <c r="BB65" s="153" t="s">
        <v>524</v>
      </c>
      <c r="BC65" s="154">
        <v>0</v>
      </c>
      <c r="BD65" s="155">
        <v>0</v>
      </c>
      <c r="BE65" s="155">
        <v>0</v>
      </c>
      <c r="BF65" s="155">
        <v>0</v>
      </c>
      <c r="BG65" s="155">
        <f t="shared" si="33"/>
        <v>0</v>
      </c>
      <c r="BH65" s="155">
        <f t="shared" si="34"/>
        <v>0</v>
      </c>
      <c r="BI65" s="156">
        <f t="shared" si="35"/>
        <v>0</v>
      </c>
      <c r="BJ65" s="154">
        <v>0</v>
      </c>
      <c r="BK65" s="155">
        <v>0</v>
      </c>
      <c r="BL65" s="155">
        <v>0</v>
      </c>
      <c r="BM65" s="155">
        <v>0</v>
      </c>
      <c r="BN65" s="155">
        <f t="shared" si="36"/>
        <v>0</v>
      </c>
      <c r="BO65" s="155">
        <f t="shared" si="37"/>
        <v>0</v>
      </c>
      <c r="BP65" s="156">
        <f t="shared" si="38"/>
        <v>0</v>
      </c>
      <c r="BQ65" s="154">
        <v>0</v>
      </c>
      <c r="BR65" s="155">
        <v>0</v>
      </c>
      <c r="BS65" s="155">
        <v>0</v>
      </c>
      <c r="BT65" s="155">
        <v>0</v>
      </c>
      <c r="BU65" s="155">
        <f t="shared" si="39"/>
        <v>0</v>
      </c>
      <c r="BV65" s="155">
        <f t="shared" si="40"/>
        <v>0</v>
      </c>
      <c r="BW65" s="156">
        <f t="shared" si="41"/>
        <v>0</v>
      </c>
      <c r="BX65" s="154">
        <v>0</v>
      </c>
      <c r="BY65" s="155">
        <v>0</v>
      </c>
      <c r="BZ65" s="155">
        <v>0</v>
      </c>
      <c r="CA65" s="155">
        <v>0</v>
      </c>
      <c r="CB65" s="155">
        <f t="shared" si="42"/>
        <v>0</v>
      </c>
      <c r="CC65" s="155">
        <f t="shared" si="43"/>
        <v>0</v>
      </c>
      <c r="CD65" s="156">
        <f t="shared" si="44"/>
        <v>0</v>
      </c>
      <c r="CE65" s="154">
        <v>0</v>
      </c>
      <c r="CF65" s="155">
        <v>0</v>
      </c>
      <c r="CG65" s="155">
        <v>0</v>
      </c>
      <c r="CH65" s="155">
        <v>0</v>
      </c>
      <c r="CI65" s="155">
        <f t="shared" si="45"/>
        <v>0</v>
      </c>
      <c r="CJ65" s="155">
        <f t="shared" si="46"/>
        <v>0</v>
      </c>
      <c r="CK65" s="156">
        <f t="shared" si="47"/>
        <v>0</v>
      </c>
      <c r="CL65" s="168">
        <f t="shared" si="48"/>
        <v>0</v>
      </c>
      <c r="CN65" s="153" t="s">
        <v>524</v>
      </c>
    </row>
    <row r="66" spans="22:92" ht="15" customHeight="1" x14ac:dyDescent="0.2">
      <c r="V66" s="169" t="s">
        <v>525</v>
      </c>
      <c r="W66" s="170">
        <v>0</v>
      </c>
      <c r="X66" s="147">
        <v>0</v>
      </c>
      <c r="Y66" s="147">
        <v>0</v>
      </c>
      <c r="Z66" s="147">
        <v>0</v>
      </c>
      <c r="AA66" s="147">
        <f t="shared" si="49"/>
        <v>0</v>
      </c>
      <c r="AB66" s="147">
        <f t="shared" si="26"/>
        <v>0</v>
      </c>
      <c r="AC66" s="171">
        <f t="shared" si="24"/>
        <v>0</v>
      </c>
      <c r="AD66" s="172">
        <v>0</v>
      </c>
      <c r="AE66" s="173">
        <v>0</v>
      </c>
      <c r="AF66" s="173">
        <v>0</v>
      </c>
      <c r="AG66" s="173">
        <v>0</v>
      </c>
      <c r="AH66" s="147">
        <f t="shared" si="50"/>
        <v>0</v>
      </c>
      <c r="AI66" s="147">
        <f t="shared" si="27"/>
        <v>0</v>
      </c>
      <c r="AJ66" s="171">
        <f t="shared" si="28"/>
        <v>0</v>
      </c>
      <c r="AK66" s="172">
        <v>0</v>
      </c>
      <c r="AL66" s="173">
        <v>0</v>
      </c>
      <c r="AM66" s="173">
        <v>3.7037037037037033</v>
      </c>
      <c r="AN66" s="173">
        <v>0</v>
      </c>
      <c r="AO66" s="147">
        <f t="shared" si="51"/>
        <v>0.92592592592592582</v>
      </c>
      <c r="AP66" s="147">
        <f t="shared" si="29"/>
        <v>1.8518518518518516</v>
      </c>
      <c r="AQ66" s="171">
        <f t="shared" si="30"/>
        <v>0.92592592592592582</v>
      </c>
      <c r="AR66" s="172">
        <v>0</v>
      </c>
      <c r="AS66" s="173">
        <v>0</v>
      </c>
      <c r="AT66" s="173">
        <v>0</v>
      </c>
      <c r="AU66" s="173">
        <v>0</v>
      </c>
      <c r="AV66" s="147">
        <f t="shared" si="52"/>
        <v>0</v>
      </c>
      <c r="AW66" s="147">
        <f t="shared" si="31"/>
        <v>0</v>
      </c>
      <c r="AX66" s="171">
        <f t="shared" si="32"/>
        <v>0</v>
      </c>
      <c r="AY66" s="168">
        <f t="shared" si="25"/>
        <v>0.92592592592592582</v>
      </c>
      <c r="BA66" s="168"/>
      <c r="BB66" s="153" t="s">
        <v>525</v>
      </c>
      <c r="BC66" s="154">
        <v>5.5555555555555554</v>
      </c>
      <c r="BD66" s="155">
        <v>5.5555555555555554</v>
      </c>
      <c r="BE66" s="155">
        <v>0</v>
      </c>
      <c r="BF66" s="155">
        <v>0</v>
      </c>
      <c r="BG66" s="155">
        <f t="shared" si="33"/>
        <v>2.7777777777777777</v>
      </c>
      <c r="BH66" s="155">
        <f t="shared" si="34"/>
        <v>3.2075014954979206</v>
      </c>
      <c r="BI66" s="156">
        <f t="shared" si="35"/>
        <v>1.6037507477489603</v>
      </c>
      <c r="BJ66" s="154">
        <v>4.7619047619047619</v>
      </c>
      <c r="BK66" s="155">
        <v>4.7619047619047619</v>
      </c>
      <c r="BL66" s="155">
        <v>4.7619047619047619</v>
      </c>
      <c r="BM66" s="155">
        <v>4.7619047619047619</v>
      </c>
      <c r="BN66" s="155">
        <f t="shared" si="36"/>
        <v>4.7619047619047619</v>
      </c>
      <c r="BO66" s="155">
        <f t="shared" si="37"/>
        <v>0</v>
      </c>
      <c r="BP66" s="156">
        <f t="shared" si="38"/>
        <v>0</v>
      </c>
      <c r="BQ66" s="154">
        <v>0</v>
      </c>
      <c r="BR66" s="155">
        <v>0</v>
      </c>
      <c r="BS66" s="155">
        <v>0</v>
      </c>
      <c r="BT66" s="155">
        <v>0</v>
      </c>
      <c r="BU66" s="155">
        <f t="shared" si="39"/>
        <v>0</v>
      </c>
      <c r="BV66" s="155">
        <f t="shared" si="40"/>
        <v>0</v>
      </c>
      <c r="BW66" s="156">
        <f t="shared" si="41"/>
        <v>0</v>
      </c>
      <c r="BX66" s="154">
        <v>0</v>
      </c>
      <c r="BY66" s="155">
        <v>0</v>
      </c>
      <c r="BZ66" s="155">
        <v>4</v>
      </c>
      <c r="CA66" s="155">
        <v>0</v>
      </c>
      <c r="CB66" s="155">
        <f t="shared" si="42"/>
        <v>1</v>
      </c>
      <c r="CC66" s="155">
        <f t="shared" si="43"/>
        <v>2</v>
      </c>
      <c r="CD66" s="156">
        <f t="shared" si="44"/>
        <v>1</v>
      </c>
      <c r="CE66" s="154">
        <v>0</v>
      </c>
      <c r="CF66" s="155">
        <v>0</v>
      </c>
      <c r="CG66" s="155">
        <v>0</v>
      </c>
      <c r="CH66" s="155">
        <v>0</v>
      </c>
      <c r="CI66" s="155">
        <f t="shared" si="45"/>
        <v>0</v>
      </c>
      <c r="CJ66" s="155">
        <f t="shared" si="46"/>
        <v>0</v>
      </c>
      <c r="CK66" s="156">
        <f t="shared" si="47"/>
        <v>0</v>
      </c>
      <c r="CL66" s="168">
        <f t="shared" si="48"/>
        <v>8.5396825396825395</v>
      </c>
      <c r="CN66" s="153" t="s">
        <v>525</v>
      </c>
    </row>
    <row r="67" spans="22:92" ht="15" customHeight="1" x14ac:dyDescent="0.2">
      <c r="V67" s="169" t="s">
        <v>526</v>
      </c>
      <c r="W67" s="170">
        <v>0</v>
      </c>
      <c r="X67" s="147">
        <v>0</v>
      </c>
      <c r="Y67" s="147">
        <v>0</v>
      </c>
      <c r="Z67" s="147">
        <v>0</v>
      </c>
      <c r="AA67" s="147">
        <f t="shared" si="49"/>
        <v>0</v>
      </c>
      <c r="AB67" s="147">
        <f t="shared" si="26"/>
        <v>0</v>
      </c>
      <c r="AC67" s="171">
        <f t="shared" si="24"/>
        <v>0</v>
      </c>
      <c r="AD67" s="172">
        <v>0</v>
      </c>
      <c r="AE67" s="173">
        <v>6.666666666666667</v>
      </c>
      <c r="AF67" s="173">
        <v>6.666666666666667</v>
      </c>
      <c r="AG67" s="173">
        <v>7.1428571428571423</v>
      </c>
      <c r="AH67" s="147">
        <f t="shared" si="50"/>
        <v>5.1190476190476186</v>
      </c>
      <c r="AI67" s="147">
        <f t="shared" si="27"/>
        <v>3.4200732422881357</v>
      </c>
      <c r="AJ67" s="171">
        <f t="shared" si="28"/>
        <v>1.7100366211440678</v>
      </c>
      <c r="AK67" s="172">
        <v>0</v>
      </c>
      <c r="AL67" s="173">
        <v>0</v>
      </c>
      <c r="AM67" s="173">
        <v>0</v>
      </c>
      <c r="AN67" s="173">
        <v>0</v>
      </c>
      <c r="AO67" s="147">
        <f t="shared" si="51"/>
        <v>0</v>
      </c>
      <c r="AP67" s="147">
        <f t="shared" si="29"/>
        <v>0</v>
      </c>
      <c r="AQ67" s="171">
        <f t="shared" si="30"/>
        <v>0</v>
      </c>
      <c r="AR67" s="172">
        <v>0</v>
      </c>
      <c r="AS67" s="173">
        <v>0</v>
      </c>
      <c r="AT67" s="173">
        <v>0</v>
      </c>
      <c r="AU67" s="173">
        <v>0</v>
      </c>
      <c r="AV67" s="147">
        <f t="shared" si="52"/>
        <v>0</v>
      </c>
      <c r="AW67" s="147">
        <f t="shared" si="31"/>
        <v>0</v>
      </c>
      <c r="AX67" s="171">
        <f t="shared" si="32"/>
        <v>0</v>
      </c>
      <c r="AY67" s="168">
        <f t="shared" si="25"/>
        <v>5.1190476190476186</v>
      </c>
      <c r="BA67" s="168"/>
      <c r="BB67" s="153" t="s">
        <v>526</v>
      </c>
      <c r="BC67" s="154">
        <v>0</v>
      </c>
      <c r="BD67" s="155">
        <v>0</v>
      </c>
      <c r="BE67" s="155">
        <v>0</v>
      </c>
      <c r="BF67" s="155">
        <v>0</v>
      </c>
      <c r="BG67" s="155">
        <f t="shared" si="33"/>
        <v>0</v>
      </c>
      <c r="BH67" s="155">
        <f>STDEV(BC67:BF67)</f>
        <v>0</v>
      </c>
      <c r="BI67" s="156">
        <f t="shared" si="35"/>
        <v>0</v>
      </c>
      <c r="BJ67" s="154">
        <v>0</v>
      </c>
      <c r="BK67" s="155">
        <v>0</v>
      </c>
      <c r="BL67" s="155">
        <v>0</v>
      </c>
      <c r="BM67" s="155">
        <v>0</v>
      </c>
      <c r="BN67" s="155">
        <f t="shared" si="36"/>
        <v>0</v>
      </c>
      <c r="BO67" s="155">
        <f t="shared" si="37"/>
        <v>0</v>
      </c>
      <c r="BP67" s="156">
        <f t="shared" si="38"/>
        <v>0</v>
      </c>
      <c r="BQ67" s="154">
        <v>0</v>
      </c>
      <c r="BR67" s="155">
        <v>0</v>
      </c>
      <c r="BS67" s="155">
        <v>0</v>
      </c>
      <c r="BT67" s="155">
        <v>0</v>
      </c>
      <c r="BU67" s="155">
        <f t="shared" si="39"/>
        <v>0</v>
      </c>
      <c r="BV67" s="155">
        <f t="shared" si="40"/>
        <v>0</v>
      </c>
      <c r="BW67" s="156">
        <f t="shared" si="41"/>
        <v>0</v>
      </c>
      <c r="BX67" s="154">
        <v>0</v>
      </c>
      <c r="BY67" s="155">
        <v>0</v>
      </c>
      <c r="BZ67" s="155">
        <v>0</v>
      </c>
      <c r="CA67" s="155">
        <v>0</v>
      </c>
      <c r="CB67" s="155">
        <f t="shared" si="42"/>
        <v>0</v>
      </c>
      <c r="CC67" s="155">
        <f t="shared" si="43"/>
        <v>0</v>
      </c>
      <c r="CD67" s="156">
        <f t="shared" si="44"/>
        <v>0</v>
      </c>
      <c r="CE67" s="154">
        <v>0</v>
      </c>
      <c r="CF67" s="155">
        <v>0</v>
      </c>
      <c r="CG67" s="155">
        <v>0</v>
      </c>
      <c r="CH67" s="155">
        <v>0</v>
      </c>
      <c r="CI67" s="155">
        <f t="shared" si="45"/>
        <v>0</v>
      </c>
      <c r="CJ67" s="155">
        <f t="shared" si="46"/>
        <v>0</v>
      </c>
      <c r="CK67" s="156">
        <f t="shared" si="47"/>
        <v>0</v>
      </c>
      <c r="CL67" s="168">
        <f t="shared" si="48"/>
        <v>0</v>
      </c>
      <c r="CN67" s="153" t="s">
        <v>526</v>
      </c>
    </row>
    <row r="68" spans="22:92" ht="15" customHeight="1" x14ac:dyDescent="0.2">
      <c r="V68" s="169" t="s">
        <v>527</v>
      </c>
      <c r="W68" s="170">
        <v>17.391304347826086</v>
      </c>
      <c r="X68" s="147">
        <v>13.043478260869565</v>
      </c>
      <c r="Y68" s="147">
        <v>4.3478260869565215</v>
      </c>
      <c r="Z68" s="147">
        <v>0</v>
      </c>
      <c r="AA68" s="147">
        <f t="shared" si="49"/>
        <v>8.695652173913043</v>
      </c>
      <c r="AB68" s="147">
        <f t="shared" si="26"/>
        <v>7.9380080797850168</v>
      </c>
      <c r="AC68" s="171">
        <f t="shared" si="24"/>
        <v>3.9690040398925084</v>
      </c>
      <c r="AD68" s="172">
        <v>6.666666666666667</v>
      </c>
      <c r="AE68" s="173">
        <v>0</v>
      </c>
      <c r="AF68" s="173">
        <v>0</v>
      </c>
      <c r="AG68" s="173">
        <v>0</v>
      </c>
      <c r="AH68" s="147">
        <f t="shared" si="50"/>
        <v>1.6666666666666667</v>
      </c>
      <c r="AI68" s="147">
        <f t="shared" si="27"/>
        <v>3.3333333333333335</v>
      </c>
      <c r="AJ68" s="171">
        <f t="shared" si="28"/>
        <v>1.6666666666666667</v>
      </c>
      <c r="AK68" s="172">
        <v>3.7037037037037033</v>
      </c>
      <c r="AL68" s="173">
        <v>0</v>
      </c>
      <c r="AM68" s="173">
        <v>3.7037037037037033</v>
      </c>
      <c r="AN68" s="173">
        <v>0</v>
      </c>
      <c r="AO68" s="147">
        <f t="shared" si="51"/>
        <v>1.8518518518518516</v>
      </c>
      <c r="AP68" s="147">
        <f t="shared" si="29"/>
        <v>2.1383343303319471</v>
      </c>
      <c r="AQ68" s="171">
        <f t="shared" si="30"/>
        <v>1.0691671651659735</v>
      </c>
      <c r="AR68" s="172">
        <v>0</v>
      </c>
      <c r="AS68" s="173">
        <v>0</v>
      </c>
      <c r="AT68" s="173">
        <v>0</v>
      </c>
      <c r="AU68" s="173">
        <v>0</v>
      </c>
      <c r="AV68" s="147">
        <f t="shared" si="52"/>
        <v>0</v>
      </c>
      <c r="AW68" s="147">
        <f t="shared" si="31"/>
        <v>0</v>
      </c>
      <c r="AX68" s="171">
        <f t="shared" si="32"/>
        <v>0</v>
      </c>
      <c r="AY68" s="168">
        <f t="shared" si="25"/>
        <v>12.214170692431562</v>
      </c>
      <c r="BA68" s="168"/>
      <c r="BB68" s="153" t="s">
        <v>527</v>
      </c>
      <c r="BC68" s="154">
        <v>0</v>
      </c>
      <c r="BD68" s="155">
        <v>0</v>
      </c>
      <c r="BE68" s="155">
        <v>0</v>
      </c>
      <c r="BF68" s="155">
        <v>0</v>
      </c>
      <c r="BG68" s="155">
        <f t="shared" si="33"/>
        <v>0</v>
      </c>
      <c r="BH68" s="155">
        <f t="shared" si="34"/>
        <v>0</v>
      </c>
      <c r="BI68" s="156">
        <f t="shared" si="35"/>
        <v>0</v>
      </c>
      <c r="BJ68" s="154">
        <v>0</v>
      </c>
      <c r="BK68" s="155">
        <v>0</v>
      </c>
      <c r="BL68" s="155">
        <v>0</v>
      </c>
      <c r="BM68" s="155">
        <v>0</v>
      </c>
      <c r="BN68" s="155">
        <f t="shared" si="36"/>
        <v>0</v>
      </c>
      <c r="BO68" s="155">
        <f t="shared" si="37"/>
        <v>0</v>
      </c>
      <c r="BP68" s="156">
        <f t="shared" si="38"/>
        <v>0</v>
      </c>
      <c r="BQ68" s="154">
        <v>3.4482758620689653</v>
      </c>
      <c r="BR68" s="155">
        <v>3.4482758620689653</v>
      </c>
      <c r="BS68" s="155">
        <v>3.4482758620689653</v>
      </c>
      <c r="BT68" s="155">
        <v>3.4482758620689653</v>
      </c>
      <c r="BU68" s="155">
        <f t="shared" si="39"/>
        <v>3.4482758620689653</v>
      </c>
      <c r="BV68" s="155">
        <f t="shared" si="40"/>
        <v>0</v>
      </c>
      <c r="BW68" s="156">
        <f t="shared" si="41"/>
        <v>0</v>
      </c>
      <c r="BX68" s="154">
        <v>0</v>
      </c>
      <c r="BY68" s="155">
        <v>0</v>
      </c>
      <c r="BZ68" s="155">
        <v>0</v>
      </c>
      <c r="CA68" s="155">
        <v>0</v>
      </c>
      <c r="CB68" s="155">
        <f t="shared" si="42"/>
        <v>0</v>
      </c>
      <c r="CC68" s="155">
        <f t="shared" si="43"/>
        <v>0</v>
      </c>
      <c r="CD68" s="156">
        <f t="shared" si="44"/>
        <v>0</v>
      </c>
      <c r="CE68" s="154">
        <v>0</v>
      </c>
      <c r="CF68" s="155">
        <v>0</v>
      </c>
      <c r="CG68" s="155">
        <v>0</v>
      </c>
      <c r="CH68" s="155">
        <v>0</v>
      </c>
      <c r="CI68" s="155">
        <f t="shared" si="45"/>
        <v>0</v>
      </c>
      <c r="CJ68" s="155">
        <f t="shared" si="46"/>
        <v>0</v>
      </c>
      <c r="CK68" s="156">
        <f t="shared" si="47"/>
        <v>0</v>
      </c>
      <c r="CL68" s="168">
        <f t="shared" si="48"/>
        <v>3.4482758620689653</v>
      </c>
      <c r="CN68" s="153" t="s">
        <v>527</v>
      </c>
    </row>
    <row r="69" spans="22:92" ht="15" customHeight="1" x14ac:dyDescent="0.2">
      <c r="V69" s="169" t="s">
        <v>531</v>
      </c>
      <c r="W69" s="170">
        <v>0</v>
      </c>
      <c r="X69" s="147">
        <v>0</v>
      </c>
      <c r="Y69" s="147">
        <v>0</v>
      </c>
      <c r="Z69" s="147">
        <v>0</v>
      </c>
      <c r="AA69" s="147">
        <f>AVERAGE(W69:Z69)</f>
        <v>0</v>
      </c>
      <c r="AB69" s="147">
        <f t="shared" si="26"/>
        <v>0</v>
      </c>
      <c r="AC69" s="171">
        <f t="shared" si="24"/>
        <v>0</v>
      </c>
      <c r="AD69" s="172">
        <v>0</v>
      </c>
      <c r="AE69" s="173">
        <v>6.666666666666667</v>
      </c>
      <c r="AF69" s="173">
        <v>0</v>
      </c>
      <c r="AG69" s="173">
        <v>0</v>
      </c>
      <c r="AH69" s="147">
        <f>AVERAGE(AD69:AG69)</f>
        <v>1.6666666666666667</v>
      </c>
      <c r="AI69" s="147">
        <f t="shared" si="27"/>
        <v>3.3333333333333335</v>
      </c>
      <c r="AJ69" s="171">
        <f t="shared" si="28"/>
        <v>1.6666666666666667</v>
      </c>
      <c r="AK69" s="172">
        <v>0</v>
      </c>
      <c r="AL69" s="173">
        <v>0</v>
      </c>
      <c r="AM69" s="173">
        <v>0</v>
      </c>
      <c r="AN69" s="173">
        <v>0</v>
      </c>
      <c r="AO69" s="147">
        <f>AVERAGE(AK69:AN69)</f>
        <v>0</v>
      </c>
      <c r="AP69" s="147">
        <f t="shared" si="29"/>
        <v>0</v>
      </c>
      <c r="AQ69" s="171">
        <f t="shared" si="30"/>
        <v>0</v>
      </c>
      <c r="AR69" s="172">
        <v>0</v>
      </c>
      <c r="AS69" s="173">
        <v>0</v>
      </c>
      <c r="AT69" s="173">
        <v>0</v>
      </c>
      <c r="AU69" s="173">
        <v>0</v>
      </c>
      <c r="AV69" s="147">
        <f>AVERAGE(AR69:AU69)</f>
        <v>0</v>
      </c>
      <c r="AW69" s="147">
        <f t="shared" si="31"/>
        <v>0</v>
      </c>
      <c r="AX69" s="171">
        <f t="shared" si="32"/>
        <v>0</v>
      </c>
      <c r="AY69" s="168">
        <f t="shared" si="25"/>
        <v>1.6666666666666667</v>
      </c>
      <c r="BA69" s="168"/>
      <c r="BB69" s="153" t="s">
        <v>531</v>
      </c>
      <c r="BC69" s="154">
        <v>0</v>
      </c>
      <c r="BD69" s="155">
        <v>0</v>
      </c>
      <c r="BE69" s="155">
        <v>0</v>
      </c>
      <c r="BF69" s="155">
        <v>0</v>
      </c>
      <c r="BG69" s="155">
        <f t="shared" si="33"/>
        <v>0</v>
      </c>
      <c r="BH69" s="155">
        <f t="shared" si="34"/>
        <v>0</v>
      </c>
      <c r="BI69" s="156">
        <f t="shared" si="35"/>
        <v>0</v>
      </c>
      <c r="BJ69" s="154">
        <v>0</v>
      </c>
      <c r="BK69" s="155">
        <v>0</v>
      </c>
      <c r="BL69" s="155">
        <v>0</v>
      </c>
      <c r="BM69" s="155">
        <v>0</v>
      </c>
      <c r="BN69" s="155">
        <f t="shared" si="36"/>
        <v>0</v>
      </c>
      <c r="BO69" s="155">
        <f t="shared" si="37"/>
        <v>0</v>
      </c>
      <c r="BP69" s="156">
        <f t="shared" si="38"/>
        <v>0</v>
      </c>
      <c r="BQ69" s="154">
        <v>0</v>
      </c>
      <c r="BR69" s="155">
        <v>0</v>
      </c>
      <c r="BS69" s="155">
        <v>0</v>
      </c>
      <c r="BT69" s="155">
        <v>0</v>
      </c>
      <c r="BU69" s="155">
        <f t="shared" si="39"/>
        <v>0</v>
      </c>
      <c r="BV69" s="155">
        <f t="shared" si="40"/>
        <v>0</v>
      </c>
      <c r="BW69" s="156">
        <f t="shared" si="41"/>
        <v>0</v>
      </c>
      <c r="BX69" s="154">
        <v>0</v>
      </c>
      <c r="BY69" s="155">
        <v>0</v>
      </c>
      <c r="BZ69" s="155">
        <v>0</v>
      </c>
      <c r="CA69" s="155">
        <v>0</v>
      </c>
      <c r="CB69" s="155">
        <f t="shared" si="42"/>
        <v>0</v>
      </c>
      <c r="CC69" s="155">
        <f t="shared" si="43"/>
        <v>0</v>
      </c>
      <c r="CD69" s="156">
        <f t="shared" si="44"/>
        <v>0</v>
      </c>
      <c r="CE69" s="154">
        <v>0</v>
      </c>
      <c r="CF69" s="155">
        <v>0</v>
      </c>
      <c r="CG69" s="155">
        <v>0</v>
      </c>
      <c r="CH69" s="155">
        <v>0</v>
      </c>
      <c r="CI69" s="155">
        <f t="shared" si="45"/>
        <v>0</v>
      </c>
      <c r="CJ69" s="155">
        <f t="shared" si="46"/>
        <v>0</v>
      </c>
      <c r="CK69" s="156">
        <f t="shared" si="47"/>
        <v>0</v>
      </c>
      <c r="CL69" s="168">
        <f t="shared" si="48"/>
        <v>0</v>
      </c>
      <c r="CN69" s="153" t="s">
        <v>531</v>
      </c>
    </row>
    <row r="70" spans="22:92" ht="15" customHeight="1" x14ac:dyDescent="0.2">
      <c r="V70" s="169" t="s">
        <v>528</v>
      </c>
      <c r="W70" s="170">
        <v>0</v>
      </c>
      <c r="X70" s="147">
        <v>0</v>
      </c>
      <c r="Y70" s="147">
        <v>0</v>
      </c>
      <c r="Z70" s="147">
        <v>0</v>
      </c>
      <c r="AA70" s="147">
        <f t="shared" si="49"/>
        <v>0</v>
      </c>
      <c r="AB70" s="147">
        <f t="shared" si="26"/>
        <v>0</v>
      </c>
      <c r="AC70" s="171">
        <f t="shared" si="24"/>
        <v>0</v>
      </c>
      <c r="AD70" s="172">
        <v>0</v>
      </c>
      <c r="AE70" s="173">
        <v>0</v>
      </c>
      <c r="AF70" s="173">
        <v>0</v>
      </c>
      <c r="AG70" s="173">
        <v>14.285714285714285</v>
      </c>
      <c r="AH70" s="147">
        <f t="shared" si="50"/>
        <v>3.5714285714285712</v>
      </c>
      <c r="AI70" s="147">
        <f t="shared" si="27"/>
        <v>7.1428571428571423</v>
      </c>
      <c r="AJ70" s="171">
        <f t="shared" si="28"/>
        <v>3.5714285714285712</v>
      </c>
      <c r="AK70" s="172">
        <v>0</v>
      </c>
      <c r="AL70" s="173">
        <v>0</v>
      </c>
      <c r="AM70" s="173">
        <v>0</v>
      </c>
      <c r="AN70" s="173">
        <v>0</v>
      </c>
      <c r="AO70" s="147">
        <f t="shared" si="51"/>
        <v>0</v>
      </c>
      <c r="AP70" s="147">
        <f t="shared" si="29"/>
        <v>0</v>
      </c>
      <c r="AQ70" s="171">
        <f t="shared" si="30"/>
        <v>0</v>
      </c>
      <c r="AR70" s="172">
        <v>0</v>
      </c>
      <c r="AS70" s="173">
        <v>0</v>
      </c>
      <c r="AT70" s="173">
        <v>0</v>
      </c>
      <c r="AU70" s="173">
        <v>0</v>
      </c>
      <c r="AV70" s="147">
        <f t="shared" si="52"/>
        <v>0</v>
      </c>
      <c r="AW70" s="147">
        <f t="shared" si="31"/>
        <v>0</v>
      </c>
      <c r="AX70" s="171">
        <f t="shared" si="32"/>
        <v>0</v>
      </c>
      <c r="AY70" s="168">
        <f t="shared" si="25"/>
        <v>3.5714285714285712</v>
      </c>
      <c r="BA70" s="168"/>
      <c r="BB70" s="153" t="s">
        <v>528</v>
      </c>
      <c r="BC70" s="154">
        <v>22.222222222222221</v>
      </c>
      <c r="BD70" s="155">
        <v>27.777777777777779</v>
      </c>
      <c r="BE70" s="155">
        <v>16.666666666666664</v>
      </c>
      <c r="BF70" s="155">
        <v>22.222222222222221</v>
      </c>
      <c r="BG70" s="155">
        <f t="shared" si="33"/>
        <v>22.222222222222221</v>
      </c>
      <c r="BH70" s="155">
        <f t="shared" si="34"/>
        <v>4.5360921162651451</v>
      </c>
      <c r="BI70" s="156">
        <f t="shared" si="35"/>
        <v>2.2680460581325725</v>
      </c>
      <c r="BJ70" s="154">
        <v>14.285714285714285</v>
      </c>
      <c r="BK70" s="155">
        <v>4.7619047619047619</v>
      </c>
      <c r="BL70" s="155">
        <v>4.7619047619047619</v>
      </c>
      <c r="BM70" s="155">
        <v>9.5238095238095237</v>
      </c>
      <c r="BN70" s="155">
        <f t="shared" si="36"/>
        <v>8.3333333333333339</v>
      </c>
      <c r="BO70" s="155">
        <f t="shared" si="37"/>
        <v>4.5591767036016071</v>
      </c>
      <c r="BP70" s="156">
        <f t="shared" si="38"/>
        <v>2.2795883518008035</v>
      </c>
      <c r="BQ70" s="154">
        <v>3.4482758620689653</v>
      </c>
      <c r="BR70" s="155">
        <v>3.4482758620689653</v>
      </c>
      <c r="BS70" s="155">
        <v>13.793103448275861</v>
      </c>
      <c r="BT70" s="155">
        <v>6.8965517241379306</v>
      </c>
      <c r="BU70" s="155">
        <f t="shared" si="39"/>
        <v>6.8965517241379306</v>
      </c>
      <c r="BV70" s="155">
        <f t="shared" si="40"/>
        <v>4.8765984909417073</v>
      </c>
      <c r="BW70" s="156">
        <f t="shared" si="41"/>
        <v>2.4382992454708536</v>
      </c>
      <c r="BX70" s="154">
        <v>12</v>
      </c>
      <c r="BY70" s="155">
        <v>12</v>
      </c>
      <c r="BZ70" s="155">
        <v>12</v>
      </c>
      <c r="CA70" s="155">
        <v>0</v>
      </c>
      <c r="CB70" s="155">
        <f t="shared" si="42"/>
        <v>9</v>
      </c>
      <c r="CC70" s="155">
        <f t="shared" si="43"/>
        <v>6</v>
      </c>
      <c r="CD70" s="156">
        <f t="shared" si="44"/>
        <v>3</v>
      </c>
      <c r="CE70" s="154">
        <v>16.666666666666664</v>
      </c>
      <c r="CF70" s="155">
        <v>26.666666666666668</v>
      </c>
      <c r="CG70" s="155">
        <v>30</v>
      </c>
      <c r="CH70" s="155">
        <v>13.333333333333334</v>
      </c>
      <c r="CI70" s="155">
        <f t="shared" si="45"/>
        <v>21.666666666666664</v>
      </c>
      <c r="CJ70" s="155">
        <f t="shared" si="46"/>
        <v>7.9349204761587275</v>
      </c>
      <c r="CK70" s="156">
        <f t="shared" si="47"/>
        <v>3.9674602380793638</v>
      </c>
      <c r="CL70" s="168">
        <f t="shared" si="48"/>
        <v>68.11877394636015</v>
      </c>
      <c r="CN70" s="153" t="s">
        <v>528</v>
      </c>
    </row>
    <row r="71" spans="22:92" ht="15" customHeight="1" x14ac:dyDescent="0.2">
      <c r="V71" s="169" t="s">
        <v>529</v>
      </c>
      <c r="W71" s="170">
        <v>0</v>
      </c>
      <c r="X71" s="147">
        <v>0</v>
      </c>
      <c r="Y71" s="147">
        <v>0</v>
      </c>
      <c r="Z71" s="147">
        <v>0</v>
      </c>
      <c r="AA71" s="147">
        <f t="shared" si="49"/>
        <v>0</v>
      </c>
      <c r="AB71" s="147">
        <f t="shared" si="26"/>
        <v>0</v>
      </c>
      <c r="AC71" s="171">
        <f t="shared" si="24"/>
        <v>0</v>
      </c>
      <c r="AD71" s="172">
        <v>0</v>
      </c>
      <c r="AE71" s="173">
        <v>6.666666666666667</v>
      </c>
      <c r="AF71" s="173">
        <v>0</v>
      </c>
      <c r="AG71" s="173">
        <v>0</v>
      </c>
      <c r="AH71" s="147">
        <f t="shared" si="50"/>
        <v>1.6666666666666667</v>
      </c>
      <c r="AI71" s="147">
        <f t="shared" si="27"/>
        <v>3.3333333333333335</v>
      </c>
      <c r="AJ71" s="171">
        <f t="shared" si="28"/>
        <v>1.6666666666666667</v>
      </c>
      <c r="AK71" s="172">
        <v>0</v>
      </c>
      <c r="AL71" s="173">
        <v>0</v>
      </c>
      <c r="AM71" s="173">
        <v>0</v>
      </c>
      <c r="AN71" s="173">
        <v>0</v>
      </c>
      <c r="AO71" s="147">
        <f t="shared" si="51"/>
        <v>0</v>
      </c>
      <c r="AP71" s="147">
        <f t="shared" si="29"/>
        <v>0</v>
      </c>
      <c r="AQ71" s="171">
        <f t="shared" si="30"/>
        <v>0</v>
      </c>
      <c r="AR71" s="172">
        <v>0</v>
      </c>
      <c r="AS71" s="173">
        <v>0</v>
      </c>
      <c r="AT71" s="173">
        <v>0</v>
      </c>
      <c r="AU71" s="173">
        <v>0</v>
      </c>
      <c r="AV71" s="147">
        <f t="shared" si="52"/>
        <v>0</v>
      </c>
      <c r="AW71" s="147">
        <f t="shared" si="31"/>
        <v>0</v>
      </c>
      <c r="AX71" s="171">
        <f t="shared" si="32"/>
        <v>0</v>
      </c>
      <c r="AY71" s="168">
        <f t="shared" si="25"/>
        <v>1.6666666666666667</v>
      </c>
      <c r="BA71" s="168"/>
      <c r="BB71" s="153" t="s">
        <v>529</v>
      </c>
      <c r="BC71" s="154">
        <v>0</v>
      </c>
      <c r="BD71" s="155">
        <v>0</v>
      </c>
      <c r="BE71" s="155">
        <v>0</v>
      </c>
      <c r="BF71" s="155">
        <v>0</v>
      </c>
      <c r="BG71" s="155">
        <f t="shared" si="33"/>
        <v>0</v>
      </c>
      <c r="BH71" s="155">
        <f t="shared" si="34"/>
        <v>0</v>
      </c>
      <c r="BI71" s="156">
        <f t="shared" si="35"/>
        <v>0</v>
      </c>
      <c r="BJ71" s="154">
        <v>0</v>
      </c>
      <c r="BK71" s="155">
        <v>0</v>
      </c>
      <c r="BL71" s="155">
        <v>0</v>
      </c>
      <c r="BM71" s="155">
        <v>0</v>
      </c>
      <c r="BN71" s="155">
        <f t="shared" si="36"/>
        <v>0</v>
      </c>
      <c r="BO71" s="155">
        <f t="shared" si="37"/>
        <v>0</v>
      </c>
      <c r="BP71" s="156">
        <f t="shared" si="38"/>
        <v>0</v>
      </c>
      <c r="BQ71" s="154">
        <v>0</v>
      </c>
      <c r="BR71" s="155">
        <v>0</v>
      </c>
      <c r="BS71" s="155">
        <v>0</v>
      </c>
      <c r="BT71" s="155">
        <v>0</v>
      </c>
      <c r="BU71" s="155">
        <f t="shared" si="39"/>
        <v>0</v>
      </c>
      <c r="BV71" s="155">
        <f t="shared" si="40"/>
        <v>0</v>
      </c>
      <c r="BW71" s="156">
        <f t="shared" si="41"/>
        <v>0</v>
      </c>
      <c r="BX71" s="154">
        <v>0</v>
      </c>
      <c r="BY71" s="155">
        <v>0</v>
      </c>
      <c r="BZ71" s="155">
        <v>0</v>
      </c>
      <c r="CA71" s="155">
        <v>0</v>
      </c>
      <c r="CB71" s="155">
        <f t="shared" si="42"/>
        <v>0</v>
      </c>
      <c r="CC71" s="155">
        <f t="shared" si="43"/>
        <v>0</v>
      </c>
      <c r="CD71" s="156">
        <f t="shared" si="44"/>
        <v>0</v>
      </c>
      <c r="CE71" s="154">
        <v>0</v>
      </c>
      <c r="CF71" s="155">
        <v>0</v>
      </c>
      <c r="CG71" s="155">
        <v>0</v>
      </c>
      <c r="CH71" s="155">
        <v>0</v>
      </c>
      <c r="CI71" s="155">
        <f t="shared" si="45"/>
        <v>0</v>
      </c>
      <c r="CJ71" s="155">
        <f t="shared" si="46"/>
        <v>0</v>
      </c>
      <c r="CK71" s="156">
        <f t="shared" si="47"/>
        <v>0</v>
      </c>
      <c r="CL71" s="168">
        <f t="shared" si="48"/>
        <v>0</v>
      </c>
      <c r="CN71" s="153" t="s">
        <v>529</v>
      </c>
    </row>
    <row r="72" spans="22:92" ht="15" customHeight="1" x14ac:dyDescent="0.2">
      <c r="V72" s="169" t="s">
        <v>530</v>
      </c>
      <c r="W72" s="170">
        <v>8.695652173913043</v>
      </c>
      <c r="X72" s="147">
        <v>8.695652173913043</v>
      </c>
      <c r="Y72" s="147">
        <v>0</v>
      </c>
      <c r="Z72" s="147">
        <v>0</v>
      </c>
      <c r="AA72" s="147">
        <f t="shared" si="49"/>
        <v>4.3478260869565215</v>
      </c>
      <c r="AB72" s="147">
        <f t="shared" si="26"/>
        <v>5.0204371233880503</v>
      </c>
      <c r="AC72" s="171">
        <f t="shared" si="24"/>
        <v>2.5102185616940251</v>
      </c>
      <c r="AD72" s="172">
        <v>0</v>
      </c>
      <c r="AE72" s="173">
        <v>0</v>
      </c>
      <c r="AF72" s="173">
        <v>6.666666666666667</v>
      </c>
      <c r="AG72" s="173">
        <v>0</v>
      </c>
      <c r="AH72" s="147">
        <f t="shared" si="50"/>
        <v>1.6666666666666667</v>
      </c>
      <c r="AI72" s="147">
        <f t="shared" si="27"/>
        <v>3.3333333333333335</v>
      </c>
      <c r="AJ72" s="171">
        <f t="shared" si="28"/>
        <v>1.6666666666666667</v>
      </c>
      <c r="AK72" s="172">
        <v>0</v>
      </c>
      <c r="AL72" s="173">
        <v>3.7037037037037033</v>
      </c>
      <c r="AM72" s="173">
        <v>7.4074074074074066</v>
      </c>
      <c r="AN72" s="173">
        <v>0</v>
      </c>
      <c r="AO72" s="147">
        <f t="shared" si="51"/>
        <v>2.7777777777777777</v>
      </c>
      <c r="AP72" s="147">
        <f t="shared" si="29"/>
        <v>3.5460263250234743</v>
      </c>
      <c r="AQ72" s="171">
        <f t="shared" si="30"/>
        <v>1.7730131625117371</v>
      </c>
      <c r="AR72" s="172">
        <v>21.428571428571427</v>
      </c>
      <c r="AS72" s="173">
        <v>21.428571428571427</v>
      </c>
      <c r="AT72" s="173">
        <v>21.428571428571427</v>
      </c>
      <c r="AU72" s="173">
        <v>14.285714285714285</v>
      </c>
      <c r="AV72" s="147">
        <f t="shared" si="52"/>
        <v>19.642857142857139</v>
      </c>
      <c r="AW72" s="147">
        <f t="shared" si="31"/>
        <v>3.5714285714285898</v>
      </c>
      <c r="AX72" s="171">
        <f t="shared" si="32"/>
        <v>1.7857142857142949</v>
      </c>
      <c r="AY72" s="168">
        <f t="shared" si="25"/>
        <v>28.435127674258105</v>
      </c>
      <c r="BA72" s="168"/>
      <c r="BB72" s="153" t="s">
        <v>530</v>
      </c>
      <c r="BC72" s="154">
        <v>0</v>
      </c>
      <c r="BD72" s="155">
        <v>0</v>
      </c>
      <c r="BE72" s="155">
        <v>0</v>
      </c>
      <c r="BF72" s="155">
        <v>0</v>
      </c>
      <c r="BG72" s="155">
        <f t="shared" si="33"/>
        <v>0</v>
      </c>
      <c r="BH72" s="155">
        <f t="shared" si="34"/>
        <v>0</v>
      </c>
      <c r="BI72" s="156">
        <f t="shared" si="35"/>
        <v>0</v>
      </c>
      <c r="BJ72" s="154">
        <v>0</v>
      </c>
      <c r="BK72" s="155">
        <v>0</v>
      </c>
      <c r="BL72" s="155">
        <v>0</v>
      </c>
      <c r="BM72" s="155">
        <v>0</v>
      </c>
      <c r="BN72" s="155">
        <f t="shared" si="36"/>
        <v>0</v>
      </c>
      <c r="BO72" s="155">
        <f t="shared" si="37"/>
        <v>0</v>
      </c>
      <c r="BP72" s="156">
        <f t="shared" si="38"/>
        <v>0</v>
      </c>
      <c r="BQ72" s="154">
        <v>0</v>
      </c>
      <c r="BR72" s="155">
        <v>0</v>
      </c>
      <c r="BS72" s="155">
        <v>0</v>
      </c>
      <c r="BT72" s="155">
        <v>0</v>
      </c>
      <c r="BU72" s="155">
        <f t="shared" si="39"/>
        <v>0</v>
      </c>
      <c r="BV72" s="155">
        <f t="shared" si="40"/>
        <v>0</v>
      </c>
      <c r="BW72" s="156">
        <f t="shared" si="41"/>
        <v>0</v>
      </c>
      <c r="BX72" s="154">
        <v>0</v>
      </c>
      <c r="BY72" s="155">
        <v>0</v>
      </c>
      <c r="BZ72" s="155">
        <v>0</v>
      </c>
      <c r="CA72" s="155">
        <v>0</v>
      </c>
      <c r="CB72" s="155">
        <f t="shared" si="42"/>
        <v>0</v>
      </c>
      <c r="CC72" s="155">
        <f t="shared" si="43"/>
        <v>0</v>
      </c>
      <c r="CD72" s="156">
        <f t="shared" si="44"/>
        <v>0</v>
      </c>
      <c r="CE72" s="154">
        <v>0</v>
      </c>
      <c r="CF72" s="155">
        <v>0</v>
      </c>
      <c r="CG72" s="155">
        <v>0</v>
      </c>
      <c r="CH72" s="155">
        <v>0</v>
      </c>
      <c r="CI72" s="155">
        <f t="shared" si="45"/>
        <v>0</v>
      </c>
      <c r="CJ72" s="155">
        <f t="shared" si="46"/>
        <v>0</v>
      </c>
      <c r="CK72" s="156">
        <f t="shared" si="47"/>
        <v>0</v>
      </c>
      <c r="CL72" s="168">
        <f t="shared" si="48"/>
        <v>0</v>
      </c>
      <c r="CN72" s="153" t="s">
        <v>530</v>
      </c>
    </row>
    <row r="73" spans="22:92" ht="15" customHeight="1" x14ac:dyDescent="0.2">
      <c r="V73" s="169" t="s">
        <v>532</v>
      </c>
      <c r="W73" s="170">
        <v>0</v>
      </c>
      <c r="X73" s="147">
        <v>0</v>
      </c>
      <c r="Y73" s="147">
        <v>4.3478260869565215</v>
      </c>
      <c r="Z73" s="147">
        <v>7.6923076923076925</v>
      </c>
      <c r="AA73" s="147">
        <f t="shared" si="49"/>
        <v>3.0100334448160533</v>
      </c>
      <c r="AB73" s="147">
        <f t="shared" si="26"/>
        <v>3.7342551225070739</v>
      </c>
      <c r="AC73" s="171">
        <f t="shared" si="24"/>
        <v>1.867127561253537</v>
      </c>
      <c r="AD73" s="172">
        <v>0</v>
      </c>
      <c r="AE73" s="173">
        <v>0</v>
      </c>
      <c r="AF73" s="173">
        <v>0</v>
      </c>
      <c r="AG73" s="173">
        <v>0</v>
      </c>
      <c r="AH73" s="147">
        <f t="shared" si="50"/>
        <v>0</v>
      </c>
      <c r="AI73" s="147">
        <f t="shared" si="27"/>
        <v>0</v>
      </c>
      <c r="AJ73" s="171">
        <f t="shared" si="28"/>
        <v>0</v>
      </c>
      <c r="AK73" s="172">
        <v>0</v>
      </c>
      <c r="AL73" s="173">
        <v>0</v>
      </c>
      <c r="AM73" s="173">
        <v>0</v>
      </c>
      <c r="AN73" s="173">
        <v>0</v>
      </c>
      <c r="AO73" s="147">
        <f t="shared" si="51"/>
        <v>0</v>
      </c>
      <c r="AP73" s="147">
        <f t="shared" si="29"/>
        <v>0</v>
      </c>
      <c r="AQ73" s="171">
        <f t="shared" si="30"/>
        <v>0</v>
      </c>
      <c r="AR73" s="172">
        <v>0</v>
      </c>
      <c r="AS73" s="173">
        <v>0</v>
      </c>
      <c r="AT73" s="173">
        <v>0</v>
      </c>
      <c r="AU73" s="173">
        <v>0</v>
      </c>
      <c r="AV73" s="147">
        <f t="shared" si="52"/>
        <v>0</v>
      </c>
      <c r="AW73" s="147">
        <f t="shared" si="31"/>
        <v>0</v>
      </c>
      <c r="AX73" s="171">
        <f t="shared" si="32"/>
        <v>0</v>
      </c>
      <c r="AY73" s="168">
        <f t="shared" si="25"/>
        <v>3.0100334448160533</v>
      </c>
      <c r="BA73" s="168"/>
      <c r="BB73" s="153" t="s">
        <v>532</v>
      </c>
      <c r="BC73" s="154">
        <v>0</v>
      </c>
      <c r="BD73" s="155">
        <v>0</v>
      </c>
      <c r="BE73" s="155">
        <v>0</v>
      </c>
      <c r="BF73" s="155">
        <v>0</v>
      </c>
      <c r="BG73" s="155">
        <f t="shared" si="33"/>
        <v>0</v>
      </c>
      <c r="BH73" s="155">
        <f t="shared" si="34"/>
        <v>0</v>
      </c>
      <c r="BI73" s="156">
        <f t="shared" si="35"/>
        <v>0</v>
      </c>
      <c r="BJ73" s="154">
        <v>0</v>
      </c>
      <c r="BK73" s="155">
        <v>0</v>
      </c>
      <c r="BL73" s="155">
        <v>0</v>
      </c>
      <c r="BM73" s="155">
        <v>0</v>
      </c>
      <c r="BN73" s="155">
        <f t="shared" si="36"/>
        <v>0</v>
      </c>
      <c r="BO73" s="155">
        <f t="shared" si="37"/>
        <v>0</v>
      </c>
      <c r="BP73" s="156">
        <f t="shared" si="38"/>
        <v>0</v>
      </c>
      <c r="BQ73" s="154">
        <v>0</v>
      </c>
      <c r="BR73" s="155">
        <v>0</v>
      </c>
      <c r="BS73" s="155">
        <v>0</v>
      </c>
      <c r="BT73" s="155">
        <v>0</v>
      </c>
      <c r="BU73" s="155">
        <f t="shared" si="39"/>
        <v>0</v>
      </c>
      <c r="BV73" s="155">
        <f t="shared" si="40"/>
        <v>0</v>
      </c>
      <c r="BW73" s="156">
        <f t="shared" si="41"/>
        <v>0</v>
      </c>
      <c r="BX73" s="154">
        <v>0</v>
      </c>
      <c r="BY73" s="155">
        <v>0</v>
      </c>
      <c r="BZ73" s="155">
        <v>0</v>
      </c>
      <c r="CA73" s="155">
        <v>0</v>
      </c>
      <c r="CB73" s="155">
        <f t="shared" si="42"/>
        <v>0</v>
      </c>
      <c r="CC73" s="155">
        <f t="shared" si="43"/>
        <v>0</v>
      </c>
      <c r="CD73" s="156">
        <f t="shared" si="44"/>
        <v>0</v>
      </c>
      <c r="CE73" s="154">
        <v>0</v>
      </c>
      <c r="CF73" s="155">
        <v>0</v>
      </c>
      <c r="CG73" s="155">
        <v>0</v>
      </c>
      <c r="CH73" s="155">
        <v>0</v>
      </c>
      <c r="CI73" s="155">
        <f t="shared" si="45"/>
        <v>0</v>
      </c>
      <c r="CJ73" s="155">
        <f t="shared" si="46"/>
        <v>0</v>
      </c>
      <c r="CK73" s="156">
        <f t="shared" si="47"/>
        <v>0</v>
      </c>
      <c r="CL73" s="168">
        <f t="shared" si="48"/>
        <v>0</v>
      </c>
      <c r="CN73" s="153" t="s">
        <v>532</v>
      </c>
    </row>
    <row r="74" spans="22:92" ht="15" customHeight="1" x14ac:dyDescent="0.2">
      <c r="V74" s="169" t="s">
        <v>534</v>
      </c>
      <c r="W74" s="170">
        <v>0</v>
      </c>
      <c r="X74" s="147">
        <v>0</v>
      </c>
      <c r="Y74" s="147">
        <v>0</v>
      </c>
      <c r="Z74" s="147">
        <v>0</v>
      </c>
      <c r="AA74" s="147">
        <f t="shared" si="49"/>
        <v>0</v>
      </c>
      <c r="AB74" s="147">
        <f t="shared" si="26"/>
        <v>0</v>
      </c>
      <c r="AC74" s="171">
        <f t="shared" si="24"/>
        <v>0</v>
      </c>
      <c r="AD74" s="172">
        <v>0</v>
      </c>
      <c r="AE74" s="173">
        <v>0</v>
      </c>
      <c r="AF74" s="173">
        <v>0</v>
      </c>
      <c r="AG74" s="173">
        <v>0</v>
      </c>
      <c r="AH74" s="147">
        <f t="shared" si="50"/>
        <v>0</v>
      </c>
      <c r="AI74" s="147">
        <f t="shared" si="27"/>
        <v>0</v>
      </c>
      <c r="AJ74" s="171">
        <f t="shared" si="28"/>
        <v>0</v>
      </c>
      <c r="AK74" s="172">
        <v>0</v>
      </c>
      <c r="AL74" s="173">
        <v>0</v>
      </c>
      <c r="AM74" s="173">
        <v>0</v>
      </c>
      <c r="AN74" s="173">
        <v>0</v>
      </c>
      <c r="AO74" s="147">
        <f t="shared" si="51"/>
        <v>0</v>
      </c>
      <c r="AP74" s="147">
        <f t="shared" si="29"/>
        <v>0</v>
      </c>
      <c r="AQ74" s="171">
        <f t="shared" si="30"/>
        <v>0</v>
      </c>
      <c r="AR74" s="172">
        <v>0</v>
      </c>
      <c r="AS74" s="173">
        <v>0</v>
      </c>
      <c r="AT74" s="173">
        <v>0</v>
      </c>
      <c r="AU74" s="173">
        <v>7.1428571428571423</v>
      </c>
      <c r="AV74" s="147">
        <f t="shared" si="52"/>
        <v>1.7857142857142856</v>
      </c>
      <c r="AW74" s="147">
        <f t="shared" si="31"/>
        <v>3.5714285714285712</v>
      </c>
      <c r="AX74" s="171">
        <f t="shared" si="32"/>
        <v>1.7857142857142856</v>
      </c>
      <c r="AY74" s="168">
        <f t="shared" si="25"/>
        <v>1.7857142857142856</v>
      </c>
      <c r="BA74" s="168"/>
      <c r="BB74" s="153" t="s">
        <v>534</v>
      </c>
      <c r="BC74" s="154">
        <v>0</v>
      </c>
      <c r="BD74" s="155">
        <v>0</v>
      </c>
      <c r="BE74" s="155">
        <v>5.5555555555555554</v>
      </c>
      <c r="BF74" s="155">
        <v>5.5555555555555554</v>
      </c>
      <c r="BG74" s="155">
        <f t="shared" si="33"/>
        <v>2.7777777777777777</v>
      </c>
      <c r="BH74" s="155">
        <f t="shared" si="34"/>
        <v>3.2075014954979206</v>
      </c>
      <c r="BI74" s="156">
        <f t="shared" si="35"/>
        <v>1.6037507477489603</v>
      </c>
      <c r="BJ74" s="154">
        <v>0</v>
      </c>
      <c r="BK74" s="155">
        <v>4.7619047619047619</v>
      </c>
      <c r="BL74" s="155">
        <v>4.7619047619047619</v>
      </c>
      <c r="BM74" s="155">
        <v>9.5238095238095237</v>
      </c>
      <c r="BN74" s="155">
        <f t="shared" si="36"/>
        <v>4.7619047619047619</v>
      </c>
      <c r="BO74" s="155">
        <f t="shared" si="37"/>
        <v>3.8880789567986951</v>
      </c>
      <c r="BP74" s="156">
        <f t="shared" si="38"/>
        <v>1.9440394783993475</v>
      </c>
      <c r="BQ74" s="154">
        <v>0</v>
      </c>
      <c r="BR74" s="155">
        <v>0</v>
      </c>
      <c r="BS74" s="155">
        <v>0</v>
      </c>
      <c r="BT74" s="155">
        <v>0</v>
      </c>
      <c r="BU74" s="155">
        <f t="shared" si="39"/>
        <v>0</v>
      </c>
      <c r="BV74" s="155">
        <f t="shared" si="40"/>
        <v>0</v>
      </c>
      <c r="BW74" s="156">
        <f t="shared" si="41"/>
        <v>0</v>
      </c>
      <c r="BX74" s="154">
        <v>4</v>
      </c>
      <c r="BY74" s="155">
        <v>0</v>
      </c>
      <c r="BZ74" s="155">
        <v>0</v>
      </c>
      <c r="CA74" s="155">
        <v>8</v>
      </c>
      <c r="CB74" s="155">
        <f t="shared" si="42"/>
        <v>3</v>
      </c>
      <c r="CC74" s="155">
        <f t="shared" si="43"/>
        <v>3.8297084310253524</v>
      </c>
      <c r="CD74" s="156">
        <f t="shared" si="44"/>
        <v>1.9148542155126762</v>
      </c>
      <c r="CE74" s="154">
        <v>0</v>
      </c>
      <c r="CF74" s="155">
        <v>0</v>
      </c>
      <c r="CG74" s="155">
        <v>3.3333333333333335</v>
      </c>
      <c r="CH74" s="155">
        <v>3.3333333333333335</v>
      </c>
      <c r="CI74" s="155">
        <f t="shared" si="45"/>
        <v>1.6666666666666667</v>
      </c>
      <c r="CJ74" s="155">
        <f t="shared" si="46"/>
        <v>1.9245008972987527</v>
      </c>
      <c r="CK74" s="156">
        <f t="shared" si="47"/>
        <v>0.96225044864937637</v>
      </c>
      <c r="CL74" s="168">
        <f t="shared" si="48"/>
        <v>12.206349206349206</v>
      </c>
      <c r="CN74" s="153" t="s">
        <v>534</v>
      </c>
    </row>
    <row r="75" spans="22:92" ht="15" customHeight="1" x14ac:dyDescent="0.2">
      <c r="V75" s="169" t="s">
        <v>536</v>
      </c>
      <c r="W75" s="170">
        <v>0</v>
      </c>
      <c r="X75" s="147">
        <v>0</v>
      </c>
      <c r="Y75" s="147">
        <v>0</v>
      </c>
      <c r="Z75" s="147">
        <v>0</v>
      </c>
      <c r="AA75" s="147">
        <f t="shared" si="49"/>
        <v>0</v>
      </c>
      <c r="AB75" s="147">
        <f t="shared" si="26"/>
        <v>0</v>
      </c>
      <c r="AC75" s="171">
        <f t="shared" si="24"/>
        <v>0</v>
      </c>
      <c r="AD75" s="172">
        <v>0</v>
      </c>
      <c r="AE75" s="173">
        <v>0</v>
      </c>
      <c r="AF75" s="173">
        <v>6.666666666666667</v>
      </c>
      <c r="AG75" s="173">
        <v>14.285714285714285</v>
      </c>
      <c r="AH75" s="147">
        <f t="shared" si="50"/>
        <v>5.2380952380952381</v>
      </c>
      <c r="AI75" s="147">
        <f t="shared" si="27"/>
        <v>6.8013604081360475</v>
      </c>
      <c r="AJ75" s="171">
        <f t="shared" si="28"/>
        <v>3.4006802040680237</v>
      </c>
      <c r="AK75" s="172">
        <v>0</v>
      </c>
      <c r="AL75" s="173">
        <v>0</v>
      </c>
      <c r="AM75" s="173">
        <v>0</v>
      </c>
      <c r="AN75" s="173">
        <v>0</v>
      </c>
      <c r="AO75" s="147">
        <f t="shared" si="51"/>
        <v>0</v>
      </c>
      <c r="AP75" s="147">
        <f t="shared" si="29"/>
        <v>0</v>
      </c>
      <c r="AQ75" s="171">
        <f t="shared" si="30"/>
        <v>0</v>
      </c>
      <c r="AR75" s="172">
        <v>0</v>
      </c>
      <c r="AS75" s="173">
        <v>0</v>
      </c>
      <c r="AT75" s="173">
        <v>0</v>
      </c>
      <c r="AU75" s="173">
        <v>0</v>
      </c>
      <c r="AV75" s="147">
        <f t="shared" si="52"/>
        <v>0</v>
      </c>
      <c r="AW75" s="147">
        <f t="shared" si="31"/>
        <v>0</v>
      </c>
      <c r="AX75" s="171">
        <f t="shared" si="32"/>
        <v>0</v>
      </c>
      <c r="AY75" s="168">
        <f t="shared" si="25"/>
        <v>5.2380952380952381</v>
      </c>
      <c r="BA75" s="168"/>
      <c r="BB75" s="153" t="s">
        <v>536</v>
      </c>
      <c r="BC75" s="154">
        <v>0</v>
      </c>
      <c r="BD75" s="155">
        <v>0</v>
      </c>
      <c r="BE75" s="155">
        <v>0</v>
      </c>
      <c r="BF75" s="155">
        <v>0</v>
      </c>
      <c r="BG75" s="155">
        <f t="shared" si="33"/>
        <v>0</v>
      </c>
      <c r="BH75" s="155">
        <f t="shared" si="34"/>
        <v>0</v>
      </c>
      <c r="BI75" s="156">
        <f t="shared" si="35"/>
        <v>0</v>
      </c>
      <c r="BJ75" s="154">
        <v>0</v>
      </c>
      <c r="BK75" s="155">
        <v>4.7619047619047619</v>
      </c>
      <c r="BL75" s="155">
        <v>0</v>
      </c>
      <c r="BM75" s="155">
        <v>0</v>
      </c>
      <c r="BN75" s="155">
        <f t="shared" si="36"/>
        <v>1.1904761904761905</v>
      </c>
      <c r="BO75" s="155">
        <f t="shared" si="37"/>
        <v>2.3809523809523809</v>
      </c>
      <c r="BP75" s="156">
        <f t="shared" si="38"/>
        <v>1.1904761904761905</v>
      </c>
      <c r="BQ75" s="154">
        <v>0</v>
      </c>
      <c r="BR75" s="155">
        <v>0</v>
      </c>
      <c r="BS75" s="155">
        <v>0</v>
      </c>
      <c r="BT75" s="155">
        <v>0</v>
      </c>
      <c r="BU75" s="155">
        <f t="shared" si="39"/>
        <v>0</v>
      </c>
      <c r="BV75" s="155">
        <f t="shared" si="40"/>
        <v>0</v>
      </c>
      <c r="BW75" s="156">
        <f t="shared" si="41"/>
        <v>0</v>
      </c>
      <c r="BX75" s="154">
        <v>0</v>
      </c>
      <c r="BY75" s="155">
        <v>0</v>
      </c>
      <c r="BZ75" s="155">
        <v>0</v>
      </c>
      <c r="CA75" s="155">
        <v>0</v>
      </c>
      <c r="CB75" s="155">
        <f t="shared" si="42"/>
        <v>0</v>
      </c>
      <c r="CC75" s="155">
        <f t="shared" si="43"/>
        <v>0</v>
      </c>
      <c r="CD75" s="156">
        <f t="shared" si="44"/>
        <v>0</v>
      </c>
      <c r="CE75" s="154">
        <v>0</v>
      </c>
      <c r="CF75" s="155">
        <v>0</v>
      </c>
      <c r="CG75" s="155">
        <v>0</v>
      </c>
      <c r="CH75" s="155">
        <v>0</v>
      </c>
      <c r="CI75" s="155">
        <f t="shared" si="45"/>
        <v>0</v>
      </c>
      <c r="CJ75" s="155">
        <f t="shared" si="46"/>
        <v>0</v>
      </c>
      <c r="CK75" s="156">
        <f t="shared" si="47"/>
        <v>0</v>
      </c>
      <c r="CL75" s="168">
        <f t="shared" si="48"/>
        <v>1.1904761904761905</v>
      </c>
      <c r="CN75" s="153" t="s">
        <v>536</v>
      </c>
    </row>
    <row r="76" spans="22:92" ht="15" customHeight="1" x14ac:dyDescent="0.2">
      <c r="V76" s="169" t="s">
        <v>535</v>
      </c>
      <c r="W76" s="170">
        <v>0</v>
      </c>
      <c r="X76" s="147">
        <v>0</v>
      </c>
      <c r="Y76" s="147">
        <v>0</v>
      </c>
      <c r="Z76" s="147">
        <v>0</v>
      </c>
      <c r="AA76" s="147">
        <f t="shared" si="49"/>
        <v>0</v>
      </c>
      <c r="AB76" s="147">
        <f t="shared" si="26"/>
        <v>0</v>
      </c>
      <c r="AC76" s="171">
        <f t="shared" si="24"/>
        <v>0</v>
      </c>
      <c r="AD76" s="172">
        <v>0</v>
      </c>
      <c r="AE76" s="173">
        <v>0</v>
      </c>
      <c r="AF76" s="173">
        <v>0</v>
      </c>
      <c r="AG76" s="173">
        <v>0</v>
      </c>
      <c r="AH76" s="147">
        <f t="shared" si="50"/>
        <v>0</v>
      </c>
      <c r="AI76" s="147">
        <f t="shared" si="27"/>
        <v>0</v>
      </c>
      <c r="AJ76" s="171">
        <f t="shared" si="28"/>
        <v>0</v>
      </c>
      <c r="AK76" s="172">
        <v>0</v>
      </c>
      <c r="AL76" s="173">
        <v>0</v>
      </c>
      <c r="AM76" s="173">
        <v>0</v>
      </c>
      <c r="AN76" s="173">
        <v>0</v>
      </c>
      <c r="AO76" s="147">
        <f t="shared" si="51"/>
        <v>0</v>
      </c>
      <c r="AP76" s="147">
        <f t="shared" si="29"/>
        <v>0</v>
      </c>
      <c r="AQ76" s="171">
        <f t="shared" si="30"/>
        <v>0</v>
      </c>
      <c r="AR76" s="172">
        <v>7.1428571428571423</v>
      </c>
      <c r="AS76" s="173">
        <v>14.285714285714285</v>
      </c>
      <c r="AT76" s="173">
        <v>0</v>
      </c>
      <c r="AU76" s="173">
        <v>28.571428571428569</v>
      </c>
      <c r="AV76" s="147">
        <f t="shared" si="52"/>
        <v>12.5</v>
      </c>
      <c r="AW76" s="147">
        <f t="shared" si="31"/>
        <v>12.198750911856663</v>
      </c>
      <c r="AX76" s="171">
        <f t="shared" si="32"/>
        <v>6.0993754559283317</v>
      </c>
      <c r="AY76" s="168">
        <f t="shared" si="25"/>
        <v>12.5</v>
      </c>
      <c r="BA76" s="168"/>
      <c r="BB76" s="153" t="s">
        <v>535</v>
      </c>
      <c r="BC76" s="154">
        <v>0</v>
      </c>
      <c r="BD76" s="155">
        <v>0</v>
      </c>
      <c r="BE76" s="155">
        <v>0</v>
      </c>
      <c r="BF76" s="155">
        <v>0</v>
      </c>
      <c r="BG76" s="155">
        <f t="shared" si="33"/>
        <v>0</v>
      </c>
      <c r="BH76" s="155">
        <f t="shared" si="34"/>
        <v>0</v>
      </c>
      <c r="BI76" s="156">
        <f t="shared" si="35"/>
        <v>0</v>
      </c>
      <c r="BJ76" s="154">
        <v>0</v>
      </c>
      <c r="BK76" s="155">
        <v>0</v>
      </c>
      <c r="BL76" s="155">
        <v>0</v>
      </c>
      <c r="BM76" s="155">
        <v>0</v>
      </c>
      <c r="BN76" s="155">
        <f t="shared" si="36"/>
        <v>0</v>
      </c>
      <c r="BO76" s="155">
        <f t="shared" si="37"/>
        <v>0</v>
      </c>
      <c r="BP76" s="156">
        <f t="shared" si="38"/>
        <v>0</v>
      </c>
      <c r="BQ76" s="154">
        <v>0</v>
      </c>
      <c r="BR76" s="155">
        <v>0</v>
      </c>
      <c r="BS76" s="155">
        <v>0</v>
      </c>
      <c r="BT76" s="155">
        <v>0</v>
      </c>
      <c r="BU76" s="155">
        <f t="shared" si="39"/>
        <v>0</v>
      </c>
      <c r="BV76" s="155">
        <f t="shared" si="40"/>
        <v>0</v>
      </c>
      <c r="BW76" s="156">
        <f t="shared" si="41"/>
        <v>0</v>
      </c>
      <c r="BX76" s="154">
        <v>4</v>
      </c>
      <c r="BY76" s="155">
        <v>0</v>
      </c>
      <c r="BZ76" s="155">
        <v>0</v>
      </c>
      <c r="CA76" s="155">
        <v>0</v>
      </c>
      <c r="CB76" s="155">
        <f t="shared" si="42"/>
        <v>1</v>
      </c>
      <c r="CC76" s="155">
        <f t="shared" si="43"/>
        <v>2</v>
      </c>
      <c r="CD76" s="156">
        <f t="shared" si="44"/>
        <v>1</v>
      </c>
      <c r="CE76" s="154">
        <v>0</v>
      </c>
      <c r="CF76" s="155">
        <v>0</v>
      </c>
      <c r="CG76" s="155">
        <v>0</v>
      </c>
      <c r="CH76" s="155">
        <v>0</v>
      </c>
      <c r="CI76" s="155">
        <f t="shared" si="45"/>
        <v>0</v>
      </c>
      <c r="CJ76" s="155">
        <f t="shared" si="46"/>
        <v>0</v>
      </c>
      <c r="CK76" s="156">
        <f t="shared" si="47"/>
        <v>0</v>
      </c>
      <c r="CL76" s="168">
        <f t="shared" si="48"/>
        <v>1</v>
      </c>
      <c r="CN76" s="153" t="s">
        <v>535</v>
      </c>
    </row>
    <row r="77" spans="22:92" ht="15" customHeight="1" x14ac:dyDescent="0.2">
      <c r="V77" s="169" t="s">
        <v>537</v>
      </c>
      <c r="W77" s="170">
        <v>0</v>
      </c>
      <c r="X77" s="147">
        <v>0</v>
      </c>
      <c r="Y77" s="147">
        <v>0</v>
      </c>
      <c r="Z77" s="147">
        <v>0</v>
      </c>
      <c r="AA77" s="147">
        <f t="shared" si="49"/>
        <v>0</v>
      </c>
      <c r="AB77" s="147">
        <f t="shared" si="26"/>
        <v>0</v>
      </c>
      <c r="AC77" s="171">
        <f t="shared" si="24"/>
        <v>0</v>
      </c>
      <c r="AD77" s="172">
        <v>0</v>
      </c>
      <c r="AE77" s="173">
        <v>0</v>
      </c>
      <c r="AF77" s="173">
        <v>0</v>
      </c>
      <c r="AG77" s="173">
        <v>0</v>
      </c>
      <c r="AH77" s="147">
        <f t="shared" si="50"/>
        <v>0</v>
      </c>
      <c r="AI77" s="147">
        <f t="shared" si="27"/>
        <v>0</v>
      </c>
      <c r="AJ77" s="171">
        <f t="shared" si="28"/>
        <v>0</v>
      </c>
      <c r="AK77" s="172">
        <v>0</v>
      </c>
      <c r="AL77" s="173">
        <v>0</v>
      </c>
      <c r="AM77" s="173">
        <v>0</v>
      </c>
      <c r="AN77" s="173">
        <v>0</v>
      </c>
      <c r="AO77" s="147">
        <f t="shared" si="51"/>
        <v>0</v>
      </c>
      <c r="AP77" s="147">
        <f t="shared" si="29"/>
        <v>0</v>
      </c>
      <c r="AQ77" s="171">
        <f t="shared" si="30"/>
        <v>0</v>
      </c>
      <c r="AR77" s="172">
        <v>0</v>
      </c>
      <c r="AS77" s="173">
        <v>0</v>
      </c>
      <c r="AT77" s="173">
        <v>0</v>
      </c>
      <c r="AU77" s="173">
        <v>0</v>
      </c>
      <c r="AV77" s="147">
        <f t="shared" si="52"/>
        <v>0</v>
      </c>
      <c r="AW77" s="147">
        <f t="shared" si="31"/>
        <v>0</v>
      </c>
      <c r="AX77" s="171">
        <f t="shared" si="32"/>
        <v>0</v>
      </c>
      <c r="AY77" s="168">
        <f t="shared" si="25"/>
        <v>0</v>
      </c>
      <c r="BA77" s="168"/>
      <c r="BB77" s="153" t="s">
        <v>537</v>
      </c>
      <c r="BC77" s="154">
        <v>5.5555555555555554</v>
      </c>
      <c r="BD77" s="155">
        <v>0</v>
      </c>
      <c r="BE77" s="155">
        <v>5.5555555555555554</v>
      </c>
      <c r="BF77" s="155">
        <v>5.5555555555555554</v>
      </c>
      <c r="BG77" s="155">
        <f t="shared" si="33"/>
        <v>4.1666666666666661</v>
      </c>
      <c r="BH77" s="155">
        <f t="shared" si="34"/>
        <v>2.7777777777777781</v>
      </c>
      <c r="BI77" s="156">
        <f t="shared" si="35"/>
        <v>1.3888888888888891</v>
      </c>
      <c r="BJ77" s="154">
        <v>9.5238095238095237</v>
      </c>
      <c r="BK77" s="155">
        <v>4.7619047619047619</v>
      </c>
      <c r="BL77" s="155">
        <v>19.047619047619047</v>
      </c>
      <c r="BM77" s="155">
        <v>19.047619047619047</v>
      </c>
      <c r="BN77" s="155">
        <f t="shared" si="36"/>
        <v>13.095238095238095</v>
      </c>
      <c r="BO77" s="155">
        <f t="shared" si="37"/>
        <v>7.1428571428571423</v>
      </c>
      <c r="BP77" s="156">
        <f t="shared" si="38"/>
        <v>3.5714285714285712</v>
      </c>
      <c r="BQ77" s="154">
        <v>0</v>
      </c>
      <c r="BR77" s="155">
        <v>3.4482758620689653</v>
      </c>
      <c r="BS77" s="155">
        <v>0</v>
      </c>
      <c r="BT77" s="155">
        <v>6.8965517241379306</v>
      </c>
      <c r="BU77" s="155">
        <f t="shared" si="39"/>
        <v>2.5862068965517242</v>
      </c>
      <c r="BV77" s="155">
        <f t="shared" si="40"/>
        <v>3.3014727853666828</v>
      </c>
      <c r="BW77" s="156">
        <f t="shared" si="41"/>
        <v>1.6507363926833414</v>
      </c>
      <c r="BX77" s="154">
        <v>4</v>
      </c>
      <c r="BY77" s="155">
        <v>8</v>
      </c>
      <c r="BZ77" s="155">
        <v>12</v>
      </c>
      <c r="CA77" s="155">
        <v>20</v>
      </c>
      <c r="CB77" s="155">
        <f t="shared" si="42"/>
        <v>11</v>
      </c>
      <c r="CC77" s="155">
        <f t="shared" si="43"/>
        <v>6.831300510639732</v>
      </c>
      <c r="CD77" s="156">
        <f t="shared" si="44"/>
        <v>3.415650255319866</v>
      </c>
      <c r="CE77" s="154">
        <v>0</v>
      </c>
      <c r="CF77" s="155">
        <v>3.3333333333333335</v>
      </c>
      <c r="CG77" s="155">
        <v>3.3333333333333335</v>
      </c>
      <c r="CH77" s="155">
        <v>10</v>
      </c>
      <c r="CI77" s="155">
        <f t="shared" si="45"/>
        <v>4.166666666666667</v>
      </c>
      <c r="CJ77" s="155">
        <f t="shared" si="46"/>
        <v>4.1943524640393051</v>
      </c>
      <c r="CK77" s="156">
        <f t="shared" si="47"/>
        <v>2.0971762320196525</v>
      </c>
      <c r="CL77" s="168">
        <f t="shared" si="48"/>
        <v>35.014778325123153</v>
      </c>
      <c r="CN77" s="153" t="s">
        <v>537</v>
      </c>
    </row>
    <row r="78" spans="22:92" ht="15" customHeight="1" x14ac:dyDescent="0.2">
      <c r="V78" s="169" t="s">
        <v>539</v>
      </c>
      <c r="W78" s="170">
        <v>0</v>
      </c>
      <c r="X78" s="147">
        <v>0</v>
      </c>
      <c r="Y78" s="147">
        <v>0</v>
      </c>
      <c r="Z78" s="147">
        <v>0</v>
      </c>
      <c r="AA78" s="147">
        <f t="shared" si="49"/>
        <v>0</v>
      </c>
      <c r="AB78" s="147">
        <f t="shared" si="26"/>
        <v>0</v>
      </c>
      <c r="AC78" s="171">
        <f t="shared" si="24"/>
        <v>0</v>
      </c>
      <c r="AD78" s="172">
        <v>0</v>
      </c>
      <c r="AE78" s="173">
        <v>0</v>
      </c>
      <c r="AF78" s="173">
        <v>0</v>
      </c>
      <c r="AG78" s="173">
        <v>0</v>
      </c>
      <c r="AH78" s="147">
        <f t="shared" si="50"/>
        <v>0</v>
      </c>
      <c r="AI78" s="147">
        <f t="shared" si="27"/>
        <v>0</v>
      </c>
      <c r="AJ78" s="171">
        <f t="shared" si="28"/>
        <v>0</v>
      </c>
      <c r="AK78" s="172">
        <v>14.814814814814813</v>
      </c>
      <c r="AL78" s="173">
        <v>7.4074074074074066</v>
      </c>
      <c r="AM78" s="173">
        <v>11.111111111111111</v>
      </c>
      <c r="AN78" s="173">
        <v>3.7037037037037033</v>
      </c>
      <c r="AO78" s="147">
        <f t="shared" si="51"/>
        <v>9.2592592592592577</v>
      </c>
      <c r="AP78" s="147">
        <f t="shared" si="29"/>
        <v>4.7814609212437293</v>
      </c>
      <c r="AQ78" s="171">
        <f t="shared" si="30"/>
        <v>2.3907304606218647</v>
      </c>
      <c r="AR78" s="172">
        <v>21.428571428571427</v>
      </c>
      <c r="AS78" s="173">
        <v>7.1428571428571423</v>
      </c>
      <c r="AT78" s="173">
        <v>14.285714285714285</v>
      </c>
      <c r="AU78" s="173">
        <v>7.1428571428571423</v>
      </c>
      <c r="AV78" s="147">
        <f t="shared" si="52"/>
        <v>12.5</v>
      </c>
      <c r="AW78" s="147">
        <f t="shared" si="31"/>
        <v>6.8387650554024129</v>
      </c>
      <c r="AX78" s="171">
        <f t="shared" si="32"/>
        <v>3.4193825277012064</v>
      </c>
      <c r="AY78" s="168">
        <f t="shared" si="25"/>
        <v>21.75925925925926</v>
      </c>
      <c r="BA78" s="168"/>
      <c r="BB78" s="153" t="s">
        <v>539</v>
      </c>
      <c r="BC78" s="154">
        <v>0</v>
      </c>
      <c r="BD78" s="155">
        <v>0</v>
      </c>
      <c r="BE78" s="155">
        <v>0</v>
      </c>
      <c r="BF78" s="155">
        <v>0</v>
      </c>
      <c r="BG78" s="155">
        <f t="shared" si="33"/>
        <v>0</v>
      </c>
      <c r="BH78" s="155">
        <f t="shared" si="34"/>
        <v>0</v>
      </c>
      <c r="BI78" s="156">
        <f t="shared" si="35"/>
        <v>0</v>
      </c>
      <c r="BJ78" s="154">
        <v>4.7619047619047619</v>
      </c>
      <c r="BK78" s="155">
        <v>4.7619047619047619</v>
      </c>
      <c r="BL78" s="155">
        <v>4.7619047619047619</v>
      </c>
      <c r="BM78" s="155">
        <v>4.7619047619047619</v>
      </c>
      <c r="BN78" s="155">
        <f t="shared" si="36"/>
        <v>4.7619047619047619</v>
      </c>
      <c r="BO78" s="155">
        <f t="shared" si="37"/>
        <v>0</v>
      </c>
      <c r="BP78" s="156">
        <f t="shared" si="38"/>
        <v>0</v>
      </c>
      <c r="BQ78" s="154">
        <v>0</v>
      </c>
      <c r="BR78" s="155">
        <v>0</v>
      </c>
      <c r="BS78" s="155">
        <v>0</v>
      </c>
      <c r="BT78" s="155">
        <v>0</v>
      </c>
      <c r="BU78" s="155">
        <f t="shared" si="39"/>
        <v>0</v>
      </c>
      <c r="BV78" s="155">
        <f t="shared" si="40"/>
        <v>0</v>
      </c>
      <c r="BW78" s="156">
        <f t="shared" si="41"/>
        <v>0</v>
      </c>
      <c r="BX78" s="154">
        <v>0</v>
      </c>
      <c r="BY78" s="155">
        <v>0</v>
      </c>
      <c r="BZ78" s="155">
        <v>0</v>
      </c>
      <c r="CA78" s="155">
        <v>4</v>
      </c>
      <c r="CB78" s="155">
        <f t="shared" si="42"/>
        <v>1</v>
      </c>
      <c r="CC78" s="155">
        <f t="shared" si="43"/>
        <v>2</v>
      </c>
      <c r="CD78" s="156">
        <f t="shared" si="44"/>
        <v>1</v>
      </c>
      <c r="CE78" s="154">
        <v>0</v>
      </c>
      <c r="CF78" s="155">
        <v>0</v>
      </c>
      <c r="CG78" s="155">
        <v>0</v>
      </c>
      <c r="CH78" s="155">
        <v>0</v>
      </c>
      <c r="CI78" s="155">
        <f t="shared" si="45"/>
        <v>0</v>
      </c>
      <c r="CJ78" s="155">
        <f t="shared" si="46"/>
        <v>0</v>
      </c>
      <c r="CK78" s="156">
        <f t="shared" si="47"/>
        <v>0</v>
      </c>
      <c r="CL78" s="168">
        <f t="shared" si="48"/>
        <v>5.7619047619047619</v>
      </c>
      <c r="CN78" s="153" t="s">
        <v>539</v>
      </c>
    </row>
    <row r="79" spans="22:92" ht="15" customHeight="1" x14ac:dyDescent="0.2">
      <c r="V79" s="169" t="s">
        <v>540</v>
      </c>
      <c r="W79" s="170">
        <v>0</v>
      </c>
      <c r="X79" s="147">
        <v>0</v>
      </c>
      <c r="Y79" s="147">
        <v>0</v>
      </c>
      <c r="Z79" s="147">
        <v>0</v>
      </c>
      <c r="AA79" s="147">
        <f t="shared" si="49"/>
        <v>0</v>
      </c>
      <c r="AB79" s="147">
        <f t="shared" si="26"/>
        <v>0</v>
      </c>
      <c r="AC79" s="171">
        <f t="shared" si="24"/>
        <v>0</v>
      </c>
      <c r="AD79" s="172">
        <v>0</v>
      </c>
      <c r="AE79" s="173">
        <v>0</v>
      </c>
      <c r="AF79" s="173">
        <v>0</v>
      </c>
      <c r="AG79" s="173">
        <v>0</v>
      </c>
      <c r="AH79" s="147">
        <f t="shared" si="50"/>
        <v>0</v>
      </c>
      <c r="AI79" s="147">
        <f t="shared" si="27"/>
        <v>0</v>
      </c>
      <c r="AJ79" s="171">
        <f t="shared" si="28"/>
        <v>0</v>
      </c>
      <c r="AK79" s="172">
        <v>0</v>
      </c>
      <c r="AL79" s="173">
        <v>0</v>
      </c>
      <c r="AM79" s="173">
        <v>0</v>
      </c>
      <c r="AN79" s="173">
        <v>0</v>
      </c>
      <c r="AO79" s="147">
        <f t="shared" si="51"/>
        <v>0</v>
      </c>
      <c r="AP79" s="147">
        <f t="shared" si="29"/>
        <v>0</v>
      </c>
      <c r="AQ79" s="171">
        <f t="shared" si="30"/>
        <v>0</v>
      </c>
      <c r="AR79" s="172">
        <v>0</v>
      </c>
      <c r="AS79" s="173">
        <v>0</v>
      </c>
      <c r="AT79" s="173">
        <v>7.1428571428571423</v>
      </c>
      <c r="AU79" s="173">
        <v>0</v>
      </c>
      <c r="AV79" s="147">
        <f t="shared" si="52"/>
        <v>1.7857142857142856</v>
      </c>
      <c r="AW79" s="147">
        <f t="shared" si="31"/>
        <v>3.5714285714285712</v>
      </c>
      <c r="AX79" s="171">
        <f t="shared" si="32"/>
        <v>1.7857142857142856</v>
      </c>
      <c r="AY79" s="168">
        <f t="shared" si="25"/>
        <v>1.7857142857142856</v>
      </c>
      <c r="BA79" s="168"/>
      <c r="BB79" s="153" t="s">
        <v>540</v>
      </c>
      <c r="BC79" s="154">
        <v>0</v>
      </c>
      <c r="BD79" s="155">
        <v>0</v>
      </c>
      <c r="BE79" s="155">
        <v>0</v>
      </c>
      <c r="BF79" s="155">
        <v>0</v>
      </c>
      <c r="BG79" s="155">
        <f t="shared" si="33"/>
        <v>0</v>
      </c>
      <c r="BH79" s="155">
        <f t="shared" si="34"/>
        <v>0</v>
      </c>
      <c r="BI79" s="156">
        <f t="shared" si="35"/>
        <v>0</v>
      </c>
      <c r="BJ79" s="154">
        <v>0</v>
      </c>
      <c r="BK79" s="155">
        <v>0</v>
      </c>
      <c r="BL79" s="155">
        <v>0</v>
      </c>
      <c r="BM79" s="155">
        <v>0</v>
      </c>
      <c r="BN79" s="155">
        <f t="shared" si="36"/>
        <v>0</v>
      </c>
      <c r="BO79" s="155">
        <f t="shared" si="37"/>
        <v>0</v>
      </c>
      <c r="BP79" s="156">
        <f t="shared" si="38"/>
        <v>0</v>
      </c>
      <c r="BQ79" s="154">
        <v>0</v>
      </c>
      <c r="BR79" s="155">
        <v>0</v>
      </c>
      <c r="BS79" s="155">
        <v>0</v>
      </c>
      <c r="BT79" s="155">
        <v>0</v>
      </c>
      <c r="BU79" s="155">
        <f t="shared" si="39"/>
        <v>0</v>
      </c>
      <c r="BV79" s="155">
        <f t="shared" si="40"/>
        <v>0</v>
      </c>
      <c r="BW79" s="156">
        <f t="shared" si="41"/>
        <v>0</v>
      </c>
      <c r="BX79" s="154">
        <v>0</v>
      </c>
      <c r="BY79" s="155">
        <v>0</v>
      </c>
      <c r="BZ79" s="155">
        <v>0</v>
      </c>
      <c r="CA79" s="155">
        <v>0</v>
      </c>
      <c r="CB79" s="155">
        <f t="shared" si="42"/>
        <v>0</v>
      </c>
      <c r="CC79" s="155">
        <f t="shared" si="43"/>
        <v>0</v>
      </c>
      <c r="CD79" s="156">
        <f t="shared" si="44"/>
        <v>0</v>
      </c>
      <c r="CE79" s="154">
        <v>0</v>
      </c>
      <c r="CF79" s="155">
        <v>0</v>
      </c>
      <c r="CG79" s="155">
        <v>0</v>
      </c>
      <c r="CH79" s="155">
        <v>0</v>
      </c>
      <c r="CI79" s="155">
        <f t="shared" si="45"/>
        <v>0</v>
      </c>
      <c r="CJ79" s="155">
        <f t="shared" si="46"/>
        <v>0</v>
      </c>
      <c r="CK79" s="156">
        <f t="shared" si="47"/>
        <v>0</v>
      </c>
      <c r="CL79" s="168">
        <f t="shared" si="48"/>
        <v>0</v>
      </c>
      <c r="CN79" s="153" t="s">
        <v>540</v>
      </c>
    </row>
    <row r="80" spans="22:92" ht="15" customHeight="1" x14ac:dyDescent="0.2">
      <c r="V80" s="169" t="s">
        <v>542</v>
      </c>
      <c r="W80" s="170">
        <v>0</v>
      </c>
      <c r="X80" s="147">
        <v>0</v>
      </c>
      <c r="Y80" s="147">
        <v>0</v>
      </c>
      <c r="Z80" s="147">
        <v>0</v>
      </c>
      <c r="AA80" s="147">
        <f t="shared" si="49"/>
        <v>0</v>
      </c>
      <c r="AB80" s="147">
        <f t="shared" si="26"/>
        <v>0</v>
      </c>
      <c r="AC80" s="171">
        <f t="shared" si="24"/>
        <v>0</v>
      </c>
      <c r="AD80" s="172">
        <v>0</v>
      </c>
      <c r="AE80" s="173">
        <v>0</v>
      </c>
      <c r="AF80" s="173">
        <v>0</v>
      </c>
      <c r="AG80" s="173">
        <v>0</v>
      </c>
      <c r="AH80" s="147">
        <f t="shared" si="50"/>
        <v>0</v>
      </c>
      <c r="AI80" s="147">
        <f t="shared" si="27"/>
        <v>0</v>
      </c>
      <c r="AJ80" s="171">
        <f t="shared" si="28"/>
        <v>0</v>
      </c>
      <c r="AK80" s="172">
        <v>0</v>
      </c>
      <c r="AL80" s="173">
        <v>0</v>
      </c>
      <c r="AM80" s="173">
        <v>0</v>
      </c>
      <c r="AN80" s="173">
        <v>0</v>
      </c>
      <c r="AO80" s="147">
        <f t="shared" si="51"/>
        <v>0</v>
      </c>
      <c r="AP80" s="147">
        <f t="shared" si="29"/>
        <v>0</v>
      </c>
      <c r="AQ80" s="171">
        <f t="shared" si="30"/>
        <v>0</v>
      </c>
      <c r="AR80" s="172">
        <v>0</v>
      </c>
      <c r="AS80" s="173">
        <v>0</v>
      </c>
      <c r="AT80" s="173">
        <v>0</v>
      </c>
      <c r="AU80" s="173">
        <v>0</v>
      </c>
      <c r="AV80" s="147">
        <f t="shared" si="52"/>
        <v>0</v>
      </c>
      <c r="AW80" s="147">
        <f t="shared" si="31"/>
        <v>0</v>
      </c>
      <c r="AX80" s="171">
        <f t="shared" si="32"/>
        <v>0</v>
      </c>
      <c r="AY80" s="168">
        <f t="shared" si="25"/>
        <v>0</v>
      </c>
      <c r="BA80" s="168"/>
      <c r="BB80" s="153" t="s">
        <v>542</v>
      </c>
      <c r="BC80" s="154">
        <v>0</v>
      </c>
      <c r="BD80" s="155">
        <v>0</v>
      </c>
      <c r="BE80" s="155">
        <v>0</v>
      </c>
      <c r="BF80" s="155">
        <v>0</v>
      </c>
      <c r="BG80" s="155">
        <f t="shared" si="33"/>
        <v>0</v>
      </c>
      <c r="BH80" s="155">
        <f t="shared" si="34"/>
        <v>0</v>
      </c>
      <c r="BI80" s="156">
        <f t="shared" si="35"/>
        <v>0</v>
      </c>
      <c r="BJ80" s="154">
        <v>0</v>
      </c>
      <c r="BK80" s="155">
        <v>0</v>
      </c>
      <c r="BL80" s="155">
        <v>0</v>
      </c>
      <c r="BM80" s="155">
        <v>0</v>
      </c>
      <c r="BN80" s="155">
        <f t="shared" si="36"/>
        <v>0</v>
      </c>
      <c r="BO80" s="155">
        <f t="shared" si="37"/>
        <v>0</v>
      </c>
      <c r="BP80" s="156">
        <f t="shared" si="38"/>
        <v>0</v>
      </c>
      <c r="BQ80" s="154">
        <v>0</v>
      </c>
      <c r="BR80" s="155">
        <v>3.4482758620689653</v>
      </c>
      <c r="BS80" s="155">
        <v>3.4482758620689653</v>
      </c>
      <c r="BT80" s="155">
        <v>0</v>
      </c>
      <c r="BU80" s="155">
        <f t="shared" si="39"/>
        <v>1.7241379310344827</v>
      </c>
      <c r="BV80" s="155">
        <f t="shared" si="40"/>
        <v>1.990862997205606</v>
      </c>
      <c r="BW80" s="156">
        <f t="shared" si="41"/>
        <v>0.995431498602803</v>
      </c>
      <c r="BX80" s="154">
        <v>0</v>
      </c>
      <c r="BY80" s="155">
        <v>0</v>
      </c>
      <c r="BZ80" s="155">
        <v>0</v>
      </c>
      <c r="CA80" s="155">
        <v>0</v>
      </c>
      <c r="CB80" s="155">
        <f t="shared" si="42"/>
        <v>0</v>
      </c>
      <c r="CC80" s="155">
        <f t="shared" si="43"/>
        <v>0</v>
      </c>
      <c r="CD80" s="156">
        <f t="shared" si="44"/>
        <v>0</v>
      </c>
      <c r="CE80" s="154">
        <v>0</v>
      </c>
      <c r="CF80" s="155">
        <v>0</v>
      </c>
      <c r="CG80" s="155">
        <v>0</v>
      </c>
      <c r="CH80" s="155">
        <v>0</v>
      </c>
      <c r="CI80" s="155">
        <f t="shared" si="45"/>
        <v>0</v>
      </c>
      <c r="CJ80" s="155">
        <f t="shared" si="46"/>
        <v>0</v>
      </c>
      <c r="CK80" s="156">
        <f t="shared" si="47"/>
        <v>0</v>
      </c>
      <c r="CL80" s="168">
        <f t="shared" si="48"/>
        <v>1.7241379310344827</v>
      </c>
      <c r="CN80" s="153" t="s">
        <v>542</v>
      </c>
    </row>
    <row r="81" spans="22:92" ht="15" customHeight="1" x14ac:dyDescent="0.2">
      <c r="V81" s="169" t="s">
        <v>543</v>
      </c>
      <c r="W81" s="170">
        <v>0</v>
      </c>
      <c r="X81" s="147">
        <v>0</v>
      </c>
      <c r="Y81" s="147">
        <v>0</v>
      </c>
      <c r="Z81" s="147">
        <v>0</v>
      </c>
      <c r="AA81" s="147">
        <f t="shared" si="49"/>
        <v>0</v>
      </c>
      <c r="AB81" s="147">
        <f t="shared" si="26"/>
        <v>0</v>
      </c>
      <c r="AC81" s="171">
        <f t="shared" si="24"/>
        <v>0</v>
      </c>
      <c r="AD81" s="172">
        <v>0</v>
      </c>
      <c r="AE81" s="173">
        <v>0</v>
      </c>
      <c r="AF81" s="173">
        <v>0</v>
      </c>
      <c r="AG81" s="173">
        <v>0</v>
      </c>
      <c r="AH81" s="147">
        <f t="shared" si="50"/>
        <v>0</v>
      </c>
      <c r="AI81" s="147">
        <f t="shared" si="27"/>
        <v>0</v>
      </c>
      <c r="AJ81" s="171">
        <f t="shared" si="28"/>
        <v>0</v>
      </c>
      <c r="AK81" s="172">
        <v>0</v>
      </c>
      <c r="AL81" s="173">
        <v>0</v>
      </c>
      <c r="AM81" s="173">
        <v>0</v>
      </c>
      <c r="AN81" s="173">
        <v>0</v>
      </c>
      <c r="AO81" s="147">
        <f t="shared" si="51"/>
        <v>0</v>
      </c>
      <c r="AP81" s="147">
        <f t="shared" si="29"/>
        <v>0</v>
      </c>
      <c r="AQ81" s="171">
        <f t="shared" si="30"/>
        <v>0</v>
      </c>
      <c r="AR81" s="172">
        <v>0</v>
      </c>
      <c r="AS81" s="173">
        <v>0</v>
      </c>
      <c r="AT81" s="173">
        <v>0</v>
      </c>
      <c r="AU81" s="173">
        <v>0</v>
      </c>
      <c r="AV81" s="147">
        <f t="shared" si="52"/>
        <v>0</v>
      </c>
      <c r="AW81" s="147">
        <f t="shared" si="31"/>
        <v>0</v>
      </c>
      <c r="AX81" s="171">
        <f t="shared" si="32"/>
        <v>0</v>
      </c>
      <c r="AY81" s="168">
        <f t="shared" si="25"/>
        <v>0</v>
      </c>
      <c r="BA81" s="168"/>
      <c r="BB81" s="153" t="s">
        <v>543</v>
      </c>
      <c r="BC81" s="154">
        <v>0</v>
      </c>
      <c r="BD81" s="155">
        <v>0</v>
      </c>
      <c r="BE81" s="155">
        <v>0</v>
      </c>
      <c r="BF81" s="155">
        <v>0</v>
      </c>
      <c r="BG81" s="155">
        <f t="shared" si="33"/>
        <v>0</v>
      </c>
      <c r="BH81" s="155">
        <f t="shared" si="34"/>
        <v>0</v>
      </c>
      <c r="BI81" s="156">
        <f t="shared" si="35"/>
        <v>0</v>
      </c>
      <c r="BJ81" s="154">
        <v>0</v>
      </c>
      <c r="BK81" s="155">
        <v>0</v>
      </c>
      <c r="BL81" s="155">
        <v>0</v>
      </c>
      <c r="BM81" s="155">
        <v>0</v>
      </c>
      <c r="BN81" s="155">
        <f t="shared" si="36"/>
        <v>0</v>
      </c>
      <c r="BO81" s="155">
        <f t="shared" si="37"/>
        <v>0</v>
      </c>
      <c r="BP81" s="156">
        <f t="shared" si="38"/>
        <v>0</v>
      </c>
      <c r="BQ81" s="154">
        <v>0</v>
      </c>
      <c r="BR81" s="155">
        <v>3.4482758620689653</v>
      </c>
      <c r="BS81" s="155">
        <v>3.4482758620689653</v>
      </c>
      <c r="BT81" s="155">
        <v>3.4482758620689653</v>
      </c>
      <c r="BU81" s="155">
        <f t="shared" si="39"/>
        <v>2.5862068965517242</v>
      </c>
      <c r="BV81" s="155">
        <f t="shared" si="40"/>
        <v>1.7241379310344818</v>
      </c>
      <c r="BW81" s="156">
        <f t="shared" si="41"/>
        <v>0.86206896551724088</v>
      </c>
      <c r="BX81" s="154">
        <v>0</v>
      </c>
      <c r="BY81" s="155">
        <v>0</v>
      </c>
      <c r="BZ81" s="155">
        <v>0</v>
      </c>
      <c r="CA81" s="155">
        <v>0</v>
      </c>
      <c r="CB81" s="155">
        <f t="shared" si="42"/>
        <v>0</v>
      </c>
      <c r="CC81" s="155">
        <f t="shared" si="43"/>
        <v>0</v>
      </c>
      <c r="CD81" s="156">
        <f t="shared" si="44"/>
        <v>0</v>
      </c>
      <c r="CE81" s="154">
        <v>0</v>
      </c>
      <c r="CF81" s="155">
        <v>0</v>
      </c>
      <c r="CG81" s="155">
        <v>0</v>
      </c>
      <c r="CH81" s="155">
        <v>0</v>
      </c>
      <c r="CI81" s="155">
        <f t="shared" si="45"/>
        <v>0</v>
      </c>
      <c r="CJ81" s="155">
        <f t="shared" si="46"/>
        <v>0</v>
      </c>
      <c r="CK81" s="156">
        <f t="shared" si="47"/>
        <v>0</v>
      </c>
      <c r="CL81" s="168">
        <f t="shared" si="48"/>
        <v>2.5862068965517242</v>
      </c>
      <c r="CN81" s="153" t="s">
        <v>543</v>
      </c>
    </row>
    <row r="82" spans="22:92" ht="15" customHeight="1" thickBot="1" x14ac:dyDescent="0.25">
      <c r="V82" s="174" t="s">
        <v>515</v>
      </c>
      <c r="W82" s="175">
        <v>65.217391304347828</v>
      </c>
      <c r="X82" s="176">
        <v>56.521739130434781</v>
      </c>
      <c r="Y82" s="176">
        <v>47.826086956521742</v>
      </c>
      <c r="Z82" s="176">
        <v>0</v>
      </c>
      <c r="AA82" s="176">
        <f t="shared" si="49"/>
        <v>42.391304347826086</v>
      </c>
      <c r="AB82" s="176">
        <f t="shared" si="26"/>
        <v>29.139085888236387</v>
      </c>
      <c r="AC82" s="177">
        <f t="shared" si="24"/>
        <v>14.569542944118194</v>
      </c>
      <c r="AD82" s="178">
        <v>46.666666666666664</v>
      </c>
      <c r="AE82" s="179">
        <v>40</v>
      </c>
      <c r="AF82" s="179">
        <v>33.333333333333329</v>
      </c>
      <c r="AG82" s="179">
        <v>57.142857142857139</v>
      </c>
      <c r="AH82" s="176">
        <f t="shared" si="50"/>
        <v>44.285714285714278</v>
      </c>
      <c r="AI82" s="176">
        <f t="shared" si="27"/>
        <v>10.153768629663199</v>
      </c>
      <c r="AJ82" s="177">
        <f t="shared" si="28"/>
        <v>5.0768843148315996</v>
      </c>
      <c r="AK82" s="178">
        <v>59.259259259259252</v>
      </c>
      <c r="AL82" s="179">
        <v>77.777777777777786</v>
      </c>
      <c r="AM82" s="179">
        <v>48.148148148148145</v>
      </c>
      <c r="AN82" s="179">
        <v>48.148148148148145</v>
      </c>
      <c r="AO82" s="176">
        <f t="shared" si="51"/>
        <v>58.333333333333336</v>
      </c>
      <c r="AP82" s="176">
        <f t="shared" si="29"/>
        <v>13.981174880131025</v>
      </c>
      <c r="AQ82" s="177">
        <f t="shared" si="30"/>
        <v>6.9905874400655126</v>
      </c>
      <c r="AR82" s="178">
        <v>42.857142857142854</v>
      </c>
      <c r="AS82" s="179">
        <v>57.142857142857139</v>
      </c>
      <c r="AT82" s="179">
        <v>57.142857142857139</v>
      </c>
      <c r="AU82" s="179">
        <v>35.714285714285715</v>
      </c>
      <c r="AV82" s="176">
        <f t="shared" si="52"/>
        <v>48.214285714285715</v>
      </c>
      <c r="AW82" s="176">
        <f t="shared" si="31"/>
        <v>10.714285714285724</v>
      </c>
      <c r="AX82" s="177">
        <f t="shared" si="32"/>
        <v>5.3571428571428621</v>
      </c>
      <c r="AY82" s="168">
        <f t="shared" si="25"/>
        <v>193.22463768115941</v>
      </c>
      <c r="BA82" s="168"/>
      <c r="BB82" s="157" t="s">
        <v>515</v>
      </c>
      <c r="BC82" s="158">
        <v>66.666666666666657</v>
      </c>
      <c r="BD82" s="159">
        <v>66.666666666666657</v>
      </c>
      <c r="BE82" s="159">
        <v>72.222222222222214</v>
      </c>
      <c r="BF82" s="159">
        <v>66.666666666666657</v>
      </c>
      <c r="BG82" s="159">
        <f t="shared" si="33"/>
        <v>68.055555555555543</v>
      </c>
      <c r="BH82" s="159">
        <f t="shared" si="34"/>
        <v>2.7777777777777786</v>
      </c>
      <c r="BI82" s="160">
        <f t="shared" si="35"/>
        <v>1.3888888888888893</v>
      </c>
      <c r="BJ82" s="158">
        <v>66.666666666666657</v>
      </c>
      <c r="BK82" s="159">
        <v>71.428571428571431</v>
      </c>
      <c r="BL82" s="159">
        <v>52.380952380952387</v>
      </c>
      <c r="BM82" s="159">
        <v>52.380952380952387</v>
      </c>
      <c r="BN82" s="159">
        <f t="shared" si="36"/>
        <v>60.714285714285708</v>
      </c>
      <c r="BO82" s="159">
        <f t="shared" si="37"/>
        <v>9.8169181562325676</v>
      </c>
      <c r="BP82" s="160">
        <f t="shared" si="38"/>
        <v>4.9084590781162838</v>
      </c>
      <c r="BQ82" s="158">
        <v>89.65517241379311</v>
      </c>
      <c r="BR82" s="159">
        <v>82.758620689655174</v>
      </c>
      <c r="BS82" s="159">
        <v>72.41379310344827</v>
      </c>
      <c r="BT82" s="159">
        <v>75.862068965517238</v>
      </c>
      <c r="BU82" s="159">
        <f t="shared" si="39"/>
        <v>80.172413793103459</v>
      </c>
      <c r="BV82" s="159">
        <f t="shared" si="40"/>
        <v>7.6460544227874028</v>
      </c>
      <c r="BW82" s="160">
        <f t="shared" si="41"/>
        <v>3.8230272113937014</v>
      </c>
      <c r="BX82" s="158">
        <v>76</v>
      </c>
      <c r="BY82" s="159">
        <v>80</v>
      </c>
      <c r="BZ82" s="159">
        <v>68</v>
      </c>
      <c r="CA82" s="159">
        <v>68</v>
      </c>
      <c r="CB82" s="159">
        <f>AVERAGE(BX82:CA82)</f>
        <v>73</v>
      </c>
      <c r="CC82" s="159">
        <f t="shared" si="43"/>
        <v>6</v>
      </c>
      <c r="CD82" s="160">
        <f t="shared" si="44"/>
        <v>3</v>
      </c>
      <c r="CE82" s="158">
        <v>80</v>
      </c>
      <c r="CF82" s="159">
        <v>66.666666666666657</v>
      </c>
      <c r="CG82" s="159">
        <v>56.666666666666664</v>
      </c>
      <c r="CH82" s="159">
        <v>66.666666666666657</v>
      </c>
      <c r="CI82" s="159">
        <f>AVERAGE(CE82:CH82)</f>
        <v>67.5</v>
      </c>
      <c r="CJ82" s="159">
        <f t="shared" si="46"/>
        <v>9.574271077563381</v>
      </c>
      <c r="CK82" s="160">
        <f t="shared" si="47"/>
        <v>4.7871355387816905</v>
      </c>
      <c r="CL82" s="168">
        <f t="shared" si="48"/>
        <v>349.4422550629447</v>
      </c>
      <c r="CN82" s="157" t="s">
        <v>515</v>
      </c>
    </row>
    <row r="83" spans="22:92" ht="15" customHeight="1" thickBot="1" x14ac:dyDescent="0.25">
      <c r="V83" s="180"/>
      <c r="W83" s="180"/>
      <c r="X83" s="180"/>
      <c r="Y83" s="180"/>
    </row>
    <row r="84" spans="22:92" x14ac:dyDescent="0.2">
      <c r="W84" s="336" t="s">
        <v>129</v>
      </c>
      <c r="X84" s="337"/>
      <c r="Y84" s="339"/>
      <c r="Z84" s="336" t="s">
        <v>69</v>
      </c>
      <c r="AA84" s="337"/>
      <c r="AB84" s="338"/>
      <c r="AC84" s="340" t="s">
        <v>73</v>
      </c>
      <c r="AD84" s="341"/>
      <c r="AE84" s="341"/>
      <c r="AF84" s="336" t="s">
        <v>30</v>
      </c>
      <c r="AG84" s="337"/>
      <c r="AH84" s="338"/>
      <c r="BC84" s="336" t="s">
        <v>52</v>
      </c>
      <c r="BD84" s="337"/>
      <c r="BE84" s="338"/>
      <c r="BF84" s="336" t="s">
        <v>56</v>
      </c>
      <c r="BG84" s="337"/>
      <c r="BH84" s="338"/>
      <c r="BI84" s="340" t="s">
        <v>61</v>
      </c>
      <c r="BJ84" s="341"/>
      <c r="BK84" s="347"/>
      <c r="BL84" s="336" t="s">
        <v>65</v>
      </c>
      <c r="BM84" s="337"/>
      <c r="BN84" s="338"/>
      <c r="BO84" s="336" t="s">
        <v>25</v>
      </c>
      <c r="BP84" s="337"/>
      <c r="BQ84" s="338"/>
    </row>
    <row r="85" spans="22:92" x14ac:dyDescent="0.2">
      <c r="W85" s="181" t="s">
        <v>544</v>
      </c>
      <c r="X85" s="149" t="s">
        <v>286</v>
      </c>
      <c r="Y85" s="182" t="s">
        <v>287</v>
      </c>
      <c r="Z85" s="181" t="s">
        <v>544</v>
      </c>
      <c r="AA85" s="149" t="s">
        <v>286</v>
      </c>
      <c r="AB85" s="183" t="s">
        <v>287</v>
      </c>
      <c r="AC85" s="181" t="s">
        <v>544</v>
      </c>
      <c r="AD85" s="149" t="s">
        <v>286</v>
      </c>
      <c r="AE85" s="182" t="s">
        <v>287</v>
      </c>
      <c r="AF85" s="181" t="s">
        <v>544</v>
      </c>
      <c r="AG85" s="149" t="s">
        <v>286</v>
      </c>
      <c r="AH85" s="183" t="s">
        <v>287</v>
      </c>
      <c r="BC85" s="181" t="s">
        <v>544</v>
      </c>
      <c r="BD85" s="149" t="s">
        <v>286</v>
      </c>
      <c r="BE85" s="183" t="s">
        <v>287</v>
      </c>
      <c r="BF85" s="181" t="s">
        <v>544</v>
      </c>
      <c r="BG85" s="149" t="s">
        <v>286</v>
      </c>
      <c r="BH85" s="183" t="s">
        <v>287</v>
      </c>
      <c r="BI85" s="181" t="s">
        <v>544</v>
      </c>
      <c r="BJ85" s="149" t="s">
        <v>286</v>
      </c>
      <c r="BK85" s="183" t="s">
        <v>287</v>
      </c>
      <c r="BL85" s="181" t="s">
        <v>544</v>
      </c>
      <c r="BM85" s="149" t="s">
        <v>286</v>
      </c>
      <c r="BN85" s="183" t="s">
        <v>287</v>
      </c>
      <c r="BO85" s="181" t="s">
        <v>544</v>
      </c>
      <c r="BP85" s="149" t="s">
        <v>286</v>
      </c>
      <c r="BQ85" s="183" t="s">
        <v>287</v>
      </c>
    </row>
    <row r="86" spans="22:92" x14ac:dyDescent="0.2">
      <c r="V86" s="184" t="s">
        <v>547</v>
      </c>
      <c r="W86" s="172">
        <f>SUM(AA60,AA64,AA66,AA71,AA75,AA61,AA62,AA73)</f>
        <v>42.391304347826086</v>
      </c>
      <c r="X86" s="173">
        <f>SUM(AB60,AB64,AB66,AB71,AB75,AB61,AB62,AB73)</f>
        <v>64.775498063861264</v>
      </c>
      <c r="Y86" s="185">
        <f>SUM(AC60,AC64,AC66,AC71,AC75,AC61,AC62,AC73)</f>
        <v>32.387749031930632</v>
      </c>
      <c r="Z86" s="172">
        <f>SUM(AH60,AH61,AH62,AH64,AH66,AH71,AH75)</f>
        <v>15.238095238095237</v>
      </c>
      <c r="AA86" s="173">
        <f>SUM(AI60,AI61,AI62,AI64,AI66,AI71,AI75)</f>
        <v>22.896117490623347</v>
      </c>
      <c r="AB86" s="186">
        <f>SUM(AJ60,AJ61,AJ62,AJ64,AJ66,AJ71,AJ75)</f>
        <v>11.448058745311673</v>
      </c>
      <c r="AC86" s="172">
        <f>SUM(AQ60,AQ61,AQ62,AQ64,AQ66,AQ71,AQ75)</f>
        <v>9.3445566030776881</v>
      </c>
      <c r="AD86" s="187">
        <f>SUM(AR60,AR61,AR62,AR64,AR66,AR71,AR75)</f>
        <v>0</v>
      </c>
      <c r="AE86" s="188">
        <f>SUM(AS60,AS61,AS62,AS64,AS66,AS71,AS75)</f>
        <v>0</v>
      </c>
      <c r="AF86" s="172">
        <f>SUM(AV60,AV61,AV62,AV64,AV66,AV68,AV71,AV75)</f>
        <v>1.7857142857142856</v>
      </c>
      <c r="AG86" s="173">
        <f>SUM(AW60,AW61,AW62,AW64,AW66,AW68,AW71,AW75)</f>
        <v>3.5714285714285712</v>
      </c>
      <c r="AH86" s="186">
        <f>SUM(AX60,AX61,AX62,AX64,AX66,AX68,AX71,AX75)</f>
        <v>1.7857142857142856</v>
      </c>
      <c r="BC86" s="170">
        <f>SUM(BG60,BG64,BG66,BG71,BG75,BG61,BG62,BG73)</f>
        <v>2.7777777777777777</v>
      </c>
      <c r="BD86" s="147">
        <f>SUM(BH60,BH64,BH66,BH71,BH75,BH61,BH62,BH73)</f>
        <v>3.2075014954979206</v>
      </c>
      <c r="BE86" s="171">
        <f>BD86/SQRT(4)</f>
        <v>1.6037507477489603</v>
      </c>
      <c r="BF86" s="170">
        <f>SUM(BN60,BN61,BN62,BN64,BN66,BN71,BN75)</f>
        <v>7.1428571428571432</v>
      </c>
      <c r="BG86" s="147">
        <f>SUM(BO60,BO61,BO62,BO64,BO66,BO71,BO75)</f>
        <v>4.7619047619047619</v>
      </c>
      <c r="BH86" s="171">
        <f>BG86/SQRT(4)</f>
        <v>2.3809523809523809</v>
      </c>
      <c r="BI86" s="170">
        <f>SUM(BU60,BU61,BU62,BU64,BU66,BU71,BU75)</f>
        <v>0</v>
      </c>
      <c r="BJ86" s="189">
        <f>SUM(BV60,BV61,BV62,BV64,BV66,BV71,BV75)</f>
        <v>0</v>
      </c>
      <c r="BK86" s="190">
        <f>BJ86/SQRT(4)</f>
        <v>0</v>
      </c>
      <c r="BL86" s="170">
        <f>SUM(CB60,CB61,CB62,CB64,CB66,CB68,CB71,CB75)</f>
        <v>1</v>
      </c>
      <c r="BM86" s="147">
        <f>SUM(CC60,CC61,CC62,CC64,CC66,CC68,CC71,CC75)</f>
        <v>2</v>
      </c>
      <c r="BN86" s="171">
        <f>BM86/SQRT(4)</f>
        <v>1</v>
      </c>
      <c r="BO86" s="170">
        <f>SUM(CI60,CI61,CI62,CI64,CI66,CI68,CI71,CI75)</f>
        <v>2.5</v>
      </c>
      <c r="BP86" s="147">
        <f>SUM(CJ60,CJ61,CJ62,CJ64,CJ66,CJ68,CJ71,CJ75)</f>
        <v>3.5911675639654197</v>
      </c>
      <c r="BQ86" s="171">
        <f>BP86/SQRT(4)</f>
        <v>1.7955837819827098</v>
      </c>
    </row>
    <row r="87" spans="22:92" x14ac:dyDescent="0.2">
      <c r="V87" s="184" t="s">
        <v>546</v>
      </c>
      <c r="W87" s="172">
        <f>SUM(AA69,AA72,AA73,AA74,AA75,AA76,AA77,AA79)</f>
        <v>7.3578595317725748</v>
      </c>
      <c r="X87" s="173">
        <f>SUM(AB69,AB72,AB73,AB74,AB75,AB76,AB77,AB79)</f>
        <v>8.7546922458951251</v>
      </c>
      <c r="Y87" s="185">
        <f>SUM(AC69,AC72,AC73,AC74,AC75,AC76,AC77,AC79)</f>
        <v>4.3773461229475625</v>
      </c>
      <c r="Z87" s="172">
        <f>SUM(AH69,AH72,AH73,AH74,AH75,AH76,AH77,AH79)</f>
        <v>8.5714285714285712</v>
      </c>
      <c r="AA87" s="173">
        <f>SUM(AI69,AI72,AI73,AI74,AI75,AI76,AI77,AI79)</f>
        <v>13.468027074802714</v>
      </c>
      <c r="AB87" s="186">
        <f>SUM(AJ69,AJ72,AJ73,AJ74,AJ75,AJ76,AJ77,AJ79)</f>
        <v>6.7340135374013572</v>
      </c>
      <c r="AC87" s="172">
        <f>SUM(AO69,AO72,AO73,AO74,AO75,AO76,AO77,AO79)</f>
        <v>2.7777777777777777</v>
      </c>
      <c r="AD87" s="187">
        <f>SUM(AP69,AP72,AP73,AP74,AP75,AP76,AP77,AP79)</f>
        <v>3.5460263250234743</v>
      </c>
      <c r="AE87" s="188">
        <f>SUM(AQ69,AQ72,AQ73,AQ74,AQ75,AQ76,AQ77,AQ79)</f>
        <v>1.7730131625117371</v>
      </c>
      <c r="AF87" s="172">
        <f>SUM(AV69,AV72,AV73,AV74,AV75,AV76,AV77,AV79)</f>
        <v>35.714285714285708</v>
      </c>
      <c r="AG87" s="173">
        <f>SUM(AW69,AW72,AW73,AW74,AW75,AW76,AW77,AW79)</f>
        <v>22.913036626142393</v>
      </c>
      <c r="AH87" s="186">
        <f>SUM(AX69,AX72,AX73,AX74,AX75,AX76,AX77,AX79)</f>
        <v>11.456518313071197</v>
      </c>
      <c r="BC87" s="170">
        <f>SUM(BG69,BG72,BG73,BG74,BG75,BG76,BG77,BG79)</f>
        <v>6.9444444444444438</v>
      </c>
      <c r="BD87" s="147">
        <f>SUM(BH69,BH72,BH73,BH74,BH75,BH76,BH77,BH79)</f>
        <v>5.9852792732756992</v>
      </c>
      <c r="BE87" s="171">
        <f>BD87/SQRT(4)</f>
        <v>2.9926396366378496</v>
      </c>
      <c r="BF87" s="170">
        <f>SUM(BN69,BN72,BN73,BN74,BN75,BN76,BN77,BN79)</f>
        <v>19.047619047619047</v>
      </c>
      <c r="BG87" s="147">
        <f>SUM(BO69,BO72,BO73,BO74,BO75,BO76,BO77,BO79)</f>
        <v>13.411888480608219</v>
      </c>
      <c r="BH87" s="171">
        <f>BG87/SQRT(4)</f>
        <v>6.7059442403041096</v>
      </c>
      <c r="BI87" s="170">
        <f>SUM(BU69,BU72,BU73,BU74,BU75,BU76,BU77,BU79)</f>
        <v>2.5862068965517242</v>
      </c>
      <c r="BJ87" s="189">
        <f>SUM(BV69,BV72,BV73,BV74,BV75,BV76,BV77,BV79)</f>
        <v>3.3014727853666828</v>
      </c>
      <c r="BK87" s="190">
        <f>BJ87/SQRT(4)</f>
        <v>1.6507363926833414</v>
      </c>
      <c r="BL87" s="170">
        <f>SUM(CB69,CB72,CB73,CB74,CB75,CB76,CB77,CB79)</f>
        <v>15</v>
      </c>
      <c r="BM87" s="147">
        <f>SUM(CC69,CC72,CC73,CC74,CC75,CC76,CC77,CC79)</f>
        <v>12.661008941665084</v>
      </c>
      <c r="BN87" s="171">
        <f>BM87/SQRT(4)</f>
        <v>6.3305044708325422</v>
      </c>
      <c r="BO87" s="170">
        <f>SUM(CI69,CI72,CI73,CI74,CI75,CI76,CI77,CI79)</f>
        <v>5.8333333333333339</v>
      </c>
      <c r="BP87" s="147">
        <f>SUM(CJ69,CJ72,CJ73,CJ74,CJ75,CJ76,CJ77,CJ79)</f>
        <v>6.1188533613380578</v>
      </c>
      <c r="BQ87" s="171">
        <f>BP87/SQRT(4)</f>
        <v>3.0594266806690289</v>
      </c>
    </row>
    <row r="88" spans="22:92" x14ac:dyDescent="0.2">
      <c r="V88" s="184" t="s">
        <v>548</v>
      </c>
      <c r="W88" s="172">
        <f>SUM(AA65,AA66)</f>
        <v>1.0869565217391304</v>
      </c>
      <c r="X88" s="173">
        <f>SUM(AB65,AB66)</f>
        <v>2.1739130434782608</v>
      </c>
      <c r="Y88" s="185">
        <f>SUM(AC65,AC66)</f>
        <v>1.0869565217391304</v>
      </c>
      <c r="Z88" s="172">
        <f>SUM(AH65,AH66)</f>
        <v>10.11904761904762</v>
      </c>
      <c r="AA88" s="173">
        <f>SUM(AI65,AI66)</f>
        <v>8.548249081436305</v>
      </c>
      <c r="AB88" s="186">
        <f>SUM(AJ65,AJ66)</f>
        <v>4.2741245407181525</v>
      </c>
      <c r="AC88" s="172">
        <f>SUM(AO65,AO66)</f>
        <v>5.5555555555555545</v>
      </c>
      <c r="AD88" s="187">
        <f>SUM(AP65,AP66)</f>
        <v>5.3978781768753272</v>
      </c>
      <c r="AE88" s="188">
        <f>SUM(AQ65,AQ66)</f>
        <v>2.6989390884376636</v>
      </c>
      <c r="AF88" s="172">
        <f>SUM(AV65,AV66)</f>
        <v>0</v>
      </c>
      <c r="AG88" s="173">
        <f>SUM(AW65,AW66)</f>
        <v>0</v>
      </c>
      <c r="AH88" s="186">
        <f>SUM(AX65,AX66)</f>
        <v>0</v>
      </c>
      <c r="BC88" s="170">
        <f>SUM(BG65,BG66)</f>
        <v>2.7777777777777777</v>
      </c>
      <c r="BD88" s="147">
        <f>SUM(BH65,BH66)</f>
        <v>3.2075014954979206</v>
      </c>
      <c r="BE88" s="171">
        <f>BD88/SQRT(4)</f>
        <v>1.6037507477489603</v>
      </c>
      <c r="BF88" s="170">
        <f>SUM(BN65,BN66)</f>
        <v>4.7619047619047619</v>
      </c>
      <c r="BG88" s="147">
        <f>SUM(BO65,BO66)</f>
        <v>0</v>
      </c>
      <c r="BH88" s="171">
        <f>BG88/SQRT(4)</f>
        <v>0</v>
      </c>
      <c r="BI88" s="170">
        <f>SUM(BU65,BU66)</f>
        <v>0</v>
      </c>
      <c r="BJ88" s="189">
        <f>SUM(BV65,BV66)</f>
        <v>0</v>
      </c>
      <c r="BK88" s="190">
        <f>BJ88/SQRT(4)</f>
        <v>0</v>
      </c>
      <c r="BL88" s="170">
        <f>SUM(CB65,CB66)</f>
        <v>1</v>
      </c>
      <c r="BM88" s="147">
        <f>SUM(CC65,CC66)</f>
        <v>2</v>
      </c>
      <c r="BN88" s="171">
        <f>BM88/SQRT(4)</f>
        <v>1</v>
      </c>
      <c r="BO88" s="170">
        <f>SUM(CI65,CI66)</f>
        <v>0</v>
      </c>
      <c r="BP88" s="147">
        <f>SUM(CJ65,CJ66)</f>
        <v>0</v>
      </c>
      <c r="BQ88" s="171">
        <f>BP88/SQRT(4)</f>
        <v>0</v>
      </c>
    </row>
    <row r="89" spans="22:92" x14ac:dyDescent="0.2">
      <c r="V89" s="184" t="s">
        <v>459</v>
      </c>
      <c r="W89" s="172">
        <f>SUM(AA78,AA79)</f>
        <v>0</v>
      </c>
      <c r="X89" s="173">
        <f>SUM(AB78,AB79)</f>
        <v>0</v>
      </c>
      <c r="Y89" s="185">
        <f>SUM(AC78,AC79)</f>
        <v>0</v>
      </c>
      <c r="Z89" s="172">
        <f>SUM(AH78:AH79)</f>
        <v>0</v>
      </c>
      <c r="AA89" s="173">
        <f>SUM(AI78:AI79)</f>
        <v>0</v>
      </c>
      <c r="AB89" s="186">
        <f>SUM(AJ78:AJ79)</f>
        <v>0</v>
      </c>
      <c r="AC89" s="172">
        <f>SUM(AO78,AO79)</f>
        <v>9.2592592592592577</v>
      </c>
      <c r="AD89" s="187">
        <f>SUM(AP78,AP79)</f>
        <v>4.7814609212437293</v>
      </c>
      <c r="AE89" s="188">
        <f>SUM(AQ78,AQ79)</f>
        <v>2.3907304606218647</v>
      </c>
      <c r="AF89" s="172">
        <f>SUM(AV78,AV79)</f>
        <v>14.285714285714285</v>
      </c>
      <c r="AG89" s="173">
        <f>SUM(AW78,AW79)</f>
        <v>10.410193626830985</v>
      </c>
      <c r="AH89" s="186">
        <f>SUM(AX78,AX79)</f>
        <v>5.2050968134154925</v>
      </c>
      <c r="BC89" s="170">
        <f>SUM(BG78,BG79)</f>
        <v>0</v>
      </c>
      <c r="BD89" s="147">
        <f>SUM(BH78,BH79)</f>
        <v>0</v>
      </c>
      <c r="BE89" s="171">
        <f>BD89/SQRT(4)</f>
        <v>0</v>
      </c>
      <c r="BF89" s="170">
        <f>SUM(BN78:BN79)</f>
        <v>4.7619047619047619</v>
      </c>
      <c r="BG89" s="147">
        <f>SUM(BO78:BO79)</f>
        <v>0</v>
      </c>
      <c r="BH89" s="171">
        <f>BG89/SQRT(4)</f>
        <v>0</v>
      </c>
      <c r="BI89" s="170">
        <f>SUM(BU78,BU79)</f>
        <v>0</v>
      </c>
      <c r="BJ89" s="189">
        <f>SUM(BV78,BV79)</f>
        <v>0</v>
      </c>
      <c r="BK89" s="190">
        <f>BJ89/SQRT(4)</f>
        <v>0</v>
      </c>
      <c r="BL89" s="170">
        <f>SUM(CB78,CB79)</f>
        <v>1</v>
      </c>
      <c r="BM89" s="147">
        <f>SUM(CC78,CC79)</f>
        <v>2</v>
      </c>
      <c r="BN89" s="171">
        <f>BM89/SQRT(4)</f>
        <v>1</v>
      </c>
      <c r="BO89" s="170">
        <f>SUM(CI78,CI79)</f>
        <v>0</v>
      </c>
      <c r="BP89" s="147">
        <f>SUM(CJ78,CJ79)</f>
        <v>0</v>
      </c>
      <c r="BQ89" s="171">
        <f>BP89/SQRT(4)</f>
        <v>0</v>
      </c>
    </row>
    <row r="90" spans="22:92" ht="12.75" thickBot="1" x14ac:dyDescent="0.25">
      <c r="V90" s="191" t="s">
        <v>545</v>
      </c>
      <c r="W90" s="178">
        <f>SUM(AA63,AA64)</f>
        <v>1.0869565217391304</v>
      </c>
      <c r="X90" s="179">
        <f>SUM(AB63,AB64)</f>
        <v>2.1739130434782608</v>
      </c>
      <c r="Y90" s="192">
        <f>SUM(AC63,AC64)</f>
        <v>1.0869565217391304</v>
      </c>
      <c r="Z90" s="178">
        <f>SUM(AH63,AH64)</f>
        <v>18.333333333333336</v>
      </c>
      <c r="AA90" s="179">
        <f>SUM(AI63,AI64)</f>
        <v>16.09902810341784</v>
      </c>
      <c r="AB90" s="193">
        <f>SUM(AJ63,AJ64)</f>
        <v>8.0495140517089201</v>
      </c>
      <c r="AC90" s="178">
        <f>SUM(AO63,AO64)</f>
        <v>0</v>
      </c>
      <c r="AD90" s="194">
        <f>SUM(AP63,AP64)</f>
        <v>0</v>
      </c>
      <c r="AE90" s="195">
        <f>SUM(AQ63,AQ64)</f>
        <v>0</v>
      </c>
      <c r="AF90" s="178">
        <f>SUM(AV63,AV64)</f>
        <v>1.7857142857142856</v>
      </c>
      <c r="AG90" s="179">
        <f>SUM(AW63,AW64)</f>
        <v>3.5714285714285712</v>
      </c>
      <c r="AH90" s="193">
        <f>SUM(AX63,AX64)</f>
        <v>1.7857142857142856</v>
      </c>
      <c r="BC90" s="175">
        <f>SUM(BG63,BG64)</f>
        <v>0</v>
      </c>
      <c r="BD90" s="176">
        <f>SUM(BH63,BH64)</f>
        <v>0</v>
      </c>
      <c r="BE90" s="177">
        <f>BD90/SQRT(4)</f>
        <v>0</v>
      </c>
      <c r="BF90" s="175">
        <f>SUM(BN63,BN64)</f>
        <v>2.3809523809523809</v>
      </c>
      <c r="BG90" s="176">
        <f>SUM(BO63,BO64)</f>
        <v>4.7619047619047619</v>
      </c>
      <c r="BH90" s="177">
        <f>BG90/SQRT(4)</f>
        <v>2.3809523809523809</v>
      </c>
      <c r="BI90" s="175">
        <f>SUM(BU63,BU64)</f>
        <v>2.5862068965517242</v>
      </c>
      <c r="BJ90" s="196">
        <f>SUM(BV63,BV64)</f>
        <v>1.7241379310344818</v>
      </c>
      <c r="BK90" s="197">
        <f>BJ90/SQRT(4)</f>
        <v>0.86206896551724088</v>
      </c>
      <c r="BL90" s="175">
        <f>SUM(CB63,CB64)</f>
        <v>1</v>
      </c>
      <c r="BM90" s="176">
        <f>SUM(CC63,CC64)</f>
        <v>2</v>
      </c>
      <c r="BN90" s="177">
        <f>BM90/SQRT(4)</f>
        <v>1</v>
      </c>
      <c r="BO90" s="175">
        <f>SUM(CI63,CI64)</f>
        <v>3.3333333333333335</v>
      </c>
      <c r="BP90" s="176">
        <f>SUM(CJ63,CJ64)</f>
        <v>3.3333333333333339</v>
      </c>
      <c r="BQ90" s="177">
        <f>BP90/SQRT(4)</f>
        <v>1.666666666666667</v>
      </c>
    </row>
  </sheetData>
  <mergeCells count="56">
    <mergeCell ref="CE57:CK57"/>
    <mergeCell ref="CE58:CH58"/>
    <mergeCell ref="CI58:CI59"/>
    <mergeCell ref="CJ58:CJ59"/>
    <mergeCell ref="CK58:CK59"/>
    <mergeCell ref="BC84:BE84"/>
    <mergeCell ref="BF84:BH84"/>
    <mergeCell ref="BI84:BK84"/>
    <mergeCell ref="BL84:BN84"/>
    <mergeCell ref="BO84:BQ84"/>
    <mergeCell ref="BQ57:BW57"/>
    <mergeCell ref="BQ58:BT58"/>
    <mergeCell ref="BU58:BU59"/>
    <mergeCell ref="BV58:BV59"/>
    <mergeCell ref="BW58:BW59"/>
    <mergeCell ref="BX57:CD57"/>
    <mergeCell ref="BX58:CA58"/>
    <mergeCell ref="CB58:CB59"/>
    <mergeCell ref="CC58:CC59"/>
    <mergeCell ref="CD58:CD59"/>
    <mergeCell ref="BC58:BF58"/>
    <mergeCell ref="BG58:BG59"/>
    <mergeCell ref="BH58:BH59"/>
    <mergeCell ref="BI58:BI59"/>
    <mergeCell ref="BC57:BI57"/>
    <mergeCell ref="BJ57:BP57"/>
    <mergeCell ref="BJ58:BM58"/>
    <mergeCell ref="BN58:BN59"/>
    <mergeCell ref="BO58:BO59"/>
    <mergeCell ref="BP58:BP59"/>
    <mergeCell ref="Z84:AB84"/>
    <mergeCell ref="W84:Y84"/>
    <mergeCell ref="AC84:AE84"/>
    <mergeCell ref="AF84:AH84"/>
    <mergeCell ref="BB57:BB59"/>
    <mergeCell ref="AQ58:AQ59"/>
    <mergeCell ref="AR57:AX57"/>
    <mergeCell ref="AW58:AW59"/>
    <mergeCell ref="AX58:AX59"/>
    <mergeCell ref="AR58:AU58"/>
    <mergeCell ref="AV58:AV59"/>
    <mergeCell ref="AB58:AB59"/>
    <mergeCell ref="W57:AC57"/>
    <mergeCell ref="AC58:AC59"/>
    <mergeCell ref="AD57:AJ57"/>
    <mergeCell ref="AI58:AI59"/>
    <mergeCell ref="AO58:AO59"/>
    <mergeCell ref="AK57:AQ57"/>
    <mergeCell ref="AP58:AP59"/>
    <mergeCell ref="W58:Z58"/>
    <mergeCell ref="V57:V59"/>
    <mergeCell ref="AJ58:AJ59"/>
    <mergeCell ref="AA58:AA59"/>
    <mergeCell ref="AD58:AG58"/>
    <mergeCell ref="AH58:AH59"/>
    <mergeCell ref="AK58:AN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"/>
  <sheetViews>
    <sheetView workbookViewId="0">
      <selection activeCell="N9" sqref="N9"/>
    </sheetView>
  </sheetViews>
  <sheetFormatPr defaultRowHeight="15" x14ac:dyDescent="0.25"/>
  <cols>
    <col min="1" max="1" width="36.42578125" bestFit="1" customWidth="1"/>
    <col min="2" max="2" width="17.85546875" customWidth="1"/>
    <col min="3" max="5" width="12" bestFit="1" customWidth="1"/>
    <col min="6" max="6" width="10.7109375" bestFit="1" customWidth="1"/>
    <col min="7" max="7" width="2" bestFit="1" customWidth="1"/>
    <col min="8" max="8" width="11.42578125" customWidth="1"/>
    <col min="9" max="9" width="9.85546875" customWidth="1"/>
    <col min="10" max="10" width="9.140625" customWidth="1"/>
    <col min="11" max="11" width="8.85546875" customWidth="1"/>
    <col min="12" max="12" width="7.5703125" customWidth="1"/>
    <col min="13" max="13" width="2" bestFit="1" customWidth="1"/>
    <col min="14" max="14" width="11.85546875" bestFit="1" customWidth="1"/>
    <col min="15" max="17" width="2" bestFit="1" customWidth="1"/>
    <col min="18" max="18" width="10.28515625" bestFit="1" customWidth="1"/>
    <col min="19" max="21" width="2" bestFit="1" customWidth="1"/>
    <col min="22" max="22" width="10.28515625" bestFit="1" customWidth="1"/>
    <col min="23" max="25" width="2" bestFit="1" customWidth="1"/>
    <col min="26" max="26" width="10.28515625" bestFit="1" customWidth="1"/>
    <col min="27" max="29" width="2" bestFit="1" customWidth="1"/>
    <col min="30" max="30" width="10.28515625" bestFit="1" customWidth="1"/>
    <col min="31" max="33" width="2" bestFit="1" customWidth="1"/>
    <col min="34" max="34" width="11.42578125" bestFit="1" customWidth="1"/>
    <col min="35" max="37" width="2" bestFit="1" customWidth="1"/>
    <col min="38" max="39" width="8.42578125" bestFit="1" customWidth="1"/>
    <col min="40" max="40" width="9.5703125" bestFit="1" customWidth="1"/>
    <col min="41" max="41" width="6.85546875" bestFit="1" customWidth="1"/>
    <col min="42" max="42" width="3.5703125" customWidth="1"/>
    <col min="43" max="43" width="3.42578125" customWidth="1"/>
    <col min="44" max="44" width="4.5703125" customWidth="1"/>
    <col min="45" max="45" width="4.140625" customWidth="1"/>
    <col min="46" max="46" width="4" customWidth="1"/>
    <col min="47" max="47" width="4.28515625" customWidth="1"/>
    <col min="48" max="48" width="4" customWidth="1"/>
    <col min="49" max="49" width="4.28515625" customWidth="1"/>
    <col min="50" max="50" width="5.140625" customWidth="1"/>
    <col min="51" max="51" width="3.5703125" customWidth="1"/>
    <col min="52" max="52" width="6.140625" customWidth="1"/>
    <col min="53" max="53" width="4.85546875" customWidth="1"/>
    <col min="54" max="55" width="4.28515625" customWidth="1"/>
    <col min="56" max="56" width="5.140625" customWidth="1"/>
    <col min="57" max="57" width="4.85546875" customWidth="1"/>
    <col min="58" max="58" width="4.5703125" customWidth="1"/>
    <col min="59" max="59" width="4.7109375" customWidth="1"/>
    <col min="60" max="60" width="4.42578125" customWidth="1"/>
    <col min="61" max="61" width="3.7109375" customWidth="1"/>
    <col min="62" max="62" width="3.28515625" customWidth="1"/>
    <col min="63" max="63" width="4.5703125" customWidth="1"/>
    <col min="64" max="64" width="4" customWidth="1"/>
    <col min="65" max="65" width="4.42578125" customWidth="1"/>
    <col min="66" max="66" width="3.42578125" customWidth="1"/>
    <col min="67" max="67" width="4.7109375" customWidth="1"/>
    <col min="68" max="68" width="5" customWidth="1"/>
    <col min="69" max="69" width="4.42578125" customWidth="1"/>
    <col min="70" max="70" width="4.85546875" customWidth="1"/>
    <col min="71" max="71" width="4" customWidth="1"/>
    <col min="72" max="72" width="3.28515625" customWidth="1"/>
    <col min="73" max="73" width="3.5703125" customWidth="1"/>
    <col min="74" max="74" width="3.28515625" customWidth="1"/>
    <col min="75" max="75" width="4.28515625" customWidth="1"/>
  </cols>
  <sheetData>
    <row r="1" spans="1:75" x14ac:dyDescent="0.25">
      <c r="A1" s="46" t="s">
        <v>16</v>
      </c>
      <c r="B1" t="s">
        <v>509</v>
      </c>
    </row>
    <row r="2" spans="1:75" x14ac:dyDescent="0.25">
      <c r="A2" s="46" t="s">
        <v>441</v>
      </c>
      <c r="B2" t="s">
        <v>511</v>
      </c>
    </row>
    <row r="4" spans="1:75" x14ac:dyDescent="0.25">
      <c r="A4" s="46" t="s">
        <v>510</v>
      </c>
      <c r="B4" s="46" t="s">
        <v>281</v>
      </c>
      <c r="I4" s="351" t="s">
        <v>519</v>
      </c>
      <c r="J4" s="351"/>
      <c r="K4" s="351"/>
      <c r="L4" s="351"/>
    </row>
    <row r="5" spans="1:75" x14ac:dyDescent="0.25">
      <c r="A5" s="46" t="s">
        <v>280</v>
      </c>
      <c r="B5" s="134">
        <v>1</v>
      </c>
      <c r="C5" s="134">
        <v>2</v>
      </c>
      <c r="D5" s="134">
        <v>3</v>
      </c>
      <c r="E5" s="134">
        <v>4</v>
      </c>
      <c r="H5" t="s">
        <v>245</v>
      </c>
      <c r="I5" t="s">
        <v>516</v>
      </c>
      <c r="J5" t="s">
        <v>517</v>
      </c>
      <c r="K5" t="s">
        <v>517</v>
      </c>
      <c r="L5" t="s">
        <v>518</v>
      </c>
      <c r="AP5" s="132"/>
      <c r="AQ5" s="132"/>
      <c r="AR5" s="132" t="s">
        <v>69</v>
      </c>
      <c r="AS5" s="132"/>
      <c r="AT5" s="132"/>
      <c r="AU5" s="132"/>
      <c r="AV5" s="132" t="s">
        <v>73</v>
      </c>
      <c r="AW5" s="132"/>
      <c r="AX5" s="132"/>
      <c r="AY5" s="132"/>
      <c r="AZ5" s="132" t="s">
        <v>30</v>
      </c>
      <c r="BA5" s="132"/>
      <c r="BB5" s="132"/>
      <c r="BC5" s="132"/>
      <c r="BD5" s="132" t="s">
        <v>52</v>
      </c>
      <c r="BE5" s="132"/>
      <c r="BF5" s="132"/>
      <c r="BG5" s="132"/>
      <c r="BH5" s="132" t="s">
        <v>56</v>
      </c>
      <c r="BI5" s="132"/>
      <c r="BJ5" s="132"/>
      <c r="BK5" s="132"/>
      <c r="BL5" s="132" t="s">
        <v>61</v>
      </c>
      <c r="BM5" s="132"/>
      <c r="BN5" s="132"/>
      <c r="BO5" s="132"/>
      <c r="BP5" s="132" t="s">
        <v>65</v>
      </c>
      <c r="BQ5" s="132"/>
      <c r="BR5" s="132"/>
      <c r="BS5" s="132"/>
      <c r="BT5" s="132" t="s">
        <v>25</v>
      </c>
      <c r="BU5" s="132"/>
      <c r="BV5" s="132"/>
      <c r="BW5" s="132"/>
    </row>
    <row r="6" spans="1:75" x14ac:dyDescent="0.25">
      <c r="A6" s="47" t="s">
        <v>130</v>
      </c>
      <c r="B6" s="48">
        <v>0.33333333333333331</v>
      </c>
      <c r="C6" s="48">
        <v>0.44444444444444442</v>
      </c>
      <c r="D6" s="48">
        <v>0.55555555555555558</v>
      </c>
      <c r="E6" s="48">
        <v>1</v>
      </c>
      <c r="H6" s="47" t="s">
        <v>318</v>
      </c>
      <c r="I6" s="48">
        <v>0.33333333333333331</v>
      </c>
      <c r="J6" s="48">
        <v>0.44444444444444442</v>
      </c>
      <c r="K6" s="48">
        <v>0.55555555555555558</v>
      </c>
      <c r="L6" s="48">
        <v>1</v>
      </c>
      <c r="AP6" s="135">
        <v>3</v>
      </c>
      <c r="AQ6" s="135">
        <v>4</v>
      </c>
      <c r="AR6" s="135">
        <v>1</v>
      </c>
      <c r="AS6" s="135">
        <v>2</v>
      </c>
      <c r="AT6" s="135">
        <v>3</v>
      </c>
      <c r="AU6" s="135">
        <v>4</v>
      </c>
      <c r="AV6" s="135">
        <v>1</v>
      </c>
      <c r="AW6" s="135">
        <v>2</v>
      </c>
      <c r="AX6" s="135">
        <v>3</v>
      </c>
      <c r="AY6" s="135">
        <v>4</v>
      </c>
      <c r="AZ6" s="135">
        <v>1</v>
      </c>
      <c r="BA6" s="135">
        <v>2</v>
      </c>
      <c r="BB6" s="135">
        <v>3</v>
      </c>
      <c r="BC6" s="135">
        <v>4</v>
      </c>
      <c r="BD6" s="135">
        <v>1</v>
      </c>
      <c r="BE6" s="135">
        <v>2</v>
      </c>
      <c r="BF6" s="135">
        <v>3</v>
      </c>
      <c r="BG6" s="135">
        <v>4</v>
      </c>
      <c r="BH6" s="135">
        <v>1</v>
      </c>
      <c r="BI6" s="135">
        <v>2</v>
      </c>
      <c r="BJ6" s="135">
        <v>3</v>
      </c>
      <c r="BK6" s="135">
        <v>4</v>
      </c>
      <c r="BL6" s="135">
        <v>1</v>
      </c>
      <c r="BM6" s="135">
        <v>2</v>
      </c>
      <c r="BN6" s="135">
        <v>3</v>
      </c>
      <c r="BO6" s="135">
        <v>4</v>
      </c>
      <c r="BP6" s="135">
        <v>1</v>
      </c>
      <c r="BQ6" s="135">
        <v>2</v>
      </c>
      <c r="BR6" s="135">
        <v>3</v>
      </c>
      <c r="BS6" s="135">
        <v>4</v>
      </c>
      <c r="BT6" s="135">
        <v>1</v>
      </c>
      <c r="BU6" s="135">
        <v>2</v>
      </c>
      <c r="BV6" s="135">
        <v>3</v>
      </c>
      <c r="BW6" s="135">
        <v>4</v>
      </c>
    </row>
    <row r="7" spans="1:75" x14ac:dyDescent="0.25">
      <c r="A7" s="47" t="s">
        <v>136</v>
      </c>
      <c r="B7" s="48">
        <v>0.5</v>
      </c>
      <c r="C7" s="48">
        <v>0.5</v>
      </c>
      <c r="D7" s="48">
        <v>0.33333333333333331</v>
      </c>
      <c r="E7" s="48">
        <v>1</v>
      </c>
      <c r="H7" s="47" t="s">
        <v>318</v>
      </c>
      <c r="I7" s="48">
        <v>0.5</v>
      </c>
      <c r="J7" s="48">
        <v>0.5</v>
      </c>
      <c r="K7" s="48">
        <v>0.33333333333333331</v>
      </c>
      <c r="L7" s="48">
        <v>1</v>
      </c>
      <c r="AP7" s="48">
        <v>1</v>
      </c>
      <c r="AQ7" s="48">
        <v>11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</row>
    <row r="8" spans="1:75" x14ac:dyDescent="0.25">
      <c r="A8" s="47" t="s">
        <v>137</v>
      </c>
      <c r="B8" s="48">
        <v>0.25</v>
      </c>
      <c r="C8" s="48">
        <v>0.375</v>
      </c>
      <c r="D8" s="48">
        <v>0.625</v>
      </c>
      <c r="E8" s="48">
        <v>1</v>
      </c>
      <c r="H8" s="47" t="s">
        <v>318</v>
      </c>
      <c r="I8" s="48">
        <v>0.25</v>
      </c>
      <c r="J8" s="48">
        <v>0.375</v>
      </c>
      <c r="K8" s="48">
        <v>0.625</v>
      </c>
      <c r="L8" s="48">
        <v>1</v>
      </c>
      <c r="AP8" s="48"/>
      <c r="AQ8" s="48"/>
      <c r="AR8" s="48">
        <v>2</v>
      </c>
      <c r="AS8" s="48">
        <v>4</v>
      </c>
      <c r="AT8" s="48">
        <v>4</v>
      </c>
      <c r="AU8" s="48"/>
      <c r="AV8" s="48"/>
      <c r="AW8" s="48"/>
      <c r="AX8" s="48"/>
      <c r="AY8" s="48"/>
      <c r="AZ8" s="48">
        <v>1</v>
      </c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>
        <v>1</v>
      </c>
      <c r="BW8" s="48">
        <v>1</v>
      </c>
    </row>
    <row r="9" spans="1:75" x14ac:dyDescent="0.25">
      <c r="A9" s="47" t="s">
        <v>70</v>
      </c>
      <c r="B9" s="48">
        <v>0.8</v>
      </c>
      <c r="C9" s="48">
        <v>0.6</v>
      </c>
      <c r="D9" s="48">
        <v>0.8</v>
      </c>
      <c r="E9" s="48">
        <v>0.4</v>
      </c>
      <c r="H9" s="47" t="s">
        <v>320</v>
      </c>
      <c r="I9" s="48">
        <v>0.8</v>
      </c>
      <c r="J9" s="48">
        <v>0.6</v>
      </c>
      <c r="K9" s="48">
        <v>0.8</v>
      </c>
      <c r="L9" s="48">
        <v>0.4</v>
      </c>
      <c r="AP9" s="48"/>
      <c r="AQ9" s="48"/>
      <c r="AR9" s="48">
        <v>1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</row>
    <row r="10" spans="1:75" x14ac:dyDescent="0.25">
      <c r="A10" s="47" t="s">
        <v>71</v>
      </c>
      <c r="B10" s="48">
        <v>0</v>
      </c>
      <c r="C10" s="48">
        <v>0.25</v>
      </c>
      <c r="D10" s="48">
        <v>0.5</v>
      </c>
      <c r="E10" s="48">
        <v>0.25</v>
      </c>
      <c r="H10" s="47" t="s">
        <v>320</v>
      </c>
      <c r="I10" s="48">
        <v>0</v>
      </c>
      <c r="J10" s="48">
        <v>0.25</v>
      </c>
      <c r="K10" s="48">
        <v>0.5</v>
      </c>
      <c r="L10" s="48">
        <v>0.25</v>
      </c>
      <c r="AP10" s="48">
        <v>1</v>
      </c>
      <c r="AQ10" s="48"/>
      <c r="AR10" s="48">
        <v>3</v>
      </c>
      <c r="AS10" s="48">
        <v>2</v>
      </c>
      <c r="AT10" s="48"/>
      <c r="AU10" s="48">
        <v>1</v>
      </c>
      <c r="AV10" s="48"/>
      <c r="AW10" s="48">
        <v>2</v>
      </c>
      <c r="AX10" s="48">
        <v>2</v>
      </c>
      <c r="AY10" s="48">
        <v>1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>
        <v>1</v>
      </c>
      <c r="BK10" s="48"/>
      <c r="BL10" s="48">
        <v>1</v>
      </c>
      <c r="BM10" s="48"/>
      <c r="BN10" s="48">
        <v>1</v>
      </c>
      <c r="BO10" s="48">
        <v>1</v>
      </c>
      <c r="BP10" s="48"/>
      <c r="BQ10" s="48"/>
      <c r="BR10" s="48">
        <v>1</v>
      </c>
      <c r="BS10" s="48"/>
      <c r="BT10" s="48">
        <v>1</v>
      </c>
      <c r="BU10" s="48">
        <v>1</v>
      </c>
      <c r="BV10" s="48">
        <v>1</v>
      </c>
      <c r="BW10" s="48"/>
    </row>
    <row r="11" spans="1:75" x14ac:dyDescent="0.25">
      <c r="A11" s="47" t="s">
        <v>72</v>
      </c>
      <c r="B11" s="48">
        <v>0.66666666666666663</v>
      </c>
      <c r="C11" s="48">
        <v>0.83333333333333337</v>
      </c>
      <c r="D11" s="48">
        <v>0.66666666666666663</v>
      </c>
      <c r="E11" s="48">
        <v>0.6</v>
      </c>
      <c r="H11" s="47" t="s">
        <v>320</v>
      </c>
      <c r="I11" s="48">
        <v>0.66666666666666663</v>
      </c>
      <c r="J11" s="48">
        <v>0.83333333333333337</v>
      </c>
      <c r="K11" s="48">
        <v>0.66666666666666663</v>
      </c>
      <c r="L11" s="48">
        <v>0.6</v>
      </c>
      <c r="AP11" s="48"/>
      <c r="AQ11" s="48"/>
      <c r="AR11" s="48"/>
      <c r="AS11" s="48"/>
      <c r="AT11" s="48"/>
      <c r="AU11" s="48"/>
      <c r="AV11" s="48"/>
      <c r="AW11" s="48"/>
      <c r="AX11" s="48">
        <v>1</v>
      </c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>
        <v>1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>
        <v>1</v>
      </c>
    </row>
    <row r="12" spans="1:75" x14ac:dyDescent="0.25">
      <c r="A12" s="47" t="s">
        <v>74</v>
      </c>
      <c r="B12" s="48">
        <v>0.375</v>
      </c>
      <c r="C12" s="48">
        <v>0.125</v>
      </c>
      <c r="D12" s="48">
        <v>0.625</v>
      </c>
      <c r="E12" s="48">
        <v>0.75</v>
      </c>
      <c r="H12" s="47" t="s">
        <v>321</v>
      </c>
      <c r="I12" s="48">
        <v>0.375</v>
      </c>
      <c r="J12" s="48">
        <v>0.125</v>
      </c>
      <c r="K12" s="48">
        <v>0.625</v>
      </c>
      <c r="L12" s="48">
        <v>0.75</v>
      </c>
      <c r="AP12" s="48"/>
      <c r="AQ12" s="48"/>
      <c r="AR12" s="48"/>
      <c r="AS12" s="48">
        <v>1</v>
      </c>
      <c r="AT12" s="48">
        <v>1</v>
      </c>
      <c r="AU12" s="48">
        <v>1</v>
      </c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</row>
    <row r="13" spans="1:75" x14ac:dyDescent="0.25">
      <c r="A13" s="47" t="s">
        <v>75</v>
      </c>
      <c r="B13" s="48">
        <v>0.4</v>
      </c>
      <c r="C13" s="48">
        <v>0.2</v>
      </c>
      <c r="D13" s="48">
        <v>0.5</v>
      </c>
      <c r="E13" s="48">
        <v>0.4</v>
      </c>
      <c r="H13" s="47" t="s">
        <v>321</v>
      </c>
      <c r="I13" s="48">
        <v>0.4</v>
      </c>
      <c r="J13" s="48">
        <v>0.2</v>
      </c>
      <c r="K13" s="48">
        <v>0.5</v>
      </c>
      <c r="L13" s="48">
        <v>0.4</v>
      </c>
      <c r="AP13" s="48">
        <v>1</v>
      </c>
      <c r="AQ13" s="48"/>
      <c r="AR13" s="48">
        <v>1</v>
      </c>
      <c r="AS13" s="48"/>
      <c r="AT13" s="48"/>
      <c r="AU13" s="48"/>
      <c r="AV13" s="48">
        <v>1</v>
      </c>
      <c r="AW13" s="48"/>
      <c r="AX13" s="48">
        <v>1</v>
      </c>
      <c r="AY13" s="48"/>
      <c r="AZ13" s="48"/>
      <c r="BA13" s="48"/>
      <c r="BB13" s="48"/>
      <c r="BC13" s="48"/>
      <c r="BD13" s="48">
        <v>1</v>
      </c>
      <c r="BE13" s="48">
        <v>1</v>
      </c>
      <c r="BF13" s="48"/>
      <c r="BG13" s="48"/>
      <c r="BH13" s="48">
        <v>1</v>
      </c>
      <c r="BI13" s="48">
        <v>1</v>
      </c>
      <c r="BJ13" s="48">
        <v>1</v>
      </c>
      <c r="BK13" s="48">
        <v>1</v>
      </c>
      <c r="BL13" s="48"/>
      <c r="BM13" s="48"/>
      <c r="BN13" s="48"/>
      <c r="BO13" s="48"/>
      <c r="BP13" s="48"/>
      <c r="BQ13" s="48"/>
      <c r="BR13" s="48">
        <v>1</v>
      </c>
      <c r="BS13" s="48"/>
      <c r="BT13" s="48"/>
      <c r="BU13" s="48"/>
      <c r="BV13" s="48"/>
      <c r="BW13" s="48"/>
    </row>
    <row r="14" spans="1:75" x14ac:dyDescent="0.25">
      <c r="A14" s="47" t="s">
        <v>76</v>
      </c>
      <c r="B14" s="48">
        <v>0.44444444444444442</v>
      </c>
      <c r="C14" s="48">
        <v>0.33333333333333331</v>
      </c>
      <c r="D14" s="48">
        <v>0.44444444444444442</v>
      </c>
      <c r="E14" s="48">
        <v>0.44444444444444442</v>
      </c>
      <c r="H14" s="47" t="s">
        <v>321</v>
      </c>
      <c r="I14" s="48">
        <v>0.44444444444444442</v>
      </c>
      <c r="J14" s="48">
        <v>0.33333333333333331</v>
      </c>
      <c r="K14" s="48">
        <v>0.44444444444444442</v>
      </c>
      <c r="L14" s="48">
        <v>0.44444444444444442</v>
      </c>
      <c r="AP14" s="48">
        <v>6</v>
      </c>
      <c r="AQ14" s="48">
        <v>1</v>
      </c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</row>
    <row r="15" spans="1:75" x14ac:dyDescent="0.25">
      <c r="A15" s="47" t="s">
        <v>31</v>
      </c>
      <c r="B15" s="48">
        <v>0.66666666666666663</v>
      </c>
      <c r="C15" s="48">
        <v>0.5</v>
      </c>
      <c r="D15" s="48">
        <v>0.33333333333333331</v>
      </c>
      <c r="E15" s="48">
        <v>0.5</v>
      </c>
      <c r="H15" s="47" t="s">
        <v>317</v>
      </c>
      <c r="I15" s="48">
        <v>0.66666666666666663</v>
      </c>
      <c r="J15" s="48">
        <v>0.5</v>
      </c>
      <c r="K15" s="48">
        <v>0.33333333333333331</v>
      </c>
      <c r="L15" s="48">
        <v>0.5</v>
      </c>
      <c r="AP15" s="48"/>
      <c r="AQ15" s="48"/>
      <c r="AR15" s="48"/>
      <c r="AS15" s="48"/>
      <c r="AT15" s="48"/>
      <c r="AU15" s="48">
        <v>2</v>
      </c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>
        <v>1</v>
      </c>
      <c r="BM15" s="48">
        <v>1</v>
      </c>
      <c r="BN15" s="48">
        <v>1</v>
      </c>
      <c r="BO15" s="48">
        <v>1</v>
      </c>
      <c r="BP15" s="48"/>
      <c r="BQ15" s="48"/>
      <c r="BR15" s="48"/>
      <c r="BS15" s="48"/>
      <c r="BT15" s="48"/>
      <c r="BU15" s="48"/>
      <c r="BV15" s="48"/>
      <c r="BW15" s="48"/>
    </row>
    <row r="16" spans="1:75" x14ac:dyDescent="0.25">
      <c r="A16" s="47" t="s">
        <v>42</v>
      </c>
      <c r="B16" s="48">
        <v>1</v>
      </c>
      <c r="C16" s="48">
        <v>0.66666666666666663</v>
      </c>
      <c r="D16" s="48">
        <v>0.66666666666666663</v>
      </c>
      <c r="E16" s="48">
        <v>1</v>
      </c>
      <c r="H16" s="47" t="s">
        <v>317</v>
      </c>
      <c r="I16" s="48">
        <v>1</v>
      </c>
      <c r="J16" s="48">
        <v>0.66666666666666663</v>
      </c>
      <c r="K16" s="48">
        <v>0.66666666666666663</v>
      </c>
      <c r="L16" s="48">
        <v>1</v>
      </c>
      <c r="AP16" s="48"/>
      <c r="AQ16" s="48"/>
      <c r="AR16" s="48"/>
      <c r="AS16" s="48">
        <v>1</v>
      </c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</row>
    <row r="17" spans="1:75" x14ac:dyDescent="0.25">
      <c r="A17" s="47" t="s">
        <v>44</v>
      </c>
      <c r="B17" s="48">
        <v>0.2</v>
      </c>
      <c r="C17" s="48">
        <v>0.2</v>
      </c>
      <c r="D17" s="48">
        <v>0.4</v>
      </c>
      <c r="E17" s="48">
        <v>0.6</v>
      </c>
      <c r="H17" s="47" t="s">
        <v>317</v>
      </c>
      <c r="I17" s="48">
        <v>0.2</v>
      </c>
      <c r="J17" s="48">
        <v>0.2</v>
      </c>
      <c r="K17" s="48">
        <v>0.4</v>
      </c>
      <c r="L17" s="48">
        <v>0.6</v>
      </c>
      <c r="AP17" s="48"/>
      <c r="AQ17" s="48"/>
      <c r="AR17" s="48"/>
      <c r="AS17" s="48"/>
      <c r="AT17" s="48">
        <v>1</v>
      </c>
      <c r="AU17" s="48"/>
      <c r="AV17" s="48"/>
      <c r="AW17" s="48">
        <v>1</v>
      </c>
      <c r="AX17" s="48">
        <v>2</v>
      </c>
      <c r="AY17" s="48"/>
      <c r="AZ17" s="48">
        <v>3</v>
      </c>
      <c r="BA17" s="48">
        <v>3</v>
      </c>
      <c r="BB17" s="48">
        <v>3</v>
      </c>
      <c r="BC17" s="48">
        <v>2</v>
      </c>
      <c r="BD17" s="48">
        <v>4</v>
      </c>
      <c r="BE17" s="48">
        <v>5</v>
      </c>
      <c r="BF17" s="48">
        <v>3</v>
      </c>
      <c r="BG17" s="48">
        <v>4</v>
      </c>
      <c r="BH17" s="48">
        <v>3</v>
      </c>
      <c r="BI17" s="48">
        <v>1</v>
      </c>
      <c r="BJ17" s="48">
        <v>1</v>
      </c>
      <c r="BK17" s="48">
        <v>2</v>
      </c>
      <c r="BL17" s="48">
        <v>1</v>
      </c>
      <c r="BM17" s="48">
        <v>1</v>
      </c>
      <c r="BN17" s="48">
        <v>4</v>
      </c>
      <c r="BO17" s="48">
        <v>2</v>
      </c>
      <c r="BP17" s="48">
        <v>3</v>
      </c>
      <c r="BQ17" s="48">
        <v>3</v>
      </c>
      <c r="BR17" s="48">
        <v>3</v>
      </c>
      <c r="BS17" s="48"/>
      <c r="BT17" s="48">
        <v>5</v>
      </c>
      <c r="BU17" s="48">
        <v>8</v>
      </c>
      <c r="BV17" s="48">
        <v>9</v>
      </c>
      <c r="BW17" s="48">
        <v>4</v>
      </c>
    </row>
    <row r="18" spans="1:75" x14ac:dyDescent="0.25">
      <c r="A18" s="47" t="s">
        <v>53</v>
      </c>
      <c r="B18" s="48">
        <v>0.375</v>
      </c>
      <c r="C18" s="48">
        <v>0.375</v>
      </c>
      <c r="D18" s="48">
        <v>0.375</v>
      </c>
      <c r="E18" s="48">
        <v>0.25</v>
      </c>
      <c r="H18" s="47" t="s">
        <v>323</v>
      </c>
      <c r="I18" s="48">
        <v>0.375</v>
      </c>
      <c r="J18" s="48">
        <v>0.375</v>
      </c>
      <c r="K18" s="48">
        <v>0.375</v>
      </c>
      <c r="L18" s="48">
        <v>0.25</v>
      </c>
      <c r="AP18" s="48"/>
      <c r="AQ18" s="48"/>
      <c r="AR18" s="48"/>
      <c r="AS18" s="48">
        <v>1</v>
      </c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</row>
    <row r="19" spans="1:75" x14ac:dyDescent="0.25">
      <c r="A19" s="47" t="s">
        <v>54</v>
      </c>
      <c r="B19" s="48">
        <v>0.2</v>
      </c>
      <c r="C19" s="48">
        <v>0.2</v>
      </c>
      <c r="D19" s="48">
        <v>0.2</v>
      </c>
      <c r="E19" s="48">
        <v>0.2</v>
      </c>
      <c r="H19" s="47" t="s">
        <v>323</v>
      </c>
      <c r="I19" s="48">
        <v>0.2</v>
      </c>
      <c r="J19" s="48">
        <v>0.2</v>
      </c>
      <c r="K19" s="48">
        <v>0.2</v>
      </c>
      <c r="L19" s="48">
        <v>0.2</v>
      </c>
      <c r="AP19" s="48">
        <v>1</v>
      </c>
      <c r="AQ19" s="48">
        <v>1</v>
      </c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</row>
    <row r="20" spans="1:75" x14ac:dyDescent="0.25">
      <c r="A20" s="47" t="s">
        <v>55</v>
      </c>
      <c r="B20" s="48">
        <v>0.4</v>
      </c>
      <c r="C20" s="48">
        <v>0.4</v>
      </c>
      <c r="D20" s="48">
        <v>0.2</v>
      </c>
      <c r="E20" s="48">
        <v>0.6</v>
      </c>
      <c r="H20" s="47" t="s">
        <v>323</v>
      </c>
      <c r="I20" s="48">
        <v>0.4</v>
      </c>
      <c r="J20" s="48">
        <v>0.4</v>
      </c>
      <c r="K20" s="48">
        <v>0.2</v>
      </c>
      <c r="L20" s="48">
        <v>0.6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>
        <v>1</v>
      </c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</row>
    <row r="21" spans="1:75" x14ac:dyDescent="0.25">
      <c r="A21" s="47" t="s">
        <v>57</v>
      </c>
      <c r="B21" s="48">
        <v>0.4</v>
      </c>
      <c r="C21" s="48">
        <v>0.4</v>
      </c>
      <c r="D21" s="48">
        <v>0.4</v>
      </c>
      <c r="E21" s="48">
        <v>0.4</v>
      </c>
      <c r="H21" s="47" t="s">
        <v>324</v>
      </c>
      <c r="I21" s="48">
        <v>0.4</v>
      </c>
      <c r="J21" s="48">
        <v>0.4</v>
      </c>
      <c r="K21" s="48">
        <v>0.4</v>
      </c>
      <c r="L21" s="48">
        <v>0.4</v>
      </c>
      <c r="AP21" s="48"/>
      <c r="AQ21" s="48"/>
      <c r="AR21" s="48"/>
      <c r="AS21" s="48"/>
      <c r="AT21" s="48">
        <v>1</v>
      </c>
      <c r="AU21" s="48">
        <v>2</v>
      </c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>
        <v>1</v>
      </c>
      <c r="BG21" s="48">
        <v>1</v>
      </c>
      <c r="BH21" s="48"/>
      <c r="BI21" s="48">
        <v>1</v>
      </c>
      <c r="BJ21" s="48">
        <v>1</v>
      </c>
      <c r="BK21" s="48">
        <v>2</v>
      </c>
      <c r="BL21" s="48"/>
      <c r="BM21" s="48"/>
      <c r="BN21" s="48"/>
      <c r="BO21" s="48"/>
      <c r="BP21" s="48">
        <v>1</v>
      </c>
      <c r="BQ21" s="48"/>
      <c r="BR21" s="48"/>
      <c r="BS21" s="48">
        <v>2</v>
      </c>
      <c r="BT21" s="48"/>
      <c r="BU21" s="48"/>
      <c r="BV21" s="48">
        <v>1</v>
      </c>
      <c r="BW21" s="48">
        <v>1</v>
      </c>
    </row>
    <row r="22" spans="1:75" x14ac:dyDescent="0.25">
      <c r="A22" s="47" t="s">
        <v>58</v>
      </c>
      <c r="B22" s="48">
        <v>0.3</v>
      </c>
      <c r="C22" s="48">
        <v>0.2</v>
      </c>
      <c r="D22" s="48">
        <v>0.7</v>
      </c>
      <c r="E22" s="48">
        <v>0.6</v>
      </c>
      <c r="H22" s="47" t="s">
        <v>324</v>
      </c>
      <c r="I22" s="48">
        <v>0.3</v>
      </c>
      <c r="J22" s="48">
        <v>0.2</v>
      </c>
      <c r="K22" s="48">
        <v>0.7</v>
      </c>
      <c r="L22" s="48">
        <v>0.6</v>
      </c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>
        <v>1</v>
      </c>
      <c r="BA22" s="48">
        <v>2</v>
      </c>
      <c r="BB22" s="48"/>
      <c r="BC22" s="48">
        <v>4</v>
      </c>
      <c r="BD22" s="48"/>
      <c r="BE22" s="48"/>
      <c r="BF22" s="48"/>
      <c r="BG22" s="48"/>
      <c r="BH22" s="48"/>
      <c r="BI22" s="48">
        <v>1</v>
      </c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</row>
    <row r="23" spans="1:75" x14ac:dyDescent="0.25">
      <c r="A23" s="47" t="s">
        <v>60</v>
      </c>
      <c r="B23" s="48">
        <v>0.33333333333333331</v>
      </c>
      <c r="C23" s="48">
        <v>0.33333333333333331</v>
      </c>
      <c r="D23" s="48">
        <v>0.16666666666666666</v>
      </c>
      <c r="E23" s="48">
        <v>0.33333333333333331</v>
      </c>
      <c r="H23" s="47" t="s">
        <v>324</v>
      </c>
      <c r="I23" s="48">
        <v>0.33333333333333331</v>
      </c>
      <c r="J23" s="48">
        <v>0.33333333333333331</v>
      </c>
      <c r="K23" s="48">
        <v>0.16666666666666666</v>
      </c>
      <c r="L23" s="48">
        <v>0.33333333333333331</v>
      </c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>
        <v>1</v>
      </c>
      <c r="BQ23" s="48"/>
      <c r="BR23" s="48"/>
      <c r="BS23" s="48"/>
      <c r="BT23" s="48"/>
      <c r="BU23" s="48"/>
      <c r="BV23" s="48"/>
      <c r="BW23" s="48"/>
    </row>
    <row r="24" spans="1:75" x14ac:dyDescent="0.25">
      <c r="A24" s="47" t="s">
        <v>62</v>
      </c>
      <c r="B24" s="48">
        <v>0.1111111111111111</v>
      </c>
      <c r="C24" s="48">
        <v>0.22222222222222221</v>
      </c>
      <c r="D24" s="48">
        <v>0.33333333333333331</v>
      </c>
      <c r="E24" s="48">
        <v>0.22222222222222221</v>
      </c>
      <c r="H24" s="47" t="s">
        <v>325</v>
      </c>
      <c r="I24" s="48">
        <v>0.1111111111111111</v>
      </c>
      <c r="J24" s="48">
        <v>0.22222222222222221</v>
      </c>
      <c r="K24" s="48">
        <v>0.33333333333333331</v>
      </c>
      <c r="L24" s="48">
        <v>0.22222222222222221</v>
      </c>
      <c r="AP24" s="48">
        <v>2</v>
      </c>
      <c r="AQ24" s="48"/>
      <c r="AR24" s="48">
        <v>1</v>
      </c>
      <c r="AS24" s="48"/>
      <c r="AT24" s="48">
        <v>3</v>
      </c>
      <c r="AU24" s="48"/>
      <c r="AV24" s="48">
        <v>6</v>
      </c>
      <c r="AW24" s="48">
        <v>1</v>
      </c>
      <c r="AX24" s="48">
        <v>5</v>
      </c>
      <c r="AY24" s="48">
        <v>12</v>
      </c>
      <c r="AZ24" s="48"/>
      <c r="BA24" s="48"/>
      <c r="BB24" s="48"/>
      <c r="BC24" s="48">
        <v>1</v>
      </c>
      <c r="BD24" s="48">
        <v>1</v>
      </c>
      <c r="BE24" s="48"/>
      <c r="BF24" s="48">
        <v>1</v>
      </c>
      <c r="BG24" s="48">
        <v>1</v>
      </c>
      <c r="BH24" s="48">
        <v>2</v>
      </c>
      <c r="BI24" s="48">
        <v>1</v>
      </c>
      <c r="BJ24" s="48">
        <v>4</v>
      </c>
      <c r="BK24" s="48">
        <v>4</v>
      </c>
      <c r="BL24" s="48"/>
      <c r="BM24" s="48">
        <v>1</v>
      </c>
      <c r="BN24" s="48"/>
      <c r="BO24" s="48">
        <v>2</v>
      </c>
      <c r="BP24" s="48">
        <v>1</v>
      </c>
      <c r="BQ24" s="48">
        <v>2</v>
      </c>
      <c r="BR24" s="48">
        <v>3</v>
      </c>
      <c r="BS24" s="48">
        <v>5</v>
      </c>
      <c r="BT24" s="48"/>
      <c r="BU24" s="48">
        <v>1</v>
      </c>
      <c r="BV24" s="48">
        <v>1</v>
      </c>
      <c r="BW24" s="48">
        <v>3</v>
      </c>
    </row>
    <row r="25" spans="1:75" x14ac:dyDescent="0.25">
      <c r="A25" s="47" t="s">
        <v>63</v>
      </c>
      <c r="B25" s="48">
        <v>0.1</v>
      </c>
      <c r="C25" s="48">
        <v>0.3</v>
      </c>
      <c r="D25" s="48">
        <v>0.3</v>
      </c>
      <c r="E25" s="48">
        <v>0.3</v>
      </c>
      <c r="H25" s="47" t="s">
        <v>325</v>
      </c>
      <c r="I25" s="48">
        <v>0.1</v>
      </c>
      <c r="J25" s="48">
        <v>0.3</v>
      </c>
      <c r="K25" s="48">
        <v>0.3</v>
      </c>
      <c r="L25" s="48">
        <v>0.3</v>
      </c>
      <c r="AP25" s="48"/>
      <c r="AQ25" s="48"/>
      <c r="AR25" s="48"/>
      <c r="AS25" s="48"/>
      <c r="AT25" s="48"/>
      <c r="AU25" s="48"/>
      <c r="AV25" s="48">
        <v>4</v>
      </c>
      <c r="AW25" s="48">
        <v>2</v>
      </c>
      <c r="AX25" s="48">
        <v>3</v>
      </c>
      <c r="AY25" s="48">
        <v>1</v>
      </c>
      <c r="AZ25" s="48">
        <v>3</v>
      </c>
      <c r="BA25" s="48">
        <v>1</v>
      </c>
      <c r="BB25" s="48">
        <v>2</v>
      </c>
      <c r="BC25" s="48">
        <v>1</v>
      </c>
      <c r="BD25" s="48"/>
      <c r="BE25" s="48"/>
      <c r="BF25" s="48"/>
      <c r="BG25" s="48"/>
      <c r="BH25" s="48">
        <v>1</v>
      </c>
      <c r="BI25" s="48">
        <v>1</v>
      </c>
      <c r="BJ25" s="48">
        <v>1</v>
      </c>
      <c r="BK25" s="48">
        <v>1</v>
      </c>
      <c r="BL25" s="48"/>
      <c r="BM25" s="48"/>
      <c r="BN25" s="48"/>
      <c r="BO25" s="48"/>
      <c r="BP25" s="48"/>
      <c r="BQ25" s="48"/>
      <c r="BR25" s="48"/>
      <c r="BS25" s="48">
        <v>1</v>
      </c>
      <c r="BT25" s="48"/>
      <c r="BU25" s="48"/>
      <c r="BV25" s="48"/>
      <c r="BW25" s="48"/>
    </row>
    <row r="26" spans="1:75" x14ac:dyDescent="0.25">
      <c r="A26" s="47" t="s">
        <v>64</v>
      </c>
      <c r="B26" s="48">
        <v>0.1</v>
      </c>
      <c r="C26" s="48">
        <v>0</v>
      </c>
      <c r="D26" s="48">
        <v>0.2</v>
      </c>
      <c r="E26" s="48">
        <v>0.2</v>
      </c>
      <c r="H26" s="47" t="s">
        <v>325</v>
      </c>
      <c r="I26" s="48">
        <v>0.1</v>
      </c>
      <c r="J26" s="48">
        <v>0</v>
      </c>
      <c r="K26" s="48">
        <v>0.2</v>
      </c>
      <c r="L26" s="48">
        <v>0.2</v>
      </c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>
        <v>1</v>
      </c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</row>
    <row r="27" spans="1:75" x14ac:dyDescent="0.25">
      <c r="A27" s="47" t="s">
        <v>66</v>
      </c>
      <c r="B27" s="48">
        <v>0.1111111111111111</v>
      </c>
      <c r="C27" s="48">
        <v>0.1111111111111111</v>
      </c>
      <c r="D27" s="48">
        <v>0.22222222222222221</v>
      </c>
      <c r="E27" s="48">
        <v>0</v>
      </c>
      <c r="H27" s="47" t="s">
        <v>326</v>
      </c>
      <c r="I27" s="48">
        <v>0.1111111111111111</v>
      </c>
      <c r="J27" s="48">
        <v>0.1111111111111111</v>
      </c>
      <c r="K27" s="48">
        <v>0.22222222222222221</v>
      </c>
      <c r="L27" s="48">
        <v>0</v>
      </c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>
        <v>1</v>
      </c>
      <c r="BN27" s="48">
        <v>1</v>
      </c>
      <c r="BO27" s="48"/>
      <c r="BP27" s="48"/>
      <c r="BQ27" s="48"/>
      <c r="BR27" s="48"/>
      <c r="BS27" s="48"/>
      <c r="BT27" s="48"/>
      <c r="BU27" s="48"/>
      <c r="BV27" s="48"/>
      <c r="BW27" s="48"/>
    </row>
    <row r="28" spans="1:75" x14ac:dyDescent="0.25">
      <c r="A28" s="47" t="s">
        <v>67</v>
      </c>
      <c r="B28" s="48">
        <v>0.375</v>
      </c>
      <c r="C28" s="48">
        <v>0.125</v>
      </c>
      <c r="D28" s="48">
        <v>0.375</v>
      </c>
      <c r="E28" s="48">
        <v>0.5</v>
      </c>
      <c r="H28" s="47" t="s">
        <v>326</v>
      </c>
      <c r="I28" s="48">
        <v>0.375</v>
      </c>
      <c r="J28" s="48">
        <v>0.125</v>
      </c>
      <c r="K28" s="48">
        <v>0.375</v>
      </c>
      <c r="L28" s="48">
        <v>0.5</v>
      </c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>
        <v>1</v>
      </c>
      <c r="BN28" s="48">
        <v>1</v>
      </c>
      <c r="BO28" s="48">
        <v>1</v>
      </c>
      <c r="BP28" s="48"/>
      <c r="BQ28" s="48"/>
      <c r="BR28" s="48"/>
      <c r="BS28" s="48"/>
      <c r="BT28" s="48"/>
      <c r="BU28" s="48"/>
      <c r="BV28" s="48"/>
      <c r="BW28" s="48"/>
    </row>
    <row r="29" spans="1:75" x14ac:dyDescent="0.25">
      <c r="A29" s="47" t="s">
        <v>68</v>
      </c>
      <c r="B29" s="48">
        <v>0.25</v>
      </c>
      <c r="C29" s="48">
        <v>0.375</v>
      </c>
      <c r="D29" s="48">
        <v>0.375</v>
      </c>
      <c r="E29" s="48">
        <v>0.5</v>
      </c>
      <c r="H29" s="47" t="s">
        <v>326</v>
      </c>
      <c r="I29" s="48">
        <v>0.25</v>
      </c>
      <c r="J29" s="48">
        <v>0.375</v>
      </c>
      <c r="K29" s="48">
        <v>0.375</v>
      </c>
      <c r="L29" s="48">
        <v>0.5</v>
      </c>
    </row>
    <row r="30" spans="1:75" x14ac:dyDescent="0.25">
      <c r="A30" s="47" t="s">
        <v>47</v>
      </c>
      <c r="B30" s="48">
        <v>0.3</v>
      </c>
      <c r="C30" s="48">
        <v>0.4</v>
      </c>
      <c r="D30" s="48">
        <v>0.5</v>
      </c>
      <c r="E30" s="48">
        <v>0.4</v>
      </c>
      <c r="H30" s="47" t="s">
        <v>322</v>
      </c>
      <c r="I30" s="48">
        <v>0.3</v>
      </c>
      <c r="J30" s="48">
        <v>0.4</v>
      </c>
      <c r="K30" s="48">
        <v>0.5</v>
      </c>
      <c r="L30" s="48">
        <v>0.4</v>
      </c>
    </row>
    <row r="31" spans="1:75" x14ac:dyDescent="0.25">
      <c r="A31" s="47" t="s">
        <v>50</v>
      </c>
      <c r="B31" s="48">
        <v>0</v>
      </c>
      <c r="C31" s="48">
        <v>0.4</v>
      </c>
      <c r="D31" s="48">
        <v>0.5</v>
      </c>
      <c r="E31" s="48">
        <v>0.3</v>
      </c>
      <c r="H31" s="47" t="s">
        <v>322</v>
      </c>
      <c r="I31" s="48">
        <v>0</v>
      </c>
      <c r="J31" s="48">
        <v>0.4</v>
      </c>
      <c r="K31" s="48">
        <v>0.5</v>
      </c>
      <c r="L31" s="48">
        <v>0.3</v>
      </c>
    </row>
    <row r="32" spans="1:75" x14ac:dyDescent="0.25">
      <c r="A32" s="47" t="s">
        <v>26</v>
      </c>
      <c r="B32" s="48">
        <v>0.3</v>
      </c>
      <c r="C32" s="48">
        <v>0.2</v>
      </c>
      <c r="D32" s="48">
        <v>0.3</v>
      </c>
      <c r="E32" s="48">
        <v>0.3</v>
      </c>
      <c r="H32" s="47" t="s">
        <v>322</v>
      </c>
      <c r="I32" s="48">
        <v>0.3</v>
      </c>
      <c r="J32" s="48">
        <v>0.2</v>
      </c>
      <c r="K32" s="48">
        <v>0.3</v>
      </c>
      <c r="L32" s="48">
        <v>0.3</v>
      </c>
    </row>
    <row r="33" spans="1:5" x14ac:dyDescent="0.25">
      <c r="A33" s="47" t="s">
        <v>266</v>
      </c>
      <c r="B33" s="48">
        <v>0.31188118811881188</v>
      </c>
      <c r="C33" s="48">
        <v>0.31188118811881188</v>
      </c>
      <c r="D33" s="48">
        <v>0.42574257425742573</v>
      </c>
      <c r="E33" s="48">
        <v>0.43455497382198954</v>
      </c>
    </row>
  </sheetData>
  <mergeCells count="1">
    <mergeCell ref="I4:L4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"/>
  <sheetViews>
    <sheetView workbookViewId="0">
      <selection activeCell="A31" sqref="A31"/>
    </sheetView>
  </sheetViews>
  <sheetFormatPr defaultRowHeight="15" x14ac:dyDescent="0.25"/>
  <cols>
    <col min="1" max="1" width="26.140625" bestFit="1" customWidth="1"/>
    <col min="2" max="2" width="16.28515625" customWidth="1"/>
    <col min="3" max="4" width="2" bestFit="1" customWidth="1"/>
    <col min="5" max="5" width="3" customWidth="1"/>
    <col min="6" max="6" width="10.7109375" customWidth="1"/>
    <col min="7" max="7" width="2" customWidth="1"/>
    <col min="8" max="8" width="2" bestFit="1" customWidth="1"/>
    <col min="9" max="9" width="2" customWidth="1"/>
    <col min="10" max="10" width="10.7109375" customWidth="1"/>
    <col min="11" max="11" width="2" customWidth="1"/>
    <col min="12" max="12" width="2" bestFit="1" customWidth="1"/>
    <col min="13" max="13" width="3" customWidth="1"/>
    <col min="14" max="14" width="11.85546875" customWidth="1"/>
    <col min="15" max="16" width="2" customWidth="1"/>
    <col min="17" max="17" width="2" bestFit="1" customWidth="1"/>
    <col min="18" max="18" width="10.28515625" customWidth="1"/>
    <col min="19" max="21" width="2" customWidth="1"/>
    <col min="22" max="22" width="10.28515625" customWidth="1"/>
    <col min="23" max="23" width="2" customWidth="1"/>
    <col min="24" max="25" width="2" bestFit="1" customWidth="1"/>
    <col min="26" max="26" width="10.28515625" customWidth="1"/>
    <col min="27" max="29" width="2" customWidth="1"/>
    <col min="30" max="30" width="10.28515625" customWidth="1"/>
    <col min="31" max="33" width="2" customWidth="1"/>
    <col min="34" max="34" width="11.42578125" customWidth="1"/>
    <col min="35" max="37" width="2" bestFit="1" customWidth="1"/>
    <col min="38" max="38" width="24.7109375" bestFit="1" customWidth="1"/>
    <col min="39" max="39" width="13.42578125" customWidth="1"/>
    <col min="40" max="40" width="5.7109375" customWidth="1"/>
    <col min="41" max="41" width="4.28515625" customWidth="1"/>
    <col min="42" max="42" width="3.5703125" customWidth="1"/>
    <col min="43" max="43" width="3.42578125" customWidth="1"/>
    <col min="44" max="44" width="4.5703125" customWidth="1"/>
    <col min="45" max="45" width="4.140625" customWidth="1"/>
    <col min="46" max="46" width="4" customWidth="1"/>
    <col min="47" max="47" width="4.28515625" customWidth="1"/>
    <col min="48" max="48" width="4" customWidth="1"/>
    <col min="49" max="49" width="4.28515625" customWidth="1"/>
    <col min="50" max="50" width="5.140625" customWidth="1"/>
    <col min="51" max="51" width="3.5703125" customWidth="1"/>
    <col min="52" max="52" width="6.140625" customWidth="1"/>
    <col min="53" max="53" width="4.85546875" customWidth="1"/>
    <col min="54" max="55" width="4.28515625" customWidth="1"/>
    <col min="56" max="56" width="5.140625" customWidth="1"/>
    <col min="57" max="57" width="4.85546875" customWidth="1"/>
    <col min="58" max="58" width="4.5703125" customWidth="1"/>
    <col min="59" max="59" width="4.7109375" customWidth="1"/>
    <col min="60" max="60" width="4.42578125" customWidth="1"/>
    <col min="61" max="61" width="3.7109375" customWidth="1"/>
    <col min="62" max="62" width="3.28515625" customWidth="1"/>
    <col min="63" max="63" width="4.5703125" customWidth="1"/>
    <col min="64" max="64" width="4" customWidth="1"/>
    <col min="65" max="65" width="4.42578125" customWidth="1"/>
    <col min="66" max="66" width="3.42578125" customWidth="1"/>
    <col min="67" max="67" width="4.7109375" customWidth="1"/>
    <col min="68" max="68" width="5" customWidth="1"/>
    <col min="69" max="69" width="4.42578125" customWidth="1"/>
    <col min="70" max="70" width="4.85546875" customWidth="1"/>
    <col min="71" max="71" width="4" customWidth="1"/>
    <col min="72" max="72" width="3.28515625" customWidth="1"/>
    <col min="73" max="73" width="3.5703125" customWidth="1"/>
    <col min="74" max="74" width="3.28515625" customWidth="1"/>
    <col min="75" max="75" width="4.28515625" customWidth="1"/>
  </cols>
  <sheetData>
    <row r="1" spans="1:75" x14ac:dyDescent="0.25">
      <c r="A1" s="46" t="s">
        <v>16</v>
      </c>
      <c r="B1" t="s">
        <v>509</v>
      </c>
    </row>
    <row r="2" spans="1:75" x14ac:dyDescent="0.25">
      <c r="A2" s="46" t="s">
        <v>441</v>
      </c>
      <c r="B2" s="47">
        <v>1</v>
      </c>
    </row>
    <row r="4" spans="1:75" x14ac:dyDescent="0.25">
      <c r="A4" s="46" t="s">
        <v>512</v>
      </c>
      <c r="B4" s="46" t="s">
        <v>281</v>
      </c>
    </row>
    <row r="5" spans="1:75" x14ac:dyDescent="0.25">
      <c r="B5" t="s">
        <v>129</v>
      </c>
      <c r="F5" t="s">
        <v>69</v>
      </c>
      <c r="J5" t="s">
        <v>73</v>
      </c>
      <c r="N5" t="s">
        <v>30</v>
      </c>
      <c r="R5" t="s">
        <v>52</v>
      </c>
      <c r="V5" t="s">
        <v>56</v>
      </c>
      <c r="Z5" t="s">
        <v>61</v>
      </c>
      <c r="AD5" t="s">
        <v>65</v>
      </c>
      <c r="AH5" t="s">
        <v>25</v>
      </c>
      <c r="AM5" s="132"/>
      <c r="AN5" s="132" t="s">
        <v>129</v>
      </c>
      <c r="AO5" s="132"/>
      <c r="AP5" s="132"/>
      <c r="AQ5" s="132"/>
      <c r="AR5" s="132" t="s">
        <v>69</v>
      </c>
      <c r="AS5" s="132"/>
      <c r="AT5" s="132"/>
      <c r="AU5" s="132"/>
      <c r="AV5" s="132" t="s">
        <v>73</v>
      </c>
      <c r="AW5" s="132"/>
      <c r="AX5" s="132"/>
      <c r="AY5" s="132"/>
      <c r="AZ5" s="132" t="s">
        <v>30</v>
      </c>
      <c r="BA5" s="132"/>
      <c r="BB5" s="132"/>
      <c r="BC5" s="132"/>
      <c r="BD5" s="132" t="s">
        <v>52</v>
      </c>
      <c r="BE5" s="132"/>
      <c r="BF5" s="132"/>
      <c r="BG5" s="132"/>
      <c r="BH5" s="132" t="s">
        <v>56</v>
      </c>
      <c r="BI5" s="132"/>
      <c r="BJ5" s="132"/>
      <c r="BK5" s="132"/>
      <c r="BL5" s="132" t="s">
        <v>61</v>
      </c>
      <c r="BM5" s="132"/>
      <c r="BN5" s="132"/>
      <c r="BO5" s="132"/>
      <c r="BP5" s="132" t="s">
        <v>65</v>
      </c>
      <c r="BQ5" s="132"/>
      <c r="BR5" s="132"/>
      <c r="BS5" s="132"/>
      <c r="BT5" s="132" t="s">
        <v>25</v>
      </c>
      <c r="BU5" s="132"/>
      <c r="BV5" s="132"/>
      <c r="BW5" s="132"/>
    </row>
    <row r="6" spans="1:75" x14ac:dyDescent="0.25">
      <c r="A6" s="46" t="s">
        <v>280</v>
      </c>
      <c r="B6" s="134">
        <v>1</v>
      </c>
      <c r="C6" s="134">
        <v>2</v>
      </c>
      <c r="D6" s="134">
        <v>3</v>
      </c>
      <c r="E6" s="134">
        <v>4</v>
      </c>
      <c r="F6" s="134">
        <v>1</v>
      </c>
      <c r="G6" s="134">
        <v>2</v>
      </c>
      <c r="H6" s="134">
        <v>3</v>
      </c>
      <c r="I6" s="134">
        <v>4</v>
      </c>
      <c r="J6" s="134">
        <v>1</v>
      </c>
      <c r="K6" s="134">
        <v>2</v>
      </c>
      <c r="L6" s="134">
        <v>3</v>
      </c>
      <c r="M6" s="134">
        <v>4</v>
      </c>
      <c r="N6" s="134">
        <v>1</v>
      </c>
      <c r="O6" s="134">
        <v>2</v>
      </c>
      <c r="P6" s="134">
        <v>3</v>
      </c>
      <c r="Q6" s="134">
        <v>4</v>
      </c>
      <c r="R6" s="134">
        <v>1</v>
      </c>
      <c r="S6" s="134">
        <v>2</v>
      </c>
      <c r="T6" s="134">
        <v>3</v>
      </c>
      <c r="U6" s="134">
        <v>4</v>
      </c>
      <c r="V6" s="134">
        <v>1</v>
      </c>
      <c r="W6" s="134">
        <v>2</v>
      </c>
      <c r="X6" s="134">
        <v>3</v>
      </c>
      <c r="Y6" s="134">
        <v>4</v>
      </c>
      <c r="Z6" s="134">
        <v>1</v>
      </c>
      <c r="AA6" s="134">
        <v>2</v>
      </c>
      <c r="AB6" s="134">
        <v>3</v>
      </c>
      <c r="AC6" s="134">
        <v>4</v>
      </c>
      <c r="AD6" s="134">
        <v>1</v>
      </c>
      <c r="AE6" s="134">
        <v>2</v>
      </c>
      <c r="AF6" s="134">
        <v>3</v>
      </c>
      <c r="AG6" s="134">
        <v>4</v>
      </c>
      <c r="AH6" s="134">
        <v>1</v>
      </c>
      <c r="AI6" s="134">
        <v>2</v>
      </c>
      <c r="AJ6" s="134">
        <v>3</v>
      </c>
      <c r="AK6" s="134">
        <v>4</v>
      </c>
      <c r="AM6" s="133" t="s">
        <v>280</v>
      </c>
      <c r="AN6" s="135">
        <v>1</v>
      </c>
      <c r="AO6" s="135">
        <v>2</v>
      </c>
      <c r="AP6" s="135">
        <v>3</v>
      </c>
      <c r="AQ6" s="135">
        <v>4</v>
      </c>
      <c r="AR6" s="135">
        <v>1</v>
      </c>
      <c r="AS6" s="135">
        <v>2</v>
      </c>
      <c r="AT6" s="135">
        <v>3</v>
      </c>
      <c r="AU6" s="135">
        <v>4</v>
      </c>
      <c r="AV6" s="135">
        <v>1</v>
      </c>
      <c r="AW6" s="135">
        <v>2</v>
      </c>
      <c r="AX6" s="135">
        <v>3</v>
      </c>
      <c r="AY6" s="135">
        <v>4</v>
      </c>
      <c r="AZ6" s="135">
        <v>1</v>
      </c>
      <c r="BA6" s="135">
        <v>2</v>
      </c>
      <c r="BB6" s="135">
        <v>3</v>
      </c>
      <c r="BC6" s="135">
        <v>4</v>
      </c>
      <c r="BD6" s="135">
        <v>1</v>
      </c>
      <c r="BE6" s="135">
        <v>2</v>
      </c>
      <c r="BF6" s="135">
        <v>3</v>
      </c>
      <c r="BG6" s="135">
        <v>4</v>
      </c>
      <c r="BH6" s="135">
        <v>1</v>
      </c>
      <c r="BI6" s="135">
        <v>2</v>
      </c>
      <c r="BJ6" s="135">
        <v>3</v>
      </c>
      <c r="BK6" s="135">
        <v>4</v>
      </c>
      <c r="BL6" s="135">
        <v>1</v>
      </c>
      <c r="BM6" s="135">
        <v>2</v>
      </c>
      <c r="BN6" s="135">
        <v>3</v>
      </c>
      <c r="BO6" s="135">
        <v>4</v>
      </c>
      <c r="BP6" s="135">
        <v>1</v>
      </c>
      <c r="BQ6" s="135">
        <v>2</v>
      </c>
      <c r="BR6" s="135">
        <v>3</v>
      </c>
      <c r="BS6" s="135">
        <v>4</v>
      </c>
      <c r="BT6" s="135">
        <v>1</v>
      </c>
      <c r="BU6" s="135">
        <v>2</v>
      </c>
      <c r="BV6" s="135">
        <v>3</v>
      </c>
      <c r="BW6" s="135">
        <v>4</v>
      </c>
    </row>
    <row r="7" spans="1:75" x14ac:dyDescent="0.25">
      <c r="A7" s="47" t="s">
        <v>452</v>
      </c>
      <c r="B7" s="48"/>
      <c r="C7" s="48"/>
      <c r="D7" s="48">
        <v>1</v>
      </c>
      <c r="E7" s="48">
        <v>11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M7" s="47" t="s">
        <v>452</v>
      </c>
      <c r="AN7" s="48"/>
      <c r="AO7" s="48"/>
      <c r="AP7" s="48">
        <v>1</v>
      </c>
      <c r="AQ7" s="48">
        <v>11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</row>
    <row r="8" spans="1:75" x14ac:dyDescent="0.25">
      <c r="A8" s="47" t="s">
        <v>146</v>
      </c>
      <c r="B8" s="48"/>
      <c r="C8" s="48">
        <v>1</v>
      </c>
      <c r="D8" s="48"/>
      <c r="E8" s="48"/>
      <c r="F8" s="48">
        <v>2</v>
      </c>
      <c r="G8" s="48">
        <v>4</v>
      </c>
      <c r="H8" s="48">
        <v>4</v>
      </c>
      <c r="I8" s="48"/>
      <c r="J8" s="48"/>
      <c r="K8" s="48"/>
      <c r="L8" s="48"/>
      <c r="M8" s="48"/>
      <c r="N8" s="48">
        <v>1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>
        <v>1</v>
      </c>
      <c r="AK8" s="48">
        <v>1</v>
      </c>
      <c r="AM8" s="47" t="s">
        <v>146</v>
      </c>
      <c r="AN8" s="48"/>
      <c r="AO8" s="48">
        <v>1</v>
      </c>
      <c r="AP8" s="48"/>
      <c r="AQ8" s="48"/>
      <c r="AR8" s="48">
        <v>2</v>
      </c>
      <c r="AS8" s="48">
        <v>4</v>
      </c>
      <c r="AT8" s="48">
        <v>4</v>
      </c>
      <c r="AU8" s="48"/>
      <c r="AV8" s="48"/>
      <c r="AW8" s="48"/>
      <c r="AX8" s="48"/>
      <c r="AY8" s="48"/>
      <c r="AZ8" s="48">
        <v>1</v>
      </c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>
        <v>1</v>
      </c>
      <c r="BW8" s="48">
        <v>1</v>
      </c>
    </row>
    <row r="9" spans="1:75" x14ac:dyDescent="0.25">
      <c r="A9" s="47" t="s">
        <v>497</v>
      </c>
      <c r="B9" s="48"/>
      <c r="C9" s="48"/>
      <c r="D9" s="48"/>
      <c r="E9" s="48"/>
      <c r="F9" s="48">
        <v>1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M9" s="47" t="s">
        <v>497</v>
      </c>
      <c r="AN9" s="48"/>
      <c r="AO9" s="48"/>
      <c r="AP9" s="48"/>
      <c r="AQ9" s="48"/>
      <c r="AR9" s="48">
        <v>1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</row>
    <row r="10" spans="1:75" x14ac:dyDescent="0.25">
      <c r="A10" s="47" t="s">
        <v>138</v>
      </c>
      <c r="B10" s="48"/>
      <c r="C10" s="48"/>
      <c r="D10" s="48">
        <v>1</v>
      </c>
      <c r="E10" s="48"/>
      <c r="F10" s="48">
        <v>3</v>
      </c>
      <c r="G10" s="48">
        <v>2</v>
      </c>
      <c r="H10" s="48"/>
      <c r="I10" s="48">
        <v>1</v>
      </c>
      <c r="J10" s="48"/>
      <c r="K10" s="48">
        <v>2</v>
      </c>
      <c r="L10" s="48">
        <v>2</v>
      </c>
      <c r="M10" s="48">
        <v>1</v>
      </c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>
        <v>1</v>
      </c>
      <c r="Y10" s="48"/>
      <c r="Z10" s="48">
        <v>1</v>
      </c>
      <c r="AA10" s="48"/>
      <c r="AB10" s="48">
        <v>1</v>
      </c>
      <c r="AC10" s="48">
        <v>1</v>
      </c>
      <c r="AD10" s="48"/>
      <c r="AE10" s="48"/>
      <c r="AF10" s="48">
        <v>1</v>
      </c>
      <c r="AG10" s="48"/>
      <c r="AH10" s="48">
        <v>1</v>
      </c>
      <c r="AI10" s="48">
        <v>1</v>
      </c>
      <c r="AJ10" s="48">
        <v>1</v>
      </c>
      <c r="AK10" s="48"/>
      <c r="AM10" s="47" t="s">
        <v>138</v>
      </c>
      <c r="AN10" s="48"/>
      <c r="AO10" s="48"/>
      <c r="AP10" s="48">
        <v>1</v>
      </c>
      <c r="AQ10" s="48"/>
      <c r="AR10" s="48">
        <v>3</v>
      </c>
      <c r="AS10" s="48">
        <v>2</v>
      </c>
      <c r="AT10" s="48"/>
      <c r="AU10" s="48">
        <v>1</v>
      </c>
      <c r="AV10" s="48"/>
      <c r="AW10" s="48">
        <v>2</v>
      </c>
      <c r="AX10" s="48">
        <v>2</v>
      </c>
      <c r="AY10" s="48">
        <v>1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>
        <v>1</v>
      </c>
      <c r="BK10" s="48"/>
      <c r="BL10" s="48">
        <v>1</v>
      </c>
      <c r="BM10" s="48"/>
      <c r="BN10" s="48">
        <v>1</v>
      </c>
      <c r="BO10" s="48">
        <v>1</v>
      </c>
      <c r="BP10" s="48"/>
      <c r="BQ10" s="48"/>
      <c r="BR10" s="48">
        <v>1</v>
      </c>
      <c r="BS10" s="48"/>
      <c r="BT10" s="48">
        <v>1</v>
      </c>
      <c r="BU10" s="48">
        <v>1</v>
      </c>
      <c r="BV10" s="48">
        <v>1</v>
      </c>
      <c r="BW10" s="48"/>
    </row>
    <row r="11" spans="1:75" x14ac:dyDescent="0.25">
      <c r="A11" s="47" t="s">
        <v>493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>
        <v>1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>
        <v>1</v>
      </c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>
        <v>1</v>
      </c>
      <c r="AM11" s="47" t="s">
        <v>493</v>
      </c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>
        <v>1</v>
      </c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>
        <v>1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>
        <v>1</v>
      </c>
    </row>
    <row r="12" spans="1:75" x14ac:dyDescent="0.25">
      <c r="A12" s="47" t="s">
        <v>150</v>
      </c>
      <c r="B12" s="48"/>
      <c r="C12" s="48"/>
      <c r="D12" s="48"/>
      <c r="E12" s="48"/>
      <c r="F12" s="48"/>
      <c r="G12" s="48">
        <v>1</v>
      </c>
      <c r="H12" s="48">
        <v>1</v>
      </c>
      <c r="I12" s="48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M12" s="47" t="s">
        <v>150</v>
      </c>
      <c r="AN12" s="48"/>
      <c r="AO12" s="48"/>
      <c r="AP12" s="48"/>
      <c r="AQ12" s="48"/>
      <c r="AR12" s="48"/>
      <c r="AS12" s="48">
        <v>1</v>
      </c>
      <c r="AT12" s="48">
        <v>1</v>
      </c>
      <c r="AU12" s="48">
        <v>1</v>
      </c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</row>
    <row r="13" spans="1:75" x14ac:dyDescent="0.25">
      <c r="A13" s="47" t="s">
        <v>147</v>
      </c>
      <c r="B13" s="48">
        <v>4</v>
      </c>
      <c r="C13" s="48">
        <v>3</v>
      </c>
      <c r="D13" s="48">
        <v>1</v>
      </c>
      <c r="E13" s="48"/>
      <c r="F13" s="48">
        <v>1</v>
      </c>
      <c r="G13" s="48"/>
      <c r="H13" s="48"/>
      <c r="I13" s="48"/>
      <c r="J13" s="48">
        <v>1</v>
      </c>
      <c r="K13" s="48"/>
      <c r="L13" s="48">
        <v>1</v>
      </c>
      <c r="M13" s="48"/>
      <c r="N13" s="48"/>
      <c r="O13" s="48"/>
      <c r="P13" s="48"/>
      <c r="Q13" s="48"/>
      <c r="R13" s="48">
        <v>1</v>
      </c>
      <c r="S13" s="48">
        <v>1</v>
      </c>
      <c r="T13" s="48"/>
      <c r="U13" s="48"/>
      <c r="V13" s="48">
        <v>1</v>
      </c>
      <c r="W13" s="48">
        <v>1</v>
      </c>
      <c r="X13" s="48">
        <v>1</v>
      </c>
      <c r="Y13" s="48">
        <v>1</v>
      </c>
      <c r="Z13" s="48"/>
      <c r="AA13" s="48"/>
      <c r="AB13" s="48"/>
      <c r="AC13" s="48"/>
      <c r="AD13" s="48"/>
      <c r="AE13" s="48"/>
      <c r="AF13" s="48">
        <v>1</v>
      </c>
      <c r="AG13" s="48"/>
      <c r="AH13" s="48"/>
      <c r="AI13" s="48"/>
      <c r="AJ13" s="48"/>
      <c r="AK13" s="48"/>
      <c r="AM13" s="47" t="s">
        <v>147</v>
      </c>
      <c r="AN13" s="48">
        <v>4</v>
      </c>
      <c r="AO13" s="48">
        <v>3</v>
      </c>
      <c r="AP13" s="48">
        <v>1</v>
      </c>
      <c r="AQ13" s="48"/>
      <c r="AR13" s="48">
        <v>1</v>
      </c>
      <c r="AS13" s="48"/>
      <c r="AT13" s="48"/>
      <c r="AU13" s="48"/>
      <c r="AV13" s="48">
        <v>1</v>
      </c>
      <c r="AW13" s="48"/>
      <c r="AX13" s="48">
        <v>1</v>
      </c>
      <c r="AY13" s="48"/>
      <c r="AZ13" s="48"/>
      <c r="BA13" s="48"/>
      <c r="BB13" s="48"/>
      <c r="BC13" s="48"/>
      <c r="BD13" s="48">
        <v>1</v>
      </c>
      <c r="BE13" s="48">
        <v>1</v>
      </c>
      <c r="BF13" s="48"/>
      <c r="BG13" s="48"/>
      <c r="BH13" s="48">
        <v>1</v>
      </c>
      <c r="BI13" s="48">
        <v>1</v>
      </c>
      <c r="BJ13" s="48">
        <v>1</v>
      </c>
      <c r="BK13" s="48">
        <v>1</v>
      </c>
      <c r="BL13" s="48"/>
      <c r="BM13" s="48"/>
      <c r="BN13" s="48"/>
      <c r="BO13" s="48"/>
      <c r="BP13" s="48"/>
      <c r="BQ13" s="48"/>
      <c r="BR13" s="48">
        <v>1</v>
      </c>
      <c r="BS13" s="48"/>
      <c r="BT13" s="48"/>
      <c r="BU13" s="48"/>
      <c r="BV13" s="48"/>
      <c r="BW13" s="48"/>
    </row>
    <row r="14" spans="1:75" x14ac:dyDescent="0.25">
      <c r="A14" s="47" t="s">
        <v>456</v>
      </c>
      <c r="B14" s="48"/>
      <c r="C14" s="48"/>
      <c r="D14" s="48">
        <v>6</v>
      </c>
      <c r="E14" s="48">
        <v>1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M14" s="47" t="s">
        <v>456</v>
      </c>
      <c r="AN14" s="48"/>
      <c r="AO14" s="48"/>
      <c r="AP14" s="48">
        <v>6</v>
      </c>
      <c r="AQ14" s="48">
        <v>1</v>
      </c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</row>
    <row r="15" spans="1:75" x14ac:dyDescent="0.25">
      <c r="A15" s="47" t="s">
        <v>458</v>
      </c>
      <c r="B15" s="48"/>
      <c r="C15" s="48"/>
      <c r="D15" s="48"/>
      <c r="E15" s="48"/>
      <c r="F15" s="48"/>
      <c r="G15" s="48"/>
      <c r="H15" s="48"/>
      <c r="I15" s="48">
        <v>2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>
        <v>1</v>
      </c>
      <c r="AA15" s="48">
        <v>1</v>
      </c>
      <c r="AB15" s="48">
        <v>1</v>
      </c>
      <c r="AC15" s="48">
        <v>1</v>
      </c>
      <c r="AD15" s="48"/>
      <c r="AE15" s="48"/>
      <c r="AF15" s="48"/>
      <c r="AG15" s="48"/>
      <c r="AH15" s="48"/>
      <c r="AI15" s="48"/>
      <c r="AJ15" s="48"/>
      <c r="AK15" s="48"/>
      <c r="AM15" s="47" t="s">
        <v>458</v>
      </c>
      <c r="AN15" s="48"/>
      <c r="AO15" s="48"/>
      <c r="AP15" s="48"/>
      <c r="AQ15" s="48"/>
      <c r="AR15" s="48"/>
      <c r="AS15" s="48"/>
      <c r="AT15" s="48"/>
      <c r="AU15" s="48">
        <v>2</v>
      </c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>
        <v>1</v>
      </c>
      <c r="BM15" s="48">
        <v>1</v>
      </c>
      <c r="BN15" s="48">
        <v>1</v>
      </c>
      <c r="BO15" s="48">
        <v>1</v>
      </c>
      <c r="BP15" s="48"/>
      <c r="BQ15" s="48"/>
      <c r="BR15" s="48"/>
      <c r="BS15" s="48"/>
      <c r="BT15" s="48"/>
      <c r="BU15" s="48"/>
      <c r="BV15" s="48"/>
      <c r="BW15" s="48"/>
    </row>
    <row r="16" spans="1:75" x14ac:dyDescent="0.25">
      <c r="A16" s="47" t="s">
        <v>508</v>
      </c>
      <c r="B16" s="48"/>
      <c r="C16" s="48"/>
      <c r="D16" s="48"/>
      <c r="E16" s="48"/>
      <c r="F16" s="48"/>
      <c r="G16" s="48">
        <v>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M16" s="47" t="s">
        <v>508</v>
      </c>
      <c r="AN16" s="48"/>
      <c r="AO16" s="48"/>
      <c r="AP16" s="48"/>
      <c r="AQ16" s="48"/>
      <c r="AR16" s="48"/>
      <c r="AS16" s="48">
        <v>1</v>
      </c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</row>
    <row r="17" spans="1:75" x14ac:dyDescent="0.25">
      <c r="A17" s="47" t="s">
        <v>209</v>
      </c>
      <c r="B17" s="48">
        <v>2</v>
      </c>
      <c r="C17" s="48">
        <v>2</v>
      </c>
      <c r="D17" s="48"/>
      <c r="E17" s="48"/>
      <c r="F17" s="48"/>
      <c r="G17" s="48"/>
      <c r="H17" s="48">
        <v>1</v>
      </c>
      <c r="I17" s="48"/>
      <c r="J17" s="48"/>
      <c r="K17" s="48">
        <v>1</v>
      </c>
      <c r="L17" s="48">
        <v>2</v>
      </c>
      <c r="M17" s="48"/>
      <c r="N17" s="48">
        <v>3</v>
      </c>
      <c r="O17" s="48">
        <v>3</v>
      </c>
      <c r="P17" s="48">
        <v>3</v>
      </c>
      <c r="Q17" s="48">
        <v>2</v>
      </c>
      <c r="R17" s="48">
        <v>4</v>
      </c>
      <c r="S17" s="48">
        <v>5</v>
      </c>
      <c r="T17" s="48">
        <v>3</v>
      </c>
      <c r="U17" s="48">
        <v>4</v>
      </c>
      <c r="V17" s="48">
        <v>3</v>
      </c>
      <c r="W17" s="48">
        <v>1</v>
      </c>
      <c r="X17" s="48">
        <v>1</v>
      </c>
      <c r="Y17" s="48">
        <v>2</v>
      </c>
      <c r="Z17" s="48">
        <v>1</v>
      </c>
      <c r="AA17" s="48">
        <v>1</v>
      </c>
      <c r="AB17" s="48">
        <v>4</v>
      </c>
      <c r="AC17" s="48">
        <v>2</v>
      </c>
      <c r="AD17" s="48">
        <v>3</v>
      </c>
      <c r="AE17" s="48">
        <v>3</v>
      </c>
      <c r="AF17" s="48">
        <v>3</v>
      </c>
      <c r="AG17" s="48"/>
      <c r="AH17" s="48">
        <v>5</v>
      </c>
      <c r="AI17" s="48">
        <v>8</v>
      </c>
      <c r="AJ17" s="48">
        <v>9</v>
      </c>
      <c r="AK17" s="48">
        <v>4</v>
      </c>
      <c r="AM17" s="47" t="s">
        <v>209</v>
      </c>
      <c r="AN17" s="48">
        <v>2</v>
      </c>
      <c r="AO17" s="48">
        <v>2</v>
      </c>
      <c r="AP17" s="48"/>
      <c r="AQ17" s="48"/>
      <c r="AR17" s="48"/>
      <c r="AS17" s="48"/>
      <c r="AT17" s="48">
        <v>1</v>
      </c>
      <c r="AU17" s="48"/>
      <c r="AV17" s="48"/>
      <c r="AW17" s="48">
        <v>1</v>
      </c>
      <c r="AX17" s="48">
        <v>2</v>
      </c>
      <c r="AY17" s="48"/>
      <c r="AZ17" s="48">
        <v>3</v>
      </c>
      <c r="BA17" s="48">
        <v>3</v>
      </c>
      <c r="BB17" s="48">
        <v>3</v>
      </c>
      <c r="BC17" s="48">
        <v>2</v>
      </c>
      <c r="BD17" s="48">
        <v>4</v>
      </c>
      <c r="BE17" s="48">
        <v>5</v>
      </c>
      <c r="BF17" s="48">
        <v>3</v>
      </c>
      <c r="BG17" s="48">
        <v>4</v>
      </c>
      <c r="BH17" s="48">
        <v>3</v>
      </c>
      <c r="BI17" s="48">
        <v>1</v>
      </c>
      <c r="BJ17" s="48">
        <v>1</v>
      </c>
      <c r="BK17" s="48">
        <v>2</v>
      </c>
      <c r="BL17" s="48">
        <v>1</v>
      </c>
      <c r="BM17" s="48">
        <v>1</v>
      </c>
      <c r="BN17" s="48">
        <v>4</v>
      </c>
      <c r="BO17" s="48">
        <v>2</v>
      </c>
      <c r="BP17" s="48">
        <v>3</v>
      </c>
      <c r="BQ17" s="48">
        <v>3</v>
      </c>
      <c r="BR17" s="48">
        <v>3</v>
      </c>
      <c r="BS17" s="48"/>
      <c r="BT17" s="48">
        <v>5</v>
      </c>
      <c r="BU17" s="48">
        <v>8</v>
      </c>
      <c r="BV17" s="48">
        <v>9</v>
      </c>
      <c r="BW17" s="48">
        <v>4</v>
      </c>
    </row>
    <row r="18" spans="1:75" x14ac:dyDescent="0.25">
      <c r="A18" s="47" t="s">
        <v>499</v>
      </c>
      <c r="B18" s="48"/>
      <c r="C18" s="48"/>
      <c r="D18" s="48"/>
      <c r="E18" s="48"/>
      <c r="F18" s="48"/>
      <c r="G18" s="48">
        <v>1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M18" s="47" t="s">
        <v>499</v>
      </c>
      <c r="AN18" s="48"/>
      <c r="AO18" s="48"/>
      <c r="AP18" s="48"/>
      <c r="AQ18" s="48"/>
      <c r="AR18" s="48"/>
      <c r="AS18" s="48">
        <v>1</v>
      </c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</row>
    <row r="19" spans="1:75" x14ac:dyDescent="0.25">
      <c r="A19" s="47" t="s">
        <v>495</v>
      </c>
      <c r="B19" s="48"/>
      <c r="C19" s="48"/>
      <c r="D19" s="48">
        <v>1</v>
      </c>
      <c r="E19" s="48">
        <v>1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M19" s="47" t="s">
        <v>495</v>
      </c>
      <c r="AN19" s="48"/>
      <c r="AO19" s="48"/>
      <c r="AP19" s="48">
        <v>1</v>
      </c>
      <c r="AQ19" s="48">
        <v>1</v>
      </c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</row>
    <row r="20" spans="1:75" x14ac:dyDescent="0.25">
      <c r="A20" s="47" t="s">
        <v>475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>
        <v>1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M20" s="47" t="s">
        <v>475</v>
      </c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>
        <v>1</v>
      </c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</row>
    <row r="21" spans="1:75" x14ac:dyDescent="0.25">
      <c r="A21" s="47" t="s">
        <v>479</v>
      </c>
      <c r="B21" s="48"/>
      <c r="C21" s="48"/>
      <c r="D21" s="48"/>
      <c r="E21" s="48"/>
      <c r="F21" s="48"/>
      <c r="G21" s="48"/>
      <c r="H21" s="48">
        <v>1</v>
      </c>
      <c r="I21" s="48">
        <v>2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>
        <v>1</v>
      </c>
      <c r="U21" s="48">
        <v>1</v>
      </c>
      <c r="V21" s="48"/>
      <c r="W21" s="48">
        <v>1</v>
      </c>
      <c r="X21" s="48">
        <v>1</v>
      </c>
      <c r="Y21" s="48">
        <v>2</v>
      </c>
      <c r="Z21" s="48"/>
      <c r="AA21" s="48"/>
      <c r="AB21" s="48"/>
      <c r="AC21" s="48"/>
      <c r="AD21" s="48">
        <v>1</v>
      </c>
      <c r="AE21" s="48"/>
      <c r="AF21" s="48"/>
      <c r="AG21" s="48">
        <v>2</v>
      </c>
      <c r="AH21" s="48"/>
      <c r="AI21" s="48"/>
      <c r="AJ21" s="48">
        <v>1</v>
      </c>
      <c r="AK21" s="48">
        <v>1</v>
      </c>
      <c r="AM21" s="47" t="s">
        <v>479</v>
      </c>
      <c r="AN21" s="48"/>
      <c r="AO21" s="48"/>
      <c r="AP21" s="48"/>
      <c r="AQ21" s="48"/>
      <c r="AR21" s="48"/>
      <c r="AS21" s="48"/>
      <c r="AT21" s="48">
        <v>1</v>
      </c>
      <c r="AU21" s="48">
        <v>2</v>
      </c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>
        <v>1</v>
      </c>
      <c r="BG21" s="48">
        <v>1</v>
      </c>
      <c r="BH21" s="48"/>
      <c r="BI21" s="48">
        <v>1</v>
      </c>
      <c r="BJ21" s="48">
        <v>1</v>
      </c>
      <c r="BK21" s="48">
        <v>2</v>
      </c>
      <c r="BL21" s="48"/>
      <c r="BM21" s="48"/>
      <c r="BN21" s="48"/>
      <c r="BO21" s="48"/>
      <c r="BP21" s="48">
        <v>1</v>
      </c>
      <c r="BQ21" s="48"/>
      <c r="BR21" s="48"/>
      <c r="BS21" s="48">
        <v>2</v>
      </c>
      <c r="BT21" s="48"/>
      <c r="BU21" s="48"/>
      <c r="BV21" s="48">
        <v>1</v>
      </c>
      <c r="BW21" s="48">
        <v>1</v>
      </c>
    </row>
    <row r="22" spans="1:75" x14ac:dyDescent="0.25">
      <c r="A22" s="47" t="s">
        <v>470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>
        <v>1</v>
      </c>
      <c r="O22" s="48">
        <v>2</v>
      </c>
      <c r="P22" s="48"/>
      <c r="Q22" s="48">
        <v>4</v>
      </c>
      <c r="R22" s="48"/>
      <c r="S22" s="48"/>
      <c r="T22" s="48"/>
      <c r="U22" s="48"/>
      <c r="V22" s="48"/>
      <c r="W22" s="48">
        <v>1</v>
      </c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M22" s="47" t="s">
        <v>470</v>
      </c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>
        <v>1</v>
      </c>
      <c r="BA22" s="48">
        <v>2</v>
      </c>
      <c r="BB22" s="48"/>
      <c r="BC22" s="48">
        <v>4</v>
      </c>
      <c r="BD22" s="48"/>
      <c r="BE22" s="48"/>
      <c r="BF22" s="48"/>
      <c r="BG22" s="48"/>
      <c r="BH22" s="48"/>
      <c r="BI22" s="48">
        <v>1</v>
      </c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</row>
    <row r="23" spans="1:75" x14ac:dyDescent="0.25">
      <c r="A23" s="47" t="s">
        <v>506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>
        <v>1</v>
      </c>
      <c r="AE23" s="48"/>
      <c r="AF23" s="48"/>
      <c r="AG23" s="48"/>
      <c r="AH23" s="48"/>
      <c r="AI23" s="48"/>
      <c r="AJ23" s="48"/>
      <c r="AK23" s="48"/>
      <c r="AM23" s="47" t="s">
        <v>506</v>
      </c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>
        <v>1</v>
      </c>
      <c r="BQ23" s="48"/>
      <c r="BR23" s="48"/>
      <c r="BS23" s="48"/>
      <c r="BT23" s="48"/>
      <c r="BU23" s="48"/>
      <c r="BV23" s="48"/>
      <c r="BW23" s="48"/>
    </row>
    <row r="24" spans="1:75" x14ac:dyDescent="0.25">
      <c r="A24" s="47" t="s">
        <v>410</v>
      </c>
      <c r="B24" s="48">
        <v>2</v>
      </c>
      <c r="C24" s="48">
        <v>4</v>
      </c>
      <c r="D24" s="48">
        <v>2</v>
      </c>
      <c r="E24" s="48"/>
      <c r="F24" s="48">
        <v>1</v>
      </c>
      <c r="G24" s="48"/>
      <c r="H24" s="48">
        <v>3</v>
      </c>
      <c r="I24" s="48"/>
      <c r="J24" s="48">
        <v>6</v>
      </c>
      <c r="K24" s="48">
        <v>1</v>
      </c>
      <c r="L24" s="48">
        <v>5</v>
      </c>
      <c r="M24" s="48">
        <v>12</v>
      </c>
      <c r="N24" s="48"/>
      <c r="O24" s="48"/>
      <c r="P24" s="48"/>
      <c r="Q24" s="48">
        <v>1</v>
      </c>
      <c r="R24" s="48">
        <v>1</v>
      </c>
      <c r="S24" s="48"/>
      <c r="T24" s="48">
        <v>1</v>
      </c>
      <c r="U24" s="48">
        <v>1</v>
      </c>
      <c r="V24" s="48">
        <v>2</v>
      </c>
      <c r="W24" s="48">
        <v>1</v>
      </c>
      <c r="X24" s="48">
        <v>4</v>
      </c>
      <c r="Y24" s="48">
        <v>4</v>
      </c>
      <c r="Z24" s="48"/>
      <c r="AA24" s="48">
        <v>1</v>
      </c>
      <c r="AB24" s="48"/>
      <c r="AC24" s="48">
        <v>2</v>
      </c>
      <c r="AD24" s="48">
        <v>1</v>
      </c>
      <c r="AE24" s="48">
        <v>2</v>
      </c>
      <c r="AF24" s="48">
        <v>3</v>
      </c>
      <c r="AG24" s="48">
        <v>5</v>
      </c>
      <c r="AH24" s="48"/>
      <c r="AI24" s="48">
        <v>1</v>
      </c>
      <c r="AJ24" s="48">
        <v>1</v>
      </c>
      <c r="AK24" s="48">
        <v>3</v>
      </c>
      <c r="AM24" s="47" t="s">
        <v>410</v>
      </c>
      <c r="AN24" s="48">
        <v>2</v>
      </c>
      <c r="AO24" s="48">
        <v>4</v>
      </c>
      <c r="AP24" s="48">
        <v>2</v>
      </c>
      <c r="AQ24" s="48"/>
      <c r="AR24" s="48">
        <v>1</v>
      </c>
      <c r="AS24" s="48"/>
      <c r="AT24" s="48">
        <v>3</v>
      </c>
      <c r="AU24" s="48"/>
      <c r="AV24" s="48">
        <v>6</v>
      </c>
      <c r="AW24" s="48">
        <v>1</v>
      </c>
      <c r="AX24" s="48">
        <v>5</v>
      </c>
      <c r="AY24" s="48">
        <v>12</v>
      </c>
      <c r="AZ24" s="48"/>
      <c r="BA24" s="48"/>
      <c r="BB24" s="48"/>
      <c r="BC24" s="48">
        <v>1</v>
      </c>
      <c r="BD24" s="48">
        <v>1</v>
      </c>
      <c r="BE24" s="48"/>
      <c r="BF24" s="48">
        <v>1</v>
      </c>
      <c r="BG24" s="48">
        <v>1</v>
      </c>
      <c r="BH24" s="48">
        <v>2</v>
      </c>
      <c r="BI24" s="48">
        <v>1</v>
      </c>
      <c r="BJ24" s="48">
        <v>4</v>
      </c>
      <c r="BK24" s="48">
        <v>4</v>
      </c>
      <c r="BL24" s="48"/>
      <c r="BM24" s="48">
        <v>1</v>
      </c>
      <c r="BN24" s="48"/>
      <c r="BO24" s="48">
        <v>2</v>
      </c>
      <c r="BP24" s="48">
        <v>1</v>
      </c>
      <c r="BQ24" s="48">
        <v>2</v>
      </c>
      <c r="BR24" s="48">
        <v>3</v>
      </c>
      <c r="BS24" s="48">
        <v>5</v>
      </c>
      <c r="BT24" s="48"/>
      <c r="BU24" s="48">
        <v>1</v>
      </c>
      <c r="BV24" s="48">
        <v>1</v>
      </c>
      <c r="BW24" s="48">
        <v>3</v>
      </c>
    </row>
    <row r="25" spans="1:75" x14ac:dyDescent="0.25">
      <c r="A25" s="47" t="s">
        <v>416</v>
      </c>
      <c r="B25" s="48"/>
      <c r="C25" s="48"/>
      <c r="D25" s="48"/>
      <c r="E25" s="48"/>
      <c r="F25" s="48"/>
      <c r="G25" s="48"/>
      <c r="H25" s="48"/>
      <c r="I25" s="48"/>
      <c r="J25" s="48">
        <v>4</v>
      </c>
      <c r="K25" s="48">
        <v>2</v>
      </c>
      <c r="L25" s="48">
        <v>3</v>
      </c>
      <c r="M25" s="48">
        <v>1</v>
      </c>
      <c r="N25" s="48">
        <v>3</v>
      </c>
      <c r="O25" s="48">
        <v>1</v>
      </c>
      <c r="P25" s="48">
        <v>2</v>
      </c>
      <c r="Q25" s="48">
        <v>1</v>
      </c>
      <c r="R25" s="48"/>
      <c r="S25" s="48"/>
      <c r="T25" s="48"/>
      <c r="U25" s="48"/>
      <c r="V25" s="48">
        <v>1</v>
      </c>
      <c r="W25" s="48">
        <v>1</v>
      </c>
      <c r="X25" s="48">
        <v>1</v>
      </c>
      <c r="Y25" s="48">
        <v>1</v>
      </c>
      <c r="Z25" s="48"/>
      <c r="AA25" s="48"/>
      <c r="AB25" s="48"/>
      <c r="AC25" s="48"/>
      <c r="AD25" s="48"/>
      <c r="AE25" s="48"/>
      <c r="AF25" s="48"/>
      <c r="AG25" s="48">
        <v>1</v>
      </c>
      <c r="AH25" s="48"/>
      <c r="AI25" s="48"/>
      <c r="AJ25" s="48"/>
      <c r="AK25" s="48"/>
      <c r="AM25" s="47" t="s">
        <v>416</v>
      </c>
      <c r="AN25" s="48"/>
      <c r="AO25" s="48"/>
      <c r="AP25" s="48"/>
      <c r="AQ25" s="48"/>
      <c r="AR25" s="48"/>
      <c r="AS25" s="48"/>
      <c r="AT25" s="48"/>
      <c r="AU25" s="48"/>
      <c r="AV25" s="48">
        <v>4</v>
      </c>
      <c r="AW25" s="48">
        <v>2</v>
      </c>
      <c r="AX25" s="48">
        <v>3</v>
      </c>
      <c r="AY25" s="48">
        <v>1</v>
      </c>
      <c r="AZ25" s="48">
        <v>3</v>
      </c>
      <c r="BA25" s="48">
        <v>1</v>
      </c>
      <c r="BB25" s="48">
        <v>2</v>
      </c>
      <c r="BC25" s="48">
        <v>1</v>
      </c>
      <c r="BD25" s="48"/>
      <c r="BE25" s="48"/>
      <c r="BF25" s="48"/>
      <c r="BG25" s="48"/>
      <c r="BH25" s="48">
        <v>1</v>
      </c>
      <c r="BI25" s="48">
        <v>1</v>
      </c>
      <c r="BJ25" s="48">
        <v>1</v>
      </c>
      <c r="BK25" s="48">
        <v>1</v>
      </c>
      <c r="BL25" s="48"/>
      <c r="BM25" s="48"/>
      <c r="BN25" s="48"/>
      <c r="BO25" s="48"/>
      <c r="BP25" s="48"/>
      <c r="BQ25" s="48"/>
      <c r="BR25" s="48"/>
      <c r="BS25" s="48">
        <v>1</v>
      </c>
      <c r="BT25" s="48"/>
      <c r="BU25" s="48"/>
      <c r="BV25" s="48"/>
      <c r="BW25" s="48"/>
    </row>
    <row r="26" spans="1:75" x14ac:dyDescent="0.25">
      <c r="A26" s="47" t="s">
        <v>474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>
        <v>1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M26" s="47" t="s">
        <v>474</v>
      </c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>
        <v>1</v>
      </c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</row>
    <row r="27" spans="1:75" x14ac:dyDescent="0.25">
      <c r="A27" s="47" t="s">
        <v>486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>
        <v>1</v>
      </c>
      <c r="AB27" s="48">
        <v>1</v>
      </c>
      <c r="AC27" s="48"/>
      <c r="AD27" s="48"/>
      <c r="AE27" s="48"/>
      <c r="AF27" s="48"/>
      <c r="AG27" s="48"/>
      <c r="AH27" s="48"/>
      <c r="AI27" s="48"/>
      <c r="AJ27" s="48"/>
      <c r="AK27" s="48"/>
      <c r="AM27" s="47" t="s">
        <v>486</v>
      </c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>
        <v>1</v>
      </c>
      <c r="BN27" s="48">
        <v>1</v>
      </c>
      <c r="BO27" s="48"/>
      <c r="BP27" s="48"/>
      <c r="BQ27" s="48"/>
      <c r="BR27" s="48"/>
      <c r="BS27" s="48"/>
      <c r="BT27" s="48"/>
      <c r="BU27" s="48"/>
      <c r="BV27" s="48"/>
      <c r="BW27" s="48"/>
    </row>
    <row r="28" spans="1:75" x14ac:dyDescent="0.25">
      <c r="A28" s="47" t="s">
        <v>205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>
        <v>1</v>
      </c>
      <c r="AB28" s="48">
        <v>1</v>
      </c>
      <c r="AC28" s="48">
        <v>1</v>
      </c>
      <c r="AD28" s="48"/>
      <c r="AE28" s="48"/>
      <c r="AF28" s="48"/>
      <c r="AG28" s="48"/>
      <c r="AH28" s="48"/>
      <c r="AI28" s="48"/>
      <c r="AJ28" s="48"/>
      <c r="AK28" s="48"/>
      <c r="AM28" s="47" t="s">
        <v>205</v>
      </c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>
        <v>1</v>
      </c>
      <c r="BN28" s="48">
        <v>1</v>
      </c>
      <c r="BO28" s="48">
        <v>1</v>
      </c>
      <c r="BP28" s="48"/>
      <c r="BQ28" s="48"/>
      <c r="BR28" s="48"/>
      <c r="BS28" s="48"/>
      <c r="BT28" s="48"/>
      <c r="BU28" s="48"/>
      <c r="BV28" s="48"/>
      <c r="BW28" s="48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M23" sqref="M23"/>
    </sheetView>
  </sheetViews>
  <sheetFormatPr defaultRowHeight="15" x14ac:dyDescent="0.25"/>
  <cols>
    <col min="1" max="1" width="36.42578125" customWidth="1"/>
    <col min="2" max="2" width="16.28515625" customWidth="1"/>
    <col min="3" max="6" width="12" customWidth="1"/>
    <col min="7" max="9" width="8.42578125" customWidth="1"/>
    <col min="10" max="10" width="9.5703125" customWidth="1"/>
    <col min="11" max="11" width="11.28515625" bestFit="1" customWidth="1"/>
  </cols>
  <sheetData>
    <row r="1" spans="1:6" x14ac:dyDescent="0.25">
      <c r="A1" s="46" t="s">
        <v>16</v>
      </c>
      <c r="B1" t="s">
        <v>35</v>
      </c>
    </row>
    <row r="2" spans="1:6" x14ac:dyDescent="0.25">
      <c r="A2" s="46" t="s">
        <v>442</v>
      </c>
      <c r="B2" t="s">
        <v>509</v>
      </c>
    </row>
    <row r="4" spans="1:6" x14ac:dyDescent="0.25">
      <c r="A4" s="46" t="s">
        <v>510</v>
      </c>
      <c r="B4" s="46" t="s">
        <v>281</v>
      </c>
    </row>
    <row r="5" spans="1:6" x14ac:dyDescent="0.25">
      <c r="A5" s="46" t="s">
        <v>280</v>
      </c>
      <c r="B5" s="134">
        <v>1</v>
      </c>
      <c r="C5" s="134">
        <v>2</v>
      </c>
      <c r="D5" s="134">
        <v>3</v>
      </c>
      <c r="E5" s="134">
        <v>4</v>
      </c>
      <c r="F5" s="134" t="s">
        <v>266</v>
      </c>
    </row>
    <row r="6" spans="1:6" x14ac:dyDescent="0.25">
      <c r="A6" s="47" t="s">
        <v>129</v>
      </c>
      <c r="B6" s="48">
        <v>0.34782608695652173</v>
      </c>
      <c r="C6" s="48">
        <v>0.43478260869565216</v>
      </c>
      <c r="D6" s="48">
        <v>0.52173913043478259</v>
      </c>
      <c r="E6" s="48">
        <v>1</v>
      </c>
      <c r="F6" s="48">
        <v>0.52439024390243905</v>
      </c>
    </row>
    <row r="7" spans="1:6" x14ac:dyDescent="0.25">
      <c r="A7" s="47" t="s">
        <v>69</v>
      </c>
      <c r="B7" s="48">
        <v>0.53333333333333333</v>
      </c>
      <c r="C7" s="48">
        <v>0.6</v>
      </c>
      <c r="D7" s="48">
        <v>0.66666666666666663</v>
      </c>
      <c r="E7" s="48">
        <v>0.42857142857142855</v>
      </c>
      <c r="F7" s="48">
        <v>0.55932203389830504</v>
      </c>
    </row>
    <row r="8" spans="1:6" x14ac:dyDescent="0.25">
      <c r="A8" s="47" t="s">
        <v>73</v>
      </c>
      <c r="B8" s="48">
        <v>0.40740740740740738</v>
      </c>
      <c r="C8" s="48">
        <v>0.22222222222222221</v>
      </c>
      <c r="D8" s="48">
        <v>0.51851851851851849</v>
      </c>
      <c r="E8" s="48">
        <v>0.51851851851851849</v>
      </c>
      <c r="F8" s="48">
        <v>0.41666666666666669</v>
      </c>
    </row>
    <row r="9" spans="1:6" x14ac:dyDescent="0.25">
      <c r="A9" s="47" t="s">
        <v>30</v>
      </c>
      <c r="B9" s="48">
        <v>0.5714285714285714</v>
      </c>
      <c r="C9" s="48">
        <v>0.42857142857142855</v>
      </c>
      <c r="D9" s="48">
        <v>0.42857142857142855</v>
      </c>
      <c r="E9" s="48">
        <v>0.6428571428571429</v>
      </c>
      <c r="F9" s="48">
        <v>0.5178571428571429</v>
      </c>
    </row>
    <row r="10" spans="1:6" x14ac:dyDescent="0.25">
      <c r="A10" s="47" t="s">
        <v>52</v>
      </c>
      <c r="B10" s="48">
        <v>0.33333333333333331</v>
      </c>
      <c r="C10" s="48">
        <v>0.33333333333333331</v>
      </c>
      <c r="D10" s="48">
        <v>0.27777777777777779</v>
      </c>
      <c r="E10" s="48">
        <v>0.33333333333333331</v>
      </c>
      <c r="F10" s="48">
        <v>0.31944444444444442</v>
      </c>
    </row>
    <row r="11" spans="1:6" x14ac:dyDescent="0.25">
      <c r="A11" s="47" t="s">
        <v>56</v>
      </c>
      <c r="B11" s="48">
        <v>0.33333333333333331</v>
      </c>
      <c r="C11" s="48">
        <v>0.2857142857142857</v>
      </c>
      <c r="D11" s="48">
        <v>0.47619047619047616</v>
      </c>
      <c r="E11" s="48">
        <v>0.47619047619047616</v>
      </c>
      <c r="F11" s="48">
        <v>0.39285714285714285</v>
      </c>
    </row>
    <row r="12" spans="1:6" x14ac:dyDescent="0.25">
      <c r="A12" s="47" t="s">
        <v>61</v>
      </c>
      <c r="B12" s="48">
        <v>0.10344827586206896</v>
      </c>
      <c r="C12" s="48">
        <v>0.17241379310344829</v>
      </c>
      <c r="D12" s="48">
        <v>0.27586206896551724</v>
      </c>
      <c r="E12" s="48">
        <v>0.2413793103448276</v>
      </c>
      <c r="F12" s="48">
        <v>0.19827586206896552</v>
      </c>
    </row>
    <row r="13" spans="1:6" x14ac:dyDescent="0.25">
      <c r="A13" s="47" t="s">
        <v>65</v>
      </c>
      <c r="B13" s="48">
        <v>0.24</v>
      </c>
      <c r="C13" s="48">
        <v>0.2</v>
      </c>
      <c r="D13" s="48">
        <v>0.32</v>
      </c>
      <c r="E13" s="48">
        <v>0.32</v>
      </c>
      <c r="F13" s="48">
        <v>0.27</v>
      </c>
    </row>
    <row r="14" spans="1:6" x14ac:dyDescent="0.25">
      <c r="A14" s="47" t="s">
        <v>25</v>
      </c>
      <c r="B14" s="48">
        <v>0.2</v>
      </c>
      <c r="C14" s="48">
        <v>0.33333333333333331</v>
      </c>
      <c r="D14" s="48">
        <v>0.43333333333333335</v>
      </c>
      <c r="E14" s="48">
        <v>0.33333333333333331</v>
      </c>
      <c r="F14" s="48">
        <v>0.32500000000000001</v>
      </c>
    </row>
    <row r="15" spans="1:6" x14ac:dyDescent="0.25">
      <c r="A15" s="47" t="s">
        <v>266</v>
      </c>
      <c r="B15" s="48">
        <v>0.31188118811881188</v>
      </c>
      <c r="C15" s="48">
        <v>0.31188118811881188</v>
      </c>
      <c r="D15" s="48">
        <v>0.42574257425742573</v>
      </c>
      <c r="E15" s="48">
        <v>0.43455497382198954</v>
      </c>
      <c r="F15" s="48">
        <v>0.370138017565872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8"/>
  <sheetViews>
    <sheetView workbookViewId="0">
      <pane ySplit="1" topLeftCell="A2" activePane="bottomLeft" state="frozen"/>
      <selection activeCell="I1" sqref="I1"/>
      <selection pane="bottomLeft" sqref="A1:XFD1048576"/>
    </sheetView>
  </sheetViews>
  <sheetFormatPr defaultRowHeight="15" x14ac:dyDescent="0.25"/>
  <cols>
    <col min="1" max="1" width="12.85546875" style="10" customWidth="1"/>
    <col min="2" max="2" width="6.42578125" style="9" customWidth="1"/>
    <col min="3" max="3" width="10.28515625" style="10" customWidth="1"/>
    <col min="4" max="4" width="12" style="10" customWidth="1"/>
    <col min="5" max="5" width="8.140625" style="10" hidden="1" customWidth="1"/>
    <col min="6" max="6" width="14" style="10" customWidth="1"/>
    <col min="7" max="7" width="22.7109375" style="10" customWidth="1"/>
    <col min="8" max="8" width="9.140625" style="10" customWidth="1"/>
    <col min="9" max="16" width="9.140625" style="10" hidden="1" customWidth="1"/>
    <col min="17" max="17" width="9.140625" style="11" customWidth="1"/>
    <col min="18" max="18" width="6.42578125" style="11" customWidth="1"/>
    <col min="19" max="19" width="7" style="10" hidden="1" customWidth="1"/>
    <col min="20" max="20" width="5.7109375" style="10" hidden="1" customWidth="1"/>
    <col min="21" max="21" width="9.140625" style="11" hidden="1" customWidth="1"/>
    <col min="22" max="22" width="9.42578125" style="11" customWidth="1"/>
    <col min="23" max="23" width="10.42578125" style="11" customWidth="1"/>
    <col min="24" max="24" width="10.5703125" style="11" hidden="1" customWidth="1"/>
    <col min="25" max="26" width="13.42578125" style="11" customWidth="1"/>
    <col min="27" max="27" width="13.42578125" style="11" hidden="1" customWidth="1"/>
    <col min="28" max="29" width="0" style="11" hidden="1" customWidth="1"/>
    <col min="30" max="16384" width="9.140625" style="10"/>
  </cols>
  <sheetData>
    <row r="1" spans="1:29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408</v>
      </c>
      <c r="S1" s="7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441</v>
      </c>
      <c r="Z1" s="6" t="s">
        <v>442</v>
      </c>
      <c r="AA1" s="6" t="s">
        <v>443</v>
      </c>
      <c r="AB1" s="6" t="s">
        <v>23</v>
      </c>
      <c r="AC1" s="6" t="s">
        <v>24</v>
      </c>
    </row>
    <row r="2" spans="1:29" x14ac:dyDescent="0.25">
      <c r="A2" s="8">
        <v>41567</v>
      </c>
      <c r="B2" s="9">
        <v>1</v>
      </c>
      <c r="C2" s="10" t="s">
        <v>129</v>
      </c>
      <c r="D2" s="10" t="s">
        <v>130</v>
      </c>
      <c r="E2" s="11" t="s">
        <v>27</v>
      </c>
      <c r="F2" s="12" t="s">
        <v>78</v>
      </c>
      <c r="G2" s="13" t="s">
        <v>449</v>
      </c>
      <c r="H2" s="11">
        <v>1</v>
      </c>
      <c r="I2" s="11">
        <f t="shared" ref="I2:I47" si="0">H2/20</f>
        <v>0.05</v>
      </c>
      <c r="J2" s="11">
        <v>26</v>
      </c>
      <c r="K2" s="11" t="s">
        <v>34</v>
      </c>
      <c r="M2" s="11" t="s">
        <v>35</v>
      </c>
      <c r="Q2" s="11" t="s">
        <v>35</v>
      </c>
      <c r="R2" s="11">
        <v>1</v>
      </c>
      <c r="S2" s="15">
        <v>0.3</v>
      </c>
      <c r="T2" s="11" t="s">
        <v>82</v>
      </c>
      <c r="U2" s="11">
        <v>3</v>
      </c>
      <c r="V2" s="11">
        <v>0</v>
      </c>
      <c r="Y2" s="11">
        <v>0</v>
      </c>
    </row>
    <row r="3" spans="1:29" x14ac:dyDescent="0.25">
      <c r="A3" s="8">
        <v>41567</v>
      </c>
      <c r="B3" s="9">
        <v>1</v>
      </c>
      <c r="C3" s="10" t="s">
        <v>129</v>
      </c>
      <c r="D3" s="10" t="s">
        <v>130</v>
      </c>
      <c r="E3" s="11" t="s">
        <v>27</v>
      </c>
      <c r="F3" s="12" t="s">
        <v>78</v>
      </c>
      <c r="G3" s="13" t="s">
        <v>449</v>
      </c>
      <c r="H3" s="11">
        <v>1</v>
      </c>
      <c r="I3" s="11">
        <f t="shared" si="0"/>
        <v>0.05</v>
      </c>
      <c r="J3" s="11">
        <v>26</v>
      </c>
      <c r="K3" s="11" t="s">
        <v>34</v>
      </c>
      <c r="M3" s="11" t="s">
        <v>35</v>
      </c>
      <c r="Q3" s="11" t="s">
        <v>35</v>
      </c>
      <c r="R3" s="11">
        <v>2</v>
      </c>
      <c r="S3" s="15">
        <v>0.6</v>
      </c>
      <c r="T3" s="11" t="s">
        <v>82</v>
      </c>
      <c r="U3" s="11">
        <v>7</v>
      </c>
      <c r="V3" s="11">
        <v>1</v>
      </c>
      <c r="W3" s="11" t="s">
        <v>131</v>
      </c>
      <c r="X3" s="11" t="s">
        <v>411</v>
      </c>
      <c r="Y3" s="11">
        <v>1</v>
      </c>
      <c r="Z3" s="11" t="s">
        <v>147</v>
      </c>
      <c r="AA3" s="11" t="s">
        <v>444</v>
      </c>
    </row>
    <row r="4" spans="1:29" x14ac:dyDescent="0.25">
      <c r="A4" s="8">
        <v>41567</v>
      </c>
      <c r="B4" s="9">
        <v>1</v>
      </c>
      <c r="C4" s="10" t="s">
        <v>129</v>
      </c>
      <c r="D4" s="10" t="s">
        <v>130</v>
      </c>
      <c r="E4" s="11" t="s">
        <v>27</v>
      </c>
      <c r="F4" s="12" t="s">
        <v>78</v>
      </c>
      <c r="G4" s="13" t="s">
        <v>449</v>
      </c>
      <c r="H4" s="11">
        <v>1</v>
      </c>
      <c r="I4" s="11">
        <f t="shared" si="0"/>
        <v>0.05</v>
      </c>
      <c r="J4" s="11">
        <v>26</v>
      </c>
      <c r="K4" s="11" t="s">
        <v>34</v>
      </c>
      <c r="M4" s="11" t="s">
        <v>35</v>
      </c>
      <c r="Q4" s="11" t="s">
        <v>35</v>
      </c>
      <c r="R4" s="11">
        <v>3</v>
      </c>
      <c r="S4" s="15">
        <v>5.9</v>
      </c>
      <c r="T4" s="11" t="s">
        <v>82</v>
      </c>
      <c r="U4" s="11">
        <v>6</v>
      </c>
      <c r="V4" s="11">
        <v>0</v>
      </c>
      <c r="Y4" s="11">
        <v>0</v>
      </c>
    </row>
    <row r="5" spans="1:29" x14ac:dyDescent="0.25">
      <c r="A5" s="8">
        <v>41567</v>
      </c>
      <c r="B5" s="9">
        <v>1</v>
      </c>
      <c r="C5" s="10" t="s">
        <v>129</v>
      </c>
      <c r="D5" s="10" t="s">
        <v>130</v>
      </c>
      <c r="E5" s="11" t="s">
        <v>27</v>
      </c>
      <c r="F5" s="12" t="s">
        <v>78</v>
      </c>
      <c r="G5" s="13" t="s">
        <v>449</v>
      </c>
      <c r="H5" s="11">
        <v>1</v>
      </c>
      <c r="I5" s="11">
        <f t="shared" si="0"/>
        <v>0.05</v>
      </c>
      <c r="J5" s="11">
        <v>26</v>
      </c>
      <c r="K5" s="11" t="s">
        <v>34</v>
      </c>
      <c r="M5" s="11" t="s">
        <v>35</v>
      </c>
      <c r="Q5" s="11" t="s">
        <v>35</v>
      </c>
      <c r="R5" s="11">
        <v>4</v>
      </c>
      <c r="S5" s="15">
        <v>8.5</v>
      </c>
      <c r="T5" s="11" t="s">
        <v>82</v>
      </c>
      <c r="U5" s="11">
        <v>10</v>
      </c>
      <c r="V5" s="11">
        <v>0</v>
      </c>
      <c r="W5" s="11" t="s">
        <v>183</v>
      </c>
      <c r="X5" s="11" t="s">
        <v>134</v>
      </c>
      <c r="Y5" s="11">
        <v>1</v>
      </c>
      <c r="Z5" s="11" t="s">
        <v>410</v>
      </c>
    </row>
    <row r="6" spans="1:29" x14ac:dyDescent="0.25">
      <c r="A6" s="8">
        <v>41567</v>
      </c>
      <c r="B6" s="9">
        <v>1</v>
      </c>
      <c r="C6" s="10" t="s">
        <v>129</v>
      </c>
      <c r="D6" s="10" t="s">
        <v>130</v>
      </c>
      <c r="E6" s="11" t="s">
        <v>27</v>
      </c>
      <c r="F6" s="12" t="s">
        <v>78</v>
      </c>
      <c r="G6" s="13" t="s">
        <v>81</v>
      </c>
      <c r="H6" s="11">
        <v>1</v>
      </c>
      <c r="I6" s="11">
        <f t="shared" si="0"/>
        <v>0.05</v>
      </c>
      <c r="J6" s="11">
        <v>26</v>
      </c>
      <c r="K6" s="11" t="s">
        <v>34</v>
      </c>
      <c r="M6" s="11" t="s">
        <v>35</v>
      </c>
      <c r="Q6" s="11" t="s">
        <v>35</v>
      </c>
      <c r="R6" s="11">
        <v>5</v>
      </c>
      <c r="S6" s="15">
        <v>9.8000000000000007</v>
      </c>
      <c r="T6" s="11" t="s">
        <v>80</v>
      </c>
      <c r="U6" s="11">
        <v>15</v>
      </c>
      <c r="V6" s="11">
        <v>0</v>
      </c>
      <c r="W6" s="11" t="s">
        <v>183</v>
      </c>
      <c r="X6" s="11" t="s">
        <v>134</v>
      </c>
      <c r="Y6" s="11">
        <v>0</v>
      </c>
    </row>
    <row r="7" spans="1:29" x14ac:dyDescent="0.25">
      <c r="A7" s="8">
        <v>41567</v>
      </c>
      <c r="B7" s="9">
        <v>1</v>
      </c>
      <c r="C7" s="10" t="s">
        <v>129</v>
      </c>
      <c r="D7" s="10" t="s">
        <v>130</v>
      </c>
      <c r="E7" s="11" t="s">
        <v>27</v>
      </c>
      <c r="F7" s="12" t="s">
        <v>78</v>
      </c>
      <c r="G7" s="13" t="s">
        <v>449</v>
      </c>
      <c r="H7" s="11">
        <v>1</v>
      </c>
      <c r="I7" s="11">
        <f t="shared" si="0"/>
        <v>0.05</v>
      </c>
      <c r="J7" s="11">
        <v>26</v>
      </c>
      <c r="K7" s="11" t="s">
        <v>34</v>
      </c>
      <c r="M7" s="11" t="s">
        <v>35</v>
      </c>
      <c r="Q7" s="11" t="s">
        <v>35</v>
      </c>
      <c r="R7" s="11">
        <v>6</v>
      </c>
      <c r="S7" s="15">
        <v>11.5</v>
      </c>
      <c r="T7" s="11" t="s">
        <v>104</v>
      </c>
      <c r="U7" s="11">
        <v>8</v>
      </c>
      <c r="V7" s="11">
        <v>0</v>
      </c>
      <c r="W7" s="11" t="s">
        <v>183</v>
      </c>
      <c r="X7" s="11" t="s">
        <v>134</v>
      </c>
      <c r="Y7" s="11">
        <v>0</v>
      </c>
    </row>
    <row r="8" spans="1:29" x14ac:dyDescent="0.25">
      <c r="A8" s="8">
        <v>41567</v>
      </c>
      <c r="B8" s="9">
        <v>1</v>
      </c>
      <c r="C8" s="10" t="s">
        <v>129</v>
      </c>
      <c r="D8" s="10" t="s">
        <v>130</v>
      </c>
      <c r="E8" s="11" t="s">
        <v>27</v>
      </c>
      <c r="F8" s="12" t="s">
        <v>78</v>
      </c>
      <c r="G8" s="13" t="s">
        <v>449</v>
      </c>
      <c r="H8" s="11">
        <v>1</v>
      </c>
      <c r="I8" s="11">
        <f t="shared" si="0"/>
        <v>0.05</v>
      </c>
      <c r="J8" s="11">
        <v>26</v>
      </c>
      <c r="K8" s="11" t="s">
        <v>34</v>
      </c>
      <c r="M8" s="11" t="s">
        <v>35</v>
      </c>
      <c r="Q8" s="11" t="s">
        <v>35</v>
      </c>
      <c r="R8" s="11">
        <v>7</v>
      </c>
      <c r="S8" s="15">
        <v>13.7</v>
      </c>
      <c r="T8" s="11" t="s">
        <v>82</v>
      </c>
      <c r="U8" s="11">
        <v>8</v>
      </c>
      <c r="V8" s="11">
        <v>0</v>
      </c>
      <c r="W8" s="11" t="s">
        <v>183</v>
      </c>
      <c r="X8" s="11" t="s">
        <v>134</v>
      </c>
      <c r="Y8" s="11">
        <v>0</v>
      </c>
    </row>
    <row r="9" spans="1:29" x14ac:dyDescent="0.25">
      <c r="A9" s="8">
        <v>41567</v>
      </c>
      <c r="B9" s="9">
        <v>1</v>
      </c>
      <c r="C9" s="10" t="s">
        <v>129</v>
      </c>
      <c r="D9" s="10" t="s">
        <v>130</v>
      </c>
      <c r="E9" s="11" t="s">
        <v>27</v>
      </c>
      <c r="F9" s="12" t="s">
        <v>78</v>
      </c>
      <c r="G9" s="13" t="s">
        <v>449</v>
      </c>
      <c r="H9" s="11">
        <v>1</v>
      </c>
      <c r="I9" s="11">
        <f t="shared" si="0"/>
        <v>0.05</v>
      </c>
      <c r="J9" s="11">
        <v>26</v>
      </c>
      <c r="K9" s="11" t="s">
        <v>34</v>
      </c>
      <c r="M9" s="11" t="s">
        <v>35</v>
      </c>
      <c r="Q9" s="11" t="s">
        <v>35</v>
      </c>
      <c r="R9" s="11">
        <v>8</v>
      </c>
      <c r="S9" s="15">
        <v>15.4</v>
      </c>
      <c r="T9" s="11" t="s">
        <v>80</v>
      </c>
      <c r="U9" s="11">
        <v>8</v>
      </c>
      <c r="V9" s="11">
        <v>1</v>
      </c>
      <c r="W9" s="317" t="s">
        <v>132</v>
      </c>
      <c r="X9" s="11" t="s">
        <v>133</v>
      </c>
      <c r="Y9" s="11">
        <v>1</v>
      </c>
      <c r="Z9" s="11" t="s">
        <v>147</v>
      </c>
      <c r="AA9" s="11" t="s">
        <v>445</v>
      </c>
    </row>
    <row r="10" spans="1:29" x14ac:dyDescent="0.25">
      <c r="A10" s="8">
        <v>41567</v>
      </c>
      <c r="B10" s="9">
        <v>1</v>
      </c>
      <c r="C10" s="10" t="s">
        <v>129</v>
      </c>
      <c r="D10" s="10" t="s">
        <v>130</v>
      </c>
      <c r="E10" s="11" t="s">
        <v>27</v>
      </c>
      <c r="F10" s="12" t="s">
        <v>78</v>
      </c>
      <c r="G10" s="13" t="s">
        <v>449</v>
      </c>
      <c r="H10" s="11">
        <v>1</v>
      </c>
      <c r="I10" s="11">
        <f t="shared" si="0"/>
        <v>0.05</v>
      </c>
      <c r="J10" s="11">
        <v>26</v>
      </c>
      <c r="K10" s="11" t="s">
        <v>34</v>
      </c>
      <c r="M10" s="11" t="s">
        <v>35</v>
      </c>
      <c r="Q10" s="11" t="s">
        <v>35</v>
      </c>
      <c r="R10" s="11">
        <v>9</v>
      </c>
      <c r="S10" s="15">
        <v>18</v>
      </c>
      <c r="T10" s="11" t="s">
        <v>104</v>
      </c>
      <c r="U10" s="11">
        <v>9</v>
      </c>
      <c r="V10" s="11">
        <v>0</v>
      </c>
      <c r="Y10" s="11">
        <v>0</v>
      </c>
    </row>
    <row r="11" spans="1:29" x14ac:dyDescent="0.25">
      <c r="A11" s="8">
        <v>41567</v>
      </c>
      <c r="B11" s="9">
        <v>1</v>
      </c>
      <c r="C11" s="10" t="s">
        <v>129</v>
      </c>
      <c r="D11" s="10" t="s">
        <v>136</v>
      </c>
      <c r="E11" s="11" t="s">
        <v>27</v>
      </c>
      <c r="F11" s="12" t="s">
        <v>78</v>
      </c>
      <c r="G11" s="13" t="s">
        <v>81</v>
      </c>
      <c r="H11" s="11">
        <v>1</v>
      </c>
      <c r="I11" s="11">
        <f t="shared" si="0"/>
        <v>0.05</v>
      </c>
      <c r="J11" s="11">
        <v>26</v>
      </c>
      <c r="K11" s="11" t="s">
        <v>34</v>
      </c>
      <c r="M11" s="11" t="s">
        <v>35</v>
      </c>
      <c r="Q11" s="11" t="s">
        <v>35</v>
      </c>
      <c r="R11" s="11">
        <v>1</v>
      </c>
      <c r="S11" s="15">
        <v>4.5999999999999996</v>
      </c>
      <c r="T11" s="11" t="s">
        <v>82</v>
      </c>
      <c r="U11" s="11">
        <v>12</v>
      </c>
      <c r="V11" s="11">
        <v>0</v>
      </c>
      <c r="Y11" s="11">
        <v>1</v>
      </c>
      <c r="Z11" s="11" t="s">
        <v>209</v>
      </c>
    </row>
    <row r="12" spans="1:29" x14ac:dyDescent="0.25">
      <c r="A12" s="8">
        <v>41567</v>
      </c>
      <c r="B12" s="9">
        <v>1</v>
      </c>
      <c r="C12" s="10" t="s">
        <v>129</v>
      </c>
      <c r="D12" s="10" t="s">
        <v>136</v>
      </c>
      <c r="E12" s="11" t="s">
        <v>27</v>
      </c>
      <c r="F12" s="12" t="s">
        <v>78</v>
      </c>
      <c r="G12" s="13" t="s">
        <v>449</v>
      </c>
      <c r="H12" s="11">
        <v>1</v>
      </c>
      <c r="I12" s="11">
        <f t="shared" si="0"/>
        <v>0.05</v>
      </c>
      <c r="J12" s="11">
        <v>26</v>
      </c>
      <c r="K12" s="11" t="s">
        <v>34</v>
      </c>
      <c r="M12" s="11" t="s">
        <v>35</v>
      </c>
      <c r="Q12" s="11" t="s">
        <v>35</v>
      </c>
      <c r="R12" s="11">
        <v>2</v>
      </c>
      <c r="S12" s="15">
        <v>9.1999999999999993</v>
      </c>
      <c r="T12" s="11" t="s">
        <v>82</v>
      </c>
      <c r="U12" s="11">
        <v>5</v>
      </c>
      <c r="V12" s="11">
        <v>0</v>
      </c>
      <c r="Y12" s="11">
        <v>0</v>
      </c>
    </row>
    <row r="13" spans="1:29" x14ac:dyDescent="0.25">
      <c r="A13" s="8">
        <v>41567</v>
      </c>
      <c r="B13" s="9">
        <v>1</v>
      </c>
      <c r="C13" s="10" t="s">
        <v>129</v>
      </c>
      <c r="D13" s="10" t="s">
        <v>136</v>
      </c>
      <c r="E13" s="11" t="s">
        <v>27</v>
      </c>
      <c r="F13" s="12" t="s">
        <v>78</v>
      </c>
      <c r="G13" s="13" t="s">
        <v>449</v>
      </c>
      <c r="H13" s="11">
        <v>1</v>
      </c>
      <c r="I13" s="11">
        <f t="shared" si="0"/>
        <v>0.05</v>
      </c>
      <c r="J13" s="11">
        <v>26</v>
      </c>
      <c r="K13" s="11" t="s">
        <v>34</v>
      </c>
      <c r="M13" s="11" t="s">
        <v>35</v>
      </c>
      <c r="Q13" s="11" t="s">
        <v>35</v>
      </c>
      <c r="R13" s="11">
        <v>3</v>
      </c>
      <c r="S13" s="15">
        <v>17</v>
      </c>
      <c r="T13" s="11" t="s">
        <v>82</v>
      </c>
      <c r="U13" s="11">
        <v>5</v>
      </c>
      <c r="V13" s="11">
        <v>0</v>
      </c>
      <c r="Y13" s="11">
        <v>0</v>
      </c>
    </row>
    <row r="14" spans="1:29" x14ac:dyDescent="0.25">
      <c r="A14" s="8">
        <v>41567</v>
      </c>
      <c r="B14" s="9">
        <v>1</v>
      </c>
      <c r="C14" s="10" t="s">
        <v>129</v>
      </c>
      <c r="D14" s="10" t="s">
        <v>136</v>
      </c>
      <c r="E14" s="11" t="s">
        <v>27</v>
      </c>
      <c r="F14" s="12" t="s">
        <v>78</v>
      </c>
      <c r="G14" s="13" t="s">
        <v>449</v>
      </c>
      <c r="H14" s="11">
        <v>1</v>
      </c>
      <c r="I14" s="11">
        <f t="shared" si="0"/>
        <v>0.05</v>
      </c>
      <c r="J14" s="11">
        <v>26</v>
      </c>
      <c r="K14" s="11" t="s">
        <v>34</v>
      </c>
      <c r="M14" s="11" t="s">
        <v>35</v>
      </c>
      <c r="Q14" s="11" t="s">
        <v>35</v>
      </c>
      <c r="R14" s="11">
        <v>4</v>
      </c>
      <c r="S14" s="15">
        <v>18.5</v>
      </c>
      <c r="T14" s="11" t="s">
        <v>82</v>
      </c>
      <c r="U14" s="11">
        <v>6</v>
      </c>
      <c r="V14" s="11">
        <v>0</v>
      </c>
      <c r="Y14" s="11">
        <v>0</v>
      </c>
    </row>
    <row r="15" spans="1:29" x14ac:dyDescent="0.25">
      <c r="A15" s="8">
        <v>41567</v>
      </c>
      <c r="B15" s="9">
        <v>1</v>
      </c>
      <c r="C15" s="10" t="s">
        <v>129</v>
      </c>
      <c r="D15" s="10" t="s">
        <v>136</v>
      </c>
      <c r="E15" s="11" t="s">
        <v>27</v>
      </c>
      <c r="F15" s="12" t="s">
        <v>78</v>
      </c>
      <c r="G15" s="13" t="s">
        <v>449</v>
      </c>
      <c r="H15" s="11">
        <v>1</v>
      </c>
      <c r="I15" s="11">
        <f t="shared" si="0"/>
        <v>0.05</v>
      </c>
      <c r="J15" s="11">
        <v>26</v>
      </c>
      <c r="K15" s="11" t="s">
        <v>34</v>
      </c>
      <c r="M15" s="11" t="s">
        <v>35</v>
      </c>
      <c r="Q15" s="11" t="s">
        <v>35</v>
      </c>
      <c r="R15" s="11">
        <v>5</v>
      </c>
      <c r="S15" s="15">
        <v>20.100000000000001</v>
      </c>
      <c r="T15" s="11" t="s">
        <v>80</v>
      </c>
      <c r="U15" s="11">
        <v>7</v>
      </c>
      <c r="V15" s="11">
        <v>0</v>
      </c>
      <c r="Y15" s="11">
        <v>1</v>
      </c>
      <c r="Z15" s="11" t="s">
        <v>147</v>
      </c>
      <c r="AA15" s="11" t="s">
        <v>446</v>
      </c>
    </row>
    <row r="16" spans="1:29" x14ac:dyDescent="0.25">
      <c r="A16" s="8">
        <v>41567</v>
      </c>
      <c r="B16" s="9">
        <v>1</v>
      </c>
      <c r="C16" s="10" t="s">
        <v>129</v>
      </c>
      <c r="D16" s="10" t="s">
        <v>136</v>
      </c>
      <c r="E16" s="11" t="s">
        <v>27</v>
      </c>
      <c r="F16" s="12" t="s">
        <v>78</v>
      </c>
      <c r="G16" s="13" t="s">
        <v>449</v>
      </c>
      <c r="H16" s="11">
        <v>1</v>
      </c>
      <c r="I16" s="11">
        <f t="shared" si="0"/>
        <v>0.05</v>
      </c>
      <c r="J16" s="11">
        <v>26</v>
      </c>
      <c r="K16" s="11" t="s">
        <v>34</v>
      </c>
      <c r="M16" s="11" t="s">
        <v>35</v>
      </c>
      <c r="Q16" s="11" t="s">
        <v>35</v>
      </c>
      <c r="R16" s="11">
        <v>6</v>
      </c>
      <c r="S16" s="15">
        <v>20.3</v>
      </c>
      <c r="T16" s="11" t="s">
        <v>80</v>
      </c>
      <c r="U16" s="11">
        <v>6</v>
      </c>
      <c r="V16" s="11">
        <v>0</v>
      </c>
      <c r="Y16" s="11">
        <v>1</v>
      </c>
      <c r="Z16" s="11" t="s">
        <v>147</v>
      </c>
      <c r="AA16" s="11" t="s">
        <v>446</v>
      </c>
    </row>
    <row r="17" spans="1:27" x14ac:dyDescent="0.25">
      <c r="A17" s="8">
        <v>41567</v>
      </c>
      <c r="B17" s="9">
        <v>1</v>
      </c>
      <c r="C17" s="10" t="s">
        <v>129</v>
      </c>
      <c r="D17" s="10" t="s">
        <v>137</v>
      </c>
      <c r="E17" s="11" t="s">
        <v>27</v>
      </c>
      <c r="F17" s="12" t="s">
        <v>78</v>
      </c>
      <c r="G17" s="13" t="s">
        <v>81</v>
      </c>
      <c r="H17" s="11">
        <v>1</v>
      </c>
      <c r="I17" s="11">
        <f t="shared" si="0"/>
        <v>0.05</v>
      </c>
      <c r="J17" s="11">
        <v>26</v>
      </c>
      <c r="K17" s="11" t="s">
        <v>34</v>
      </c>
      <c r="M17" s="11" t="s">
        <v>35</v>
      </c>
      <c r="Q17" s="11" t="s">
        <v>35</v>
      </c>
      <c r="R17" s="11">
        <v>1</v>
      </c>
      <c r="S17" s="15">
        <v>0</v>
      </c>
      <c r="T17" s="11" t="s">
        <v>80</v>
      </c>
      <c r="U17" s="11">
        <v>5</v>
      </c>
      <c r="V17" s="11">
        <v>0</v>
      </c>
      <c r="Y17" s="11">
        <v>1</v>
      </c>
      <c r="Z17" s="11" t="s">
        <v>209</v>
      </c>
      <c r="AA17" s="11" t="s">
        <v>447</v>
      </c>
    </row>
    <row r="18" spans="1:27" x14ac:dyDescent="0.25">
      <c r="A18" s="8">
        <v>41567</v>
      </c>
      <c r="B18" s="9">
        <v>1</v>
      </c>
      <c r="C18" s="10" t="s">
        <v>129</v>
      </c>
      <c r="D18" s="10" t="s">
        <v>137</v>
      </c>
      <c r="E18" s="11" t="s">
        <v>27</v>
      </c>
      <c r="F18" s="12" t="s">
        <v>78</v>
      </c>
      <c r="G18" s="13" t="s">
        <v>449</v>
      </c>
      <c r="H18" s="11">
        <v>1</v>
      </c>
      <c r="I18" s="11">
        <f t="shared" si="0"/>
        <v>0.05</v>
      </c>
      <c r="J18" s="11">
        <v>26</v>
      </c>
      <c r="K18" s="11" t="s">
        <v>34</v>
      </c>
      <c r="M18" s="11" t="s">
        <v>35</v>
      </c>
      <c r="Q18" s="11" t="s">
        <v>35</v>
      </c>
      <c r="R18" s="11">
        <v>2</v>
      </c>
      <c r="S18" s="15">
        <v>4.2</v>
      </c>
      <c r="T18" s="11" t="s">
        <v>80</v>
      </c>
      <c r="U18" s="11">
        <v>5</v>
      </c>
      <c r="V18" s="11">
        <v>0</v>
      </c>
      <c r="Y18" s="11">
        <v>0</v>
      </c>
    </row>
    <row r="19" spans="1:27" x14ac:dyDescent="0.25">
      <c r="A19" s="8">
        <v>41567</v>
      </c>
      <c r="B19" s="9">
        <v>1</v>
      </c>
      <c r="C19" s="10" t="s">
        <v>129</v>
      </c>
      <c r="D19" s="10" t="s">
        <v>137</v>
      </c>
      <c r="E19" s="11" t="s">
        <v>27</v>
      </c>
      <c r="F19" s="12" t="s">
        <v>78</v>
      </c>
      <c r="G19" s="13" t="s">
        <v>449</v>
      </c>
      <c r="H19" s="11">
        <v>1</v>
      </c>
      <c r="I19" s="11">
        <f t="shared" si="0"/>
        <v>0.05</v>
      </c>
      <c r="J19" s="11">
        <v>26</v>
      </c>
      <c r="K19" s="11" t="s">
        <v>34</v>
      </c>
      <c r="M19" s="11" t="s">
        <v>35</v>
      </c>
      <c r="Q19" s="11" t="s">
        <v>35</v>
      </c>
      <c r="R19" s="11">
        <v>3</v>
      </c>
      <c r="S19" s="15">
        <v>5.3</v>
      </c>
      <c r="T19" s="11" t="s">
        <v>80</v>
      </c>
      <c r="U19" s="11">
        <v>5</v>
      </c>
      <c r="V19" s="11">
        <v>0</v>
      </c>
      <c r="Y19" s="11">
        <v>0</v>
      </c>
    </row>
    <row r="20" spans="1:27" x14ac:dyDescent="0.25">
      <c r="A20" s="8">
        <v>41567</v>
      </c>
      <c r="B20" s="9">
        <v>1</v>
      </c>
      <c r="C20" s="10" t="s">
        <v>129</v>
      </c>
      <c r="D20" s="10" t="s">
        <v>137</v>
      </c>
      <c r="E20" s="11" t="s">
        <v>27</v>
      </c>
      <c r="F20" s="12" t="s">
        <v>78</v>
      </c>
      <c r="G20" s="13" t="s">
        <v>449</v>
      </c>
      <c r="H20" s="11">
        <v>1</v>
      </c>
      <c r="I20" s="11">
        <f t="shared" si="0"/>
        <v>0.05</v>
      </c>
      <c r="J20" s="11">
        <v>26</v>
      </c>
      <c r="K20" s="11" t="s">
        <v>34</v>
      </c>
      <c r="M20" s="11" t="s">
        <v>35</v>
      </c>
      <c r="Q20" s="11" t="s">
        <v>35</v>
      </c>
      <c r="R20" s="11">
        <v>4</v>
      </c>
      <c r="S20" s="15">
        <v>6.8</v>
      </c>
      <c r="T20" s="11" t="s">
        <v>82</v>
      </c>
      <c r="U20" s="11">
        <v>2</v>
      </c>
      <c r="V20" s="11">
        <v>0</v>
      </c>
      <c r="Y20" s="11">
        <v>1</v>
      </c>
      <c r="Z20" s="11" t="s">
        <v>410</v>
      </c>
      <c r="AA20" s="11" t="s">
        <v>448</v>
      </c>
    </row>
    <row r="21" spans="1:27" x14ac:dyDescent="0.25">
      <c r="A21" s="8">
        <v>41567</v>
      </c>
      <c r="B21" s="9">
        <v>1</v>
      </c>
      <c r="C21" s="10" t="s">
        <v>129</v>
      </c>
      <c r="D21" s="10" t="s">
        <v>137</v>
      </c>
      <c r="E21" s="11" t="s">
        <v>27</v>
      </c>
      <c r="F21" s="12" t="s">
        <v>78</v>
      </c>
      <c r="G21" s="13" t="s">
        <v>449</v>
      </c>
      <c r="H21" s="11">
        <v>1</v>
      </c>
      <c r="I21" s="11">
        <f t="shared" si="0"/>
        <v>0.05</v>
      </c>
      <c r="J21" s="11">
        <v>26</v>
      </c>
      <c r="K21" s="11" t="s">
        <v>34</v>
      </c>
      <c r="M21" s="11" t="s">
        <v>35</v>
      </c>
      <c r="Q21" s="11" t="s">
        <v>35</v>
      </c>
      <c r="R21" s="11">
        <v>5</v>
      </c>
      <c r="S21" s="15">
        <v>14.9</v>
      </c>
      <c r="T21" s="11" t="s">
        <v>82</v>
      </c>
      <c r="U21" s="11">
        <v>5</v>
      </c>
      <c r="V21" s="11">
        <v>0</v>
      </c>
      <c r="Y21" s="11">
        <v>0</v>
      </c>
    </row>
    <row r="22" spans="1:27" x14ac:dyDescent="0.25">
      <c r="A22" s="8">
        <v>41567</v>
      </c>
      <c r="B22" s="9">
        <v>1</v>
      </c>
      <c r="C22" s="10" t="s">
        <v>129</v>
      </c>
      <c r="D22" s="10" t="s">
        <v>137</v>
      </c>
      <c r="E22" s="11" t="s">
        <v>27</v>
      </c>
      <c r="F22" s="12" t="s">
        <v>78</v>
      </c>
      <c r="G22" s="13" t="s">
        <v>449</v>
      </c>
      <c r="H22" s="11">
        <v>1</v>
      </c>
      <c r="I22" s="11">
        <f t="shared" si="0"/>
        <v>0.05</v>
      </c>
      <c r="J22" s="11">
        <v>26</v>
      </c>
      <c r="K22" s="11" t="s">
        <v>34</v>
      </c>
      <c r="M22" s="11" t="s">
        <v>35</v>
      </c>
      <c r="Q22" s="11" t="s">
        <v>35</v>
      </c>
      <c r="R22" s="11">
        <v>6</v>
      </c>
      <c r="S22" s="15">
        <v>18</v>
      </c>
      <c r="T22" s="11" t="s">
        <v>82</v>
      </c>
      <c r="U22" s="11">
        <v>8</v>
      </c>
      <c r="V22" s="11">
        <v>0</v>
      </c>
      <c r="Y22" s="11">
        <v>0</v>
      </c>
    </row>
    <row r="23" spans="1:27" x14ac:dyDescent="0.25">
      <c r="A23" s="8">
        <v>41567</v>
      </c>
      <c r="B23" s="9">
        <v>1</v>
      </c>
      <c r="C23" s="10" t="s">
        <v>129</v>
      </c>
      <c r="D23" s="10" t="s">
        <v>137</v>
      </c>
      <c r="E23" s="11" t="s">
        <v>27</v>
      </c>
      <c r="F23" s="12" t="s">
        <v>78</v>
      </c>
      <c r="G23" s="13" t="s">
        <v>86</v>
      </c>
      <c r="H23" s="11">
        <v>1</v>
      </c>
      <c r="I23" s="11">
        <f t="shared" si="0"/>
        <v>0.05</v>
      </c>
      <c r="J23" s="11">
        <v>26</v>
      </c>
      <c r="K23" s="11" t="s">
        <v>34</v>
      </c>
      <c r="M23" s="11" t="s">
        <v>35</v>
      </c>
      <c r="Q23" s="11" t="s">
        <v>35</v>
      </c>
      <c r="R23" s="11">
        <v>7</v>
      </c>
      <c r="S23" s="15">
        <v>19.600000000000001</v>
      </c>
      <c r="T23" s="11" t="s">
        <v>82</v>
      </c>
      <c r="U23" s="11">
        <v>6</v>
      </c>
      <c r="V23" s="11">
        <v>0</v>
      </c>
      <c r="Y23" s="11">
        <v>0</v>
      </c>
    </row>
    <row r="24" spans="1:27" x14ac:dyDescent="0.25">
      <c r="A24" s="8">
        <v>41567</v>
      </c>
      <c r="B24" s="9">
        <v>1</v>
      </c>
      <c r="C24" s="10" t="s">
        <v>129</v>
      </c>
      <c r="D24" s="10" t="s">
        <v>137</v>
      </c>
      <c r="E24" s="11" t="s">
        <v>27</v>
      </c>
      <c r="F24" s="12" t="s">
        <v>78</v>
      </c>
      <c r="G24" s="13" t="s">
        <v>86</v>
      </c>
      <c r="H24" s="11">
        <v>1</v>
      </c>
      <c r="I24" s="11">
        <f t="shared" si="0"/>
        <v>0.05</v>
      </c>
      <c r="J24" s="11">
        <v>26</v>
      </c>
      <c r="K24" s="11" t="s">
        <v>34</v>
      </c>
      <c r="M24" s="11" t="s">
        <v>35</v>
      </c>
      <c r="Q24" s="11" t="s">
        <v>35</v>
      </c>
      <c r="R24" s="11">
        <v>8</v>
      </c>
      <c r="S24" s="15">
        <v>20</v>
      </c>
      <c r="T24" s="11" t="s">
        <v>82</v>
      </c>
      <c r="U24" s="11">
        <v>10</v>
      </c>
      <c r="V24" s="11">
        <v>0</v>
      </c>
      <c r="Y24" s="11">
        <v>0</v>
      </c>
    </row>
    <row r="25" spans="1:27" x14ac:dyDescent="0.25">
      <c r="A25" s="8">
        <v>41569</v>
      </c>
      <c r="B25" s="9">
        <v>2</v>
      </c>
      <c r="C25" s="10" t="s">
        <v>129</v>
      </c>
      <c r="D25" s="10" t="s">
        <v>130</v>
      </c>
      <c r="E25" s="11" t="s">
        <v>162</v>
      </c>
      <c r="F25" s="12" t="s">
        <v>78</v>
      </c>
      <c r="G25" s="13" t="s">
        <v>449</v>
      </c>
      <c r="H25" s="11">
        <v>1</v>
      </c>
      <c r="I25" s="11">
        <f t="shared" si="0"/>
        <v>0.05</v>
      </c>
      <c r="J25" s="11">
        <v>26</v>
      </c>
      <c r="K25" s="11" t="s">
        <v>34</v>
      </c>
      <c r="M25" s="11" t="s">
        <v>35</v>
      </c>
      <c r="Q25" s="11" t="s">
        <v>35</v>
      </c>
      <c r="R25" s="11">
        <v>1</v>
      </c>
      <c r="V25" s="11">
        <v>1</v>
      </c>
      <c r="W25" s="11" t="s">
        <v>147</v>
      </c>
      <c r="X25" s="11" t="s">
        <v>412</v>
      </c>
      <c r="Y25" s="11">
        <v>0</v>
      </c>
      <c r="AA25" s="11" t="s">
        <v>450</v>
      </c>
    </row>
    <row r="26" spans="1:27" x14ac:dyDescent="0.25">
      <c r="A26" s="8">
        <v>41569</v>
      </c>
      <c r="B26" s="9">
        <v>2</v>
      </c>
      <c r="C26" s="10" t="s">
        <v>129</v>
      </c>
      <c r="D26" s="10" t="s">
        <v>130</v>
      </c>
      <c r="E26" s="11" t="s">
        <v>162</v>
      </c>
      <c r="F26" s="12" t="s">
        <v>78</v>
      </c>
      <c r="G26" s="13" t="s">
        <v>449</v>
      </c>
      <c r="H26" s="11">
        <v>1</v>
      </c>
      <c r="I26" s="11">
        <f t="shared" si="0"/>
        <v>0.05</v>
      </c>
      <c r="J26" s="11">
        <v>26</v>
      </c>
      <c r="K26" s="11" t="s">
        <v>34</v>
      </c>
      <c r="M26" s="11" t="s">
        <v>35</v>
      </c>
      <c r="Q26" s="11" t="s">
        <v>35</v>
      </c>
      <c r="R26" s="11">
        <v>2</v>
      </c>
      <c r="V26" s="318">
        <v>1</v>
      </c>
      <c r="W26" s="318" t="s">
        <v>146</v>
      </c>
      <c r="X26" s="318" t="s">
        <v>146</v>
      </c>
      <c r="Y26" s="318">
        <v>1</v>
      </c>
      <c r="Z26" s="318" t="s">
        <v>146</v>
      </c>
      <c r="AA26" s="318"/>
    </row>
    <row r="27" spans="1:27" x14ac:dyDescent="0.25">
      <c r="A27" s="8">
        <v>41569</v>
      </c>
      <c r="B27" s="9">
        <v>2</v>
      </c>
      <c r="C27" s="10" t="s">
        <v>129</v>
      </c>
      <c r="D27" s="10" t="s">
        <v>130</v>
      </c>
      <c r="E27" s="11" t="s">
        <v>162</v>
      </c>
      <c r="F27" s="12" t="s">
        <v>78</v>
      </c>
      <c r="G27" s="13" t="s">
        <v>449</v>
      </c>
      <c r="H27" s="11">
        <v>1</v>
      </c>
      <c r="I27" s="11">
        <f t="shared" si="0"/>
        <v>0.05</v>
      </c>
      <c r="J27" s="11">
        <v>26</v>
      </c>
      <c r="K27" s="11" t="s">
        <v>34</v>
      </c>
      <c r="M27" s="11" t="s">
        <v>35</v>
      </c>
      <c r="Q27" s="11" t="s">
        <v>35</v>
      </c>
      <c r="R27" s="11">
        <v>3</v>
      </c>
      <c r="V27" s="11">
        <v>0</v>
      </c>
      <c r="Y27" s="11">
        <v>0</v>
      </c>
    </row>
    <row r="28" spans="1:27" x14ac:dyDescent="0.25">
      <c r="A28" s="8">
        <v>41569</v>
      </c>
      <c r="B28" s="9">
        <v>2</v>
      </c>
      <c r="C28" s="10" t="s">
        <v>129</v>
      </c>
      <c r="D28" s="10" t="s">
        <v>130</v>
      </c>
      <c r="E28" s="11" t="s">
        <v>162</v>
      </c>
      <c r="F28" s="12" t="s">
        <v>78</v>
      </c>
      <c r="G28" s="13" t="s">
        <v>449</v>
      </c>
      <c r="H28" s="11">
        <v>1</v>
      </c>
      <c r="I28" s="11">
        <f t="shared" si="0"/>
        <v>0.05</v>
      </c>
      <c r="J28" s="11">
        <v>26</v>
      </c>
      <c r="K28" s="11" t="s">
        <v>34</v>
      </c>
      <c r="M28" s="11" t="s">
        <v>35</v>
      </c>
      <c r="Q28" s="11" t="s">
        <v>35</v>
      </c>
      <c r="R28" s="11">
        <v>4</v>
      </c>
      <c r="V28" s="11">
        <v>0</v>
      </c>
      <c r="Y28" s="11">
        <v>1</v>
      </c>
      <c r="Z28" s="11" t="s">
        <v>410</v>
      </c>
    </row>
    <row r="29" spans="1:27" x14ac:dyDescent="0.25">
      <c r="A29" s="8">
        <v>41569</v>
      </c>
      <c r="B29" s="9">
        <v>2</v>
      </c>
      <c r="C29" s="10" t="s">
        <v>129</v>
      </c>
      <c r="D29" s="10" t="s">
        <v>130</v>
      </c>
      <c r="E29" s="11" t="s">
        <v>162</v>
      </c>
      <c r="F29" s="12" t="s">
        <v>78</v>
      </c>
      <c r="G29" s="13" t="s">
        <v>81</v>
      </c>
      <c r="H29" s="11">
        <v>1</v>
      </c>
      <c r="I29" s="11">
        <f t="shared" si="0"/>
        <v>0.05</v>
      </c>
      <c r="J29" s="11">
        <v>26</v>
      </c>
      <c r="K29" s="11" t="s">
        <v>34</v>
      </c>
      <c r="M29" s="11" t="s">
        <v>35</v>
      </c>
      <c r="Q29" s="11" t="s">
        <v>35</v>
      </c>
      <c r="R29" s="11">
        <v>5</v>
      </c>
      <c r="V29" s="11">
        <v>0</v>
      </c>
      <c r="Y29" s="11">
        <v>0</v>
      </c>
    </row>
    <row r="30" spans="1:27" x14ac:dyDescent="0.25">
      <c r="A30" s="8">
        <v>41569</v>
      </c>
      <c r="B30" s="9">
        <v>2</v>
      </c>
      <c r="C30" s="10" t="s">
        <v>129</v>
      </c>
      <c r="D30" s="10" t="s">
        <v>130</v>
      </c>
      <c r="E30" s="11" t="s">
        <v>162</v>
      </c>
      <c r="F30" s="12" t="s">
        <v>78</v>
      </c>
      <c r="G30" s="13" t="s">
        <v>449</v>
      </c>
      <c r="H30" s="11">
        <v>1</v>
      </c>
      <c r="I30" s="11">
        <f t="shared" si="0"/>
        <v>0.05</v>
      </c>
      <c r="J30" s="11">
        <v>26</v>
      </c>
      <c r="K30" s="11" t="s">
        <v>34</v>
      </c>
      <c r="M30" s="11" t="s">
        <v>35</v>
      </c>
      <c r="Q30" s="11" t="s">
        <v>35</v>
      </c>
      <c r="R30" s="11">
        <v>6</v>
      </c>
      <c r="V30" s="11">
        <v>0</v>
      </c>
      <c r="Y30" s="11">
        <v>1</v>
      </c>
      <c r="Z30" s="11" t="s">
        <v>410</v>
      </c>
    </row>
    <row r="31" spans="1:27" x14ac:dyDescent="0.25">
      <c r="A31" s="8">
        <v>41569</v>
      </c>
      <c r="B31" s="9">
        <v>2</v>
      </c>
      <c r="C31" s="10" t="s">
        <v>129</v>
      </c>
      <c r="D31" s="10" t="s">
        <v>130</v>
      </c>
      <c r="E31" s="11" t="s">
        <v>162</v>
      </c>
      <c r="F31" s="12" t="s">
        <v>78</v>
      </c>
      <c r="G31" s="13" t="s">
        <v>449</v>
      </c>
      <c r="H31" s="11">
        <v>1</v>
      </c>
      <c r="I31" s="11">
        <f t="shared" si="0"/>
        <v>0.05</v>
      </c>
      <c r="J31" s="11">
        <v>26</v>
      </c>
      <c r="K31" s="11" t="s">
        <v>34</v>
      </c>
      <c r="M31" s="11" t="s">
        <v>35</v>
      </c>
      <c r="Q31" s="11" t="s">
        <v>35</v>
      </c>
      <c r="R31" s="11">
        <v>7</v>
      </c>
      <c r="V31" s="11">
        <v>0</v>
      </c>
      <c r="Y31" s="11">
        <v>0</v>
      </c>
    </row>
    <row r="32" spans="1:27" x14ac:dyDescent="0.25">
      <c r="A32" s="8">
        <v>41569</v>
      </c>
      <c r="B32" s="9">
        <v>2</v>
      </c>
      <c r="C32" s="10" t="s">
        <v>129</v>
      </c>
      <c r="D32" s="10" t="s">
        <v>130</v>
      </c>
      <c r="E32" s="11" t="s">
        <v>162</v>
      </c>
      <c r="F32" s="12" t="s">
        <v>78</v>
      </c>
      <c r="G32" s="13" t="s">
        <v>449</v>
      </c>
      <c r="H32" s="11">
        <v>1</v>
      </c>
      <c r="I32" s="11">
        <f t="shared" si="0"/>
        <v>0.05</v>
      </c>
      <c r="J32" s="11">
        <v>26</v>
      </c>
      <c r="K32" s="11" t="s">
        <v>34</v>
      </c>
      <c r="M32" s="11" t="s">
        <v>35</v>
      </c>
      <c r="Q32" s="11" t="s">
        <v>35</v>
      </c>
      <c r="R32" s="11">
        <v>8</v>
      </c>
      <c r="V32" s="11">
        <v>0</v>
      </c>
      <c r="Y32" s="11">
        <v>1</v>
      </c>
      <c r="Z32" s="11" t="s">
        <v>147</v>
      </c>
      <c r="AA32" s="11" t="s">
        <v>451</v>
      </c>
    </row>
    <row r="33" spans="1:27" x14ac:dyDescent="0.25">
      <c r="A33" s="8">
        <v>41569</v>
      </c>
      <c r="B33" s="9">
        <v>2</v>
      </c>
      <c r="C33" s="10" t="s">
        <v>129</v>
      </c>
      <c r="D33" s="10" t="s">
        <v>130</v>
      </c>
      <c r="E33" s="11" t="s">
        <v>162</v>
      </c>
      <c r="F33" s="12" t="s">
        <v>78</v>
      </c>
      <c r="G33" s="13" t="s">
        <v>449</v>
      </c>
      <c r="H33" s="11">
        <v>1</v>
      </c>
      <c r="I33" s="11">
        <f t="shared" si="0"/>
        <v>0.05</v>
      </c>
      <c r="J33" s="11">
        <v>26</v>
      </c>
      <c r="K33" s="11" t="s">
        <v>34</v>
      </c>
      <c r="M33" s="11" t="s">
        <v>35</v>
      </c>
      <c r="Q33" s="11" t="s">
        <v>35</v>
      </c>
      <c r="R33" s="11">
        <v>9</v>
      </c>
      <c r="V33" s="11">
        <v>0</v>
      </c>
      <c r="Y33" s="11">
        <v>0</v>
      </c>
    </row>
    <row r="34" spans="1:27" x14ac:dyDescent="0.25">
      <c r="A34" s="8">
        <v>41569</v>
      </c>
      <c r="B34" s="9">
        <v>2</v>
      </c>
      <c r="C34" s="10" t="s">
        <v>129</v>
      </c>
      <c r="D34" s="10" t="s">
        <v>136</v>
      </c>
      <c r="E34" s="11" t="s">
        <v>162</v>
      </c>
      <c r="F34" s="12" t="s">
        <v>78</v>
      </c>
      <c r="G34" s="13" t="s">
        <v>81</v>
      </c>
      <c r="H34" s="11">
        <v>1</v>
      </c>
      <c r="I34" s="11">
        <f t="shared" si="0"/>
        <v>0.05</v>
      </c>
      <c r="J34" s="11">
        <v>26</v>
      </c>
      <c r="K34" s="11" t="s">
        <v>34</v>
      </c>
      <c r="M34" s="11" t="s">
        <v>35</v>
      </c>
      <c r="Q34" s="11" t="s">
        <v>35</v>
      </c>
      <c r="R34" s="11">
        <v>1</v>
      </c>
      <c r="V34" s="11">
        <v>0</v>
      </c>
      <c r="Y34" s="11">
        <v>1</v>
      </c>
      <c r="Z34" s="11" t="s">
        <v>209</v>
      </c>
    </row>
    <row r="35" spans="1:27" x14ac:dyDescent="0.25">
      <c r="A35" s="8">
        <v>41569</v>
      </c>
      <c r="B35" s="9">
        <v>2</v>
      </c>
      <c r="C35" s="10" t="s">
        <v>129</v>
      </c>
      <c r="D35" s="10" t="s">
        <v>136</v>
      </c>
      <c r="E35" s="11" t="s">
        <v>162</v>
      </c>
      <c r="F35" s="12" t="s">
        <v>78</v>
      </c>
      <c r="G35" s="13" t="s">
        <v>449</v>
      </c>
      <c r="H35" s="11">
        <v>1</v>
      </c>
      <c r="I35" s="11">
        <f t="shared" si="0"/>
        <v>0.05</v>
      </c>
      <c r="J35" s="11">
        <v>26</v>
      </c>
      <c r="K35" s="11" t="s">
        <v>34</v>
      </c>
      <c r="M35" s="11" t="s">
        <v>35</v>
      </c>
      <c r="Q35" s="11" t="s">
        <v>35</v>
      </c>
      <c r="R35" s="11">
        <v>2</v>
      </c>
      <c r="V35" s="11">
        <v>0</v>
      </c>
      <c r="Y35" s="11">
        <v>1</v>
      </c>
      <c r="Z35" s="11" t="s">
        <v>410</v>
      </c>
    </row>
    <row r="36" spans="1:27" x14ac:dyDescent="0.25">
      <c r="A36" s="8">
        <v>41569</v>
      </c>
      <c r="B36" s="9">
        <v>2</v>
      </c>
      <c r="C36" s="10" t="s">
        <v>129</v>
      </c>
      <c r="D36" s="10" t="s">
        <v>136</v>
      </c>
      <c r="E36" s="11" t="s">
        <v>162</v>
      </c>
      <c r="F36" s="12" t="s">
        <v>78</v>
      </c>
      <c r="G36" s="13" t="s">
        <v>449</v>
      </c>
      <c r="H36" s="11">
        <v>1</v>
      </c>
      <c r="I36" s="11">
        <f t="shared" si="0"/>
        <v>0.05</v>
      </c>
      <c r="J36" s="11">
        <v>26</v>
      </c>
      <c r="K36" s="11" t="s">
        <v>34</v>
      </c>
      <c r="M36" s="11" t="s">
        <v>35</v>
      </c>
      <c r="Q36" s="11" t="s">
        <v>35</v>
      </c>
      <c r="R36" s="11">
        <v>3</v>
      </c>
      <c r="V36" s="11">
        <v>0</v>
      </c>
      <c r="Y36" s="11">
        <v>0</v>
      </c>
    </row>
    <row r="37" spans="1:27" x14ac:dyDescent="0.25">
      <c r="A37" s="8">
        <v>41569</v>
      </c>
      <c r="B37" s="9">
        <v>2</v>
      </c>
      <c r="C37" s="10" t="s">
        <v>129</v>
      </c>
      <c r="D37" s="10" t="s">
        <v>136</v>
      </c>
      <c r="E37" s="11" t="s">
        <v>162</v>
      </c>
      <c r="F37" s="12" t="s">
        <v>78</v>
      </c>
      <c r="G37" s="13" t="s">
        <v>449</v>
      </c>
      <c r="H37" s="11">
        <v>1</v>
      </c>
      <c r="I37" s="11">
        <f t="shared" si="0"/>
        <v>0.05</v>
      </c>
      <c r="J37" s="11">
        <v>26</v>
      </c>
      <c r="K37" s="11" t="s">
        <v>34</v>
      </c>
      <c r="M37" s="11" t="s">
        <v>35</v>
      </c>
      <c r="Q37" s="11" t="s">
        <v>35</v>
      </c>
      <c r="R37" s="11">
        <v>4</v>
      </c>
      <c r="V37" s="11">
        <v>0</v>
      </c>
      <c r="Y37" s="11">
        <v>0</v>
      </c>
    </row>
    <row r="38" spans="1:27" x14ac:dyDescent="0.25">
      <c r="A38" s="8">
        <v>41569</v>
      </c>
      <c r="B38" s="9">
        <v>2</v>
      </c>
      <c r="C38" s="10" t="s">
        <v>129</v>
      </c>
      <c r="D38" s="10" t="s">
        <v>136</v>
      </c>
      <c r="E38" s="11" t="s">
        <v>162</v>
      </c>
      <c r="F38" s="12" t="s">
        <v>78</v>
      </c>
      <c r="G38" s="13" t="s">
        <v>449</v>
      </c>
      <c r="H38" s="11">
        <v>1</v>
      </c>
      <c r="I38" s="11">
        <f t="shared" si="0"/>
        <v>0.05</v>
      </c>
      <c r="J38" s="11">
        <v>26</v>
      </c>
      <c r="K38" s="11" t="s">
        <v>34</v>
      </c>
      <c r="M38" s="11" t="s">
        <v>35</v>
      </c>
      <c r="Q38" s="11" t="s">
        <v>35</v>
      </c>
      <c r="R38" s="11">
        <v>5</v>
      </c>
      <c r="V38" s="11">
        <v>0</v>
      </c>
      <c r="Y38" s="11">
        <v>1</v>
      </c>
      <c r="Z38" s="11" t="s">
        <v>147</v>
      </c>
      <c r="AA38" s="11" t="s">
        <v>446</v>
      </c>
    </row>
    <row r="39" spans="1:27" x14ac:dyDescent="0.25">
      <c r="A39" s="8">
        <v>41569</v>
      </c>
      <c r="B39" s="9">
        <v>2</v>
      </c>
      <c r="C39" s="10" t="s">
        <v>129</v>
      </c>
      <c r="D39" s="10" t="s">
        <v>136</v>
      </c>
      <c r="E39" s="11" t="s">
        <v>162</v>
      </c>
      <c r="F39" s="12" t="s">
        <v>78</v>
      </c>
      <c r="G39" s="13" t="s">
        <v>449</v>
      </c>
      <c r="H39" s="11">
        <v>1</v>
      </c>
      <c r="I39" s="11">
        <f t="shared" si="0"/>
        <v>0.05</v>
      </c>
      <c r="J39" s="11">
        <v>26</v>
      </c>
      <c r="K39" s="11" t="s">
        <v>34</v>
      </c>
      <c r="M39" s="11" t="s">
        <v>35</v>
      </c>
      <c r="Q39" s="11" t="s">
        <v>35</v>
      </c>
      <c r="R39" s="11">
        <v>6</v>
      </c>
      <c r="V39" s="11">
        <v>0</v>
      </c>
      <c r="Y39" s="11">
        <v>0</v>
      </c>
    </row>
    <row r="40" spans="1:27" x14ac:dyDescent="0.25">
      <c r="A40" s="8">
        <v>41569</v>
      </c>
      <c r="B40" s="9">
        <v>2</v>
      </c>
      <c r="C40" s="10" t="s">
        <v>129</v>
      </c>
      <c r="D40" s="10" t="s">
        <v>137</v>
      </c>
      <c r="E40" s="11" t="s">
        <v>162</v>
      </c>
      <c r="F40" s="12" t="s">
        <v>78</v>
      </c>
      <c r="G40" s="13" t="s">
        <v>81</v>
      </c>
      <c r="H40" s="11">
        <v>1</v>
      </c>
      <c r="I40" s="11">
        <f t="shared" si="0"/>
        <v>0.05</v>
      </c>
      <c r="J40" s="11">
        <v>26</v>
      </c>
      <c r="K40" s="11" t="s">
        <v>34</v>
      </c>
      <c r="M40" s="11" t="s">
        <v>35</v>
      </c>
      <c r="Q40" s="11" t="s">
        <v>35</v>
      </c>
      <c r="R40" s="11">
        <v>1</v>
      </c>
      <c r="V40" s="11">
        <v>0</v>
      </c>
      <c r="Y40" s="11">
        <v>1</v>
      </c>
      <c r="Z40" s="11" t="s">
        <v>209</v>
      </c>
    </row>
    <row r="41" spans="1:27" x14ac:dyDescent="0.25">
      <c r="A41" s="8">
        <v>41569</v>
      </c>
      <c r="B41" s="9">
        <v>2</v>
      </c>
      <c r="C41" s="10" t="s">
        <v>129</v>
      </c>
      <c r="D41" s="10" t="s">
        <v>137</v>
      </c>
      <c r="E41" s="11" t="s">
        <v>162</v>
      </c>
      <c r="F41" s="12" t="s">
        <v>78</v>
      </c>
      <c r="G41" s="13" t="s">
        <v>449</v>
      </c>
      <c r="H41" s="11">
        <v>1</v>
      </c>
      <c r="I41" s="11">
        <f t="shared" si="0"/>
        <v>0.05</v>
      </c>
      <c r="J41" s="11">
        <v>26</v>
      </c>
      <c r="K41" s="11" t="s">
        <v>34</v>
      </c>
      <c r="M41" s="11" t="s">
        <v>35</v>
      </c>
      <c r="Q41" s="11" t="s">
        <v>35</v>
      </c>
      <c r="R41" s="11">
        <v>2</v>
      </c>
      <c r="V41" s="11">
        <v>0</v>
      </c>
      <c r="W41" s="11" t="s">
        <v>410</v>
      </c>
      <c r="X41" s="11" t="s">
        <v>167</v>
      </c>
      <c r="Y41" s="11">
        <v>1</v>
      </c>
      <c r="Z41" s="11" t="s">
        <v>410</v>
      </c>
      <c r="AA41" s="11" t="s">
        <v>167</v>
      </c>
    </row>
    <row r="42" spans="1:27" x14ac:dyDescent="0.25">
      <c r="A42" s="8">
        <v>41569</v>
      </c>
      <c r="B42" s="9">
        <v>2</v>
      </c>
      <c r="C42" s="10" t="s">
        <v>129</v>
      </c>
      <c r="D42" s="10" t="s">
        <v>137</v>
      </c>
      <c r="E42" s="11" t="s">
        <v>162</v>
      </c>
      <c r="F42" s="12" t="s">
        <v>78</v>
      </c>
      <c r="G42" s="13" t="s">
        <v>449</v>
      </c>
      <c r="H42" s="11">
        <v>1</v>
      </c>
      <c r="I42" s="11">
        <f t="shared" si="0"/>
        <v>0.05</v>
      </c>
      <c r="J42" s="11">
        <v>26</v>
      </c>
      <c r="K42" s="11" t="s">
        <v>34</v>
      </c>
      <c r="M42" s="11" t="s">
        <v>35</v>
      </c>
      <c r="Q42" s="11" t="s">
        <v>35</v>
      </c>
      <c r="R42" s="11">
        <v>3</v>
      </c>
      <c r="V42" s="11">
        <v>0</v>
      </c>
      <c r="Y42" s="11">
        <v>0</v>
      </c>
    </row>
    <row r="43" spans="1:27" x14ac:dyDescent="0.25">
      <c r="A43" s="8">
        <v>41569</v>
      </c>
      <c r="B43" s="9">
        <v>2</v>
      </c>
      <c r="C43" s="10" t="s">
        <v>129</v>
      </c>
      <c r="D43" s="10" t="s">
        <v>137</v>
      </c>
      <c r="E43" s="11" t="s">
        <v>162</v>
      </c>
      <c r="F43" s="12" t="s">
        <v>78</v>
      </c>
      <c r="G43" s="13" t="s">
        <v>449</v>
      </c>
      <c r="H43" s="11">
        <v>1</v>
      </c>
      <c r="I43" s="11">
        <f t="shared" si="0"/>
        <v>0.05</v>
      </c>
      <c r="J43" s="11">
        <v>26</v>
      </c>
      <c r="K43" s="11" t="s">
        <v>34</v>
      </c>
      <c r="M43" s="11" t="s">
        <v>35</v>
      </c>
      <c r="Q43" s="11" t="s">
        <v>35</v>
      </c>
      <c r="R43" s="11">
        <v>4</v>
      </c>
      <c r="V43" s="11">
        <v>0</v>
      </c>
      <c r="Y43" s="11">
        <v>0</v>
      </c>
    </row>
    <row r="44" spans="1:27" x14ac:dyDescent="0.25">
      <c r="A44" s="8">
        <v>41569</v>
      </c>
      <c r="B44" s="9">
        <v>2</v>
      </c>
      <c r="C44" s="10" t="s">
        <v>129</v>
      </c>
      <c r="D44" s="10" t="s">
        <v>137</v>
      </c>
      <c r="E44" s="11" t="s">
        <v>162</v>
      </c>
      <c r="F44" s="12" t="s">
        <v>78</v>
      </c>
      <c r="G44" s="13" t="s">
        <v>449</v>
      </c>
      <c r="H44" s="11">
        <v>1</v>
      </c>
      <c r="I44" s="11">
        <f t="shared" si="0"/>
        <v>0.05</v>
      </c>
      <c r="J44" s="11">
        <v>26</v>
      </c>
      <c r="K44" s="11" t="s">
        <v>34</v>
      </c>
      <c r="M44" s="11" t="s">
        <v>35</v>
      </c>
      <c r="Q44" s="11" t="s">
        <v>35</v>
      </c>
      <c r="R44" s="11">
        <v>5</v>
      </c>
      <c r="V44" s="11">
        <v>0</v>
      </c>
      <c r="Y44" s="11">
        <v>0</v>
      </c>
    </row>
    <row r="45" spans="1:27" x14ac:dyDescent="0.25">
      <c r="A45" s="8">
        <v>41569</v>
      </c>
      <c r="B45" s="9">
        <v>2</v>
      </c>
      <c r="C45" s="10" t="s">
        <v>129</v>
      </c>
      <c r="D45" s="10" t="s">
        <v>137</v>
      </c>
      <c r="E45" s="11" t="s">
        <v>162</v>
      </c>
      <c r="F45" s="12" t="s">
        <v>78</v>
      </c>
      <c r="G45" s="13" t="s">
        <v>449</v>
      </c>
      <c r="H45" s="11">
        <v>1</v>
      </c>
      <c r="I45" s="11">
        <f t="shared" si="0"/>
        <v>0.05</v>
      </c>
      <c r="J45" s="11">
        <v>26</v>
      </c>
      <c r="K45" s="11" t="s">
        <v>34</v>
      </c>
      <c r="M45" s="11" t="s">
        <v>35</v>
      </c>
      <c r="Q45" s="11" t="s">
        <v>35</v>
      </c>
      <c r="R45" s="11">
        <v>6</v>
      </c>
      <c r="V45" s="11">
        <v>0</v>
      </c>
      <c r="Y45" s="11">
        <v>0</v>
      </c>
    </row>
    <row r="46" spans="1:27" x14ac:dyDescent="0.25">
      <c r="A46" s="8">
        <v>41569</v>
      </c>
      <c r="B46" s="9">
        <v>2</v>
      </c>
      <c r="C46" s="10" t="s">
        <v>129</v>
      </c>
      <c r="D46" s="10" t="s">
        <v>137</v>
      </c>
      <c r="E46" s="11" t="s">
        <v>162</v>
      </c>
      <c r="F46" s="12" t="s">
        <v>78</v>
      </c>
      <c r="G46" s="13" t="s">
        <v>449</v>
      </c>
      <c r="H46" s="11">
        <v>1</v>
      </c>
      <c r="I46" s="11">
        <f t="shared" si="0"/>
        <v>0.05</v>
      </c>
      <c r="J46" s="11">
        <v>26</v>
      </c>
      <c r="K46" s="11" t="s">
        <v>34</v>
      </c>
      <c r="M46" s="11" t="s">
        <v>35</v>
      </c>
      <c r="Q46" s="11" t="s">
        <v>35</v>
      </c>
      <c r="R46" s="11">
        <v>7</v>
      </c>
      <c r="V46" s="11">
        <v>0</v>
      </c>
      <c r="Y46" s="11">
        <v>1</v>
      </c>
      <c r="Z46" s="11" t="s">
        <v>147</v>
      </c>
      <c r="AA46" s="11" t="s">
        <v>446</v>
      </c>
    </row>
    <row r="47" spans="1:27" x14ac:dyDescent="0.25">
      <c r="A47" s="8">
        <v>41569</v>
      </c>
      <c r="B47" s="9">
        <v>2</v>
      </c>
      <c r="C47" s="10" t="s">
        <v>129</v>
      </c>
      <c r="D47" s="10" t="s">
        <v>137</v>
      </c>
      <c r="E47" s="11" t="s">
        <v>162</v>
      </c>
      <c r="F47" s="12" t="s">
        <v>78</v>
      </c>
      <c r="G47" s="13" t="s">
        <v>86</v>
      </c>
      <c r="H47" s="11">
        <v>1</v>
      </c>
      <c r="I47" s="11">
        <f t="shared" si="0"/>
        <v>0.05</v>
      </c>
      <c r="J47" s="11">
        <v>26</v>
      </c>
      <c r="K47" s="11" t="s">
        <v>34</v>
      </c>
      <c r="M47" s="11" t="s">
        <v>35</v>
      </c>
      <c r="Q47" s="11" t="s">
        <v>35</v>
      </c>
      <c r="R47" s="11">
        <v>8</v>
      </c>
      <c r="V47" s="11">
        <v>0</v>
      </c>
      <c r="Y47" s="11">
        <v>0</v>
      </c>
    </row>
    <row r="48" spans="1:27" x14ac:dyDescent="0.25">
      <c r="A48" s="8">
        <v>41579</v>
      </c>
      <c r="B48" s="9">
        <v>3</v>
      </c>
      <c r="C48" s="10" t="s">
        <v>129</v>
      </c>
      <c r="D48" s="10" t="s">
        <v>130</v>
      </c>
      <c r="E48" s="11" t="s">
        <v>77</v>
      </c>
      <c r="F48" s="12" t="s">
        <v>78</v>
      </c>
      <c r="G48" s="13" t="s">
        <v>449</v>
      </c>
      <c r="H48" s="11">
        <v>1</v>
      </c>
      <c r="I48" s="11">
        <v>0.05</v>
      </c>
      <c r="J48" s="11" t="s">
        <v>35</v>
      </c>
      <c r="K48" s="11">
        <v>2</v>
      </c>
      <c r="M48" s="11"/>
      <c r="Q48" s="11" t="s">
        <v>35</v>
      </c>
      <c r="R48" s="11">
        <v>1</v>
      </c>
      <c r="Y48" s="11">
        <v>1</v>
      </c>
      <c r="Z48" s="11" t="s">
        <v>452</v>
      </c>
      <c r="AA48" s="11" t="s">
        <v>453</v>
      </c>
    </row>
    <row r="49" spans="1:27" x14ac:dyDescent="0.25">
      <c r="A49" s="8">
        <v>41579</v>
      </c>
      <c r="B49" s="9">
        <v>3</v>
      </c>
      <c r="C49" s="10" t="s">
        <v>129</v>
      </c>
      <c r="D49" s="10" t="s">
        <v>130</v>
      </c>
      <c r="E49" s="11" t="s">
        <v>77</v>
      </c>
      <c r="F49" s="12" t="s">
        <v>78</v>
      </c>
      <c r="G49" s="13" t="s">
        <v>449</v>
      </c>
      <c r="H49" s="11">
        <v>1</v>
      </c>
      <c r="I49" s="11">
        <f t="shared" ref="I49:I71" si="1">H49/20</f>
        <v>0.05</v>
      </c>
      <c r="J49" s="11">
        <v>26</v>
      </c>
      <c r="K49" s="11" t="s">
        <v>34</v>
      </c>
      <c r="M49" s="11" t="s">
        <v>35</v>
      </c>
      <c r="Q49" s="11" t="s">
        <v>35</v>
      </c>
      <c r="R49" s="11">
        <v>2</v>
      </c>
      <c r="V49" s="318">
        <v>1</v>
      </c>
      <c r="W49" s="318"/>
      <c r="X49" s="318" t="s">
        <v>173</v>
      </c>
      <c r="Y49" s="318">
        <v>0</v>
      </c>
      <c r="Z49" s="318"/>
      <c r="AA49" s="318"/>
    </row>
    <row r="50" spans="1:27" x14ac:dyDescent="0.25">
      <c r="A50" s="8">
        <v>41579</v>
      </c>
      <c r="B50" s="9">
        <v>3</v>
      </c>
      <c r="C50" s="10" t="s">
        <v>129</v>
      </c>
      <c r="D50" s="10" t="s">
        <v>130</v>
      </c>
      <c r="E50" s="11" t="s">
        <v>77</v>
      </c>
      <c r="F50" s="12" t="s">
        <v>78</v>
      </c>
      <c r="G50" s="13" t="s">
        <v>449</v>
      </c>
      <c r="H50" s="11">
        <v>1</v>
      </c>
      <c r="I50" s="11">
        <f t="shared" si="1"/>
        <v>0.05</v>
      </c>
      <c r="J50" s="11">
        <v>26</v>
      </c>
      <c r="K50" s="11" t="s">
        <v>34</v>
      </c>
      <c r="M50" s="11" t="s">
        <v>35</v>
      </c>
      <c r="Q50" s="11" t="s">
        <v>35</v>
      </c>
      <c r="R50" s="11">
        <v>3</v>
      </c>
      <c r="V50" s="11">
        <v>0</v>
      </c>
      <c r="Y50" s="11">
        <v>1</v>
      </c>
      <c r="Z50" s="11" t="s">
        <v>410</v>
      </c>
    </row>
    <row r="51" spans="1:27" x14ac:dyDescent="0.25">
      <c r="A51" s="8">
        <v>41579</v>
      </c>
      <c r="B51" s="9">
        <v>3</v>
      </c>
      <c r="C51" s="10" t="s">
        <v>129</v>
      </c>
      <c r="D51" s="10" t="s">
        <v>130</v>
      </c>
      <c r="E51" s="11" t="s">
        <v>77</v>
      </c>
      <c r="F51" s="12" t="s">
        <v>78</v>
      </c>
      <c r="G51" s="13" t="s">
        <v>449</v>
      </c>
      <c r="H51" s="11">
        <v>1</v>
      </c>
      <c r="I51" s="11">
        <f t="shared" si="1"/>
        <v>0.05</v>
      </c>
      <c r="J51" s="11">
        <v>26</v>
      </c>
      <c r="K51" s="11" t="s">
        <v>34</v>
      </c>
      <c r="M51" s="11" t="s">
        <v>35</v>
      </c>
      <c r="Q51" s="11" t="s">
        <v>35</v>
      </c>
      <c r="R51" s="11">
        <v>4</v>
      </c>
      <c r="V51" s="11">
        <v>0</v>
      </c>
      <c r="Y51" s="11">
        <v>1</v>
      </c>
      <c r="Z51" s="11" t="s">
        <v>410</v>
      </c>
    </row>
    <row r="52" spans="1:27" x14ac:dyDescent="0.25">
      <c r="A52" s="8">
        <v>41579</v>
      </c>
      <c r="B52" s="9">
        <v>3</v>
      </c>
      <c r="C52" s="10" t="s">
        <v>129</v>
      </c>
      <c r="D52" s="10" t="s">
        <v>130</v>
      </c>
      <c r="E52" s="11" t="s">
        <v>77</v>
      </c>
      <c r="F52" s="12" t="s">
        <v>78</v>
      </c>
      <c r="G52" s="13" t="s">
        <v>81</v>
      </c>
      <c r="H52" s="11">
        <v>1</v>
      </c>
      <c r="I52" s="11">
        <f t="shared" si="1"/>
        <v>0.05</v>
      </c>
      <c r="J52" s="11">
        <v>26</v>
      </c>
      <c r="K52" s="11" t="s">
        <v>34</v>
      </c>
      <c r="M52" s="11" t="s">
        <v>35</v>
      </c>
      <c r="Q52" s="11" t="s">
        <v>35</v>
      </c>
      <c r="R52" s="11">
        <v>5</v>
      </c>
      <c r="V52" s="11">
        <v>0</v>
      </c>
      <c r="W52" s="11" t="s">
        <v>410</v>
      </c>
      <c r="X52" s="11" t="s">
        <v>174</v>
      </c>
      <c r="Y52" s="11">
        <v>1</v>
      </c>
      <c r="Z52" s="11" t="s">
        <v>456</v>
      </c>
      <c r="AA52" s="11" t="s">
        <v>494</v>
      </c>
    </row>
    <row r="53" spans="1:27" x14ac:dyDescent="0.25">
      <c r="A53" s="8">
        <v>41579</v>
      </c>
      <c r="B53" s="9">
        <v>3</v>
      </c>
      <c r="C53" s="10" t="s">
        <v>129</v>
      </c>
      <c r="D53" s="10" t="s">
        <v>130</v>
      </c>
      <c r="E53" s="11" t="s">
        <v>77</v>
      </c>
      <c r="F53" s="12" t="s">
        <v>78</v>
      </c>
      <c r="G53" s="13" t="s">
        <v>449</v>
      </c>
      <c r="H53" s="11">
        <v>1</v>
      </c>
      <c r="I53" s="11">
        <f t="shared" si="1"/>
        <v>0.05</v>
      </c>
      <c r="J53" s="11">
        <v>26</v>
      </c>
      <c r="K53" s="11" t="s">
        <v>34</v>
      </c>
      <c r="M53" s="11" t="s">
        <v>35</v>
      </c>
      <c r="Q53" s="11" t="s">
        <v>35</v>
      </c>
      <c r="R53" s="11">
        <v>6</v>
      </c>
      <c r="V53" s="11">
        <v>0</v>
      </c>
      <c r="Y53" s="11">
        <v>1</v>
      </c>
      <c r="Z53" s="11" t="s">
        <v>138</v>
      </c>
    </row>
    <row r="54" spans="1:27" x14ac:dyDescent="0.25">
      <c r="A54" s="8">
        <v>41579</v>
      </c>
      <c r="B54" s="9">
        <v>3</v>
      </c>
      <c r="C54" s="10" t="s">
        <v>129</v>
      </c>
      <c r="D54" s="10" t="s">
        <v>130</v>
      </c>
      <c r="E54" s="11" t="s">
        <v>77</v>
      </c>
      <c r="F54" s="12" t="s">
        <v>78</v>
      </c>
      <c r="G54" s="13" t="s">
        <v>449</v>
      </c>
      <c r="H54" s="11">
        <v>1</v>
      </c>
      <c r="I54" s="11">
        <f t="shared" si="1"/>
        <v>0.05</v>
      </c>
      <c r="J54" s="11">
        <v>26</v>
      </c>
      <c r="K54" s="11" t="s">
        <v>34</v>
      </c>
      <c r="M54" s="11" t="s">
        <v>35</v>
      </c>
      <c r="Q54" s="11" t="s">
        <v>35</v>
      </c>
      <c r="R54" s="11">
        <v>7</v>
      </c>
      <c r="V54" s="11">
        <v>0</v>
      </c>
      <c r="Y54" s="11">
        <v>0</v>
      </c>
    </row>
    <row r="55" spans="1:27" x14ac:dyDescent="0.25">
      <c r="A55" s="8">
        <v>41579</v>
      </c>
      <c r="B55" s="9">
        <v>3</v>
      </c>
      <c r="C55" s="10" t="s">
        <v>129</v>
      </c>
      <c r="D55" s="10" t="s">
        <v>130</v>
      </c>
      <c r="E55" s="11" t="s">
        <v>77</v>
      </c>
      <c r="F55" s="12" t="s">
        <v>78</v>
      </c>
      <c r="G55" s="13" t="s">
        <v>449</v>
      </c>
      <c r="H55" s="11">
        <v>1</v>
      </c>
      <c r="I55" s="11">
        <f t="shared" si="1"/>
        <v>0.05</v>
      </c>
      <c r="J55" s="11">
        <v>26</v>
      </c>
      <c r="K55" s="11" t="s">
        <v>34</v>
      </c>
      <c r="M55" s="11" t="s">
        <v>35</v>
      </c>
      <c r="Q55" s="11" t="s">
        <v>35</v>
      </c>
      <c r="R55" s="11">
        <v>8</v>
      </c>
      <c r="V55" s="11">
        <v>0</v>
      </c>
      <c r="Y55" s="11">
        <v>0</v>
      </c>
    </row>
    <row r="56" spans="1:27" x14ac:dyDescent="0.25">
      <c r="A56" s="8">
        <v>41579</v>
      </c>
      <c r="B56" s="9">
        <v>3</v>
      </c>
      <c r="C56" s="10" t="s">
        <v>129</v>
      </c>
      <c r="D56" s="10" t="s">
        <v>130</v>
      </c>
      <c r="E56" s="11" t="s">
        <v>77</v>
      </c>
      <c r="F56" s="12" t="s">
        <v>78</v>
      </c>
      <c r="G56" s="13" t="s">
        <v>449</v>
      </c>
      <c r="H56" s="11">
        <v>1</v>
      </c>
      <c r="I56" s="11">
        <f t="shared" si="1"/>
        <v>0.05</v>
      </c>
      <c r="J56" s="11">
        <v>26</v>
      </c>
      <c r="K56" s="11" t="s">
        <v>34</v>
      </c>
      <c r="M56" s="11" t="s">
        <v>35</v>
      </c>
      <c r="Q56" s="11" t="s">
        <v>35</v>
      </c>
      <c r="R56" s="11">
        <v>9</v>
      </c>
      <c r="V56" s="11">
        <v>0</v>
      </c>
      <c r="Y56" s="11">
        <v>0</v>
      </c>
    </row>
    <row r="57" spans="1:27" x14ac:dyDescent="0.25">
      <c r="A57" s="8">
        <v>41579</v>
      </c>
      <c r="B57" s="9">
        <v>3</v>
      </c>
      <c r="C57" s="10" t="s">
        <v>129</v>
      </c>
      <c r="D57" s="10" t="s">
        <v>136</v>
      </c>
      <c r="E57" s="11" t="s">
        <v>77</v>
      </c>
      <c r="F57" s="12" t="s">
        <v>78</v>
      </c>
      <c r="G57" s="13" t="s">
        <v>81</v>
      </c>
      <c r="H57" s="11">
        <v>1</v>
      </c>
      <c r="I57" s="11">
        <f t="shared" si="1"/>
        <v>0.05</v>
      </c>
      <c r="J57" s="11">
        <v>26</v>
      </c>
      <c r="K57" s="11" t="s">
        <v>34</v>
      </c>
      <c r="M57" s="11" t="s">
        <v>35</v>
      </c>
      <c r="Q57" s="11" t="s">
        <v>35</v>
      </c>
      <c r="R57" s="11">
        <v>1</v>
      </c>
      <c r="V57" s="11">
        <v>0</v>
      </c>
      <c r="W57" s="11" t="s">
        <v>410</v>
      </c>
      <c r="X57" s="11" t="s">
        <v>175</v>
      </c>
      <c r="Y57" s="11">
        <v>1</v>
      </c>
      <c r="Z57" s="11" t="s">
        <v>495</v>
      </c>
      <c r="AA57" s="11" t="s">
        <v>178</v>
      </c>
    </row>
    <row r="58" spans="1:27" x14ac:dyDescent="0.25">
      <c r="A58" s="8">
        <v>41579</v>
      </c>
      <c r="B58" s="9">
        <v>3</v>
      </c>
      <c r="C58" s="10" t="s">
        <v>129</v>
      </c>
      <c r="D58" s="10" t="s">
        <v>136</v>
      </c>
      <c r="E58" s="11" t="s">
        <v>77</v>
      </c>
      <c r="F58" s="12" t="s">
        <v>78</v>
      </c>
      <c r="G58" s="13" t="s">
        <v>449</v>
      </c>
      <c r="H58" s="11">
        <v>1</v>
      </c>
      <c r="I58" s="11">
        <f t="shared" si="1"/>
        <v>0.05</v>
      </c>
      <c r="J58" s="11">
        <v>26</v>
      </c>
      <c r="K58" s="11" t="s">
        <v>34</v>
      </c>
      <c r="M58" s="11" t="s">
        <v>35</v>
      </c>
      <c r="Q58" s="11" t="s">
        <v>35</v>
      </c>
      <c r="R58" s="11">
        <v>2</v>
      </c>
      <c r="V58" s="11">
        <v>0</v>
      </c>
      <c r="W58" s="11" t="s">
        <v>410</v>
      </c>
      <c r="X58" s="11" t="s">
        <v>175</v>
      </c>
      <c r="Y58" s="11">
        <v>1</v>
      </c>
      <c r="Z58" s="11" t="s">
        <v>456</v>
      </c>
      <c r="AA58" s="11" t="s">
        <v>178</v>
      </c>
    </row>
    <row r="59" spans="1:27" x14ac:dyDescent="0.25">
      <c r="A59" s="8">
        <v>41579</v>
      </c>
      <c r="B59" s="9">
        <v>3</v>
      </c>
      <c r="C59" s="10" t="s">
        <v>129</v>
      </c>
      <c r="D59" s="10" t="s">
        <v>136</v>
      </c>
      <c r="E59" s="11" t="s">
        <v>77</v>
      </c>
      <c r="F59" s="12" t="s">
        <v>78</v>
      </c>
      <c r="G59" s="13" t="s">
        <v>449</v>
      </c>
      <c r="H59" s="11">
        <v>1</v>
      </c>
      <c r="I59" s="11">
        <f t="shared" si="1"/>
        <v>0.05</v>
      </c>
      <c r="J59" s="11">
        <v>26</v>
      </c>
      <c r="K59" s="11" t="s">
        <v>34</v>
      </c>
      <c r="M59" s="11" t="s">
        <v>35</v>
      </c>
      <c r="Q59" s="11" t="s">
        <v>35</v>
      </c>
      <c r="R59" s="11">
        <v>3</v>
      </c>
      <c r="V59" s="11">
        <v>0</v>
      </c>
      <c r="Y59" s="11">
        <v>0</v>
      </c>
    </row>
    <row r="60" spans="1:27" x14ac:dyDescent="0.25">
      <c r="A60" s="8">
        <v>41579</v>
      </c>
      <c r="B60" s="9">
        <v>3</v>
      </c>
      <c r="C60" s="10" t="s">
        <v>129</v>
      </c>
      <c r="D60" s="10" t="s">
        <v>136</v>
      </c>
      <c r="E60" s="11" t="s">
        <v>77</v>
      </c>
      <c r="F60" s="12" t="s">
        <v>78</v>
      </c>
      <c r="G60" s="13" t="s">
        <v>449</v>
      </c>
      <c r="H60" s="11">
        <v>1</v>
      </c>
      <c r="I60" s="11">
        <f t="shared" si="1"/>
        <v>0.05</v>
      </c>
      <c r="J60" s="11">
        <v>26</v>
      </c>
      <c r="K60" s="11" t="s">
        <v>34</v>
      </c>
      <c r="M60" s="11" t="s">
        <v>35</v>
      </c>
      <c r="Q60" s="11" t="s">
        <v>35</v>
      </c>
      <c r="R60" s="11">
        <v>4</v>
      </c>
      <c r="V60" s="11">
        <v>0</v>
      </c>
      <c r="Y60" s="11">
        <v>0</v>
      </c>
    </row>
    <row r="61" spans="1:27" x14ac:dyDescent="0.25">
      <c r="A61" s="8">
        <v>41579</v>
      </c>
      <c r="B61" s="9">
        <v>3</v>
      </c>
      <c r="C61" s="10" t="s">
        <v>129</v>
      </c>
      <c r="D61" s="10" t="s">
        <v>136</v>
      </c>
      <c r="E61" s="11" t="s">
        <v>77</v>
      </c>
      <c r="F61" s="12" t="s">
        <v>78</v>
      </c>
      <c r="G61" s="13" t="s">
        <v>449</v>
      </c>
      <c r="H61" s="11">
        <v>1</v>
      </c>
      <c r="I61" s="11">
        <f t="shared" si="1"/>
        <v>0.05</v>
      </c>
      <c r="J61" s="11">
        <v>26</v>
      </c>
      <c r="K61" s="11" t="s">
        <v>34</v>
      </c>
      <c r="M61" s="11" t="s">
        <v>35</v>
      </c>
      <c r="Q61" s="11" t="s">
        <v>35</v>
      </c>
      <c r="R61" s="11">
        <v>5</v>
      </c>
      <c r="V61" s="11">
        <v>0</v>
      </c>
      <c r="Y61" s="11">
        <v>0</v>
      </c>
    </row>
    <row r="62" spans="1:27" x14ac:dyDescent="0.25">
      <c r="A62" s="8">
        <v>41579</v>
      </c>
      <c r="B62" s="9">
        <v>3</v>
      </c>
      <c r="C62" s="10" t="s">
        <v>129</v>
      </c>
      <c r="D62" s="10" t="s">
        <v>136</v>
      </c>
      <c r="E62" s="11" t="s">
        <v>77</v>
      </c>
      <c r="F62" s="12" t="s">
        <v>78</v>
      </c>
      <c r="G62" s="13" t="s">
        <v>449</v>
      </c>
      <c r="H62" s="11">
        <v>1</v>
      </c>
      <c r="I62" s="11">
        <f t="shared" si="1"/>
        <v>0.05</v>
      </c>
      <c r="J62" s="11">
        <v>26</v>
      </c>
      <c r="K62" s="11" t="s">
        <v>34</v>
      </c>
      <c r="M62" s="11" t="s">
        <v>35</v>
      </c>
      <c r="Q62" s="11" t="s">
        <v>35</v>
      </c>
      <c r="R62" s="11">
        <v>6</v>
      </c>
      <c r="V62" s="11">
        <v>0</v>
      </c>
      <c r="Y62" s="11">
        <v>0</v>
      </c>
    </row>
    <row r="63" spans="1:27" x14ac:dyDescent="0.25">
      <c r="A63" s="8">
        <v>41579</v>
      </c>
      <c r="B63" s="9">
        <v>3</v>
      </c>
      <c r="C63" s="10" t="s">
        <v>129</v>
      </c>
      <c r="D63" s="10" t="s">
        <v>137</v>
      </c>
      <c r="E63" s="11" t="s">
        <v>77</v>
      </c>
      <c r="F63" s="12" t="s">
        <v>78</v>
      </c>
      <c r="G63" s="13" t="s">
        <v>81</v>
      </c>
      <c r="H63" s="11">
        <v>1</v>
      </c>
      <c r="I63" s="11">
        <f t="shared" si="1"/>
        <v>0.05</v>
      </c>
      <c r="J63" s="11">
        <v>26</v>
      </c>
      <c r="K63" s="11" t="s">
        <v>34</v>
      </c>
      <c r="M63" s="11" t="s">
        <v>35</v>
      </c>
      <c r="Q63" s="11" t="s">
        <v>35</v>
      </c>
      <c r="R63" s="11">
        <v>1</v>
      </c>
      <c r="V63" s="11">
        <v>0</v>
      </c>
      <c r="W63" s="11" t="s">
        <v>410</v>
      </c>
      <c r="X63" s="11" t="s">
        <v>178</v>
      </c>
      <c r="Y63" s="11">
        <v>1</v>
      </c>
      <c r="Z63" s="11" t="s">
        <v>456</v>
      </c>
      <c r="AA63" s="11" t="s">
        <v>178</v>
      </c>
    </row>
    <row r="64" spans="1:27" x14ac:dyDescent="0.25">
      <c r="A64" s="8">
        <v>41579</v>
      </c>
      <c r="B64" s="9">
        <v>3</v>
      </c>
      <c r="C64" s="10" t="s">
        <v>129</v>
      </c>
      <c r="D64" s="10" t="s">
        <v>137</v>
      </c>
      <c r="E64" s="11" t="s">
        <v>77</v>
      </c>
      <c r="F64" s="12" t="s">
        <v>78</v>
      </c>
      <c r="G64" s="13" t="s">
        <v>449</v>
      </c>
      <c r="H64" s="11">
        <v>1</v>
      </c>
      <c r="I64" s="11">
        <f t="shared" si="1"/>
        <v>0.05</v>
      </c>
      <c r="J64" s="11">
        <v>26</v>
      </c>
      <c r="K64" s="11" t="s">
        <v>34</v>
      </c>
      <c r="M64" s="11" t="s">
        <v>35</v>
      </c>
      <c r="Q64" s="11" t="s">
        <v>35</v>
      </c>
      <c r="R64" s="11">
        <v>2</v>
      </c>
      <c r="V64" s="11">
        <v>0</v>
      </c>
      <c r="W64" s="11" t="s">
        <v>410</v>
      </c>
      <c r="X64" s="11" t="s">
        <v>178</v>
      </c>
      <c r="Y64" s="11">
        <v>1</v>
      </c>
      <c r="Z64" s="11" t="s">
        <v>456</v>
      </c>
      <c r="AA64" s="11" t="s">
        <v>178</v>
      </c>
    </row>
    <row r="65" spans="1:27" x14ac:dyDescent="0.25">
      <c r="A65" s="8">
        <v>41579</v>
      </c>
      <c r="B65" s="9">
        <v>3</v>
      </c>
      <c r="C65" s="10" t="s">
        <v>129</v>
      </c>
      <c r="D65" s="10" t="s">
        <v>137</v>
      </c>
      <c r="E65" s="11" t="s">
        <v>77</v>
      </c>
      <c r="F65" s="12" t="s">
        <v>78</v>
      </c>
      <c r="G65" s="13" t="s">
        <v>449</v>
      </c>
      <c r="H65" s="11">
        <v>1</v>
      </c>
      <c r="I65" s="11">
        <f t="shared" si="1"/>
        <v>0.05</v>
      </c>
      <c r="J65" s="11">
        <v>26</v>
      </c>
      <c r="K65" s="11" t="s">
        <v>34</v>
      </c>
      <c r="M65" s="11" t="s">
        <v>35</v>
      </c>
      <c r="Q65" s="11" t="s">
        <v>35</v>
      </c>
      <c r="R65" s="11">
        <v>3</v>
      </c>
      <c r="V65" s="11">
        <v>0</v>
      </c>
      <c r="W65" s="11" t="s">
        <v>410</v>
      </c>
      <c r="X65" s="11" t="s">
        <v>178</v>
      </c>
      <c r="Y65" s="11">
        <v>1</v>
      </c>
      <c r="Z65" s="11" t="s">
        <v>456</v>
      </c>
      <c r="AA65" s="11" t="s">
        <v>178</v>
      </c>
    </row>
    <row r="66" spans="1:27" x14ac:dyDescent="0.25">
      <c r="A66" s="8">
        <v>41579</v>
      </c>
      <c r="B66" s="9">
        <v>3</v>
      </c>
      <c r="C66" s="10" t="s">
        <v>129</v>
      </c>
      <c r="D66" s="10" t="s">
        <v>137</v>
      </c>
      <c r="E66" s="11" t="s">
        <v>77</v>
      </c>
      <c r="F66" s="12" t="s">
        <v>78</v>
      </c>
      <c r="G66" s="13" t="s">
        <v>449</v>
      </c>
      <c r="H66" s="11">
        <v>1</v>
      </c>
      <c r="I66" s="11">
        <f t="shared" si="1"/>
        <v>0.05</v>
      </c>
      <c r="J66" s="11">
        <v>26</v>
      </c>
      <c r="K66" s="11" t="s">
        <v>34</v>
      </c>
      <c r="M66" s="11" t="s">
        <v>35</v>
      </c>
      <c r="Q66" s="11" t="s">
        <v>35</v>
      </c>
      <c r="R66" s="11">
        <v>4</v>
      </c>
      <c r="V66" s="11">
        <v>0</v>
      </c>
      <c r="Y66" s="11">
        <v>0</v>
      </c>
    </row>
    <row r="67" spans="1:27" x14ac:dyDescent="0.25">
      <c r="A67" s="8">
        <v>41579</v>
      </c>
      <c r="B67" s="9">
        <v>3</v>
      </c>
      <c r="C67" s="10" t="s">
        <v>129</v>
      </c>
      <c r="D67" s="10" t="s">
        <v>137</v>
      </c>
      <c r="E67" s="11" t="s">
        <v>77</v>
      </c>
      <c r="F67" s="12" t="s">
        <v>78</v>
      </c>
      <c r="G67" s="13" t="s">
        <v>449</v>
      </c>
      <c r="H67" s="11">
        <v>1</v>
      </c>
      <c r="I67" s="11">
        <f t="shared" si="1"/>
        <v>0.05</v>
      </c>
      <c r="J67" s="11">
        <v>26</v>
      </c>
      <c r="K67" s="11" t="s">
        <v>34</v>
      </c>
      <c r="M67" s="11" t="s">
        <v>35</v>
      </c>
      <c r="Q67" s="11" t="s">
        <v>35</v>
      </c>
      <c r="R67" s="11">
        <v>5</v>
      </c>
      <c r="V67" s="318">
        <v>1</v>
      </c>
      <c r="W67" s="318" t="s">
        <v>410</v>
      </c>
      <c r="X67" s="318" t="s">
        <v>177</v>
      </c>
      <c r="Y67" s="318">
        <v>1</v>
      </c>
      <c r="Z67" s="318" t="s">
        <v>456</v>
      </c>
      <c r="AA67" s="318" t="s">
        <v>178</v>
      </c>
    </row>
    <row r="68" spans="1:27" x14ac:dyDescent="0.25">
      <c r="A68" s="8">
        <v>41579</v>
      </c>
      <c r="B68" s="9">
        <v>3</v>
      </c>
      <c r="C68" s="10" t="s">
        <v>129</v>
      </c>
      <c r="D68" s="10" t="s">
        <v>137</v>
      </c>
      <c r="E68" s="11" t="s">
        <v>77</v>
      </c>
      <c r="F68" s="12" t="s">
        <v>78</v>
      </c>
      <c r="G68" s="13" t="s">
        <v>449</v>
      </c>
      <c r="H68" s="11">
        <v>1</v>
      </c>
      <c r="I68" s="11">
        <f t="shared" si="1"/>
        <v>0.05</v>
      </c>
      <c r="J68" s="11">
        <v>26</v>
      </c>
      <c r="K68" s="11" t="s">
        <v>34</v>
      </c>
      <c r="M68" s="11" t="s">
        <v>35</v>
      </c>
      <c r="Q68" s="11" t="s">
        <v>35</v>
      </c>
      <c r="R68" s="11">
        <v>6</v>
      </c>
      <c r="V68" s="11">
        <v>0</v>
      </c>
      <c r="Y68" s="11">
        <v>1</v>
      </c>
      <c r="Z68" s="11" t="s">
        <v>147</v>
      </c>
      <c r="AA68" s="11" t="s">
        <v>446</v>
      </c>
    </row>
    <row r="69" spans="1:27" x14ac:dyDescent="0.25">
      <c r="A69" s="8">
        <v>41579</v>
      </c>
      <c r="B69" s="9">
        <v>3</v>
      </c>
      <c r="C69" s="10" t="s">
        <v>129</v>
      </c>
      <c r="D69" s="10" t="s">
        <v>137</v>
      </c>
      <c r="E69" s="11" t="s">
        <v>77</v>
      </c>
      <c r="F69" s="12" t="s">
        <v>78</v>
      </c>
      <c r="G69" s="13" t="s">
        <v>449</v>
      </c>
      <c r="H69" s="11">
        <v>1</v>
      </c>
      <c r="I69" s="11">
        <f t="shared" si="1"/>
        <v>0.05</v>
      </c>
      <c r="J69" s="11">
        <v>26</v>
      </c>
      <c r="K69" s="11" t="s">
        <v>34</v>
      </c>
      <c r="M69" s="11" t="s">
        <v>35</v>
      </c>
      <c r="Q69" s="11" t="s">
        <v>35</v>
      </c>
      <c r="R69" s="11">
        <v>7</v>
      </c>
      <c r="V69" s="11">
        <v>0</v>
      </c>
      <c r="Y69" s="11">
        <v>0</v>
      </c>
    </row>
    <row r="70" spans="1:27" x14ac:dyDescent="0.25">
      <c r="A70" s="8">
        <v>41579</v>
      </c>
      <c r="B70" s="9">
        <v>3</v>
      </c>
      <c r="C70" s="10" t="s">
        <v>129</v>
      </c>
      <c r="D70" s="10" t="s">
        <v>137</v>
      </c>
      <c r="E70" s="11" t="s">
        <v>77</v>
      </c>
      <c r="F70" s="12" t="s">
        <v>78</v>
      </c>
      <c r="G70" s="13" t="s">
        <v>449</v>
      </c>
      <c r="H70" s="11">
        <v>1</v>
      </c>
      <c r="I70" s="11">
        <f t="shared" si="1"/>
        <v>0.05</v>
      </c>
      <c r="J70" s="11">
        <v>26</v>
      </c>
      <c r="K70" s="11" t="s">
        <v>34</v>
      </c>
      <c r="M70" s="11" t="s">
        <v>35</v>
      </c>
      <c r="Q70" s="11" t="s">
        <v>35</v>
      </c>
      <c r="R70" s="11">
        <v>8</v>
      </c>
      <c r="V70" s="11">
        <v>0</v>
      </c>
      <c r="Y70" s="11">
        <v>0</v>
      </c>
      <c r="AA70" s="11" t="s">
        <v>455</v>
      </c>
    </row>
    <row r="71" spans="1:27" x14ac:dyDescent="0.25">
      <c r="A71" s="8">
        <v>41585</v>
      </c>
      <c r="B71" s="9">
        <v>4</v>
      </c>
      <c r="C71" s="10" t="s">
        <v>129</v>
      </c>
      <c r="D71" s="10" t="s">
        <v>130</v>
      </c>
      <c r="E71" s="11" t="s">
        <v>27</v>
      </c>
      <c r="F71" s="12" t="s">
        <v>78</v>
      </c>
      <c r="G71" s="13" t="s">
        <v>449</v>
      </c>
      <c r="H71" s="11">
        <v>1</v>
      </c>
      <c r="I71" s="11">
        <f t="shared" si="1"/>
        <v>0.05</v>
      </c>
      <c r="J71" s="11">
        <v>26</v>
      </c>
      <c r="K71" s="11" t="s">
        <v>34</v>
      </c>
      <c r="M71" s="11" t="s">
        <v>35</v>
      </c>
      <c r="Q71" s="11" t="s">
        <v>35</v>
      </c>
      <c r="R71" s="11">
        <v>1</v>
      </c>
      <c r="V71" s="11">
        <v>0</v>
      </c>
      <c r="X71" s="318" t="s">
        <v>224</v>
      </c>
      <c r="Y71" s="318">
        <v>1</v>
      </c>
      <c r="Z71" s="318" t="s">
        <v>452</v>
      </c>
      <c r="AA71" s="318"/>
    </row>
    <row r="72" spans="1:27" x14ac:dyDescent="0.25">
      <c r="A72" s="8">
        <v>41585</v>
      </c>
      <c r="B72" s="9">
        <v>4</v>
      </c>
      <c r="C72" s="10" t="s">
        <v>129</v>
      </c>
      <c r="D72" s="10" t="s">
        <v>130</v>
      </c>
      <c r="E72" s="11" t="s">
        <v>27</v>
      </c>
      <c r="F72" s="12" t="s">
        <v>78</v>
      </c>
      <c r="G72" s="13" t="s">
        <v>449</v>
      </c>
      <c r="H72" s="11">
        <v>1</v>
      </c>
      <c r="I72" s="11">
        <v>0.05</v>
      </c>
      <c r="J72" s="11">
        <v>26</v>
      </c>
      <c r="K72" s="11" t="s">
        <v>34</v>
      </c>
      <c r="Q72" s="11" t="s">
        <v>35</v>
      </c>
      <c r="R72" s="11">
        <v>2</v>
      </c>
      <c r="Y72" s="11">
        <v>1</v>
      </c>
      <c r="Z72" s="11" t="s">
        <v>452</v>
      </c>
    </row>
    <row r="73" spans="1:27" x14ac:dyDescent="0.25">
      <c r="A73" s="8">
        <v>41585</v>
      </c>
      <c r="B73" s="9">
        <v>4</v>
      </c>
      <c r="C73" s="10" t="s">
        <v>129</v>
      </c>
      <c r="D73" s="10" t="s">
        <v>130</v>
      </c>
      <c r="E73" s="11" t="s">
        <v>27</v>
      </c>
      <c r="F73" s="12" t="s">
        <v>78</v>
      </c>
      <c r="G73" s="13" t="s">
        <v>449</v>
      </c>
      <c r="H73" s="11">
        <v>1</v>
      </c>
      <c r="I73" s="11">
        <v>0.05</v>
      </c>
      <c r="J73" s="11">
        <v>26</v>
      </c>
      <c r="K73" s="11" t="s">
        <v>34</v>
      </c>
      <c r="Q73" s="11" t="s">
        <v>35</v>
      </c>
      <c r="R73" s="11">
        <v>3</v>
      </c>
      <c r="Y73" s="11" t="s">
        <v>413</v>
      </c>
    </row>
    <row r="74" spans="1:27" x14ac:dyDescent="0.25">
      <c r="A74" s="8">
        <v>41585</v>
      </c>
      <c r="B74" s="9">
        <v>4</v>
      </c>
      <c r="C74" s="10" t="s">
        <v>129</v>
      </c>
      <c r="D74" s="10" t="s">
        <v>130</v>
      </c>
      <c r="E74" s="11" t="s">
        <v>27</v>
      </c>
      <c r="F74" s="12" t="s">
        <v>78</v>
      </c>
      <c r="G74" s="13" t="s">
        <v>449</v>
      </c>
      <c r="H74" s="11">
        <v>1</v>
      </c>
      <c r="I74" s="11">
        <v>0.05</v>
      </c>
      <c r="J74" s="11">
        <v>26</v>
      </c>
      <c r="K74" s="11" t="s">
        <v>34</v>
      </c>
      <c r="Q74" s="11" t="s">
        <v>35</v>
      </c>
      <c r="R74" s="11">
        <v>4</v>
      </c>
      <c r="Y74" s="11">
        <v>1</v>
      </c>
      <c r="Z74" s="11" t="s">
        <v>452</v>
      </c>
    </row>
    <row r="75" spans="1:27" x14ac:dyDescent="0.25">
      <c r="A75" s="8">
        <v>41585</v>
      </c>
      <c r="B75" s="9">
        <v>4</v>
      </c>
      <c r="C75" s="10" t="s">
        <v>129</v>
      </c>
      <c r="D75" s="10" t="s">
        <v>130</v>
      </c>
      <c r="E75" s="11" t="s">
        <v>27</v>
      </c>
      <c r="F75" s="12" t="s">
        <v>78</v>
      </c>
      <c r="G75" s="13" t="s">
        <v>81</v>
      </c>
      <c r="H75" s="11">
        <v>1</v>
      </c>
      <c r="I75" s="11">
        <v>0.05</v>
      </c>
      <c r="J75" s="11">
        <v>26</v>
      </c>
      <c r="K75" s="11" t="s">
        <v>34</v>
      </c>
      <c r="Q75" s="11" t="s">
        <v>35</v>
      </c>
      <c r="R75" s="11">
        <v>5</v>
      </c>
      <c r="Y75" s="11">
        <v>1</v>
      </c>
      <c r="Z75" s="11" t="s">
        <v>452</v>
      </c>
    </row>
    <row r="76" spans="1:27" x14ac:dyDescent="0.25">
      <c r="A76" s="8">
        <v>41585</v>
      </c>
      <c r="B76" s="9">
        <v>4</v>
      </c>
      <c r="C76" s="10" t="s">
        <v>129</v>
      </c>
      <c r="D76" s="10" t="s">
        <v>130</v>
      </c>
      <c r="E76" s="11" t="s">
        <v>27</v>
      </c>
      <c r="F76" s="12" t="s">
        <v>78</v>
      </c>
      <c r="G76" s="13" t="s">
        <v>449</v>
      </c>
      <c r="H76" s="11">
        <v>1</v>
      </c>
      <c r="I76" s="11">
        <v>0.05</v>
      </c>
      <c r="J76" s="11">
        <v>26</v>
      </c>
      <c r="K76" s="11" t="s">
        <v>34</v>
      </c>
      <c r="Q76" s="11" t="s">
        <v>35</v>
      </c>
      <c r="R76" s="11">
        <v>6</v>
      </c>
      <c r="Y76" s="11">
        <v>1</v>
      </c>
      <c r="Z76" s="11" t="s">
        <v>452</v>
      </c>
    </row>
    <row r="77" spans="1:27" x14ac:dyDescent="0.25">
      <c r="A77" s="8">
        <v>41585</v>
      </c>
      <c r="B77" s="9">
        <v>4</v>
      </c>
      <c r="C77" s="10" t="s">
        <v>129</v>
      </c>
      <c r="D77" s="10" t="s">
        <v>130</v>
      </c>
      <c r="E77" s="11" t="s">
        <v>27</v>
      </c>
      <c r="F77" s="12" t="s">
        <v>78</v>
      </c>
      <c r="G77" s="13" t="s">
        <v>449</v>
      </c>
      <c r="H77" s="11">
        <v>1</v>
      </c>
      <c r="I77" s="11">
        <v>0.05</v>
      </c>
      <c r="J77" s="11">
        <v>26</v>
      </c>
      <c r="K77" s="11" t="s">
        <v>34</v>
      </c>
      <c r="Q77" s="11" t="s">
        <v>35</v>
      </c>
      <c r="R77" s="11">
        <v>7</v>
      </c>
      <c r="Y77" s="11">
        <v>1</v>
      </c>
      <c r="Z77" s="11" t="s">
        <v>452</v>
      </c>
    </row>
    <row r="78" spans="1:27" x14ac:dyDescent="0.25">
      <c r="A78" s="8">
        <v>41585</v>
      </c>
      <c r="B78" s="9">
        <v>4</v>
      </c>
      <c r="C78" s="10" t="s">
        <v>129</v>
      </c>
      <c r="D78" s="10" t="s">
        <v>130</v>
      </c>
      <c r="E78" s="11" t="s">
        <v>27</v>
      </c>
      <c r="F78" s="12" t="s">
        <v>78</v>
      </c>
      <c r="G78" s="13" t="s">
        <v>449</v>
      </c>
      <c r="H78" s="11">
        <v>1</v>
      </c>
      <c r="I78" s="11">
        <v>0.05</v>
      </c>
      <c r="J78" s="11">
        <v>26</v>
      </c>
      <c r="K78" s="11" t="s">
        <v>34</v>
      </c>
      <c r="Q78" s="11" t="s">
        <v>35</v>
      </c>
      <c r="R78" s="11">
        <v>8</v>
      </c>
      <c r="Y78" s="11" t="s">
        <v>413</v>
      </c>
    </row>
    <row r="79" spans="1:27" x14ac:dyDescent="0.25">
      <c r="A79" s="8">
        <v>41585</v>
      </c>
      <c r="B79" s="9">
        <v>4</v>
      </c>
      <c r="C79" s="10" t="s">
        <v>129</v>
      </c>
      <c r="D79" s="10" t="s">
        <v>130</v>
      </c>
      <c r="E79" s="11" t="s">
        <v>27</v>
      </c>
      <c r="F79" s="12" t="s">
        <v>78</v>
      </c>
      <c r="G79" s="13" t="s">
        <v>449</v>
      </c>
      <c r="H79" s="11">
        <v>1</v>
      </c>
      <c r="I79" s="11">
        <v>0.05</v>
      </c>
      <c r="J79" s="11">
        <v>26</v>
      </c>
      <c r="K79" s="11" t="s">
        <v>34</v>
      </c>
      <c r="Q79" s="11" t="s">
        <v>35</v>
      </c>
      <c r="R79" s="11">
        <v>9</v>
      </c>
      <c r="Y79" s="11" t="s">
        <v>413</v>
      </c>
    </row>
    <row r="80" spans="1:27" x14ac:dyDescent="0.25">
      <c r="A80" s="8">
        <v>41585</v>
      </c>
      <c r="B80" s="9">
        <v>4</v>
      </c>
      <c r="C80" s="10" t="s">
        <v>129</v>
      </c>
      <c r="D80" s="10" t="s">
        <v>136</v>
      </c>
      <c r="E80" s="11" t="s">
        <v>27</v>
      </c>
      <c r="F80" s="12" t="s">
        <v>78</v>
      </c>
      <c r="G80" s="13" t="s">
        <v>81</v>
      </c>
      <c r="H80" s="11">
        <v>1</v>
      </c>
      <c r="I80" s="11">
        <v>0.05</v>
      </c>
      <c r="J80" s="11">
        <v>26</v>
      </c>
      <c r="K80" s="11" t="s">
        <v>34</v>
      </c>
      <c r="Q80" s="11" t="s">
        <v>35</v>
      </c>
      <c r="R80" s="11">
        <v>1</v>
      </c>
      <c r="Y80" s="11">
        <v>1</v>
      </c>
      <c r="Z80" s="11" t="s">
        <v>452</v>
      </c>
    </row>
    <row r="81" spans="1:27" x14ac:dyDescent="0.25">
      <c r="A81" s="8">
        <v>41585</v>
      </c>
      <c r="B81" s="9">
        <v>4</v>
      </c>
      <c r="C81" s="10" t="s">
        <v>129</v>
      </c>
      <c r="D81" s="10" t="s">
        <v>136</v>
      </c>
      <c r="E81" s="11" t="s">
        <v>27</v>
      </c>
      <c r="F81" s="12" t="s">
        <v>78</v>
      </c>
      <c r="G81" s="13" t="s">
        <v>449</v>
      </c>
      <c r="H81" s="11">
        <v>1</v>
      </c>
      <c r="I81" s="11">
        <v>0.05</v>
      </c>
      <c r="J81" s="11">
        <v>26</v>
      </c>
      <c r="K81" s="11" t="s">
        <v>34</v>
      </c>
      <c r="Q81" s="11" t="s">
        <v>35</v>
      </c>
      <c r="R81" s="11">
        <v>2</v>
      </c>
      <c r="Y81" s="11">
        <v>1</v>
      </c>
      <c r="Z81" s="11" t="s">
        <v>452</v>
      </c>
    </row>
    <row r="82" spans="1:27" x14ac:dyDescent="0.25">
      <c r="A82" s="8">
        <v>41585</v>
      </c>
      <c r="B82" s="9">
        <v>4</v>
      </c>
      <c r="C82" s="10" t="s">
        <v>129</v>
      </c>
      <c r="D82" s="10" t="s">
        <v>136</v>
      </c>
      <c r="E82" s="11" t="s">
        <v>27</v>
      </c>
      <c r="F82" s="12" t="s">
        <v>78</v>
      </c>
      <c r="G82" s="13" t="s">
        <v>449</v>
      </c>
      <c r="H82" s="11">
        <v>1</v>
      </c>
      <c r="I82" s="11">
        <v>0.05</v>
      </c>
      <c r="J82" s="11">
        <v>26</v>
      </c>
      <c r="K82" s="11" t="s">
        <v>34</v>
      </c>
      <c r="Q82" s="11" t="s">
        <v>35</v>
      </c>
      <c r="R82" s="11">
        <v>3</v>
      </c>
      <c r="Y82" s="11" t="s">
        <v>413</v>
      </c>
    </row>
    <row r="83" spans="1:27" x14ac:dyDescent="0.25">
      <c r="A83" s="8">
        <v>41585</v>
      </c>
      <c r="B83" s="9">
        <v>4</v>
      </c>
      <c r="C83" s="10" t="s">
        <v>129</v>
      </c>
      <c r="D83" s="10" t="s">
        <v>136</v>
      </c>
      <c r="E83" s="11" t="s">
        <v>27</v>
      </c>
      <c r="F83" s="12" t="s">
        <v>78</v>
      </c>
      <c r="G83" s="13" t="s">
        <v>449</v>
      </c>
      <c r="H83" s="11">
        <v>1</v>
      </c>
      <c r="I83" s="11">
        <v>0.05</v>
      </c>
      <c r="J83" s="11">
        <v>26</v>
      </c>
      <c r="K83" s="11" t="s">
        <v>34</v>
      </c>
      <c r="Q83" s="11" t="s">
        <v>35</v>
      </c>
      <c r="R83" s="11">
        <v>4</v>
      </c>
      <c r="Y83" s="11" t="s">
        <v>413</v>
      </c>
    </row>
    <row r="84" spans="1:27" x14ac:dyDescent="0.25">
      <c r="A84" s="8">
        <v>41585</v>
      </c>
      <c r="B84" s="9">
        <v>4</v>
      </c>
      <c r="C84" s="10" t="s">
        <v>129</v>
      </c>
      <c r="D84" s="10" t="s">
        <v>136</v>
      </c>
      <c r="E84" s="11" t="s">
        <v>27</v>
      </c>
      <c r="F84" s="12" t="s">
        <v>78</v>
      </c>
      <c r="G84" s="13" t="s">
        <v>449</v>
      </c>
      <c r="H84" s="11">
        <v>1</v>
      </c>
      <c r="I84" s="11">
        <v>0.05</v>
      </c>
      <c r="J84" s="11">
        <v>26</v>
      </c>
      <c r="K84" s="11" t="s">
        <v>34</v>
      </c>
      <c r="Q84" s="11" t="s">
        <v>35</v>
      </c>
      <c r="R84" s="11">
        <v>5</v>
      </c>
      <c r="Y84" s="11">
        <v>1</v>
      </c>
      <c r="Z84" s="11" t="s">
        <v>452</v>
      </c>
    </row>
    <row r="85" spans="1:27" x14ac:dyDescent="0.25">
      <c r="A85" s="8">
        <v>41585</v>
      </c>
      <c r="B85" s="9">
        <v>4</v>
      </c>
      <c r="C85" s="10" t="s">
        <v>129</v>
      </c>
      <c r="D85" s="10" t="s">
        <v>136</v>
      </c>
      <c r="E85" s="11" t="s">
        <v>27</v>
      </c>
      <c r="F85" s="12" t="s">
        <v>78</v>
      </c>
      <c r="G85" s="13" t="s">
        <v>449</v>
      </c>
      <c r="H85" s="11">
        <v>1</v>
      </c>
      <c r="I85" s="11">
        <v>0.05</v>
      </c>
      <c r="J85" s="11">
        <v>26</v>
      </c>
      <c r="K85" s="11" t="s">
        <v>34</v>
      </c>
      <c r="Q85" s="11" t="s">
        <v>35</v>
      </c>
      <c r="R85" s="11">
        <v>6</v>
      </c>
      <c r="Y85" s="11">
        <v>1</v>
      </c>
      <c r="Z85" s="11" t="s">
        <v>456</v>
      </c>
    </row>
    <row r="86" spans="1:27" x14ac:dyDescent="0.25">
      <c r="A86" s="8">
        <v>41585</v>
      </c>
      <c r="B86" s="9">
        <v>4</v>
      </c>
      <c r="C86" s="10" t="s">
        <v>129</v>
      </c>
      <c r="D86" s="10" t="s">
        <v>137</v>
      </c>
      <c r="E86" s="11" t="s">
        <v>27</v>
      </c>
      <c r="F86" s="12" t="s">
        <v>78</v>
      </c>
      <c r="G86" s="13" t="s">
        <v>81</v>
      </c>
      <c r="H86" s="11">
        <v>1</v>
      </c>
      <c r="I86" s="11">
        <v>0.05</v>
      </c>
      <c r="J86" s="11">
        <v>26</v>
      </c>
      <c r="K86" s="11" t="s">
        <v>34</v>
      </c>
      <c r="Q86" s="11" t="s">
        <v>35</v>
      </c>
      <c r="R86" s="11">
        <v>1</v>
      </c>
      <c r="Y86" s="11">
        <v>1</v>
      </c>
      <c r="Z86" s="11" t="s">
        <v>495</v>
      </c>
    </row>
    <row r="87" spans="1:27" x14ac:dyDescent="0.25">
      <c r="A87" s="8">
        <v>41585</v>
      </c>
      <c r="B87" s="9">
        <v>4</v>
      </c>
      <c r="C87" s="10" t="s">
        <v>129</v>
      </c>
      <c r="D87" s="10" t="s">
        <v>137</v>
      </c>
      <c r="E87" s="11" t="s">
        <v>27</v>
      </c>
      <c r="F87" s="12" t="s">
        <v>78</v>
      </c>
      <c r="G87" s="13" t="s">
        <v>449</v>
      </c>
      <c r="H87" s="11">
        <v>1</v>
      </c>
      <c r="I87" s="11">
        <v>0.05</v>
      </c>
      <c r="J87" s="11">
        <v>26</v>
      </c>
      <c r="K87" s="11" t="s">
        <v>34</v>
      </c>
      <c r="Q87" s="11" t="s">
        <v>35</v>
      </c>
      <c r="R87" s="11">
        <v>2</v>
      </c>
      <c r="Y87" s="11">
        <v>1</v>
      </c>
      <c r="Z87" s="11" t="s">
        <v>452</v>
      </c>
    </row>
    <row r="88" spans="1:27" x14ac:dyDescent="0.25">
      <c r="A88" s="8">
        <v>41585</v>
      </c>
      <c r="B88" s="9">
        <v>4</v>
      </c>
      <c r="C88" s="10" t="s">
        <v>129</v>
      </c>
      <c r="D88" s="10" t="s">
        <v>137</v>
      </c>
      <c r="E88" s="11" t="s">
        <v>27</v>
      </c>
      <c r="F88" s="12" t="s">
        <v>78</v>
      </c>
      <c r="G88" s="13" t="s">
        <v>449</v>
      </c>
      <c r="H88" s="11">
        <v>1</v>
      </c>
      <c r="I88" s="11">
        <v>0.05</v>
      </c>
      <c r="J88" s="11">
        <v>26</v>
      </c>
      <c r="K88" s="11" t="s">
        <v>34</v>
      </c>
      <c r="Q88" s="11" t="s">
        <v>35</v>
      </c>
      <c r="R88" s="11">
        <v>3</v>
      </c>
      <c r="Y88" s="11" t="s">
        <v>413</v>
      </c>
    </row>
    <row r="89" spans="1:27" x14ac:dyDescent="0.25">
      <c r="A89" s="8">
        <v>41585</v>
      </c>
      <c r="B89" s="9">
        <v>4</v>
      </c>
      <c r="C89" s="10" t="s">
        <v>129</v>
      </c>
      <c r="D89" s="10" t="s">
        <v>137</v>
      </c>
      <c r="E89" s="11" t="s">
        <v>27</v>
      </c>
      <c r="F89" s="12" t="s">
        <v>78</v>
      </c>
      <c r="G89" s="13" t="s">
        <v>449</v>
      </c>
      <c r="H89" s="11">
        <v>1</v>
      </c>
      <c r="I89" s="11">
        <v>0.05</v>
      </c>
      <c r="J89" s="11">
        <v>26</v>
      </c>
      <c r="K89" s="11" t="s">
        <v>34</v>
      </c>
      <c r="Q89" s="11" t="s">
        <v>35</v>
      </c>
      <c r="R89" s="11">
        <v>4</v>
      </c>
      <c r="Y89" s="11" t="s">
        <v>413</v>
      </c>
    </row>
    <row r="90" spans="1:27" x14ac:dyDescent="0.25">
      <c r="A90" s="8">
        <v>41585</v>
      </c>
      <c r="B90" s="9">
        <v>4</v>
      </c>
      <c r="C90" s="10" t="s">
        <v>129</v>
      </c>
      <c r="D90" s="10" t="s">
        <v>137</v>
      </c>
      <c r="E90" s="11" t="s">
        <v>27</v>
      </c>
      <c r="F90" s="12" t="s">
        <v>78</v>
      </c>
      <c r="G90" s="13" t="s">
        <v>449</v>
      </c>
      <c r="H90" s="11">
        <v>1</v>
      </c>
      <c r="I90" s="11">
        <v>0.05</v>
      </c>
      <c r="J90" s="11">
        <v>26</v>
      </c>
      <c r="K90" s="11" t="s">
        <v>34</v>
      </c>
      <c r="Q90" s="11" t="s">
        <v>35</v>
      </c>
      <c r="R90" s="11">
        <v>5</v>
      </c>
      <c r="Y90" s="11" t="s">
        <v>413</v>
      </c>
    </row>
    <row r="91" spans="1:27" x14ac:dyDescent="0.25">
      <c r="A91" s="8">
        <v>41585</v>
      </c>
      <c r="B91" s="9">
        <v>4</v>
      </c>
      <c r="C91" s="10" t="s">
        <v>129</v>
      </c>
      <c r="D91" s="10" t="s">
        <v>137</v>
      </c>
      <c r="E91" s="11" t="s">
        <v>27</v>
      </c>
      <c r="F91" s="12" t="s">
        <v>78</v>
      </c>
      <c r="G91" s="13" t="s">
        <v>449</v>
      </c>
      <c r="H91" s="11">
        <v>1</v>
      </c>
      <c r="I91" s="11">
        <v>0.05</v>
      </c>
      <c r="J91" s="11">
        <v>26</v>
      </c>
      <c r="K91" s="11" t="s">
        <v>34</v>
      </c>
      <c r="Q91" s="11" t="s">
        <v>35</v>
      </c>
      <c r="R91" s="11">
        <v>6</v>
      </c>
      <c r="Y91" s="11" t="s">
        <v>413</v>
      </c>
    </row>
    <row r="92" spans="1:27" x14ac:dyDescent="0.25">
      <c r="A92" s="8">
        <v>41585</v>
      </c>
      <c r="B92" s="9">
        <v>4</v>
      </c>
      <c r="C92" s="10" t="s">
        <v>129</v>
      </c>
      <c r="D92" s="10" t="s">
        <v>137</v>
      </c>
      <c r="E92" s="11" t="s">
        <v>27</v>
      </c>
      <c r="F92" s="12" t="s">
        <v>78</v>
      </c>
      <c r="G92" s="13" t="s">
        <v>449</v>
      </c>
      <c r="H92" s="11">
        <v>1</v>
      </c>
      <c r="I92" s="11">
        <v>0.05</v>
      </c>
      <c r="J92" s="11">
        <v>26</v>
      </c>
      <c r="K92" s="11" t="s">
        <v>34</v>
      </c>
      <c r="Q92" s="11" t="s">
        <v>35</v>
      </c>
      <c r="R92" s="11">
        <v>7</v>
      </c>
      <c r="Y92" s="11" t="s">
        <v>413</v>
      </c>
    </row>
    <row r="93" spans="1:27" x14ac:dyDescent="0.25">
      <c r="A93" s="8">
        <v>41585</v>
      </c>
      <c r="B93" s="9">
        <v>4</v>
      </c>
      <c r="C93" s="10" t="s">
        <v>129</v>
      </c>
      <c r="D93" s="10" t="s">
        <v>137</v>
      </c>
      <c r="E93" s="11" t="s">
        <v>27</v>
      </c>
      <c r="F93" s="12" t="s">
        <v>78</v>
      </c>
      <c r="G93" s="13" t="s">
        <v>449</v>
      </c>
      <c r="H93" s="11">
        <v>1</v>
      </c>
      <c r="I93" s="11">
        <v>0.05</v>
      </c>
      <c r="J93" s="11">
        <v>26</v>
      </c>
      <c r="K93" s="11" t="s">
        <v>34</v>
      </c>
      <c r="Q93" s="11" t="s">
        <v>35</v>
      </c>
      <c r="R93" s="11">
        <v>8</v>
      </c>
      <c r="Y93" s="11">
        <v>1</v>
      </c>
      <c r="Z93" s="11" t="s">
        <v>452</v>
      </c>
    </row>
    <row r="94" spans="1:27" x14ac:dyDescent="0.25">
      <c r="A94" s="8">
        <v>41567</v>
      </c>
      <c r="B94" s="9">
        <v>1</v>
      </c>
      <c r="C94" s="10" t="s">
        <v>69</v>
      </c>
      <c r="D94" s="10" t="s">
        <v>70</v>
      </c>
      <c r="E94" s="11" t="s">
        <v>27</v>
      </c>
      <c r="F94" s="12" t="s">
        <v>78</v>
      </c>
      <c r="G94" s="13" t="s">
        <v>89</v>
      </c>
      <c r="H94" s="11">
        <v>1</v>
      </c>
      <c r="I94" s="11">
        <f t="shared" ref="I94:I125" si="2">H94/20</f>
        <v>0.05</v>
      </c>
      <c r="J94" s="11">
        <v>24</v>
      </c>
      <c r="K94" s="11">
        <v>5</v>
      </c>
      <c r="M94" s="11" t="s">
        <v>35</v>
      </c>
      <c r="Q94" s="11" t="s">
        <v>35</v>
      </c>
      <c r="R94" s="11">
        <v>1</v>
      </c>
      <c r="S94" s="15">
        <v>0.15</v>
      </c>
      <c r="T94" s="11" t="s">
        <v>104</v>
      </c>
      <c r="U94" s="11">
        <v>15</v>
      </c>
      <c r="V94" s="318">
        <v>1</v>
      </c>
      <c r="W94" s="318"/>
      <c r="X94" s="318" t="s">
        <v>142</v>
      </c>
      <c r="Y94" s="318">
        <v>1</v>
      </c>
      <c r="Z94" s="318" t="s">
        <v>138</v>
      </c>
      <c r="AA94" s="318"/>
    </row>
    <row r="95" spans="1:27" x14ac:dyDescent="0.25">
      <c r="A95" s="8">
        <v>41567</v>
      </c>
      <c r="B95" s="9">
        <v>1</v>
      </c>
      <c r="C95" s="10" t="s">
        <v>69</v>
      </c>
      <c r="D95" s="10" t="s">
        <v>70</v>
      </c>
      <c r="E95" s="11" t="s">
        <v>27</v>
      </c>
      <c r="F95" s="12" t="s">
        <v>78</v>
      </c>
      <c r="G95" s="13" t="s">
        <v>89</v>
      </c>
      <c r="H95" s="11">
        <v>1</v>
      </c>
      <c r="I95" s="11">
        <f t="shared" si="2"/>
        <v>0.05</v>
      </c>
      <c r="J95" s="11">
        <v>24</v>
      </c>
      <c r="K95" s="11">
        <v>5</v>
      </c>
      <c r="M95" s="11" t="s">
        <v>35</v>
      </c>
      <c r="Q95" s="11" t="s">
        <v>35</v>
      </c>
      <c r="R95" s="11">
        <v>2</v>
      </c>
      <c r="S95" s="15">
        <v>6.1</v>
      </c>
      <c r="T95" s="11" t="s">
        <v>82</v>
      </c>
      <c r="U95" s="11">
        <v>12</v>
      </c>
      <c r="V95" s="318">
        <v>1</v>
      </c>
      <c r="W95" s="318" t="s">
        <v>183</v>
      </c>
      <c r="X95" s="318" t="s">
        <v>140</v>
      </c>
      <c r="Y95" s="318">
        <v>1</v>
      </c>
      <c r="Z95" s="318" t="s">
        <v>410</v>
      </c>
      <c r="AA95" s="318"/>
    </row>
    <row r="96" spans="1:27" x14ac:dyDescent="0.25">
      <c r="A96" s="8">
        <v>41567</v>
      </c>
      <c r="B96" s="9">
        <v>1</v>
      </c>
      <c r="C96" s="10" t="s">
        <v>69</v>
      </c>
      <c r="D96" s="10" t="s">
        <v>70</v>
      </c>
      <c r="E96" s="11" t="s">
        <v>27</v>
      </c>
      <c r="F96" s="12" t="s">
        <v>78</v>
      </c>
      <c r="G96" s="13" t="s">
        <v>89</v>
      </c>
      <c r="H96" s="11">
        <v>1</v>
      </c>
      <c r="I96" s="11">
        <f t="shared" si="2"/>
        <v>0.05</v>
      </c>
      <c r="J96" s="11">
        <v>24</v>
      </c>
      <c r="K96" s="11">
        <v>5</v>
      </c>
      <c r="M96" s="11" t="s">
        <v>35</v>
      </c>
      <c r="Q96" s="11" t="s">
        <v>35</v>
      </c>
      <c r="R96" s="11">
        <v>3</v>
      </c>
      <c r="S96" s="15">
        <v>12.2</v>
      </c>
      <c r="T96" s="11" t="s">
        <v>80</v>
      </c>
      <c r="U96" s="11">
        <v>12</v>
      </c>
      <c r="V96" s="318">
        <v>1</v>
      </c>
      <c r="W96" s="318"/>
      <c r="X96" s="318" t="s">
        <v>143</v>
      </c>
      <c r="Y96" s="318">
        <v>1</v>
      </c>
      <c r="Z96" s="318" t="s">
        <v>497</v>
      </c>
      <c r="AA96" s="318"/>
    </row>
    <row r="97" spans="1:27" x14ac:dyDescent="0.25">
      <c r="A97" s="8">
        <v>41567</v>
      </c>
      <c r="B97" s="9">
        <v>1</v>
      </c>
      <c r="C97" s="10" t="s">
        <v>69</v>
      </c>
      <c r="D97" s="10" t="s">
        <v>70</v>
      </c>
      <c r="E97" s="11" t="s">
        <v>27</v>
      </c>
      <c r="F97" s="12" t="s">
        <v>78</v>
      </c>
      <c r="G97" s="13" t="s">
        <v>81</v>
      </c>
      <c r="H97" s="11">
        <v>1</v>
      </c>
      <c r="I97" s="11">
        <f t="shared" si="2"/>
        <v>0.05</v>
      </c>
      <c r="J97" s="11">
        <v>24</v>
      </c>
      <c r="K97" s="11">
        <v>5</v>
      </c>
      <c r="M97" s="11" t="s">
        <v>35</v>
      </c>
      <c r="Q97" s="11" t="s">
        <v>35</v>
      </c>
      <c r="R97" s="11">
        <v>4</v>
      </c>
      <c r="S97" s="15">
        <v>15.9</v>
      </c>
      <c r="T97" s="11" t="s">
        <v>82</v>
      </c>
      <c r="U97" s="11">
        <v>10</v>
      </c>
      <c r="V97" s="318">
        <v>1</v>
      </c>
      <c r="W97" s="318"/>
      <c r="X97" s="318" t="s">
        <v>141</v>
      </c>
      <c r="Y97" s="318">
        <v>0</v>
      </c>
      <c r="Z97" s="318"/>
      <c r="AA97" s="318"/>
    </row>
    <row r="98" spans="1:27" x14ac:dyDescent="0.25">
      <c r="A98" s="8">
        <v>41567</v>
      </c>
      <c r="B98" s="9">
        <v>1</v>
      </c>
      <c r="C98" s="10" t="s">
        <v>69</v>
      </c>
      <c r="D98" s="10" t="s">
        <v>70</v>
      </c>
      <c r="E98" s="11" t="s">
        <v>27</v>
      </c>
      <c r="F98" s="12" t="s">
        <v>78</v>
      </c>
      <c r="G98" s="13" t="s">
        <v>449</v>
      </c>
      <c r="H98" s="11">
        <v>1</v>
      </c>
      <c r="I98" s="11">
        <f t="shared" si="2"/>
        <v>0.05</v>
      </c>
      <c r="J98" s="11">
        <v>24</v>
      </c>
      <c r="K98" s="11">
        <v>5</v>
      </c>
      <c r="M98" s="11" t="s">
        <v>35</v>
      </c>
      <c r="Q98" s="11" t="s">
        <v>35</v>
      </c>
      <c r="R98" s="11">
        <v>5</v>
      </c>
      <c r="S98" s="15">
        <v>19.2</v>
      </c>
      <c r="T98" s="11" t="s">
        <v>82</v>
      </c>
      <c r="U98" s="11">
        <v>3</v>
      </c>
      <c r="V98" s="11">
        <v>1</v>
      </c>
      <c r="W98" s="11" t="s">
        <v>138</v>
      </c>
      <c r="X98" s="11" t="s">
        <v>139</v>
      </c>
      <c r="Y98" s="11">
        <v>1</v>
      </c>
      <c r="Z98" s="11" t="s">
        <v>138</v>
      </c>
    </row>
    <row r="99" spans="1:27" x14ac:dyDescent="0.25">
      <c r="A99" s="8">
        <v>41567</v>
      </c>
      <c r="B99" s="9">
        <v>1</v>
      </c>
      <c r="C99" s="10" t="s">
        <v>69</v>
      </c>
      <c r="D99" s="10" t="s">
        <v>71</v>
      </c>
      <c r="E99" s="11" t="s">
        <v>27</v>
      </c>
      <c r="F99" s="12" t="s">
        <v>78</v>
      </c>
      <c r="G99" s="13" t="s">
        <v>87</v>
      </c>
      <c r="H99" s="11">
        <v>1</v>
      </c>
      <c r="I99" s="11">
        <f t="shared" si="2"/>
        <v>0.05</v>
      </c>
      <c r="J99" s="11">
        <v>24</v>
      </c>
      <c r="K99" s="11">
        <v>5</v>
      </c>
      <c r="M99" s="11" t="s">
        <v>35</v>
      </c>
      <c r="Q99" s="11" t="s">
        <v>35</v>
      </c>
      <c r="R99" s="11">
        <v>1</v>
      </c>
      <c r="S99" s="15">
        <v>0.2</v>
      </c>
      <c r="T99" s="11" t="s">
        <v>80</v>
      </c>
      <c r="U99" s="11">
        <v>5</v>
      </c>
      <c r="V99" s="11">
        <v>0</v>
      </c>
      <c r="Y99" s="318">
        <v>0</v>
      </c>
    </row>
    <row r="100" spans="1:27" x14ac:dyDescent="0.25">
      <c r="A100" s="8">
        <v>41567</v>
      </c>
      <c r="B100" s="9">
        <v>1</v>
      </c>
      <c r="C100" s="10" t="s">
        <v>69</v>
      </c>
      <c r="D100" s="10" t="s">
        <v>71</v>
      </c>
      <c r="E100" s="11" t="s">
        <v>27</v>
      </c>
      <c r="F100" s="12" t="s">
        <v>78</v>
      </c>
      <c r="G100" s="13" t="s">
        <v>89</v>
      </c>
      <c r="H100" s="11">
        <v>1</v>
      </c>
      <c r="I100" s="11">
        <f t="shared" si="2"/>
        <v>0.05</v>
      </c>
      <c r="J100" s="11">
        <v>24</v>
      </c>
      <c r="K100" s="11">
        <v>5</v>
      </c>
      <c r="M100" s="11" t="s">
        <v>35</v>
      </c>
      <c r="Q100" s="11" t="s">
        <v>35</v>
      </c>
      <c r="R100" s="11">
        <v>2</v>
      </c>
      <c r="S100" s="15">
        <v>6.2</v>
      </c>
      <c r="T100" s="11" t="s">
        <v>82</v>
      </c>
      <c r="U100" s="11">
        <v>18</v>
      </c>
      <c r="V100" s="11">
        <v>0</v>
      </c>
      <c r="Y100" s="318">
        <v>0</v>
      </c>
      <c r="AA100" s="11" t="s">
        <v>454</v>
      </c>
    </row>
    <row r="101" spans="1:27" x14ac:dyDescent="0.25">
      <c r="A101" s="8">
        <v>41567</v>
      </c>
      <c r="B101" s="9">
        <v>1</v>
      </c>
      <c r="C101" s="10" t="s">
        <v>69</v>
      </c>
      <c r="D101" s="10" t="s">
        <v>71</v>
      </c>
      <c r="E101" s="11" t="s">
        <v>27</v>
      </c>
      <c r="F101" s="12" t="s">
        <v>78</v>
      </c>
      <c r="G101" s="13" t="s">
        <v>449</v>
      </c>
      <c r="H101" s="11">
        <v>1</v>
      </c>
      <c r="I101" s="11">
        <f t="shared" si="2"/>
        <v>0.05</v>
      </c>
      <c r="J101" s="11">
        <v>24</v>
      </c>
      <c r="K101" s="11">
        <v>5</v>
      </c>
      <c r="M101" s="11" t="s">
        <v>35</v>
      </c>
      <c r="Q101" s="11" t="s">
        <v>35</v>
      </c>
      <c r="R101" s="11">
        <v>3</v>
      </c>
      <c r="S101" s="15">
        <v>11.7</v>
      </c>
      <c r="T101" s="11" t="s">
        <v>80</v>
      </c>
      <c r="U101" s="11">
        <v>3</v>
      </c>
      <c r="V101" s="11">
        <v>0</v>
      </c>
      <c r="W101" s="11" t="s">
        <v>183</v>
      </c>
      <c r="X101" s="11" t="s">
        <v>134</v>
      </c>
      <c r="Y101" s="11">
        <v>0</v>
      </c>
      <c r="AA101" s="11" t="s">
        <v>454</v>
      </c>
    </row>
    <row r="102" spans="1:27" x14ac:dyDescent="0.25">
      <c r="A102" s="8">
        <v>41567</v>
      </c>
      <c r="B102" s="9">
        <v>1</v>
      </c>
      <c r="C102" s="10" t="s">
        <v>69</v>
      </c>
      <c r="D102" s="10" t="s">
        <v>71</v>
      </c>
      <c r="E102" s="11" t="s">
        <v>27</v>
      </c>
      <c r="F102" s="12" t="s">
        <v>78</v>
      </c>
      <c r="G102" s="13" t="s">
        <v>449</v>
      </c>
      <c r="H102" s="11">
        <v>1</v>
      </c>
      <c r="I102" s="11">
        <f t="shared" si="2"/>
        <v>0.05</v>
      </c>
      <c r="J102" s="11">
        <v>24</v>
      </c>
      <c r="K102" s="11">
        <v>5</v>
      </c>
      <c r="M102" s="11" t="s">
        <v>35</v>
      </c>
      <c r="Q102" s="11" t="s">
        <v>35</v>
      </c>
      <c r="R102" s="11">
        <v>4</v>
      </c>
      <c r="S102" s="15">
        <v>16.3</v>
      </c>
      <c r="T102" s="11" t="s">
        <v>104</v>
      </c>
      <c r="U102" s="11">
        <v>3</v>
      </c>
      <c r="V102" s="318">
        <v>1</v>
      </c>
      <c r="W102" s="318" t="s">
        <v>183</v>
      </c>
      <c r="X102" s="318" t="s">
        <v>144</v>
      </c>
      <c r="Y102" s="318">
        <v>0</v>
      </c>
      <c r="Z102" s="318"/>
      <c r="AA102" s="318" t="s">
        <v>454</v>
      </c>
    </row>
    <row r="103" spans="1:27" x14ac:dyDescent="0.25">
      <c r="A103" s="8">
        <v>41567</v>
      </c>
      <c r="B103" s="9">
        <v>1</v>
      </c>
      <c r="C103" s="10" t="s">
        <v>69</v>
      </c>
      <c r="D103" s="10" t="s">
        <v>72</v>
      </c>
      <c r="E103" s="11" t="s">
        <v>27</v>
      </c>
      <c r="F103" s="12" t="s">
        <v>78</v>
      </c>
      <c r="G103" s="13" t="s">
        <v>81</v>
      </c>
      <c r="H103" s="11">
        <v>1</v>
      </c>
      <c r="I103" s="11">
        <f t="shared" si="2"/>
        <v>0.05</v>
      </c>
      <c r="J103" s="11">
        <v>24</v>
      </c>
      <c r="K103" s="11">
        <v>4.9000000000000004</v>
      </c>
      <c r="M103" s="11" t="s">
        <v>35</v>
      </c>
      <c r="Q103" s="11" t="s">
        <v>35</v>
      </c>
      <c r="R103" s="11">
        <v>1</v>
      </c>
      <c r="S103" s="15">
        <v>0</v>
      </c>
      <c r="T103" s="11" t="s">
        <v>82</v>
      </c>
      <c r="U103" s="11">
        <v>15</v>
      </c>
      <c r="V103" s="318">
        <v>1</v>
      </c>
      <c r="W103" s="11" t="s">
        <v>146</v>
      </c>
      <c r="X103" s="11" t="s">
        <v>146</v>
      </c>
      <c r="Y103" s="11">
        <v>1</v>
      </c>
      <c r="Z103" s="11" t="s">
        <v>146</v>
      </c>
      <c r="AA103" s="11" t="s">
        <v>454</v>
      </c>
    </row>
    <row r="104" spans="1:27" x14ac:dyDescent="0.25">
      <c r="A104" s="8">
        <v>41567</v>
      </c>
      <c r="B104" s="9">
        <v>1</v>
      </c>
      <c r="C104" s="10" t="s">
        <v>69</v>
      </c>
      <c r="D104" s="10" t="s">
        <v>72</v>
      </c>
      <c r="E104" s="11" t="s">
        <v>27</v>
      </c>
      <c r="F104" s="12" t="s">
        <v>78</v>
      </c>
      <c r="G104" s="13" t="s">
        <v>79</v>
      </c>
      <c r="H104" s="11">
        <v>1</v>
      </c>
      <c r="I104" s="11">
        <f t="shared" si="2"/>
        <v>0.05</v>
      </c>
      <c r="J104" s="11">
        <v>24</v>
      </c>
      <c r="K104" s="11">
        <v>4.9000000000000004</v>
      </c>
      <c r="M104" s="11" t="s">
        <v>35</v>
      </c>
      <c r="Q104" s="11" t="s">
        <v>35</v>
      </c>
      <c r="R104" s="11">
        <v>2</v>
      </c>
      <c r="S104" s="15">
        <v>5.6</v>
      </c>
      <c r="T104" s="11" t="s">
        <v>82</v>
      </c>
      <c r="U104" s="11">
        <v>4</v>
      </c>
      <c r="V104" s="11">
        <v>1</v>
      </c>
      <c r="W104" s="11" t="s">
        <v>147</v>
      </c>
      <c r="X104" s="11" t="s">
        <v>412</v>
      </c>
      <c r="Y104" s="318">
        <v>1</v>
      </c>
      <c r="Z104" s="11" t="s">
        <v>147</v>
      </c>
      <c r="AA104" s="11" t="s">
        <v>451</v>
      </c>
    </row>
    <row r="105" spans="1:27" x14ac:dyDescent="0.25">
      <c r="A105" s="8">
        <v>41567</v>
      </c>
      <c r="B105" s="9">
        <v>1</v>
      </c>
      <c r="C105" s="10" t="s">
        <v>69</v>
      </c>
      <c r="D105" s="10" t="s">
        <v>72</v>
      </c>
      <c r="E105" s="11" t="s">
        <v>27</v>
      </c>
      <c r="F105" s="12" t="s">
        <v>78</v>
      </c>
      <c r="G105" s="13" t="s">
        <v>449</v>
      </c>
      <c r="H105" s="11">
        <v>1</v>
      </c>
      <c r="I105" s="11">
        <f t="shared" si="2"/>
        <v>0.05</v>
      </c>
      <c r="J105" s="11">
        <v>24</v>
      </c>
      <c r="K105" s="11">
        <v>4.9000000000000004</v>
      </c>
      <c r="M105" s="11" t="s">
        <v>35</v>
      </c>
      <c r="Q105" s="11" t="s">
        <v>35</v>
      </c>
      <c r="R105" s="11">
        <v>3</v>
      </c>
      <c r="S105" s="15">
        <v>11.7</v>
      </c>
      <c r="T105" s="11" t="s">
        <v>82</v>
      </c>
      <c r="U105" s="11">
        <v>3</v>
      </c>
      <c r="V105" s="11">
        <v>0</v>
      </c>
      <c r="Y105" s="11">
        <v>0</v>
      </c>
      <c r="AA105" s="11" t="s">
        <v>454</v>
      </c>
    </row>
    <row r="106" spans="1:27" x14ac:dyDescent="0.25">
      <c r="A106" s="8">
        <v>41567</v>
      </c>
      <c r="B106" s="9">
        <v>1</v>
      </c>
      <c r="C106" s="10" t="s">
        <v>69</v>
      </c>
      <c r="D106" s="10" t="s">
        <v>72</v>
      </c>
      <c r="E106" s="11" t="s">
        <v>27</v>
      </c>
      <c r="F106" s="12" t="s">
        <v>78</v>
      </c>
      <c r="G106" s="13" t="s">
        <v>449</v>
      </c>
      <c r="H106" s="11">
        <v>1</v>
      </c>
      <c r="I106" s="11">
        <f t="shared" si="2"/>
        <v>0.05</v>
      </c>
      <c r="J106" s="11">
        <v>24</v>
      </c>
      <c r="K106" s="11">
        <v>4.9000000000000004</v>
      </c>
      <c r="M106" s="11" t="s">
        <v>35</v>
      </c>
      <c r="Q106" s="11" t="s">
        <v>35</v>
      </c>
      <c r="R106" s="11">
        <v>4</v>
      </c>
      <c r="S106" s="15">
        <v>17.7</v>
      </c>
      <c r="T106" s="11" t="s">
        <v>82</v>
      </c>
      <c r="U106" s="11">
        <v>3</v>
      </c>
      <c r="V106" s="318" t="s">
        <v>105</v>
      </c>
      <c r="W106" s="11" t="s">
        <v>409</v>
      </c>
      <c r="X106" s="11" t="s">
        <v>145</v>
      </c>
      <c r="Y106" s="11">
        <v>1</v>
      </c>
      <c r="Z106" s="11" t="s">
        <v>146</v>
      </c>
      <c r="AA106" s="11" t="s">
        <v>454</v>
      </c>
    </row>
    <row r="107" spans="1:27" x14ac:dyDescent="0.25">
      <c r="A107" s="8">
        <v>41567</v>
      </c>
      <c r="B107" s="9">
        <v>1</v>
      </c>
      <c r="C107" s="10" t="s">
        <v>69</v>
      </c>
      <c r="D107" s="10" t="s">
        <v>72</v>
      </c>
      <c r="E107" s="11" t="s">
        <v>27</v>
      </c>
      <c r="F107" s="12" t="s">
        <v>78</v>
      </c>
      <c r="G107" s="13" t="s">
        <v>83</v>
      </c>
      <c r="H107" s="11">
        <v>1</v>
      </c>
      <c r="I107" s="11">
        <f t="shared" si="2"/>
        <v>0.05</v>
      </c>
      <c r="J107" s="11">
        <v>24</v>
      </c>
      <c r="K107" s="11">
        <v>4.9000000000000004</v>
      </c>
      <c r="M107" s="11" t="s">
        <v>35</v>
      </c>
      <c r="Q107" s="11" t="s">
        <v>35</v>
      </c>
      <c r="R107" s="11">
        <v>5</v>
      </c>
      <c r="S107" s="15">
        <v>19</v>
      </c>
      <c r="T107" s="11" t="s">
        <v>82</v>
      </c>
      <c r="U107" s="11">
        <v>10</v>
      </c>
      <c r="V107" s="11">
        <v>0</v>
      </c>
      <c r="Y107" s="11">
        <v>0</v>
      </c>
    </row>
    <row r="108" spans="1:27" x14ac:dyDescent="0.25">
      <c r="A108" s="8">
        <v>41567</v>
      </c>
      <c r="B108" s="9">
        <v>1</v>
      </c>
      <c r="C108" s="10" t="s">
        <v>69</v>
      </c>
      <c r="D108" s="10" t="s">
        <v>72</v>
      </c>
      <c r="E108" s="11" t="s">
        <v>27</v>
      </c>
      <c r="F108" s="12" t="s">
        <v>78</v>
      </c>
      <c r="G108" s="13" t="s">
        <v>449</v>
      </c>
      <c r="H108" s="11">
        <v>1</v>
      </c>
      <c r="I108" s="11">
        <f t="shared" si="2"/>
        <v>0.05</v>
      </c>
      <c r="J108" s="11">
        <v>24</v>
      </c>
      <c r="K108" s="11">
        <v>4.9000000000000004</v>
      </c>
      <c r="M108" s="11" t="s">
        <v>35</v>
      </c>
      <c r="Q108" s="11" t="s">
        <v>35</v>
      </c>
      <c r="R108" s="11">
        <v>6</v>
      </c>
      <c r="S108" s="15">
        <v>19.5</v>
      </c>
      <c r="T108" s="11" t="s">
        <v>80</v>
      </c>
      <c r="U108" s="11">
        <v>5</v>
      </c>
      <c r="V108" s="11">
        <v>0</v>
      </c>
      <c r="Y108" s="11">
        <v>1</v>
      </c>
      <c r="Z108" s="11" t="s">
        <v>138</v>
      </c>
      <c r="AA108" s="11" t="s">
        <v>496</v>
      </c>
    </row>
    <row r="109" spans="1:27" x14ac:dyDescent="0.25">
      <c r="A109" s="8">
        <v>41569</v>
      </c>
      <c r="B109" s="9">
        <v>2</v>
      </c>
      <c r="C109" s="10" t="s">
        <v>69</v>
      </c>
      <c r="D109" s="10" t="s">
        <v>70</v>
      </c>
      <c r="E109" s="11" t="s">
        <v>162</v>
      </c>
      <c r="F109" s="12" t="s">
        <v>78</v>
      </c>
      <c r="G109" s="13" t="s">
        <v>89</v>
      </c>
      <c r="H109" s="11">
        <v>1</v>
      </c>
      <c r="I109" s="11">
        <f t="shared" si="2"/>
        <v>0.05</v>
      </c>
      <c r="J109" s="11">
        <v>24</v>
      </c>
      <c r="K109" s="11">
        <v>5</v>
      </c>
      <c r="M109" s="11" t="s">
        <v>35</v>
      </c>
      <c r="Q109" s="11" t="s">
        <v>35</v>
      </c>
      <c r="R109" s="11">
        <v>1</v>
      </c>
      <c r="V109" s="318">
        <v>1</v>
      </c>
      <c r="W109" s="11" t="s">
        <v>146</v>
      </c>
      <c r="X109" s="11" t="s">
        <v>146</v>
      </c>
      <c r="Y109" s="11">
        <v>1</v>
      </c>
      <c r="Z109" s="11" t="s">
        <v>138</v>
      </c>
    </row>
    <row r="110" spans="1:27" x14ac:dyDescent="0.25">
      <c r="A110" s="8">
        <v>41569</v>
      </c>
      <c r="B110" s="9">
        <v>2</v>
      </c>
      <c r="C110" s="10" t="s">
        <v>69</v>
      </c>
      <c r="D110" s="10" t="s">
        <v>70</v>
      </c>
      <c r="E110" s="11" t="s">
        <v>162</v>
      </c>
      <c r="F110" s="12" t="s">
        <v>78</v>
      </c>
      <c r="G110" s="13" t="s">
        <v>89</v>
      </c>
      <c r="H110" s="11">
        <v>1</v>
      </c>
      <c r="I110" s="11">
        <f t="shared" si="2"/>
        <v>0.05</v>
      </c>
      <c r="J110" s="11">
        <v>24</v>
      </c>
      <c r="K110" s="11">
        <v>5</v>
      </c>
      <c r="M110" s="11" t="s">
        <v>35</v>
      </c>
      <c r="Q110" s="11" t="s">
        <v>35</v>
      </c>
      <c r="R110" s="11">
        <v>2</v>
      </c>
      <c r="V110" s="11">
        <v>0</v>
      </c>
      <c r="Y110" s="11">
        <v>1</v>
      </c>
      <c r="Z110" s="11" t="s">
        <v>138</v>
      </c>
      <c r="AA110" s="11" t="s">
        <v>454</v>
      </c>
    </row>
    <row r="111" spans="1:27" x14ac:dyDescent="0.25">
      <c r="A111" s="8">
        <v>41569</v>
      </c>
      <c r="B111" s="9">
        <v>2</v>
      </c>
      <c r="C111" s="10" t="s">
        <v>69</v>
      </c>
      <c r="D111" s="10" t="s">
        <v>70</v>
      </c>
      <c r="E111" s="11" t="s">
        <v>162</v>
      </c>
      <c r="F111" s="12" t="s">
        <v>78</v>
      </c>
      <c r="G111" s="13" t="s">
        <v>89</v>
      </c>
      <c r="H111" s="11">
        <v>1</v>
      </c>
      <c r="I111" s="11">
        <f t="shared" si="2"/>
        <v>0.05</v>
      </c>
      <c r="J111" s="11">
        <v>24</v>
      </c>
      <c r="K111" s="11">
        <v>5</v>
      </c>
      <c r="M111" s="11" t="s">
        <v>35</v>
      </c>
      <c r="Q111" s="11" t="s">
        <v>35</v>
      </c>
      <c r="R111" s="11">
        <v>3</v>
      </c>
      <c r="V111" s="11">
        <v>0</v>
      </c>
      <c r="Y111" s="11">
        <v>1</v>
      </c>
      <c r="Z111" s="11" t="s">
        <v>146</v>
      </c>
      <c r="AA111" s="11" t="s">
        <v>498</v>
      </c>
    </row>
    <row r="112" spans="1:27" x14ac:dyDescent="0.25">
      <c r="A112" s="8">
        <v>41569</v>
      </c>
      <c r="B112" s="9">
        <v>2</v>
      </c>
      <c r="C112" s="10" t="s">
        <v>69</v>
      </c>
      <c r="D112" s="10" t="s">
        <v>70</v>
      </c>
      <c r="E112" s="11" t="s">
        <v>162</v>
      </c>
      <c r="F112" s="12" t="s">
        <v>78</v>
      </c>
      <c r="G112" s="13" t="s">
        <v>81</v>
      </c>
      <c r="H112" s="11">
        <v>1</v>
      </c>
      <c r="I112" s="11">
        <f t="shared" si="2"/>
        <v>0.05</v>
      </c>
      <c r="J112" s="11">
        <v>24</v>
      </c>
      <c r="K112" s="11">
        <v>5</v>
      </c>
      <c r="M112" s="11" t="s">
        <v>35</v>
      </c>
      <c r="Q112" s="11" t="s">
        <v>35</v>
      </c>
      <c r="R112" s="11">
        <v>4</v>
      </c>
      <c r="V112" s="11">
        <v>0</v>
      </c>
      <c r="Y112" s="11">
        <v>0</v>
      </c>
    </row>
    <row r="113" spans="1:27" x14ac:dyDescent="0.25">
      <c r="A113" s="8">
        <v>41569</v>
      </c>
      <c r="B113" s="9">
        <v>2</v>
      </c>
      <c r="C113" s="10" t="s">
        <v>69</v>
      </c>
      <c r="D113" s="10" t="s">
        <v>70</v>
      </c>
      <c r="E113" s="11" t="s">
        <v>162</v>
      </c>
      <c r="F113" s="12" t="s">
        <v>78</v>
      </c>
      <c r="G113" s="13" t="s">
        <v>449</v>
      </c>
      <c r="H113" s="11">
        <v>1</v>
      </c>
      <c r="I113" s="11">
        <f t="shared" si="2"/>
        <v>0.05</v>
      </c>
      <c r="J113" s="11">
        <v>24</v>
      </c>
      <c r="K113" s="11">
        <v>5</v>
      </c>
      <c r="M113" s="11" t="s">
        <v>35</v>
      </c>
      <c r="Q113" s="11" t="s">
        <v>35</v>
      </c>
      <c r="R113" s="11">
        <v>5</v>
      </c>
      <c r="V113" s="11">
        <v>0</v>
      </c>
      <c r="Y113" s="11">
        <v>0</v>
      </c>
    </row>
    <row r="114" spans="1:27" x14ac:dyDescent="0.25">
      <c r="A114" s="8">
        <v>41569</v>
      </c>
      <c r="B114" s="9">
        <v>2</v>
      </c>
      <c r="C114" s="10" t="s">
        <v>69</v>
      </c>
      <c r="D114" s="10" t="s">
        <v>71</v>
      </c>
      <c r="E114" s="11" t="s">
        <v>162</v>
      </c>
      <c r="F114" s="12" t="s">
        <v>78</v>
      </c>
      <c r="G114" s="13" t="s">
        <v>87</v>
      </c>
      <c r="H114" s="11">
        <v>1</v>
      </c>
      <c r="I114" s="11">
        <f t="shared" si="2"/>
        <v>0.05</v>
      </c>
      <c r="J114" s="11">
        <v>24</v>
      </c>
      <c r="K114" s="11">
        <v>5</v>
      </c>
      <c r="M114" s="11" t="s">
        <v>35</v>
      </c>
      <c r="Q114" s="11" t="s">
        <v>35</v>
      </c>
      <c r="R114" s="11">
        <v>1</v>
      </c>
      <c r="V114" s="11">
        <v>0</v>
      </c>
      <c r="Y114" s="11">
        <v>0</v>
      </c>
    </row>
    <row r="115" spans="1:27" x14ac:dyDescent="0.25">
      <c r="A115" s="8">
        <v>41569</v>
      </c>
      <c r="B115" s="9">
        <v>2</v>
      </c>
      <c r="C115" s="10" t="s">
        <v>69</v>
      </c>
      <c r="D115" s="10" t="s">
        <v>71</v>
      </c>
      <c r="E115" s="11" t="s">
        <v>162</v>
      </c>
      <c r="F115" s="12" t="s">
        <v>78</v>
      </c>
      <c r="G115" s="13" t="s">
        <v>89</v>
      </c>
      <c r="H115" s="11">
        <v>1</v>
      </c>
      <c r="I115" s="11">
        <f t="shared" si="2"/>
        <v>0.05</v>
      </c>
      <c r="J115" s="11">
        <v>24</v>
      </c>
      <c r="K115" s="11">
        <v>5</v>
      </c>
      <c r="M115" s="11" t="s">
        <v>35</v>
      </c>
      <c r="Q115" s="11" t="s">
        <v>35</v>
      </c>
      <c r="R115" s="11">
        <v>2</v>
      </c>
      <c r="V115" s="11">
        <v>0</v>
      </c>
      <c r="Y115" s="11">
        <v>0</v>
      </c>
    </row>
    <row r="116" spans="1:27" x14ac:dyDescent="0.25">
      <c r="A116" s="8">
        <v>41569</v>
      </c>
      <c r="B116" s="9">
        <v>2</v>
      </c>
      <c r="C116" s="10" t="s">
        <v>69</v>
      </c>
      <c r="D116" s="10" t="s">
        <v>71</v>
      </c>
      <c r="E116" s="11" t="s">
        <v>162</v>
      </c>
      <c r="F116" s="12" t="s">
        <v>78</v>
      </c>
      <c r="G116" s="13" t="s">
        <v>449</v>
      </c>
      <c r="H116" s="11">
        <v>1</v>
      </c>
      <c r="I116" s="11">
        <f t="shared" si="2"/>
        <v>0.05</v>
      </c>
      <c r="J116" s="11">
        <v>24</v>
      </c>
      <c r="K116" s="11">
        <v>5</v>
      </c>
      <c r="M116" s="11" t="s">
        <v>35</v>
      </c>
      <c r="Q116" s="11" t="s">
        <v>35</v>
      </c>
      <c r="R116" s="11">
        <v>3</v>
      </c>
      <c r="V116" s="318">
        <v>1</v>
      </c>
      <c r="W116" s="11" t="s">
        <v>146</v>
      </c>
      <c r="X116" s="11" t="s">
        <v>146</v>
      </c>
      <c r="Y116" s="11">
        <v>1</v>
      </c>
      <c r="Z116" s="11" t="s">
        <v>146</v>
      </c>
    </row>
    <row r="117" spans="1:27" x14ac:dyDescent="0.25">
      <c r="A117" s="8">
        <v>41569</v>
      </c>
      <c r="B117" s="9">
        <v>2</v>
      </c>
      <c r="C117" s="10" t="s">
        <v>69</v>
      </c>
      <c r="D117" s="10" t="s">
        <v>71</v>
      </c>
      <c r="E117" s="11" t="s">
        <v>162</v>
      </c>
      <c r="F117" s="12" t="s">
        <v>78</v>
      </c>
      <c r="G117" s="13" t="s">
        <v>449</v>
      </c>
      <c r="H117" s="11">
        <v>1</v>
      </c>
      <c r="I117" s="11">
        <f t="shared" si="2"/>
        <v>0.05</v>
      </c>
      <c r="J117" s="11">
        <v>24</v>
      </c>
      <c r="K117" s="11">
        <v>5</v>
      </c>
      <c r="M117" s="11" t="s">
        <v>35</v>
      </c>
      <c r="Q117" s="11" t="s">
        <v>35</v>
      </c>
      <c r="R117" s="11">
        <v>4</v>
      </c>
      <c r="V117" s="11">
        <v>0</v>
      </c>
      <c r="Y117" s="11">
        <v>0</v>
      </c>
    </row>
    <row r="118" spans="1:27" x14ac:dyDescent="0.25">
      <c r="A118" s="8">
        <v>41569</v>
      </c>
      <c r="B118" s="9">
        <v>2</v>
      </c>
      <c r="C118" s="10" t="s">
        <v>69</v>
      </c>
      <c r="D118" s="10" t="s">
        <v>72</v>
      </c>
      <c r="E118" s="11" t="s">
        <v>162</v>
      </c>
      <c r="F118" s="12" t="s">
        <v>78</v>
      </c>
      <c r="G118" s="13" t="s">
        <v>81</v>
      </c>
      <c r="H118" s="11">
        <v>1</v>
      </c>
      <c r="I118" s="11">
        <f t="shared" si="2"/>
        <v>0.05</v>
      </c>
      <c r="J118" s="11">
        <v>24</v>
      </c>
      <c r="K118" s="11">
        <v>4.9000000000000004</v>
      </c>
      <c r="M118" s="11" t="s">
        <v>35</v>
      </c>
      <c r="Q118" s="11" t="s">
        <v>35</v>
      </c>
      <c r="R118" s="11">
        <v>1</v>
      </c>
      <c r="V118" s="318">
        <v>1</v>
      </c>
      <c r="W118" s="11" t="s">
        <v>146</v>
      </c>
      <c r="X118" s="11" t="s">
        <v>146</v>
      </c>
      <c r="Y118" s="11">
        <v>1</v>
      </c>
      <c r="Z118" s="11" t="s">
        <v>508</v>
      </c>
    </row>
    <row r="119" spans="1:27" x14ac:dyDescent="0.25">
      <c r="A119" s="8">
        <v>41569</v>
      </c>
      <c r="B119" s="9">
        <v>2</v>
      </c>
      <c r="C119" s="10" t="s">
        <v>69</v>
      </c>
      <c r="D119" s="10" t="s">
        <v>72</v>
      </c>
      <c r="E119" s="11" t="s">
        <v>162</v>
      </c>
      <c r="F119" s="12" t="s">
        <v>78</v>
      </c>
      <c r="G119" s="13" t="s">
        <v>79</v>
      </c>
      <c r="H119" s="11">
        <v>1</v>
      </c>
      <c r="I119" s="11">
        <f t="shared" si="2"/>
        <v>0.05</v>
      </c>
      <c r="J119" s="11">
        <v>24</v>
      </c>
      <c r="K119" s="11">
        <v>4.9000000000000004</v>
      </c>
      <c r="M119" s="11" t="s">
        <v>35</v>
      </c>
      <c r="Q119" s="11" t="s">
        <v>35</v>
      </c>
      <c r="R119" s="11">
        <v>2</v>
      </c>
      <c r="V119" s="11">
        <v>0</v>
      </c>
      <c r="Y119" s="11">
        <v>0</v>
      </c>
    </row>
    <row r="120" spans="1:27" x14ac:dyDescent="0.25">
      <c r="A120" s="8">
        <v>41569</v>
      </c>
      <c r="B120" s="9">
        <v>2</v>
      </c>
      <c r="C120" s="10" t="s">
        <v>69</v>
      </c>
      <c r="D120" s="10" t="s">
        <v>72</v>
      </c>
      <c r="E120" s="11" t="s">
        <v>162</v>
      </c>
      <c r="F120" s="12" t="s">
        <v>78</v>
      </c>
      <c r="G120" s="13" t="s">
        <v>449</v>
      </c>
      <c r="H120" s="11">
        <v>1</v>
      </c>
      <c r="I120" s="11">
        <f t="shared" si="2"/>
        <v>0.05</v>
      </c>
      <c r="J120" s="11">
        <v>24</v>
      </c>
      <c r="K120" s="11">
        <v>4.9000000000000004</v>
      </c>
      <c r="M120" s="11" t="s">
        <v>35</v>
      </c>
      <c r="Q120" s="11" t="s">
        <v>35</v>
      </c>
      <c r="R120" s="11">
        <v>3</v>
      </c>
      <c r="V120" s="11">
        <v>0</v>
      </c>
      <c r="X120" s="11" t="s">
        <v>168</v>
      </c>
      <c r="Y120" s="11">
        <v>1</v>
      </c>
      <c r="Z120" s="11" t="s">
        <v>150</v>
      </c>
    </row>
    <row r="121" spans="1:27" x14ac:dyDescent="0.25">
      <c r="A121" s="8">
        <v>41569</v>
      </c>
      <c r="B121" s="9">
        <v>2</v>
      </c>
      <c r="C121" s="10" t="s">
        <v>69</v>
      </c>
      <c r="D121" s="10" t="s">
        <v>72</v>
      </c>
      <c r="E121" s="11" t="s">
        <v>162</v>
      </c>
      <c r="F121" s="12" t="s">
        <v>78</v>
      </c>
      <c r="G121" s="13" t="s">
        <v>449</v>
      </c>
      <c r="H121" s="11">
        <v>1</v>
      </c>
      <c r="I121" s="11">
        <f t="shared" si="2"/>
        <v>0.05</v>
      </c>
      <c r="J121" s="11">
        <v>24</v>
      </c>
      <c r="K121" s="11">
        <v>4.9000000000000004</v>
      </c>
      <c r="M121" s="11" t="s">
        <v>35</v>
      </c>
      <c r="Q121" s="11" t="s">
        <v>35</v>
      </c>
      <c r="R121" s="11">
        <v>4</v>
      </c>
      <c r="V121" s="11">
        <v>0</v>
      </c>
      <c r="Y121" s="11">
        <v>1</v>
      </c>
      <c r="Z121" s="11" t="s">
        <v>146</v>
      </c>
    </row>
    <row r="122" spans="1:27" x14ac:dyDescent="0.25">
      <c r="A122" s="8">
        <v>41569</v>
      </c>
      <c r="B122" s="9">
        <v>2</v>
      </c>
      <c r="C122" s="10" t="s">
        <v>69</v>
      </c>
      <c r="D122" s="10" t="s">
        <v>72</v>
      </c>
      <c r="E122" s="11" t="s">
        <v>162</v>
      </c>
      <c r="F122" s="12" t="s">
        <v>78</v>
      </c>
      <c r="G122" s="13" t="s">
        <v>83</v>
      </c>
      <c r="H122" s="11">
        <v>1</v>
      </c>
      <c r="I122" s="11">
        <f t="shared" si="2"/>
        <v>0.05</v>
      </c>
      <c r="J122" s="11">
        <v>24</v>
      </c>
      <c r="K122" s="11">
        <v>4.9000000000000004</v>
      </c>
      <c r="M122" s="11" t="s">
        <v>35</v>
      </c>
      <c r="Q122" s="11" t="s">
        <v>35</v>
      </c>
      <c r="R122" s="11">
        <v>5</v>
      </c>
      <c r="V122" s="11">
        <v>0</v>
      </c>
      <c r="Y122" s="11">
        <v>1</v>
      </c>
      <c r="Z122" s="11" t="s">
        <v>499</v>
      </c>
      <c r="AA122" s="11" t="s">
        <v>500</v>
      </c>
    </row>
    <row r="123" spans="1:27" x14ac:dyDescent="0.25">
      <c r="A123" s="8">
        <v>41569</v>
      </c>
      <c r="B123" s="9">
        <v>2</v>
      </c>
      <c r="C123" s="10" t="s">
        <v>69</v>
      </c>
      <c r="D123" s="10" t="s">
        <v>72</v>
      </c>
      <c r="E123" s="11" t="s">
        <v>162</v>
      </c>
      <c r="F123" s="12" t="s">
        <v>78</v>
      </c>
      <c r="G123" s="13" t="s">
        <v>449</v>
      </c>
      <c r="H123" s="11">
        <v>1</v>
      </c>
      <c r="I123" s="11">
        <f t="shared" si="2"/>
        <v>0.05</v>
      </c>
      <c r="J123" s="11">
        <v>24</v>
      </c>
      <c r="K123" s="11">
        <v>4.9000000000000004</v>
      </c>
      <c r="M123" s="11" t="s">
        <v>35</v>
      </c>
      <c r="Q123" s="11" t="s">
        <v>35</v>
      </c>
      <c r="R123" s="11">
        <v>6</v>
      </c>
      <c r="V123" s="11">
        <v>0</v>
      </c>
      <c r="Y123" s="11">
        <v>1</v>
      </c>
      <c r="Z123" s="11" t="s">
        <v>146</v>
      </c>
    </row>
    <row r="124" spans="1:27" x14ac:dyDescent="0.25">
      <c r="A124" s="8">
        <v>41579</v>
      </c>
      <c r="B124" s="9">
        <v>3</v>
      </c>
      <c r="C124" s="10" t="s">
        <v>69</v>
      </c>
      <c r="D124" s="10" t="s">
        <v>70</v>
      </c>
      <c r="E124" s="11" t="s">
        <v>27</v>
      </c>
      <c r="F124" s="12" t="s">
        <v>78</v>
      </c>
      <c r="G124" s="13" t="s">
        <v>89</v>
      </c>
      <c r="H124" s="11">
        <v>1</v>
      </c>
      <c r="I124" s="11">
        <f t="shared" si="2"/>
        <v>0.05</v>
      </c>
      <c r="J124" s="11">
        <v>24</v>
      </c>
      <c r="K124" s="11">
        <v>5</v>
      </c>
      <c r="M124" s="11" t="s">
        <v>35</v>
      </c>
      <c r="Q124" s="11" t="s">
        <v>35</v>
      </c>
      <c r="R124" s="11">
        <v>1</v>
      </c>
      <c r="V124" s="318">
        <v>1</v>
      </c>
      <c r="W124" s="11" t="s">
        <v>146</v>
      </c>
      <c r="X124" s="11" t="s">
        <v>146</v>
      </c>
      <c r="Y124" s="11">
        <v>1</v>
      </c>
      <c r="Z124" s="11" t="s">
        <v>146</v>
      </c>
    </row>
    <row r="125" spans="1:27" x14ac:dyDescent="0.25">
      <c r="A125" s="8">
        <v>41579</v>
      </c>
      <c r="B125" s="9">
        <v>3</v>
      </c>
      <c r="C125" s="10" t="s">
        <v>69</v>
      </c>
      <c r="D125" s="10" t="s">
        <v>70</v>
      </c>
      <c r="E125" s="11" t="s">
        <v>27</v>
      </c>
      <c r="F125" s="12" t="s">
        <v>78</v>
      </c>
      <c r="G125" s="13" t="s">
        <v>89</v>
      </c>
      <c r="H125" s="11">
        <v>1</v>
      </c>
      <c r="I125" s="11">
        <f t="shared" si="2"/>
        <v>0.05</v>
      </c>
      <c r="J125" s="11">
        <v>24</v>
      </c>
      <c r="K125" s="11">
        <v>5</v>
      </c>
      <c r="M125" s="11" t="s">
        <v>35</v>
      </c>
      <c r="Q125" s="11" t="s">
        <v>35</v>
      </c>
      <c r="R125" s="11">
        <v>2</v>
      </c>
      <c r="V125" s="11">
        <v>0</v>
      </c>
      <c r="W125" s="11" t="s">
        <v>183</v>
      </c>
      <c r="X125" s="11" t="s">
        <v>179</v>
      </c>
      <c r="Y125" s="11">
        <v>1</v>
      </c>
      <c r="Z125" s="11" t="s">
        <v>410</v>
      </c>
    </row>
    <row r="126" spans="1:27" x14ac:dyDescent="0.25">
      <c r="A126" s="8">
        <v>41579</v>
      </c>
      <c r="B126" s="9">
        <v>3</v>
      </c>
      <c r="C126" s="10" t="s">
        <v>69</v>
      </c>
      <c r="D126" s="10" t="s">
        <v>70</v>
      </c>
      <c r="E126" s="11" t="s">
        <v>27</v>
      </c>
      <c r="F126" s="12" t="s">
        <v>78</v>
      </c>
      <c r="G126" s="13" t="s">
        <v>89</v>
      </c>
      <c r="H126" s="11">
        <v>1</v>
      </c>
      <c r="I126" s="11">
        <f t="shared" ref="I126:I150" si="3">H126/20</f>
        <v>0.05</v>
      </c>
      <c r="J126" s="11">
        <v>24</v>
      </c>
      <c r="K126" s="11">
        <v>5</v>
      </c>
      <c r="M126" s="11" t="s">
        <v>35</v>
      </c>
      <c r="Q126" s="11" t="s">
        <v>35</v>
      </c>
      <c r="R126" s="11">
        <v>3</v>
      </c>
      <c r="V126" s="11">
        <v>0</v>
      </c>
      <c r="X126" s="11" t="s">
        <v>168</v>
      </c>
      <c r="Y126" s="11">
        <v>1</v>
      </c>
      <c r="Z126" s="11" t="s">
        <v>146</v>
      </c>
      <c r="AA126" s="11" t="s">
        <v>454</v>
      </c>
    </row>
    <row r="127" spans="1:27" x14ac:dyDescent="0.25">
      <c r="A127" s="8">
        <v>41579</v>
      </c>
      <c r="B127" s="9">
        <v>3</v>
      </c>
      <c r="C127" s="10" t="s">
        <v>69</v>
      </c>
      <c r="D127" s="10" t="s">
        <v>70</v>
      </c>
      <c r="E127" s="11" t="s">
        <v>27</v>
      </c>
      <c r="F127" s="12" t="s">
        <v>78</v>
      </c>
      <c r="G127" s="13" t="s">
        <v>81</v>
      </c>
      <c r="H127" s="11">
        <v>1</v>
      </c>
      <c r="I127" s="11">
        <f t="shared" si="3"/>
        <v>0.05</v>
      </c>
      <c r="J127" s="11">
        <v>24</v>
      </c>
      <c r="K127" s="11">
        <v>5</v>
      </c>
      <c r="M127" s="11" t="s">
        <v>35</v>
      </c>
      <c r="Q127" s="11" t="s">
        <v>35</v>
      </c>
      <c r="R127" s="11">
        <v>4</v>
      </c>
      <c r="V127" s="11">
        <v>0</v>
      </c>
      <c r="Y127" s="11">
        <v>1</v>
      </c>
      <c r="Z127" s="11" t="s">
        <v>209</v>
      </c>
    </row>
    <row r="128" spans="1:27" x14ac:dyDescent="0.25">
      <c r="A128" s="8">
        <v>41579</v>
      </c>
      <c r="B128" s="9">
        <v>3</v>
      </c>
      <c r="C128" s="10" t="s">
        <v>69</v>
      </c>
      <c r="D128" s="10" t="s">
        <v>70</v>
      </c>
      <c r="E128" s="11" t="s">
        <v>27</v>
      </c>
      <c r="F128" s="12" t="s">
        <v>78</v>
      </c>
      <c r="G128" s="13" t="s">
        <v>86</v>
      </c>
      <c r="H128" s="11">
        <v>1</v>
      </c>
      <c r="I128" s="11">
        <f t="shared" si="3"/>
        <v>0.05</v>
      </c>
      <c r="J128" s="11">
        <v>24</v>
      </c>
      <c r="K128" s="11">
        <v>5</v>
      </c>
      <c r="M128" s="11" t="s">
        <v>35</v>
      </c>
      <c r="Q128" s="11" t="s">
        <v>35</v>
      </c>
      <c r="R128" s="11">
        <v>5</v>
      </c>
      <c r="V128" s="11">
        <v>0</v>
      </c>
      <c r="Y128" s="11">
        <v>0</v>
      </c>
      <c r="AA128" s="11" t="s">
        <v>454</v>
      </c>
    </row>
    <row r="129" spans="1:27" x14ac:dyDescent="0.25">
      <c r="A129" s="8">
        <v>41579</v>
      </c>
      <c r="B129" s="9">
        <v>3</v>
      </c>
      <c r="C129" s="10" t="s">
        <v>69</v>
      </c>
      <c r="D129" s="10" t="s">
        <v>71</v>
      </c>
      <c r="E129" s="11" t="s">
        <v>27</v>
      </c>
      <c r="F129" s="12" t="s">
        <v>78</v>
      </c>
      <c r="G129" s="13" t="s">
        <v>87</v>
      </c>
      <c r="H129" s="11">
        <v>1</v>
      </c>
      <c r="I129" s="11">
        <f t="shared" si="3"/>
        <v>0.05</v>
      </c>
      <c r="J129" s="11">
        <v>24</v>
      </c>
      <c r="K129" s="11">
        <v>5</v>
      </c>
      <c r="M129" s="11" t="s">
        <v>35</v>
      </c>
      <c r="Q129" s="11" t="s">
        <v>35</v>
      </c>
      <c r="R129" s="11">
        <v>1</v>
      </c>
      <c r="V129" s="11">
        <v>0</v>
      </c>
      <c r="Y129" s="11">
        <v>0</v>
      </c>
    </row>
    <row r="130" spans="1:27" x14ac:dyDescent="0.25">
      <c r="A130" s="8">
        <v>41579</v>
      </c>
      <c r="B130" s="9">
        <v>3</v>
      </c>
      <c r="C130" s="10" t="s">
        <v>69</v>
      </c>
      <c r="D130" s="10" t="s">
        <v>71</v>
      </c>
      <c r="E130" s="11" t="s">
        <v>27</v>
      </c>
      <c r="F130" s="12" t="s">
        <v>78</v>
      </c>
      <c r="G130" s="13" t="s">
        <v>89</v>
      </c>
      <c r="H130" s="11">
        <v>1</v>
      </c>
      <c r="I130" s="11">
        <f t="shared" si="3"/>
        <v>0.05</v>
      </c>
      <c r="J130" s="11">
        <v>24</v>
      </c>
      <c r="K130" s="11">
        <v>5</v>
      </c>
      <c r="M130" s="11" t="s">
        <v>35</v>
      </c>
      <c r="Q130" s="11" t="s">
        <v>35</v>
      </c>
      <c r="R130" s="11">
        <v>2</v>
      </c>
      <c r="V130" s="11">
        <v>0</v>
      </c>
      <c r="Y130" s="11">
        <v>0</v>
      </c>
      <c r="AA130" s="11" t="s">
        <v>454</v>
      </c>
    </row>
    <row r="131" spans="1:27" x14ac:dyDescent="0.25">
      <c r="A131" s="8">
        <v>41579</v>
      </c>
      <c r="B131" s="9">
        <v>3</v>
      </c>
      <c r="C131" s="10" t="s">
        <v>69</v>
      </c>
      <c r="D131" s="10" t="s">
        <v>71</v>
      </c>
      <c r="E131" s="11" t="s">
        <v>27</v>
      </c>
      <c r="F131" s="12" t="s">
        <v>78</v>
      </c>
      <c r="G131" s="13" t="s">
        <v>86</v>
      </c>
      <c r="H131" s="11">
        <v>1</v>
      </c>
      <c r="I131" s="11">
        <f t="shared" si="3"/>
        <v>0.05</v>
      </c>
      <c r="J131" s="11">
        <v>24</v>
      </c>
      <c r="K131" s="11">
        <v>5</v>
      </c>
      <c r="M131" s="11" t="s">
        <v>35</v>
      </c>
      <c r="Q131" s="11" t="s">
        <v>35</v>
      </c>
      <c r="R131" s="11">
        <v>3</v>
      </c>
      <c r="V131" s="318">
        <v>1</v>
      </c>
      <c r="W131" s="11" t="s">
        <v>146</v>
      </c>
      <c r="X131" s="11" t="s">
        <v>146</v>
      </c>
      <c r="Y131" s="11">
        <v>1</v>
      </c>
      <c r="Z131" s="11" t="s">
        <v>146</v>
      </c>
      <c r="AA131" s="11" t="s">
        <v>454</v>
      </c>
    </row>
    <row r="132" spans="1:27" x14ac:dyDescent="0.25">
      <c r="A132" s="8">
        <v>41579</v>
      </c>
      <c r="B132" s="9">
        <v>3</v>
      </c>
      <c r="C132" s="10" t="s">
        <v>69</v>
      </c>
      <c r="D132" s="10" t="s">
        <v>71</v>
      </c>
      <c r="E132" s="11" t="s">
        <v>27</v>
      </c>
      <c r="F132" s="12" t="s">
        <v>78</v>
      </c>
      <c r="G132" s="13" t="s">
        <v>86</v>
      </c>
      <c r="H132" s="11">
        <v>1</v>
      </c>
      <c r="I132" s="11">
        <f t="shared" si="3"/>
        <v>0.05</v>
      </c>
      <c r="J132" s="11">
        <v>24</v>
      </c>
      <c r="K132" s="11">
        <v>5</v>
      </c>
      <c r="M132" s="11" t="s">
        <v>35</v>
      </c>
      <c r="Q132" s="11" t="s">
        <v>35</v>
      </c>
      <c r="R132" s="11">
        <v>4</v>
      </c>
      <c r="V132" s="11">
        <v>0</v>
      </c>
      <c r="W132" s="11" t="s">
        <v>183</v>
      </c>
      <c r="X132" s="11" t="s">
        <v>134</v>
      </c>
      <c r="Y132" s="11">
        <v>1</v>
      </c>
      <c r="Z132" s="11" t="s">
        <v>410</v>
      </c>
    </row>
    <row r="133" spans="1:27" x14ac:dyDescent="0.25">
      <c r="A133" s="8">
        <v>41579</v>
      </c>
      <c r="B133" s="9">
        <v>3</v>
      </c>
      <c r="C133" s="10" t="s">
        <v>69</v>
      </c>
      <c r="D133" s="10" t="s">
        <v>72</v>
      </c>
      <c r="E133" s="11" t="s">
        <v>27</v>
      </c>
      <c r="F133" s="12" t="s">
        <v>78</v>
      </c>
      <c r="G133" s="13" t="s">
        <v>81</v>
      </c>
      <c r="H133" s="11">
        <v>1</v>
      </c>
      <c r="I133" s="11">
        <f t="shared" si="3"/>
        <v>0.05</v>
      </c>
      <c r="J133" s="11">
        <v>24</v>
      </c>
      <c r="K133" s="11">
        <v>4.9000000000000004</v>
      </c>
      <c r="M133" s="11" t="s">
        <v>35</v>
      </c>
      <c r="Q133" s="11" t="s">
        <v>35</v>
      </c>
      <c r="R133" s="11">
        <v>1</v>
      </c>
      <c r="V133" s="318">
        <v>1</v>
      </c>
      <c r="W133" s="11" t="s">
        <v>146</v>
      </c>
      <c r="X133" s="11" t="s">
        <v>146</v>
      </c>
      <c r="Y133" s="11">
        <v>1</v>
      </c>
      <c r="Z133" s="11" t="s">
        <v>146</v>
      </c>
      <c r="AA133" s="11" t="s">
        <v>457</v>
      </c>
    </row>
    <row r="134" spans="1:27" x14ac:dyDescent="0.25">
      <c r="A134" s="8">
        <v>41579</v>
      </c>
      <c r="B134" s="9">
        <v>3</v>
      </c>
      <c r="C134" s="10" t="s">
        <v>69</v>
      </c>
      <c r="D134" s="10" t="s">
        <v>72</v>
      </c>
      <c r="E134" s="11" t="s">
        <v>27</v>
      </c>
      <c r="F134" s="12" t="s">
        <v>78</v>
      </c>
      <c r="G134" s="13" t="s">
        <v>79</v>
      </c>
      <c r="H134" s="11">
        <v>1</v>
      </c>
      <c r="I134" s="11">
        <f t="shared" si="3"/>
        <v>0.05</v>
      </c>
      <c r="J134" s="11">
        <v>24</v>
      </c>
      <c r="K134" s="11">
        <v>4.9000000000000004</v>
      </c>
      <c r="M134" s="11" t="s">
        <v>35</v>
      </c>
      <c r="Q134" s="11" t="s">
        <v>35</v>
      </c>
      <c r="R134" s="11">
        <v>2</v>
      </c>
      <c r="V134" s="11">
        <v>1</v>
      </c>
      <c r="W134" s="11" t="s">
        <v>147</v>
      </c>
      <c r="Y134" s="11">
        <v>0</v>
      </c>
      <c r="AA134" s="11" t="s">
        <v>454</v>
      </c>
    </row>
    <row r="135" spans="1:27" x14ac:dyDescent="0.25">
      <c r="A135" s="8">
        <v>41579</v>
      </c>
      <c r="B135" s="9">
        <v>3</v>
      </c>
      <c r="C135" s="10" t="s">
        <v>69</v>
      </c>
      <c r="D135" s="10" t="s">
        <v>72</v>
      </c>
      <c r="E135" s="11" t="s">
        <v>27</v>
      </c>
      <c r="F135" s="12" t="s">
        <v>78</v>
      </c>
      <c r="G135" s="13" t="s">
        <v>86</v>
      </c>
      <c r="H135" s="11">
        <v>1</v>
      </c>
      <c r="I135" s="11">
        <f t="shared" si="3"/>
        <v>0.05</v>
      </c>
      <c r="J135" s="11">
        <v>24</v>
      </c>
      <c r="K135" s="11">
        <v>4.9000000000000004</v>
      </c>
      <c r="M135" s="11" t="s">
        <v>35</v>
      </c>
      <c r="Q135" s="11" t="s">
        <v>35</v>
      </c>
      <c r="R135" s="11">
        <v>3</v>
      </c>
      <c r="V135" s="11">
        <v>0</v>
      </c>
      <c r="Y135" s="11">
        <v>1</v>
      </c>
      <c r="Z135" s="11" t="s">
        <v>150</v>
      </c>
    </row>
    <row r="136" spans="1:27" x14ac:dyDescent="0.25">
      <c r="A136" s="8">
        <v>41579</v>
      </c>
      <c r="B136" s="9">
        <v>3</v>
      </c>
      <c r="C136" s="10" t="s">
        <v>69</v>
      </c>
      <c r="D136" s="10" t="s">
        <v>72</v>
      </c>
      <c r="E136" s="11" t="s">
        <v>27</v>
      </c>
      <c r="F136" s="12" t="s">
        <v>78</v>
      </c>
      <c r="G136" s="13" t="s">
        <v>86</v>
      </c>
      <c r="H136" s="11">
        <v>1</v>
      </c>
      <c r="I136" s="11">
        <f t="shared" si="3"/>
        <v>0.05</v>
      </c>
      <c r="J136" s="11">
        <v>24</v>
      </c>
      <c r="K136" s="11">
        <v>4.9000000000000004</v>
      </c>
      <c r="M136" s="11" t="s">
        <v>35</v>
      </c>
      <c r="Q136" s="11" t="s">
        <v>35</v>
      </c>
      <c r="R136" s="11">
        <v>4</v>
      </c>
      <c r="V136" s="11">
        <v>1</v>
      </c>
      <c r="W136" s="11" t="s">
        <v>147</v>
      </c>
      <c r="Y136" s="11">
        <v>1</v>
      </c>
      <c r="Z136" s="11" t="s">
        <v>410</v>
      </c>
      <c r="AA136" s="11" t="s">
        <v>501</v>
      </c>
    </row>
    <row r="137" spans="1:27" x14ac:dyDescent="0.25">
      <c r="A137" s="8">
        <v>41579</v>
      </c>
      <c r="B137" s="9">
        <v>3</v>
      </c>
      <c r="C137" s="10" t="s">
        <v>69</v>
      </c>
      <c r="D137" s="10" t="s">
        <v>72</v>
      </c>
      <c r="E137" s="11" t="s">
        <v>27</v>
      </c>
      <c r="F137" s="12" t="s">
        <v>78</v>
      </c>
      <c r="G137" s="14" t="s">
        <v>83</v>
      </c>
      <c r="H137" s="11">
        <v>1</v>
      </c>
      <c r="I137" s="11">
        <f t="shared" si="3"/>
        <v>0.05</v>
      </c>
      <c r="J137" s="11">
        <v>24</v>
      </c>
      <c r="K137" s="11">
        <v>4.9000000000000004</v>
      </c>
      <c r="M137" s="11" t="s">
        <v>35</v>
      </c>
      <c r="Q137" s="11" t="s">
        <v>35</v>
      </c>
      <c r="R137" s="11">
        <v>5</v>
      </c>
      <c r="V137" s="11">
        <v>0</v>
      </c>
      <c r="Y137" s="11">
        <v>1</v>
      </c>
      <c r="Z137" s="11" t="s">
        <v>479</v>
      </c>
    </row>
    <row r="138" spans="1:27" x14ac:dyDescent="0.25">
      <c r="A138" s="8">
        <v>41579</v>
      </c>
      <c r="B138" s="9">
        <v>3</v>
      </c>
      <c r="C138" s="10" t="s">
        <v>69</v>
      </c>
      <c r="D138" s="10" t="s">
        <v>72</v>
      </c>
      <c r="E138" s="11" t="s">
        <v>27</v>
      </c>
      <c r="F138" s="12" t="s">
        <v>78</v>
      </c>
      <c r="G138" s="14" t="s">
        <v>449</v>
      </c>
      <c r="H138" s="11">
        <v>1</v>
      </c>
      <c r="I138" s="11">
        <f t="shared" si="3"/>
        <v>0.05</v>
      </c>
      <c r="J138" s="11">
        <v>24</v>
      </c>
      <c r="K138" s="11">
        <v>4.9000000000000004</v>
      </c>
      <c r="M138" s="11" t="s">
        <v>35</v>
      </c>
      <c r="Q138" s="11" t="s">
        <v>35</v>
      </c>
      <c r="R138" s="11">
        <v>6</v>
      </c>
      <c r="V138" s="11">
        <v>0</v>
      </c>
      <c r="Y138" s="11">
        <v>0</v>
      </c>
    </row>
    <row r="139" spans="1:27" x14ac:dyDescent="0.25">
      <c r="A139" s="8">
        <v>41585</v>
      </c>
      <c r="B139" s="9">
        <v>4</v>
      </c>
      <c r="C139" s="10" t="s">
        <v>69</v>
      </c>
      <c r="D139" s="10" t="s">
        <v>70</v>
      </c>
      <c r="E139" s="11" t="s">
        <v>27</v>
      </c>
      <c r="F139" s="12" t="s">
        <v>78</v>
      </c>
      <c r="G139" s="13" t="s">
        <v>89</v>
      </c>
      <c r="H139" s="11">
        <v>1</v>
      </c>
      <c r="I139" s="11">
        <f t="shared" si="3"/>
        <v>0.05</v>
      </c>
      <c r="J139" s="11">
        <v>24</v>
      </c>
      <c r="K139" s="11">
        <v>5</v>
      </c>
      <c r="M139" s="11" t="s">
        <v>35</v>
      </c>
      <c r="Q139" s="11" t="s">
        <v>35</v>
      </c>
      <c r="R139" s="11">
        <v>1</v>
      </c>
      <c r="V139" s="11">
        <v>0</v>
      </c>
      <c r="X139" s="11" t="s">
        <v>168</v>
      </c>
      <c r="Y139" s="11">
        <v>0</v>
      </c>
      <c r="AA139" s="11" t="s">
        <v>168</v>
      </c>
    </row>
    <row r="140" spans="1:27" x14ac:dyDescent="0.25">
      <c r="A140" s="8">
        <v>41585</v>
      </c>
      <c r="B140" s="9">
        <v>4</v>
      </c>
      <c r="C140" s="10" t="s">
        <v>69</v>
      </c>
      <c r="D140" s="10" t="s">
        <v>70</v>
      </c>
      <c r="E140" s="11" t="s">
        <v>27</v>
      </c>
      <c r="F140" s="12" t="s">
        <v>78</v>
      </c>
      <c r="G140" s="13" t="s">
        <v>89</v>
      </c>
      <c r="H140" s="11">
        <v>1</v>
      </c>
      <c r="I140" s="11">
        <f t="shared" si="3"/>
        <v>0.05</v>
      </c>
      <c r="J140" s="11">
        <v>24</v>
      </c>
      <c r="K140" s="11">
        <v>5</v>
      </c>
      <c r="M140" s="11" t="s">
        <v>35</v>
      </c>
      <c r="Q140" s="11" t="s">
        <v>35</v>
      </c>
      <c r="R140" s="11">
        <v>2</v>
      </c>
      <c r="V140" s="11">
        <v>0</v>
      </c>
      <c r="X140" s="11" t="s">
        <v>168</v>
      </c>
      <c r="Y140" s="11">
        <v>0</v>
      </c>
    </row>
    <row r="141" spans="1:27" x14ac:dyDescent="0.25">
      <c r="A141" s="8">
        <v>41585</v>
      </c>
      <c r="B141" s="9">
        <v>4</v>
      </c>
      <c r="C141" s="10" t="s">
        <v>69</v>
      </c>
      <c r="D141" s="10" t="s">
        <v>70</v>
      </c>
      <c r="E141" s="11" t="s">
        <v>27</v>
      </c>
      <c r="F141" s="12" t="s">
        <v>78</v>
      </c>
      <c r="G141" s="13" t="s">
        <v>89</v>
      </c>
      <c r="H141" s="11">
        <v>1</v>
      </c>
      <c r="I141" s="11">
        <f t="shared" si="3"/>
        <v>0.05</v>
      </c>
      <c r="J141" s="11">
        <v>24</v>
      </c>
      <c r="K141" s="11">
        <v>5</v>
      </c>
      <c r="M141" s="11" t="s">
        <v>35</v>
      </c>
      <c r="Q141" s="11" t="s">
        <v>35</v>
      </c>
      <c r="R141" s="11">
        <v>3</v>
      </c>
      <c r="V141" s="11">
        <v>1</v>
      </c>
      <c r="W141" s="11" t="s">
        <v>138</v>
      </c>
      <c r="X141" s="11" t="s">
        <v>195</v>
      </c>
      <c r="Y141" s="11">
        <v>1</v>
      </c>
      <c r="Z141" s="11" t="s">
        <v>138</v>
      </c>
    </row>
    <row r="142" spans="1:27" x14ac:dyDescent="0.25">
      <c r="A142" s="8">
        <v>41585</v>
      </c>
      <c r="B142" s="9">
        <v>4</v>
      </c>
      <c r="C142" s="10" t="s">
        <v>69</v>
      </c>
      <c r="D142" s="10" t="s">
        <v>70</v>
      </c>
      <c r="E142" s="11" t="s">
        <v>27</v>
      </c>
      <c r="F142" s="12" t="s">
        <v>78</v>
      </c>
      <c r="G142" s="14" t="s">
        <v>81</v>
      </c>
      <c r="H142" s="11">
        <v>1</v>
      </c>
      <c r="I142" s="11">
        <f t="shared" si="3"/>
        <v>0.05</v>
      </c>
      <c r="J142" s="11">
        <v>24</v>
      </c>
      <c r="K142" s="11">
        <v>5</v>
      </c>
      <c r="M142" s="11" t="s">
        <v>35</v>
      </c>
      <c r="Q142" s="11" t="s">
        <v>35</v>
      </c>
      <c r="R142" s="11">
        <v>4</v>
      </c>
      <c r="V142" s="11">
        <v>0</v>
      </c>
      <c r="W142" s="11" t="s">
        <v>183</v>
      </c>
      <c r="X142" s="11" t="s">
        <v>134</v>
      </c>
      <c r="Y142" s="11">
        <v>1</v>
      </c>
      <c r="Z142" s="11" t="s">
        <v>479</v>
      </c>
    </row>
    <row r="143" spans="1:27" x14ac:dyDescent="0.25">
      <c r="A143" s="8">
        <v>41585</v>
      </c>
      <c r="B143" s="9">
        <v>4</v>
      </c>
      <c r="C143" s="10" t="s">
        <v>69</v>
      </c>
      <c r="D143" s="10" t="s">
        <v>70</v>
      </c>
      <c r="E143" s="11" t="s">
        <v>27</v>
      </c>
      <c r="F143" s="12" t="s">
        <v>78</v>
      </c>
      <c r="G143" s="13" t="s">
        <v>86</v>
      </c>
      <c r="H143" s="11">
        <v>1</v>
      </c>
      <c r="I143" s="11">
        <f t="shared" si="3"/>
        <v>0.05</v>
      </c>
      <c r="J143" s="11">
        <v>24</v>
      </c>
      <c r="K143" s="11">
        <v>5</v>
      </c>
      <c r="M143" s="11" t="s">
        <v>35</v>
      </c>
      <c r="Q143" s="11" t="s">
        <v>35</v>
      </c>
      <c r="R143" s="11">
        <v>5</v>
      </c>
      <c r="V143" s="11">
        <v>0</v>
      </c>
      <c r="W143" s="11" t="s">
        <v>183</v>
      </c>
      <c r="X143" s="11" t="s">
        <v>134</v>
      </c>
      <c r="Y143" s="11">
        <v>0</v>
      </c>
      <c r="AA143" s="11" t="s">
        <v>454</v>
      </c>
    </row>
    <row r="144" spans="1:27" x14ac:dyDescent="0.25">
      <c r="A144" s="8">
        <v>41585</v>
      </c>
      <c r="B144" s="9">
        <v>4</v>
      </c>
      <c r="C144" s="10" t="s">
        <v>69</v>
      </c>
      <c r="D144" s="10" t="s">
        <v>71</v>
      </c>
      <c r="E144" s="11" t="s">
        <v>27</v>
      </c>
      <c r="F144" s="12" t="s">
        <v>78</v>
      </c>
      <c r="G144" s="13" t="s">
        <v>87</v>
      </c>
      <c r="H144" s="11">
        <v>1</v>
      </c>
      <c r="I144" s="11">
        <f t="shared" si="3"/>
        <v>0.05</v>
      </c>
      <c r="J144" s="11">
        <v>24</v>
      </c>
      <c r="K144" s="11">
        <v>5</v>
      </c>
      <c r="M144" s="11" t="s">
        <v>35</v>
      </c>
      <c r="Q144" s="11" t="s">
        <v>35</v>
      </c>
      <c r="R144" s="11">
        <v>1</v>
      </c>
      <c r="V144" s="11">
        <v>0</v>
      </c>
      <c r="Y144" s="11">
        <v>0</v>
      </c>
    </row>
    <row r="145" spans="1:27" x14ac:dyDescent="0.25">
      <c r="A145" s="8">
        <v>41585</v>
      </c>
      <c r="B145" s="9">
        <v>4</v>
      </c>
      <c r="C145" s="10" t="s">
        <v>69</v>
      </c>
      <c r="D145" s="10" t="s">
        <v>71</v>
      </c>
      <c r="E145" s="11" t="s">
        <v>27</v>
      </c>
      <c r="F145" s="12" t="s">
        <v>78</v>
      </c>
      <c r="G145" s="13" t="s">
        <v>89</v>
      </c>
      <c r="H145" s="11">
        <v>1</v>
      </c>
      <c r="I145" s="11">
        <f t="shared" si="3"/>
        <v>0.05</v>
      </c>
      <c r="J145" s="11">
        <v>24</v>
      </c>
      <c r="K145" s="11">
        <v>5</v>
      </c>
      <c r="M145" s="11" t="s">
        <v>35</v>
      </c>
      <c r="Q145" s="11" t="s">
        <v>35</v>
      </c>
      <c r="R145" s="11">
        <v>2</v>
      </c>
      <c r="V145" s="11">
        <v>0</v>
      </c>
      <c r="W145" s="11" t="s">
        <v>183</v>
      </c>
      <c r="X145" s="11" t="s">
        <v>134</v>
      </c>
      <c r="Y145" s="11">
        <v>0</v>
      </c>
      <c r="AA145" s="11" t="s">
        <v>454</v>
      </c>
    </row>
    <row r="146" spans="1:27" x14ac:dyDescent="0.25">
      <c r="A146" s="8">
        <v>41585</v>
      </c>
      <c r="B146" s="9">
        <v>4</v>
      </c>
      <c r="C146" s="10" t="s">
        <v>69</v>
      </c>
      <c r="D146" s="10" t="s">
        <v>71</v>
      </c>
      <c r="E146" s="11" t="s">
        <v>27</v>
      </c>
      <c r="F146" s="12" t="s">
        <v>78</v>
      </c>
      <c r="G146" s="13" t="s">
        <v>86</v>
      </c>
      <c r="H146" s="11">
        <v>1</v>
      </c>
      <c r="I146" s="11">
        <f t="shared" si="3"/>
        <v>0.05</v>
      </c>
      <c r="J146" s="11">
        <v>24</v>
      </c>
      <c r="K146" s="11">
        <v>5</v>
      </c>
      <c r="M146" s="11" t="s">
        <v>35</v>
      </c>
      <c r="Q146" s="11" t="s">
        <v>35</v>
      </c>
      <c r="R146" s="11">
        <v>3</v>
      </c>
      <c r="V146" s="318">
        <v>1</v>
      </c>
      <c r="W146" s="318"/>
      <c r="X146" s="318" t="s">
        <v>225</v>
      </c>
      <c r="Y146" s="318">
        <v>1</v>
      </c>
      <c r="Z146" s="318" t="s">
        <v>458</v>
      </c>
      <c r="AA146" s="318"/>
    </row>
    <row r="147" spans="1:27" x14ac:dyDescent="0.25">
      <c r="A147" s="8">
        <v>41585</v>
      </c>
      <c r="B147" s="9">
        <v>4</v>
      </c>
      <c r="C147" s="10" t="s">
        <v>69</v>
      </c>
      <c r="D147" s="10" t="s">
        <v>71</v>
      </c>
      <c r="E147" s="11" t="s">
        <v>27</v>
      </c>
      <c r="F147" s="12" t="s">
        <v>78</v>
      </c>
      <c r="G147" s="13" t="s">
        <v>86</v>
      </c>
      <c r="H147" s="11">
        <v>1</v>
      </c>
      <c r="I147" s="11">
        <f t="shared" si="3"/>
        <v>0.05</v>
      </c>
      <c r="J147" s="11">
        <v>24</v>
      </c>
      <c r="K147" s="11">
        <v>5</v>
      </c>
      <c r="M147" s="11" t="s">
        <v>35</v>
      </c>
      <c r="Q147" s="11" t="s">
        <v>35</v>
      </c>
      <c r="R147" s="11">
        <v>4</v>
      </c>
      <c r="V147" s="11">
        <v>0</v>
      </c>
      <c r="W147" s="11" t="s">
        <v>183</v>
      </c>
      <c r="X147" s="11" t="s">
        <v>134</v>
      </c>
      <c r="Y147" s="11">
        <v>0</v>
      </c>
      <c r="AA147" s="11" t="s">
        <v>454</v>
      </c>
    </row>
    <row r="148" spans="1:27" x14ac:dyDescent="0.25">
      <c r="A148" s="8">
        <v>41585</v>
      </c>
      <c r="B148" s="9">
        <v>4</v>
      </c>
      <c r="C148" s="10" t="s">
        <v>69</v>
      </c>
      <c r="D148" s="10" t="s">
        <v>72</v>
      </c>
      <c r="E148" s="11" t="s">
        <v>27</v>
      </c>
      <c r="F148" s="12" t="s">
        <v>78</v>
      </c>
      <c r="G148" s="13" t="s">
        <v>81</v>
      </c>
      <c r="H148" s="11">
        <v>1</v>
      </c>
      <c r="I148" s="11">
        <f t="shared" si="3"/>
        <v>0.05</v>
      </c>
      <c r="J148" s="11">
        <v>24</v>
      </c>
      <c r="K148" s="11">
        <v>4.9000000000000004</v>
      </c>
      <c r="M148" s="11" t="s">
        <v>35</v>
      </c>
      <c r="Q148" s="11" t="s">
        <v>35</v>
      </c>
      <c r="R148" s="11">
        <v>1</v>
      </c>
      <c r="V148" s="318">
        <v>1</v>
      </c>
      <c r="W148" s="318"/>
      <c r="X148" s="318" t="s">
        <v>226</v>
      </c>
      <c r="Y148" s="318">
        <v>1</v>
      </c>
      <c r="Z148" s="318" t="s">
        <v>458</v>
      </c>
      <c r="AA148" s="318" t="s">
        <v>502</v>
      </c>
    </row>
    <row r="149" spans="1:27" x14ac:dyDescent="0.25">
      <c r="A149" s="8">
        <v>41585</v>
      </c>
      <c r="B149" s="9">
        <v>4</v>
      </c>
      <c r="C149" s="10" t="s">
        <v>69</v>
      </c>
      <c r="D149" s="10" t="s">
        <v>72</v>
      </c>
      <c r="E149" s="11" t="s">
        <v>27</v>
      </c>
      <c r="F149" s="12" t="s">
        <v>78</v>
      </c>
      <c r="G149" s="13" t="s">
        <v>79</v>
      </c>
      <c r="H149" s="11">
        <v>1</v>
      </c>
      <c r="I149" s="11">
        <f t="shared" si="3"/>
        <v>0.05</v>
      </c>
      <c r="J149" s="11">
        <v>24</v>
      </c>
      <c r="K149" s="11">
        <v>4.9000000000000004</v>
      </c>
      <c r="M149" s="11" t="s">
        <v>35</v>
      </c>
      <c r="Q149" s="11" t="s">
        <v>35</v>
      </c>
      <c r="R149" s="11">
        <v>2</v>
      </c>
      <c r="V149" s="11">
        <v>0</v>
      </c>
      <c r="Y149" s="11">
        <v>0</v>
      </c>
    </row>
    <row r="150" spans="1:27" x14ac:dyDescent="0.25">
      <c r="A150" s="8">
        <v>41585</v>
      </c>
      <c r="B150" s="9">
        <v>4</v>
      </c>
      <c r="C150" s="10" t="s">
        <v>69</v>
      </c>
      <c r="D150" s="10" t="s">
        <v>72</v>
      </c>
      <c r="E150" s="11" t="s">
        <v>27</v>
      </c>
      <c r="F150" s="12" t="s">
        <v>78</v>
      </c>
      <c r="G150" s="13" t="s">
        <v>86</v>
      </c>
      <c r="H150" s="11">
        <v>1</v>
      </c>
      <c r="I150" s="11">
        <f t="shared" si="3"/>
        <v>0.05</v>
      </c>
      <c r="J150" s="11">
        <v>24</v>
      </c>
      <c r="K150" s="11">
        <v>4.9000000000000004</v>
      </c>
      <c r="M150" s="11" t="s">
        <v>35</v>
      </c>
      <c r="Q150" s="11" t="s">
        <v>35</v>
      </c>
      <c r="R150" s="11">
        <v>3</v>
      </c>
      <c r="V150" s="11">
        <v>0</v>
      </c>
      <c r="Y150" s="11">
        <v>1</v>
      </c>
      <c r="Z150" s="11" t="s">
        <v>150</v>
      </c>
    </row>
    <row r="151" spans="1:27" x14ac:dyDescent="0.25">
      <c r="A151" s="8">
        <v>41585</v>
      </c>
      <c r="B151" s="9">
        <v>4</v>
      </c>
      <c r="C151" s="10" t="s">
        <v>69</v>
      </c>
      <c r="D151" s="10" t="s">
        <v>72</v>
      </c>
      <c r="E151" s="11" t="s">
        <v>27</v>
      </c>
      <c r="F151" s="12" t="s">
        <v>78</v>
      </c>
      <c r="G151" s="13" t="s">
        <v>86</v>
      </c>
      <c r="H151" s="11" t="s">
        <v>413</v>
      </c>
      <c r="I151" s="11" t="s">
        <v>413</v>
      </c>
      <c r="J151" s="11"/>
      <c r="K151" s="11"/>
      <c r="M151" s="11"/>
      <c r="Q151" s="11" t="s">
        <v>35</v>
      </c>
      <c r="R151" s="11">
        <v>4</v>
      </c>
      <c r="V151" s="11" t="s">
        <v>413</v>
      </c>
      <c r="W151" s="11" t="s">
        <v>413</v>
      </c>
      <c r="X151" s="11" t="s">
        <v>415</v>
      </c>
      <c r="Y151" s="11" t="s">
        <v>413</v>
      </c>
    </row>
    <row r="152" spans="1:27" x14ac:dyDescent="0.25">
      <c r="A152" s="8">
        <v>41585</v>
      </c>
      <c r="B152" s="9">
        <v>4</v>
      </c>
      <c r="C152" s="10" t="s">
        <v>69</v>
      </c>
      <c r="D152" s="10" t="s">
        <v>72</v>
      </c>
      <c r="E152" s="11" t="s">
        <v>27</v>
      </c>
      <c r="F152" s="12" t="s">
        <v>78</v>
      </c>
      <c r="G152" s="13" t="s">
        <v>83</v>
      </c>
      <c r="H152" s="11">
        <v>1</v>
      </c>
      <c r="I152" s="11">
        <f t="shared" ref="I152:I215" si="4">H152/20</f>
        <v>0.05</v>
      </c>
      <c r="J152" s="11">
        <v>24</v>
      </c>
      <c r="K152" s="11">
        <v>4.9000000000000004</v>
      </c>
      <c r="M152" s="11" t="s">
        <v>35</v>
      </c>
      <c r="Q152" s="11" t="s">
        <v>35</v>
      </c>
      <c r="R152" s="11">
        <v>5</v>
      </c>
      <c r="V152" s="11">
        <v>0</v>
      </c>
      <c r="W152" s="11" t="s">
        <v>183</v>
      </c>
      <c r="X152" s="11" t="s">
        <v>134</v>
      </c>
      <c r="Y152" s="11">
        <v>1</v>
      </c>
      <c r="Z152" s="11" t="s">
        <v>479</v>
      </c>
    </row>
    <row r="153" spans="1:27" x14ac:dyDescent="0.25">
      <c r="A153" s="8">
        <v>41585</v>
      </c>
      <c r="B153" s="9">
        <v>4</v>
      </c>
      <c r="C153" s="10" t="s">
        <v>69</v>
      </c>
      <c r="D153" s="10" t="s">
        <v>72</v>
      </c>
      <c r="E153" s="11" t="s">
        <v>27</v>
      </c>
      <c r="F153" s="12" t="s">
        <v>78</v>
      </c>
      <c r="G153" s="13" t="s">
        <v>86</v>
      </c>
      <c r="H153" s="11">
        <v>1</v>
      </c>
      <c r="I153" s="11">
        <f t="shared" si="4"/>
        <v>0.05</v>
      </c>
      <c r="J153" s="11">
        <v>24</v>
      </c>
      <c r="K153" s="11">
        <v>4.9000000000000004</v>
      </c>
      <c r="M153" s="11" t="s">
        <v>35</v>
      </c>
      <c r="Q153" s="11" t="s">
        <v>35</v>
      </c>
      <c r="R153" s="11">
        <v>6</v>
      </c>
      <c r="V153" s="11">
        <v>0</v>
      </c>
      <c r="W153" s="11" t="s">
        <v>183</v>
      </c>
      <c r="X153" s="11" t="s">
        <v>208</v>
      </c>
      <c r="Y153" s="11">
        <v>0</v>
      </c>
    </row>
    <row r="154" spans="1:27" x14ac:dyDescent="0.25">
      <c r="A154" s="8">
        <v>41567</v>
      </c>
      <c r="B154" s="9">
        <v>1</v>
      </c>
      <c r="C154" s="10" t="s">
        <v>73</v>
      </c>
      <c r="D154" s="10" t="s">
        <v>74</v>
      </c>
      <c r="E154" s="11" t="s">
        <v>27</v>
      </c>
      <c r="F154" s="12" t="s">
        <v>78</v>
      </c>
      <c r="G154" s="13" t="s">
        <v>81</v>
      </c>
      <c r="H154" s="11">
        <v>1</v>
      </c>
      <c r="I154" s="11">
        <f t="shared" si="4"/>
        <v>0.05</v>
      </c>
      <c r="J154" s="11">
        <v>25</v>
      </c>
      <c r="K154" s="11">
        <v>4.9000000000000004</v>
      </c>
      <c r="M154" s="11" t="s">
        <v>35</v>
      </c>
      <c r="Q154" s="11" t="s">
        <v>35</v>
      </c>
      <c r="R154" s="11">
        <v>1</v>
      </c>
      <c r="S154" s="15">
        <v>8.8000000000000007</v>
      </c>
      <c r="T154" s="11" t="s">
        <v>80</v>
      </c>
      <c r="U154" s="11">
        <v>25</v>
      </c>
      <c r="V154" s="11">
        <v>1</v>
      </c>
      <c r="W154" s="11" t="s">
        <v>147</v>
      </c>
      <c r="X154" s="11" t="s">
        <v>148</v>
      </c>
      <c r="Y154" s="11">
        <v>1</v>
      </c>
      <c r="Z154" s="11" t="s">
        <v>416</v>
      </c>
      <c r="AA154" s="11" t="s">
        <v>459</v>
      </c>
    </row>
    <row r="155" spans="1:27" x14ac:dyDescent="0.25">
      <c r="A155" s="8">
        <v>41567</v>
      </c>
      <c r="B155" s="9">
        <v>1</v>
      </c>
      <c r="C155" s="10" t="s">
        <v>73</v>
      </c>
      <c r="D155" s="10" t="s">
        <v>74</v>
      </c>
      <c r="E155" s="11" t="s">
        <v>27</v>
      </c>
      <c r="F155" s="12" t="s">
        <v>78</v>
      </c>
      <c r="G155" s="13" t="s">
        <v>81</v>
      </c>
      <c r="H155" s="11">
        <v>1</v>
      </c>
      <c r="I155" s="11">
        <f t="shared" si="4"/>
        <v>0.05</v>
      </c>
      <c r="J155" s="11">
        <v>25</v>
      </c>
      <c r="K155" s="11">
        <v>4.9000000000000004</v>
      </c>
      <c r="M155" s="11" t="s">
        <v>35</v>
      </c>
      <c r="Q155" s="11" t="s">
        <v>35</v>
      </c>
      <c r="R155" s="11">
        <v>2</v>
      </c>
      <c r="S155" s="15">
        <v>14.5</v>
      </c>
      <c r="T155" s="11" t="s">
        <v>80</v>
      </c>
      <c r="U155" s="11">
        <v>10</v>
      </c>
      <c r="V155" s="11">
        <v>0</v>
      </c>
      <c r="Y155" s="11">
        <v>0</v>
      </c>
    </row>
    <row r="156" spans="1:27" x14ac:dyDescent="0.25">
      <c r="A156" s="8">
        <v>41567</v>
      </c>
      <c r="B156" s="9">
        <v>1</v>
      </c>
      <c r="C156" s="10" t="s">
        <v>73</v>
      </c>
      <c r="D156" s="10" t="s">
        <v>74</v>
      </c>
      <c r="E156" s="11" t="s">
        <v>27</v>
      </c>
      <c r="F156" s="12" t="s">
        <v>78</v>
      </c>
      <c r="G156" s="13" t="s">
        <v>81</v>
      </c>
      <c r="H156" s="11">
        <v>1</v>
      </c>
      <c r="I156" s="11">
        <f t="shared" si="4"/>
        <v>0.05</v>
      </c>
      <c r="J156" s="11">
        <v>25</v>
      </c>
      <c r="K156" s="11">
        <v>4.9000000000000004</v>
      </c>
      <c r="M156" s="11" t="s">
        <v>35</v>
      </c>
      <c r="Q156" s="11" t="s">
        <v>35</v>
      </c>
      <c r="R156" s="11">
        <v>3</v>
      </c>
      <c r="S156" s="15">
        <v>15.6</v>
      </c>
      <c r="T156" s="11" t="s">
        <v>82</v>
      </c>
      <c r="U156" s="11">
        <v>18</v>
      </c>
      <c r="V156" s="11">
        <v>0</v>
      </c>
      <c r="Y156" s="11">
        <v>0</v>
      </c>
    </row>
    <row r="157" spans="1:27" x14ac:dyDescent="0.25">
      <c r="A157" s="8">
        <v>41567</v>
      </c>
      <c r="B157" s="9">
        <v>1</v>
      </c>
      <c r="C157" s="10" t="s">
        <v>73</v>
      </c>
      <c r="D157" s="10" t="s">
        <v>74</v>
      </c>
      <c r="E157" s="11" t="s">
        <v>27</v>
      </c>
      <c r="F157" s="12" t="s">
        <v>78</v>
      </c>
      <c r="G157" s="13" t="s">
        <v>81</v>
      </c>
      <c r="H157" s="11">
        <v>1</v>
      </c>
      <c r="I157" s="11">
        <f t="shared" si="4"/>
        <v>0.05</v>
      </c>
      <c r="J157" s="11">
        <v>25</v>
      </c>
      <c r="K157" s="11">
        <v>4.9000000000000004</v>
      </c>
      <c r="M157" s="11" t="s">
        <v>35</v>
      </c>
      <c r="Q157" s="11" t="s">
        <v>35</v>
      </c>
      <c r="R157" s="11">
        <v>4</v>
      </c>
      <c r="S157" s="15">
        <v>16.3</v>
      </c>
      <c r="T157" s="11" t="s">
        <v>80</v>
      </c>
      <c r="U157" s="11">
        <v>20</v>
      </c>
      <c r="V157" s="11">
        <v>1</v>
      </c>
      <c r="W157" s="11" t="s">
        <v>147</v>
      </c>
      <c r="X157" s="11" t="s">
        <v>148</v>
      </c>
      <c r="Y157" s="11">
        <v>1</v>
      </c>
      <c r="Z157" s="11" t="s">
        <v>416</v>
      </c>
    </row>
    <row r="158" spans="1:27" x14ac:dyDescent="0.25">
      <c r="A158" s="8">
        <v>41567</v>
      </c>
      <c r="B158" s="9">
        <v>1</v>
      </c>
      <c r="C158" s="10" t="s">
        <v>73</v>
      </c>
      <c r="D158" s="10" t="s">
        <v>74</v>
      </c>
      <c r="E158" s="11" t="s">
        <v>27</v>
      </c>
      <c r="F158" s="12" t="s">
        <v>78</v>
      </c>
      <c r="G158" s="13" t="s">
        <v>81</v>
      </c>
      <c r="H158" s="11">
        <v>1</v>
      </c>
      <c r="I158" s="11">
        <f t="shared" si="4"/>
        <v>0.05</v>
      </c>
      <c r="J158" s="11">
        <v>25</v>
      </c>
      <c r="K158" s="11">
        <v>4.9000000000000004</v>
      </c>
      <c r="M158" s="11" t="s">
        <v>35</v>
      </c>
      <c r="Q158" s="11" t="s">
        <v>35</v>
      </c>
      <c r="R158" s="11">
        <v>5</v>
      </c>
      <c r="S158" s="15">
        <v>17.7</v>
      </c>
      <c r="T158" s="11" t="s">
        <v>80</v>
      </c>
      <c r="U158" s="11">
        <v>15</v>
      </c>
      <c r="V158" s="11">
        <v>0</v>
      </c>
      <c r="Y158" s="11">
        <v>0</v>
      </c>
    </row>
    <row r="159" spans="1:27" x14ac:dyDescent="0.25">
      <c r="A159" s="8">
        <v>41567</v>
      </c>
      <c r="B159" s="9">
        <v>1</v>
      </c>
      <c r="C159" s="10" t="s">
        <v>73</v>
      </c>
      <c r="D159" s="10" t="s">
        <v>74</v>
      </c>
      <c r="E159" s="11" t="s">
        <v>27</v>
      </c>
      <c r="F159" s="12" t="s">
        <v>78</v>
      </c>
      <c r="G159" s="14" t="s">
        <v>79</v>
      </c>
      <c r="H159" s="11">
        <v>1</v>
      </c>
      <c r="I159" s="11">
        <f t="shared" si="4"/>
        <v>0.05</v>
      </c>
      <c r="J159" s="11">
        <v>25</v>
      </c>
      <c r="K159" s="11">
        <v>4.9000000000000004</v>
      </c>
      <c r="M159" s="11" t="s">
        <v>35</v>
      </c>
      <c r="Q159" s="11" t="s">
        <v>35</v>
      </c>
      <c r="R159" s="11">
        <v>6</v>
      </c>
      <c r="S159" s="15">
        <v>17.7</v>
      </c>
      <c r="T159" s="11" t="s">
        <v>80</v>
      </c>
      <c r="U159" s="11">
        <v>12</v>
      </c>
      <c r="V159" s="11">
        <v>0</v>
      </c>
      <c r="Y159" s="11">
        <v>0</v>
      </c>
      <c r="AA159" s="11" t="s">
        <v>460</v>
      </c>
    </row>
    <row r="160" spans="1:27" x14ac:dyDescent="0.25">
      <c r="A160" s="8">
        <v>41567</v>
      </c>
      <c r="B160" s="9">
        <v>1</v>
      </c>
      <c r="C160" s="10" t="s">
        <v>73</v>
      </c>
      <c r="D160" s="10" t="s">
        <v>74</v>
      </c>
      <c r="E160" s="11" t="s">
        <v>27</v>
      </c>
      <c r="F160" s="12" t="s">
        <v>78</v>
      </c>
      <c r="G160" s="13" t="s">
        <v>89</v>
      </c>
      <c r="H160" s="11">
        <v>1</v>
      </c>
      <c r="I160" s="11">
        <f t="shared" si="4"/>
        <v>0.05</v>
      </c>
      <c r="J160" s="11">
        <v>25</v>
      </c>
      <c r="K160" s="11">
        <v>4.9000000000000004</v>
      </c>
      <c r="M160" s="11" t="s">
        <v>35</v>
      </c>
      <c r="Q160" s="11" t="s">
        <v>35</v>
      </c>
      <c r="R160" s="11">
        <v>7</v>
      </c>
      <c r="S160" s="15">
        <v>19.8</v>
      </c>
      <c r="T160" s="11" t="s">
        <v>82</v>
      </c>
      <c r="U160" s="11">
        <v>8</v>
      </c>
      <c r="V160" s="11">
        <v>0</v>
      </c>
      <c r="X160" s="11" t="s">
        <v>134</v>
      </c>
      <c r="Y160" s="11">
        <v>0</v>
      </c>
      <c r="AA160" s="11" t="s">
        <v>460</v>
      </c>
    </row>
    <row r="161" spans="1:27" x14ac:dyDescent="0.25">
      <c r="A161" s="8">
        <v>41567</v>
      </c>
      <c r="B161" s="9">
        <v>1</v>
      </c>
      <c r="C161" s="10" t="s">
        <v>73</v>
      </c>
      <c r="D161" s="10" t="s">
        <v>74</v>
      </c>
      <c r="E161" s="11" t="s">
        <v>27</v>
      </c>
      <c r="F161" s="12" t="s">
        <v>78</v>
      </c>
      <c r="G161" s="13" t="s">
        <v>81</v>
      </c>
      <c r="H161" s="11">
        <v>1</v>
      </c>
      <c r="I161" s="11">
        <f t="shared" si="4"/>
        <v>0.05</v>
      </c>
      <c r="J161" s="11">
        <v>25</v>
      </c>
      <c r="K161" s="11">
        <v>4.9000000000000004</v>
      </c>
      <c r="M161" s="11" t="s">
        <v>35</v>
      </c>
      <c r="Q161" s="11" t="s">
        <v>35</v>
      </c>
      <c r="R161" s="11">
        <v>8</v>
      </c>
      <c r="S161" s="15">
        <v>20</v>
      </c>
      <c r="T161" s="11" t="s">
        <v>82</v>
      </c>
      <c r="U161" s="11">
        <v>60</v>
      </c>
      <c r="V161" s="11">
        <v>1</v>
      </c>
      <c r="W161" s="11" t="s">
        <v>147</v>
      </c>
      <c r="X161" s="11" t="s">
        <v>148</v>
      </c>
      <c r="Y161" s="11">
        <v>1</v>
      </c>
      <c r="Z161" s="11" t="s">
        <v>416</v>
      </c>
      <c r="AA161" s="11" t="s">
        <v>459</v>
      </c>
    </row>
    <row r="162" spans="1:27" x14ac:dyDescent="0.25">
      <c r="A162" s="8">
        <v>41567</v>
      </c>
      <c r="B162" s="9">
        <v>1</v>
      </c>
      <c r="C162" s="10" t="s">
        <v>73</v>
      </c>
      <c r="D162" s="10" t="s">
        <v>75</v>
      </c>
      <c r="E162" s="11" t="s">
        <v>27</v>
      </c>
      <c r="F162" s="12" t="s">
        <v>78</v>
      </c>
      <c r="G162" s="13" t="s">
        <v>86</v>
      </c>
      <c r="H162" s="11">
        <v>1</v>
      </c>
      <c r="I162" s="11">
        <f t="shared" si="4"/>
        <v>0.05</v>
      </c>
      <c r="J162" s="11">
        <v>25</v>
      </c>
      <c r="K162" s="11">
        <v>4.75</v>
      </c>
      <c r="M162" s="11" t="s">
        <v>35</v>
      </c>
      <c r="Q162" s="11" t="s">
        <v>35</v>
      </c>
      <c r="R162" s="11">
        <v>1</v>
      </c>
      <c r="S162" s="15">
        <v>0.5</v>
      </c>
      <c r="T162" s="11" t="s">
        <v>80</v>
      </c>
      <c r="U162" s="11">
        <v>8</v>
      </c>
      <c r="V162" s="11">
        <v>0</v>
      </c>
      <c r="Y162" s="11">
        <v>0</v>
      </c>
    </row>
    <row r="163" spans="1:27" x14ac:dyDescent="0.25">
      <c r="A163" s="8">
        <v>41567</v>
      </c>
      <c r="B163" s="9">
        <v>1</v>
      </c>
      <c r="C163" s="10" t="s">
        <v>73</v>
      </c>
      <c r="D163" s="10" t="s">
        <v>75</v>
      </c>
      <c r="E163" s="11" t="s">
        <v>27</v>
      </c>
      <c r="F163" s="12" t="s">
        <v>78</v>
      </c>
      <c r="G163" s="13" t="s">
        <v>86</v>
      </c>
      <c r="H163" s="11">
        <v>1</v>
      </c>
      <c r="I163" s="11">
        <f t="shared" si="4"/>
        <v>0.05</v>
      </c>
      <c r="J163" s="11">
        <v>25</v>
      </c>
      <c r="K163" s="11">
        <v>4.75</v>
      </c>
      <c r="M163" s="11" t="s">
        <v>35</v>
      </c>
      <c r="Q163" s="11" t="s">
        <v>35</v>
      </c>
      <c r="R163" s="11">
        <v>2</v>
      </c>
      <c r="S163" s="15">
        <v>3.5</v>
      </c>
      <c r="T163" s="11" t="s">
        <v>80</v>
      </c>
      <c r="U163" s="11">
        <v>12</v>
      </c>
      <c r="V163" s="11">
        <v>1</v>
      </c>
      <c r="W163" s="11" t="s">
        <v>138</v>
      </c>
      <c r="X163" s="11" t="s">
        <v>153</v>
      </c>
      <c r="Y163" s="11">
        <v>1</v>
      </c>
      <c r="Z163" s="11" t="s">
        <v>410</v>
      </c>
    </row>
    <row r="164" spans="1:27" x14ac:dyDescent="0.25">
      <c r="A164" s="8">
        <v>41567</v>
      </c>
      <c r="B164" s="9">
        <v>1</v>
      </c>
      <c r="C164" s="10" t="s">
        <v>73</v>
      </c>
      <c r="D164" s="10" t="s">
        <v>75</v>
      </c>
      <c r="E164" s="11" t="s">
        <v>27</v>
      </c>
      <c r="F164" s="12" t="s">
        <v>78</v>
      </c>
      <c r="G164" s="13" t="s">
        <v>81</v>
      </c>
      <c r="H164" s="11">
        <v>1</v>
      </c>
      <c r="I164" s="11">
        <f t="shared" si="4"/>
        <v>0.05</v>
      </c>
      <c r="J164" s="11">
        <v>25</v>
      </c>
      <c r="K164" s="11">
        <v>4.75</v>
      </c>
      <c r="M164" s="11" t="s">
        <v>35</v>
      </c>
      <c r="Q164" s="11" t="s">
        <v>35</v>
      </c>
      <c r="R164" s="11">
        <v>3</v>
      </c>
      <c r="S164" s="15">
        <v>3.9</v>
      </c>
      <c r="T164" s="11" t="s">
        <v>104</v>
      </c>
      <c r="U164" s="11">
        <v>20</v>
      </c>
      <c r="V164" s="11">
        <v>0</v>
      </c>
      <c r="X164" s="11" t="s">
        <v>156</v>
      </c>
      <c r="Y164" s="11">
        <v>1</v>
      </c>
      <c r="Z164" s="11" t="s">
        <v>410</v>
      </c>
    </row>
    <row r="165" spans="1:27" x14ac:dyDescent="0.25">
      <c r="A165" s="8">
        <v>41567</v>
      </c>
      <c r="B165" s="9">
        <v>1</v>
      </c>
      <c r="C165" s="10" t="s">
        <v>73</v>
      </c>
      <c r="D165" s="10" t="s">
        <v>75</v>
      </c>
      <c r="E165" s="11" t="s">
        <v>27</v>
      </c>
      <c r="F165" s="12" t="s">
        <v>78</v>
      </c>
      <c r="G165" s="13" t="s">
        <v>89</v>
      </c>
      <c r="H165" s="11">
        <v>1</v>
      </c>
      <c r="I165" s="11">
        <f t="shared" si="4"/>
        <v>0.05</v>
      </c>
      <c r="J165" s="11">
        <v>25</v>
      </c>
      <c r="K165" s="11">
        <v>4.75</v>
      </c>
      <c r="M165" s="11" t="s">
        <v>35</v>
      </c>
      <c r="Q165" s="11" t="s">
        <v>35</v>
      </c>
      <c r="R165" s="11">
        <v>4</v>
      </c>
      <c r="S165" s="15">
        <v>5.35</v>
      </c>
      <c r="T165" s="11" t="s">
        <v>82</v>
      </c>
      <c r="U165" s="11">
        <v>12</v>
      </c>
      <c r="V165" s="11">
        <v>0</v>
      </c>
      <c r="X165" s="11" t="s">
        <v>157</v>
      </c>
      <c r="Y165" s="11">
        <v>0</v>
      </c>
      <c r="AA165" s="11" t="s">
        <v>460</v>
      </c>
    </row>
    <row r="166" spans="1:27" x14ac:dyDescent="0.25">
      <c r="A166" s="8">
        <v>41567</v>
      </c>
      <c r="B166" s="9">
        <v>1</v>
      </c>
      <c r="C166" s="10" t="s">
        <v>73</v>
      </c>
      <c r="D166" s="10" t="s">
        <v>75</v>
      </c>
      <c r="E166" s="11" t="s">
        <v>27</v>
      </c>
      <c r="F166" s="12" t="s">
        <v>78</v>
      </c>
      <c r="G166" s="13" t="s">
        <v>86</v>
      </c>
      <c r="H166" s="11">
        <v>1</v>
      </c>
      <c r="I166" s="11">
        <f t="shared" si="4"/>
        <v>0.05</v>
      </c>
      <c r="J166" s="11">
        <v>25</v>
      </c>
      <c r="K166" s="11">
        <v>4.75</v>
      </c>
      <c r="M166" s="11" t="s">
        <v>35</v>
      </c>
      <c r="Q166" s="11" t="s">
        <v>35</v>
      </c>
      <c r="R166" s="11">
        <v>5</v>
      </c>
      <c r="S166" s="15">
        <v>7</v>
      </c>
      <c r="T166" s="11" t="s">
        <v>80</v>
      </c>
      <c r="U166" s="11">
        <v>10</v>
      </c>
      <c r="V166" s="318">
        <v>1</v>
      </c>
      <c r="W166" s="318"/>
      <c r="X166" s="318" t="s">
        <v>154</v>
      </c>
      <c r="Y166" s="318">
        <v>1</v>
      </c>
      <c r="Z166" s="318" t="s">
        <v>410</v>
      </c>
      <c r="AA166" s="11" t="s">
        <v>460</v>
      </c>
    </row>
    <row r="167" spans="1:27" x14ac:dyDescent="0.25">
      <c r="A167" s="8">
        <v>41567</v>
      </c>
      <c r="B167" s="9">
        <v>1</v>
      </c>
      <c r="C167" s="10" t="s">
        <v>73</v>
      </c>
      <c r="D167" s="10" t="s">
        <v>75</v>
      </c>
      <c r="E167" s="11" t="s">
        <v>27</v>
      </c>
      <c r="F167" s="12" t="s">
        <v>78</v>
      </c>
      <c r="G167" s="13" t="s">
        <v>81</v>
      </c>
      <c r="H167" s="11">
        <v>1</v>
      </c>
      <c r="I167" s="11">
        <f t="shared" si="4"/>
        <v>0.05</v>
      </c>
      <c r="J167" s="11">
        <v>25</v>
      </c>
      <c r="K167" s="11">
        <v>4.75</v>
      </c>
      <c r="M167" s="11" t="s">
        <v>35</v>
      </c>
      <c r="Q167" s="11" t="s">
        <v>35</v>
      </c>
      <c r="R167" s="11">
        <v>6</v>
      </c>
      <c r="S167" s="15">
        <v>8.6999999999999993</v>
      </c>
      <c r="T167" s="11" t="s">
        <v>80</v>
      </c>
      <c r="U167" s="11">
        <v>20</v>
      </c>
      <c r="V167" s="11">
        <v>0</v>
      </c>
      <c r="X167" s="11" t="s">
        <v>134</v>
      </c>
      <c r="Y167" s="11">
        <v>0</v>
      </c>
      <c r="AA167" s="11" t="s">
        <v>460</v>
      </c>
    </row>
    <row r="168" spans="1:27" x14ac:dyDescent="0.25">
      <c r="A168" s="8">
        <v>41567</v>
      </c>
      <c r="B168" s="9">
        <v>1</v>
      </c>
      <c r="C168" s="10" t="s">
        <v>73</v>
      </c>
      <c r="D168" s="10" t="s">
        <v>75</v>
      </c>
      <c r="E168" s="11" t="s">
        <v>27</v>
      </c>
      <c r="F168" s="12" t="s">
        <v>78</v>
      </c>
      <c r="G168" s="13" t="s">
        <v>81</v>
      </c>
      <c r="H168" s="11">
        <v>1</v>
      </c>
      <c r="I168" s="11">
        <f t="shared" si="4"/>
        <v>0.05</v>
      </c>
      <c r="J168" s="11">
        <v>25</v>
      </c>
      <c r="K168" s="11">
        <v>4.75</v>
      </c>
      <c r="M168" s="11" t="s">
        <v>35</v>
      </c>
      <c r="Q168" s="11" t="s">
        <v>35</v>
      </c>
      <c r="R168" s="11">
        <v>7</v>
      </c>
      <c r="S168" s="15">
        <v>8.8000000000000007</v>
      </c>
      <c r="T168" s="11" t="s">
        <v>80</v>
      </c>
      <c r="U168" s="11">
        <v>18</v>
      </c>
      <c r="V168" s="11">
        <v>0</v>
      </c>
      <c r="X168" s="11" t="s">
        <v>134</v>
      </c>
      <c r="Y168" s="11">
        <v>0</v>
      </c>
      <c r="AA168" s="11" t="s">
        <v>460</v>
      </c>
    </row>
    <row r="169" spans="1:27" x14ac:dyDescent="0.25">
      <c r="A169" s="8">
        <v>41567</v>
      </c>
      <c r="B169" s="9">
        <v>1</v>
      </c>
      <c r="C169" s="10" t="s">
        <v>73</v>
      </c>
      <c r="D169" s="10" t="s">
        <v>75</v>
      </c>
      <c r="E169" s="11" t="s">
        <v>27</v>
      </c>
      <c r="F169" s="12" t="s">
        <v>78</v>
      </c>
      <c r="G169" s="13" t="s">
        <v>89</v>
      </c>
      <c r="H169" s="11">
        <v>1</v>
      </c>
      <c r="I169" s="11">
        <f t="shared" si="4"/>
        <v>0.05</v>
      </c>
      <c r="J169" s="11">
        <v>25</v>
      </c>
      <c r="K169" s="11">
        <v>4.75</v>
      </c>
      <c r="M169" s="11" t="s">
        <v>35</v>
      </c>
      <c r="Q169" s="11" t="s">
        <v>35</v>
      </c>
      <c r="R169" s="11">
        <v>8</v>
      </c>
      <c r="S169" s="15">
        <v>12.9</v>
      </c>
      <c r="T169" s="11" t="s">
        <v>80</v>
      </c>
      <c r="U169" s="11">
        <v>15</v>
      </c>
      <c r="V169" s="11">
        <v>0</v>
      </c>
      <c r="X169" s="11" t="s">
        <v>143</v>
      </c>
      <c r="Y169" s="11">
        <v>0</v>
      </c>
      <c r="AA169" s="11" t="s">
        <v>460</v>
      </c>
    </row>
    <row r="170" spans="1:27" x14ac:dyDescent="0.25">
      <c r="A170" s="8">
        <v>41567</v>
      </c>
      <c r="B170" s="9">
        <v>1</v>
      </c>
      <c r="C170" s="10" t="s">
        <v>73</v>
      </c>
      <c r="D170" s="10" t="s">
        <v>75</v>
      </c>
      <c r="E170" s="11" t="s">
        <v>27</v>
      </c>
      <c r="F170" s="12" t="s">
        <v>78</v>
      </c>
      <c r="G170" s="14" t="s">
        <v>79</v>
      </c>
      <c r="H170" s="11">
        <v>1</v>
      </c>
      <c r="I170" s="11">
        <f t="shared" si="4"/>
        <v>0.05</v>
      </c>
      <c r="J170" s="11">
        <v>25</v>
      </c>
      <c r="K170" s="11">
        <v>4.75</v>
      </c>
      <c r="M170" s="11" t="s">
        <v>35</v>
      </c>
      <c r="Q170" s="11" t="s">
        <v>35</v>
      </c>
      <c r="R170" s="11">
        <v>9</v>
      </c>
      <c r="S170" s="15">
        <v>17.75</v>
      </c>
      <c r="T170" s="11" t="s">
        <v>80</v>
      </c>
      <c r="U170" s="11">
        <v>15</v>
      </c>
      <c r="V170" s="11">
        <v>0</v>
      </c>
      <c r="Y170" s="11">
        <v>0</v>
      </c>
    </row>
    <row r="171" spans="1:27" x14ac:dyDescent="0.25">
      <c r="A171" s="8">
        <v>41567</v>
      </c>
      <c r="B171" s="9">
        <v>1</v>
      </c>
      <c r="C171" s="10" t="s">
        <v>73</v>
      </c>
      <c r="D171" s="10" t="s">
        <v>75</v>
      </c>
      <c r="E171" s="11" t="s">
        <v>27</v>
      </c>
      <c r="F171" s="12" t="s">
        <v>78</v>
      </c>
      <c r="G171" s="13" t="s">
        <v>89</v>
      </c>
      <c r="H171" s="11">
        <v>1</v>
      </c>
      <c r="I171" s="11">
        <f t="shared" si="4"/>
        <v>0.05</v>
      </c>
      <c r="J171" s="11">
        <v>25</v>
      </c>
      <c r="K171" s="11">
        <v>4.75</v>
      </c>
      <c r="M171" s="11" t="s">
        <v>35</v>
      </c>
      <c r="Q171" s="11" t="s">
        <v>35</v>
      </c>
      <c r="R171" s="11">
        <v>10</v>
      </c>
      <c r="S171" s="15">
        <v>19.5</v>
      </c>
      <c r="T171" s="11" t="s">
        <v>80</v>
      </c>
      <c r="U171" s="11">
        <v>9</v>
      </c>
      <c r="V171" s="11">
        <v>0</v>
      </c>
      <c r="X171" s="11" t="s">
        <v>155</v>
      </c>
      <c r="Y171" s="11">
        <v>1</v>
      </c>
      <c r="Z171" s="11" t="s">
        <v>410</v>
      </c>
    </row>
    <row r="172" spans="1:27" x14ac:dyDescent="0.25">
      <c r="A172" s="8">
        <v>41567</v>
      </c>
      <c r="B172" s="9">
        <v>1</v>
      </c>
      <c r="C172" s="10" t="s">
        <v>73</v>
      </c>
      <c r="D172" s="10" t="s">
        <v>76</v>
      </c>
      <c r="E172" s="11" t="s">
        <v>27</v>
      </c>
      <c r="F172" s="12" t="s">
        <v>78</v>
      </c>
      <c r="G172" s="13" t="s">
        <v>103</v>
      </c>
      <c r="H172" s="11">
        <v>1</v>
      </c>
      <c r="I172" s="11">
        <f t="shared" si="4"/>
        <v>0.05</v>
      </c>
      <c r="J172" s="11">
        <v>25</v>
      </c>
      <c r="K172" s="11">
        <v>4.8</v>
      </c>
      <c r="M172" s="11" t="s">
        <v>35</v>
      </c>
      <c r="Q172" s="11" t="s">
        <v>35</v>
      </c>
      <c r="R172" s="11">
        <v>1</v>
      </c>
      <c r="S172" s="15">
        <v>1.7</v>
      </c>
      <c r="T172" s="11" t="s">
        <v>104</v>
      </c>
      <c r="U172" s="11">
        <v>35</v>
      </c>
      <c r="V172" s="11">
        <v>0</v>
      </c>
      <c r="Y172" s="11">
        <v>1</v>
      </c>
      <c r="Z172" s="11" t="s">
        <v>410</v>
      </c>
    </row>
    <row r="173" spans="1:27" x14ac:dyDescent="0.25">
      <c r="A173" s="8">
        <v>41567</v>
      </c>
      <c r="B173" s="9">
        <v>1</v>
      </c>
      <c r="C173" s="10" t="s">
        <v>73</v>
      </c>
      <c r="D173" s="10" t="s">
        <v>76</v>
      </c>
      <c r="E173" s="11" t="s">
        <v>27</v>
      </c>
      <c r="F173" s="12" t="s">
        <v>78</v>
      </c>
      <c r="G173" s="13" t="s">
        <v>87</v>
      </c>
      <c r="H173" s="11">
        <v>1</v>
      </c>
      <c r="I173" s="11">
        <f t="shared" si="4"/>
        <v>0.05</v>
      </c>
      <c r="J173" s="11">
        <v>25</v>
      </c>
      <c r="K173" s="11">
        <v>4.8</v>
      </c>
      <c r="M173" s="11" t="s">
        <v>35</v>
      </c>
      <c r="Q173" s="11" t="s">
        <v>35</v>
      </c>
      <c r="R173" s="11">
        <v>2</v>
      </c>
      <c r="S173" s="15">
        <v>2.7</v>
      </c>
      <c r="T173" s="11" t="s">
        <v>82</v>
      </c>
      <c r="U173" s="11">
        <v>12</v>
      </c>
      <c r="V173" s="11">
        <v>0</v>
      </c>
      <c r="Y173" s="11">
        <v>1</v>
      </c>
      <c r="Z173" s="11" t="s">
        <v>147</v>
      </c>
      <c r="AA173" s="11" t="s">
        <v>461</v>
      </c>
    </row>
    <row r="174" spans="1:27" x14ac:dyDescent="0.25">
      <c r="A174" s="8">
        <v>41567</v>
      </c>
      <c r="B174" s="9">
        <v>1</v>
      </c>
      <c r="C174" s="10" t="s">
        <v>73</v>
      </c>
      <c r="D174" s="10" t="s">
        <v>76</v>
      </c>
      <c r="E174" s="11" t="s">
        <v>27</v>
      </c>
      <c r="F174" s="12" t="s">
        <v>78</v>
      </c>
      <c r="G174" s="13" t="s">
        <v>81</v>
      </c>
      <c r="H174" s="11">
        <v>1</v>
      </c>
      <c r="I174" s="11">
        <f t="shared" si="4"/>
        <v>0.05</v>
      </c>
      <c r="J174" s="11">
        <v>25</v>
      </c>
      <c r="K174" s="11">
        <v>4.8</v>
      </c>
      <c r="M174" s="11" t="s">
        <v>35</v>
      </c>
      <c r="Q174" s="11" t="s">
        <v>35</v>
      </c>
      <c r="R174" s="11">
        <v>3</v>
      </c>
      <c r="S174" s="15">
        <v>3.3</v>
      </c>
      <c r="T174" s="11" t="s">
        <v>104</v>
      </c>
      <c r="U174" s="11">
        <v>40</v>
      </c>
      <c r="V174" s="11">
        <v>0</v>
      </c>
      <c r="X174" s="11" t="s">
        <v>159</v>
      </c>
      <c r="Y174" s="11">
        <v>1</v>
      </c>
      <c r="Z174" s="11" t="s">
        <v>416</v>
      </c>
    </row>
    <row r="175" spans="1:27" x14ac:dyDescent="0.25">
      <c r="A175" s="8">
        <v>41567</v>
      </c>
      <c r="B175" s="9">
        <v>1</v>
      </c>
      <c r="C175" s="10" t="s">
        <v>73</v>
      </c>
      <c r="D175" s="10" t="s">
        <v>76</v>
      </c>
      <c r="E175" s="11" t="s">
        <v>27</v>
      </c>
      <c r="F175" s="12" t="s">
        <v>78</v>
      </c>
      <c r="G175" s="13" t="s">
        <v>81</v>
      </c>
      <c r="H175" s="11">
        <v>1</v>
      </c>
      <c r="I175" s="11">
        <f t="shared" si="4"/>
        <v>0.05</v>
      </c>
      <c r="J175" s="11">
        <v>25</v>
      </c>
      <c r="K175" s="11">
        <v>4.8</v>
      </c>
      <c r="M175" s="11" t="s">
        <v>35</v>
      </c>
      <c r="Q175" s="11" t="s">
        <v>35</v>
      </c>
      <c r="R175" s="11">
        <v>4</v>
      </c>
      <c r="S175" s="15">
        <v>15.1</v>
      </c>
      <c r="T175" s="11" t="s">
        <v>80</v>
      </c>
      <c r="U175" s="11">
        <v>20</v>
      </c>
      <c r="V175" s="11">
        <v>0</v>
      </c>
      <c r="Y175" s="11">
        <v>0</v>
      </c>
    </row>
    <row r="176" spans="1:27" x14ac:dyDescent="0.25">
      <c r="A176" s="8">
        <v>41567</v>
      </c>
      <c r="B176" s="9">
        <v>1</v>
      </c>
      <c r="C176" s="10" t="s">
        <v>73</v>
      </c>
      <c r="D176" s="10" t="s">
        <v>76</v>
      </c>
      <c r="E176" s="11" t="s">
        <v>27</v>
      </c>
      <c r="F176" s="12" t="s">
        <v>78</v>
      </c>
      <c r="G176" s="13" t="s">
        <v>79</v>
      </c>
      <c r="H176" s="11">
        <v>1</v>
      </c>
      <c r="I176" s="11">
        <f t="shared" si="4"/>
        <v>0.05</v>
      </c>
      <c r="J176" s="11">
        <v>25</v>
      </c>
      <c r="K176" s="11">
        <v>4.8</v>
      </c>
      <c r="M176" s="11" t="s">
        <v>35</v>
      </c>
      <c r="Q176" s="11" t="s">
        <v>35</v>
      </c>
      <c r="R176" s="11">
        <v>5</v>
      </c>
      <c r="S176" s="15">
        <v>15.7</v>
      </c>
      <c r="T176" s="11" t="s">
        <v>80</v>
      </c>
      <c r="U176" s="11">
        <v>10</v>
      </c>
      <c r="V176" s="11">
        <v>0</v>
      </c>
      <c r="Y176" s="11">
        <v>0</v>
      </c>
      <c r="AA176" s="11" t="s">
        <v>462</v>
      </c>
    </row>
    <row r="177" spans="1:27" x14ac:dyDescent="0.25">
      <c r="A177" s="8">
        <v>41567</v>
      </c>
      <c r="B177" s="9">
        <v>1</v>
      </c>
      <c r="C177" s="10" t="s">
        <v>73</v>
      </c>
      <c r="D177" s="10" t="s">
        <v>76</v>
      </c>
      <c r="E177" s="11" t="s">
        <v>27</v>
      </c>
      <c r="F177" s="12" t="s">
        <v>78</v>
      </c>
      <c r="G177" s="14" t="s">
        <v>79</v>
      </c>
      <c r="H177" s="11">
        <v>1</v>
      </c>
      <c r="I177" s="11">
        <f t="shared" si="4"/>
        <v>0.05</v>
      </c>
      <c r="J177" s="11">
        <v>25</v>
      </c>
      <c r="K177" s="11">
        <v>4.8</v>
      </c>
      <c r="M177" s="11" t="s">
        <v>35</v>
      </c>
      <c r="Q177" s="11" t="s">
        <v>35</v>
      </c>
      <c r="R177" s="11">
        <v>6</v>
      </c>
      <c r="S177" s="15">
        <v>17.2</v>
      </c>
      <c r="T177" s="11" t="s">
        <v>80</v>
      </c>
      <c r="U177" s="11">
        <v>7</v>
      </c>
      <c r="V177" s="11">
        <v>0</v>
      </c>
      <c r="Y177" s="11">
        <v>0</v>
      </c>
      <c r="AA177" s="11" t="s">
        <v>462</v>
      </c>
    </row>
    <row r="178" spans="1:27" x14ac:dyDescent="0.25">
      <c r="A178" s="8">
        <v>41567</v>
      </c>
      <c r="B178" s="9">
        <v>1</v>
      </c>
      <c r="C178" s="10" t="s">
        <v>73</v>
      </c>
      <c r="D178" s="10" t="s">
        <v>76</v>
      </c>
      <c r="E178" s="11" t="s">
        <v>27</v>
      </c>
      <c r="F178" s="12" t="s">
        <v>78</v>
      </c>
      <c r="G178" s="13" t="s">
        <v>87</v>
      </c>
      <c r="H178" s="11">
        <v>1</v>
      </c>
      <c r="I178" s="11">
        <f t="shared" si="4"/>
        <v>0.05</v>
      </c>
      <c r="J178" s="11">
        <v>25</v>
      </c>
      <c r="K178" s="11">
        <v>4.8</v>
      </c>
      <c r="M178" s="11" t="s">
        <v>35</v>
      </c>
      <c r="Q178" s="11" t="s">
        <v>35</v>
      </c>
      <c r="R178" s="11">
        <v>7</v>
      </c>
      <c r="S178" s="15">
        <v>18.8</v>
      </c>
      <c r="T178" s="11" t="s">
        <v>82</v>
      </c>
      <c r="U178" s="11">
        <v>10</v>
      </c>
      <c r="V178" s="11">
        <v>0</v>
      </c>
      <c r="Y178" s="11">
        <v>0</v>
      </c>
    </row>
    <row r="179" spans="1:27" x14ac:dyDescent="0.25">
      <c r="A179" s="8">
        <v>41567</v>
      </c>
      <c r="B179" s="9">
        <v>1</v>
      </c>
      <c r="C179" s="10" t="s">
        <v>73</v>
      </c>
      <c r="D179" s="10" t="s">
        <v>76</v>
      </c>
      <c r="E179" s="11" t="s">
        <v>27</v>
      </c>
      <c r="F179" s="12" t="s">
        <v>78</v>
      </c>
      <c r="G179" s="13" t="s">
        <v>86</v>
      </c>
      <c r="H179" s="11">
        <v>1</v>
      </c>
      <c r="I179" s="11">
        <f t="shared" si="4"/>
        <v>0.05</v>
      </c>
      <c r="J179" s="11">
        <v>25</v>
      </c>
      <c r="K179" s="11">
        <v>4.8</v>
      </c>
      <c r="M179" s="11" t="s">
        <v>35</v>
      </c>
      <c r="Q179" s="11" t="s">
        <v>35</v>
      </c>
      <c r="R179" s="11">
        <v>8</v>
      </c>
      <c r="S179" s="15">
        <v>19.2</v>
      </c>
      <c r="T179" s="11" t="s">
        <v>80</v>
      </c>
      <c r="U179" s="11">
        <v>12</v>
      </c>
      <c r="V179" s="318">
        <v>1</v>
      </c>
      <c r="W179" s="318"/>
      <c r="X179" s="318" t="s">
        <v>158</v>
      </c>
      <c r="Y179" s="318">
        <v>0</v>
      </c>
      <c r="Z179" s="318"/>
      <c r="AA179" s="318"/>
    </row>
    <row r="180" spans="1:27" x14ac:dyDescent="0.25">
      <c r="A180" s="8">
        <v>41567</v>
      </c>
      <c r="B180" s="9">
        <v>1</v>
      </c>
      <c r="C180" s="10" t="s">
        <v>73</v>
      </c>
      <c r="D180" s="10" t="s">
        <v>76</v>
      </c>
      <c r="E180" s="11" t="s">
        <v>27</v>
      </c>
      <c r="F180" s="12" t="s">
        <v>78</v>
      </c>
      <c r="G180" s="13" t="s">
        <v>86</v>
      </c>
      <c r="H180" s="11">
        <v>1</v>
      </c>
      <c r="I180" s="11">
        <f t="shared" si="4"/>
        <v>0.05</v>
      </c>
      <c r="J180" s="11">
        <v>25</v>
      </c>
      <c r="K180" s="11">
        <v>4.8</v>
      </c>
      <c r="M180" s="11" t="s">
        <v>35</v>
      </c>
      <c r="Q180" s="11" t="s">
        <v>35</v>
      </c>
      <c r="R180" s="11">
        <v>9</v>
      </c>
      <c r="S180" s="15">
        <v>19.5</v>
      </c>
      <c r="T180" s="11" t="s">
        <v>80</v>
      </c>
      <c r="U180" s="11">
        <v>10</v>
      </c>
      <c r="V180" s="318">
        <v>1</v>
      </c>
      <c r="W180" s="318"/>
      <c r="X180" s="318" t="s">
        <v>158</v>
      </c>
      <c r="Y180" s="318">
        <v>1</v>
      </c>
      <c r="Z180" s="318" t="s">
        <v>410</v>
      </c>
      <c r="AA180" s="318"/>
    </row>
    <row r="181" spans="1:27" x14ac:dyDescent="0.25">
      <c r="A181" s="8">
        <v>41569</v>
      </c>
      <c r="B181" s="9">
        <v>2</v>
      </c>
      <c r="C181" s="10" t="s">
        <v>73</v>
      </c>
      <c r="D181" s="10" t="s">
        <v>74</v>
      </c>
      <c r="E181" s="11" t="s">
        <v>162</v>
      </c>
      <c r="F181" s="12" t="s">
        <v>78</v>
      </c>
      <c r="G181" s="13" t="s">
        <v>81</v>
      </c>
      <c r="H181" s="11">
        <v>1</v>
      </c>
      <c r="I181" s="11">
        <f t="shared" si="4"/>
        <v>0.05</v>
      </c>
      <c r="J181" s="11">
        <v>25</v>
      </c>
      <c r="K181" s="11">
        <v>4.9000000000000004</v>
      </c>
      <c r="M181" s="11" t="s">
        <v>35</v>
      </c>
      <c r="Q181" s="11" t="s">
        <v>35</v>
      </c>
      <c r="R181" s="11">
        <v>1</v>
      </c>
      <c r="V181" s="318">
        <v>1</v>
      </c>
      <c r="W181" s="318" t="s">
        <v>416</v>
      </c>
      <c r="X181" s="318" t="s">
        <v>169</v>
      </c>
      <c r="Y181" s="318">
        <v>1</v>
      </c>
      <c r="Z181" s="318" t="s">
        <v>416</v>
      </c>
      <c r="AA181" s="318"/>
    </row>
    <row r="182" spans="1:27" x14ac:dyDescent="0.25">
      <c r="A182" s="8">
        <v>41569</v>
      </c>
      <c r="B182" s="9">
        <v>2</v>
      </c>
      <c r="C182" s="10" t="s">
        <v>73</v>
      </c>
      <c r="D182" s="10" t="s">
        <v>74</v>
      </c>
      <c r="E182" s="11" t="s">
        <v>162</v>
      </c>
      <c r="F182" s="12" t="s">
        <v>78</v>
      </c>
      <c r="G182" s="13" t="s">
        <v>81</v>
      </c>
      <c r="H182" s="11">
        <v>1</v>
      </c>
      <c r="I182" s="11">
        <f t="shared" si="4"/>
        <v>0.05</v>
      </c>
      <c r="J182" s="11">
        <v>25</v>
      </c>
      <c r="K182" s="11">
        <v>4.9000000000000004</v>
      </c>
      <c r="M182" s="11" t="s">
        <v>35</v>
      </c>
      <c r="Q182" s="11" t="s">
        <v>35</v>
      </c>
      <c r="R182" s="11">
        <v>2</v>
      </c>
      <c r="V182" s="11">
        <v>0</v>
      </c>
      <c r="Y182" s="11">
        <v>0</v>
      </c>
    </row>
    <row r="183" spans="1:27" x14ac:dyDescent="0.25">
      <c r="A183" s="8">
        <v>41569</v>
      </c>
      <c r="B183" s="9">
        <v>2</v>
      </c>
      <c r="C183" s="10" t="s">
        <v>73</v>
      </c>
      <c r="D183" s="10" t="s">
        <v>74</v>
      </c>
      <c r="E183" s="11" t="s">
        <v>162</v>
      </c>
      <c r="F183" s="12" t="s">
        <v>78</v>
      </c>
      <c r="G183" s="13" t="s">
        <v>81</v>
      </c>
      <c r="H183" s="11">
        <v>1</v>
      </c>
      <c r="I183" s="11">
        <f t="shared" si="4"/>
        <v>0.05</v>
      </c>
      <c r="J183" s="11">
        <v>25</v>
      </c>
      <c r="K183" s="11">
        <v>4.9000000000000004</v>
      </c>
      <c r="M183" s="11" t="s">
        <v>35</v>
      </c>
      <c r="Q183" s="11" t="s">
        <v>35</v>
      </c>
      <c r="R183" s="11">
        <v>3</v>
      </c>
      <c r="V183" s="11">
        <v>0</v>
      </c>
      <c r="Y183" s="11">
        <v>0</v>
      </c>
    </row>
    <row r="184" spans="1:27" x14ac:dyDescent="0.25">
      <c r="A184" s="8">
        <v>41569</v>
      </c>
      <c r="B184" s="9">
        <v>2</v>
      </c>
      <c r="C184" s="10" t="s">
        <v>73</v>
      </c>
      <c r="D184" s="10" t="s">
        <v>74</v>
      </c>
      <c r="E184" s="11" t="s">
        <v>162</v>
      </c>
      <c r="F184" s="12" t="s">
        <v>78</v>
      </c>
      <c r="G184" s="13" t="s">
        <v>81</v>
      </c>
      <c r="H184" s="11">
        <v>1</v>
      </c>
      <c r="I184" s="11">
        <f t="shared" si="4"/>
        <v>0.05</v>
      </c>
      <c r="J184" s="11">
        <v>25</v>
      </c>
      <c r="K184" s="11">
        <v>4.9000000000000004</v>
      </c>
      <c r="M184" s="11" t="s">
        <v>35</v>
      </c>
      <c r="Q184" s="11" t="s">
        <v>35</v>
      </c>
      <c r="R184" s="11">
        <v>4</v>
      </c>
      <c r="V184" s="11">
        <v>0</v>
      </c>
      <c r="Y184" s="11">
        <v>0</v>
      </c>
    </row>
    <row r="185" spans="1:27" x14ac:dyDescent="0.25">
      <c r="A185" s="8">
        <v>41569</v>
      </c>
      <c r="B185" s="9">
        <v>2</v>
      </c>
      <c r="C185" s="10" t="s">
        <v>73</v>
      </c>
      <c r="D185" s="10" t="s">
        <v>74</v>
      </c>
      <c r="E185" s="11" t="s">
        <v>162</v>
      </c>
      <c r="F185" s="12" t="s">
        <v>78</v>
      </c>
      <c r="G185" s="13" t="s">
        <v>81</v>
      </c>
      <c r="H185" s="11">
        <v>1</v>
      </c>
      <c r="I185" s="11">
        <f t="shared" si="4"/>
        <v>0.05</v>
      </c>
      <c r="J185" s="11">
        <v>25</v>
      </c>
      <c r="K185" s="11">
        <v>4.9000000000000004</v>
      </c>
      <c r="M185" s="11" t="s">
        <v>35</v>
      </c>
      <c r="Q185" s="11" t="s">
        <v>35</v>
      </c>
      <c r="R185" s="11">
        <v>5</v>
      </c>
      <c r="V185" s="11">
        <v>0</v>
      </c>
      <c r="Y185" s="11">
        <v>0</v>
      </c>
    </row>
    <row r="186" spans="1:27" x14ac:dyDescent="0.25">
      <c r="A186" s="8">
        <v>41569</v>
      </c>
      <c r="B186" s="9">
        <v>2</v>
      </c>
      <c r="C186" s="10" t="s">
        <v>73</v>
      </c>
      <c r="D186" s="10" t="s">
        <v>74</v>
      </c>
      <c r="E186" s="11" t="s">
        <v>162</v>
      </c>
      <c r="F186" s="12" t="s">
        <v>78</v>
      </c>
      <c r="G186" s="13" t="s">
        <v>79</v>
      </c>
      <c r="H186" s="11">
        <v>1</v>
      </c>
      <c r="I186" s="11">
        <f t="shared" si="4"/>
        <v>0.05</v>
      </c>
      <c r="J186" s="11">
        <v>25</v>
      </c>
      <c r="K186" s="11">
        <v>4.9000000000000004</v>
      </c>
      <c r="M186" s="11" t="s">
        <v>35</v>
      </c>
      <c r="Q186" s="11" t="s">
        <v>35</v>
      </c>
      <c r="R186" s="11">
        <v>6</v>
      </c>
      <c r="V186" s="11">
        <v>0</v>
      </c>
      <c r="Y186" s="11">
        <v>0</v>
      </c>
      <c r="AA186" s="11" t="s">
        <v>463</v>
      </c>
    </row>
    <row r="187" spans="1:27" x14ac:dyDescent="0.25">
      <c r="A187" s="8">
        <v>41569</v>
      </c>
      <c r="B187" s="9">
        <v>2</v>
      </c>
      <c r="C187" s="10" t="s">
        <v>73</v>
      </c>
      <c r="D187" s="10" t="s">
        <v>74</v>
      </c>
      <c r="E187" s="11" t="s">
        <v>162</v>
      </c>
      <c r="F187" s="12" t="s">
        <v>78</v>
      </c>
      <c r="G187" s="13" t="s">
        <v>89</v>
      </c>
      <c r="H187" s="11">
        <v>1</v>
      </c>
      <c r="I187" s="11">
        <f t="shared" si="4"/>
        <v>0.05</v>
      </c>
      <c r="J187" s="11">
        <v>25</v>
      </c>
      <c r="K187" s="11">
        <v>4.9000000000000004</v>
      </c>
      <c r="M187" s="11" t="s">
        <v>35</v>
      </c>
      <c r="Q187" s="11" t="s">
        <v>35</v>
      </c>
      <c r="R187" s="11">
        <v>7</v>
      </c>
      <c r="V187" s="11">
        <v>0</v>
      </c>
      <c r="Y187" s="11">
        <v>0</v>
      </c>
    </row>
    <row r="188" spans="1:27" x14ac:dyDescent="0.25">
      <c r="A188" s="8">
        <v>41569</v>
      </c>
      <c r="B188" s="9">
        <v>2</v>
      </c>
      <c r="C188" s="10" t="s">
        <v>73</v>
      </c>
      <c r="D188" s="10" t="s">
        <v>74</v>
      </c>
      <c r="E188" s="11" t="s">
        <v>162</v>
      </c>
      <c r="F188" s="12" t="s">
        <v>78</v>
      </c>
      <c r="G188" s="13" t="s">
        <v>81</v>
      </c>
      <c r="H188" s="11">
        <v>1</v>
      </c>
      <c r="I188" s="11">
        <f t="shared" si="4"/>
        <v>0.05</v>
      </c>
      <c r="J188" s="11">
        <v>25</v>
      </c>
      <c r="K188" s="11">
        <v>4.9000000000000004</v>
      </c>
      <c r="M188" s="11" t="s">
        <v>35</v>
      </c>
      <c r="Q188" s="11" t="s">
        <v>35</v>
      </c>
      <c r="R188" s="11">
        <v>8</v>
      </c>
      <c r="V188" s="11">
        <v>0</v>
      </c>
      <c r="Y188" s="11">
        <v>0</v>
      </c>
    </row>
    <row r="189" spans="1:27" x14ac:dyDescent="0.25">
      <c r="A189" s="8">
        <v>41569</v>
      </c>
      <c r="B189" s="9">
        <v>2</v>
      </c>
      <c r="C189" s="10" t="s">
        <v>73</v>
      </c>
      <c r="D189" s="10" t="s">
        <v>75</v>
      </c>
      <c r="E189" s="11" t="s">
        <v>162</v>
      </c>
      <c r="F189" s="12" t="s">
        <v>78</v>
      </c>
      <c r="G189" s="13" t="s">
        <v>86</v>
      </c>
      <c r="H189" s="11">
        <v>1</v>
      </c>
      <c r="I189" s="11">
        <f t="shared" si="4"/>
        <v>0.05</v>
      </c>
      <c r="J189" s="11">
        <v>25</v>
      </c>
      <c r="K189" s="11">
        <v>4.75</v>
      </c>
      <c r="M189" s="11" t="s">
        <v>35</v>
      </c>
      <c r="Q189" s="11" t="s">
        <v>35</v>
      </c>
      <c r="R189" s="11">
        <v>1</v>
      </c>
      <c r="V189" s="11">
        <v>0</v>
      </c>
      <c r="X189" s="11" t="s">
        <v>168</v>
      </c>
      <c r="Y189" s="11">
        <v>0</v>
      </c>
    </row>
    <row r="190" spans="1:27" x14ac:dyDescent="0.25">
      <c r="A190" s="8">
        <v>41569</v>
      </c>
      <c r="B190" s="9">
        <v>2</v>
      </c>
      <c r="C190" s="10" t="s">
        <v>73</v>
      </c>
      <c r="D190" s="10" t="s">
        <v>75</v>
      </c>
      <c r="E190" s="11" t="s">
        <v>162</v>
      </c>
      <c r="F190" s="12" t="s">
        <v>78</v>
      </c>
      <c r="G190" s="13" t="s">
        <v>86</v>
      </c>
      <c r="H190" s="11">
        <v>1</v>
      </c>
      <c r="I190" s="11">
        <f t="shared" si="4"/>
        <v>0.05</v>
      </c>
      <c r="J190" s="11">
        <v>25</v>
      </c>
      <c r="K190" s="11">
        <v>4.75</v>
      </c>
      <c r="M190" s="11" t="s">
        <v>35</v>
      </c>
      <c r="Q190" s="11" t="s">
        <v>35</v>
      </c>
      <c r="R190" s="11">
        <v>2</v>
      </c>
      <c r="V190" s="11">
        <v>0</v>
      </c>
      <c r="X190" s="11" t="s">
        <v>168</v>
      </c>
      <c r="Y190" s="11">
        <v>0</v>
      </c>
      <c r="AA190" s="11" t="s">
        <v>462</v>
      </c>
    </row>
    <row r="191" spans="1:27" x14ac:dyDescent="0.25">
      <c r="A191" s="8">
        <v>41569</v>
      </c>
      <c r="B191" s="9">
        <v>2</v>
      </c>
      <c r="C191" s="10" t="s">
        <v>73</v>
      </c>
      <c r="D191" s="10" t="s">
        <v>75</v>
      </c>
      <c r="E191" s="11" t="s">
        <v>162</v>
      </c>
      <c r="F191" s="12" t="s">
        <v>78</v>
      </c>
      <c r="G191" s="14" t="s">
        <v>81</v>
      </c>
      <c r="H191" s="11">
        <v>1</v>
      </c>
      <c r="I191" s="11">
        <f t="shared" si="4"/>
        <v>0.05</v>
      </c>
      <c r="J191" s="11">
        <v>25</v>
      </c>
      <c r="K191" s="11">
        <v>4.75</v>
      </c>
      <c r="M191" s="11" t="s">
        <v>35</v>
      </c>
      <c r="Q191" s="11" t="s">
        <v>35</v>
      </c>
      <c r="R191" s="11">
        <v>3</v>
      </c>
      <c r="V191" s="11">
        <v>0</v>
      </c>
      <c r="Y191" s="11">
        <v>0</v>
      </c>
    </row>
    <row r="192" spans="1:27" x14ac:dyDescent="0.25">
      <c r="A192" s="8">
        <v>41569</v>
      </c>
      <c r="B192" s="9">
        <v>2</v>
      </c>
      <c r="C192" s="10" t="s">
        <v>73</v>
      </c>
      <c r="D192" s="10" t="s">
        <v>75</v>
      </c>
      <c r="E192" s="11" t="s">
        <v>162</v>
      </c>
      <c r="F192" s="12" t="s">
        <v>78</v>
      </c>
      <c r="G192" s="13" t="s">
        <v>89</v>
      </c>
      <c r="H192" s="11">
        <v>1</v>
      </c>
      <c r="I192" s="11">
        <f t="shared" si="4"/>
        <v>0.05</v>
      </c>
      <c r="J192" s="11">
        <v>25</v>
      </c>
      <c r="K192" s="11">
        <v>4.75</v>
      </c>
      <c r="M192" s="11" t="s">
        <v>35</v>
      </c>
      <c r="Q192" s="11" t="s">
        <v>35</v>
      </c>
      <c r="R192" s="11">
        <v>4</v>
      </c>
      <c r="V192" s="11">
        <v>0</v>
      </c>
      <c r="Y192" s="11">
        <v>0</v>
      </c>
    </row>
    <row r="193" spans="1:27" x14ac:dyDescent="0.25">
      <c r="A193" s="8">
        <v>41569</v>
      </c>
      <c r="B193" s="9">
        <v>2</v>
      </c>
      <c r="C193" s="10" t="s">
        <v>73</v>
      </c>
      <c r="D193" s="10" t="s">
        <v>75</v>
      </c>
      <c r="E193" s="11" t="s">
        <v>162</v>
      </c>
      <c r="F193" s="12" t="s">
        <v>78</v>
      </c>
      <c r="G193" s="13" t="s">
        <v>86</v>
      </c>
      <c r="H193" s="11">
        <v>1</v>
      </c>
      <c r="I193" s="11">
        <f t="shared" si="4"/>
        <v>0.05</v>
      </c>
      <c r="J193" s="11">
        <v>25</v>
      </c>
      <c r="K193" s="11">
        <v>4.75</v>
      </c>
      <c r="M193" s="11" t="s">
        <v>35</v>
      </c>
      <c r="Q193" s="11" t="s">
        <v>35</v>
      </c>
      <c r="R193" s="11">
        <v>5</v>
      </c>
      <c r="V193" s="11">
        <v>0</v>
      </c>
      <c r="X193" s="11" t="s">
        <v>168</v>
      </c>
      <c r="Y193" s="11">
        <v>0</v>
      </c>
    </row>
    <row r="194" spans="1:27" x14ac:dyDescent="0.25">
      <c r="A194" s="8">
        <v>41569</v>
      </c>
      <c r="B194" s="9">
        <v>2</v>
      </c>
      <c r="C194" s="10" t="s">
        <v>73</v>
      </c>
      <c r="D194" s="10" t="s">
        <v>75</v>
      </c>
      <c r="E194" s="11" t="s">
        <v>162</v>
      </c>
      <c r="F194" s="12" t="s">
        <v>78</v>
      </c>
      <c r="G194" s="13" t="s">
        <v>81</v>
      </c>
      <c r="H194" s="11">
        <v>1</v>
      </c>
      <c r="I194" s="11">
        <f t="shared" si="4"/>
        <v>0.05</v>
      </c>
      <c r="J194" s="11">
        <v>25</v>
      </c>
      <c r="K194" s="11">
        <v>4.75</v>
      </c>
      <c r="M194" s="11" t="s">
        <v>35</v>
      </c>
      <c r="Q194" s="11" t="s">
        <v>35</v>
      </c>
      <c r="R194" s="11">
        <v>6</v>
      </c>
      <c r="V194" s="11">
        <v>0</v>
      </c>
      <c r="Y194" s="11">
        <v>0</v>
      </c>
    </row>
    <row r="195" spans="1:27" x14ac:dyDescent="0.25">
      <c r="A195" s="8">
        <v>41569</v>
      </c>
      <c r="B195" s="9">
        <v>2</v>
      </c>
      <c r="C195" s="10" t="s">
        <v>73</v>
      </c>
      <c r="D195" s="10" t="s">
        <v>75</v>
      </c>
      <c r="E195" s="11" t="s">
        <v>162</v>
      </c>
      <c r="F195" s="12" t="s">
        <v>78</v>
      </c>
      <c r="G195" s="13" t="s">
        <v>81</v>
      </c>
      <c r="H195" s="11">
        <v>1</v>
      </c>
      <c r="I195" s="11">
        <f t="shared" si="4"/>
        <v>0.05</v>
      </c>
      <c r="J195" s="11">
        <v>25</v>
      </c>
      <c r="K195" s="11">
        <v>4.75</v>
      </c>
      <c r="M195" s="11" t="s">
        <v>35</v>
      </c>
      <c r="Q195" s="11" t="s">
        <v>35</v>
      </c>
      <c r="R195" s="11">
        <v>7</v>
      </c>
      <c r="V195" s="11">
        <v>0</v>
      </c>
      <c r="Y195" s="11">
        <v>1</v>
      </c>
      <c r="Z195" s="11" t="s">
        <v>209</v>
      </c>
    </row>
    <row r="196" spans="1:27" x14ac:dyDescent="0.25">
      <c r="A196" s="8">
        <v>41569</v>
      </c>
      <c r="B196" s="9">
        <v>2</v>
      </c>
      <c r="C196" s="10" t="s">
        <v>73</v>
      </c>
      <c r="D196" s="10" t="s">
        <v>75</v>
      </c>
      <c r="E196" s="11" t="s">
        <v>162</v>
      </c>
      <c r="F196" s="12" t="s">
        <v>78</v>
      </c>
      <c r="G196" s="14" t="s">
        <v>89</v>
      </c>
      <c r="H196" s="11">
        <v>1</v>
      </c>
      <c r="I196" s="11">
        <f t="shared" si="4"/>
        <v>0.05</v>
      </c>
      <c r="J196" s="11">
        <v>25</v>
      </c>
      <c r="K196" s="11">
        <v>4.75</v>
      </c>
      <c r="M196" s="11" t="s">
        <v>35</v>
      </c>
      <c r="Q196" s="11" t="s">
        <v>35</v>
      </c>
      <c r="R196" s="11">
        <v>8</v>
      </c>
      <c r="V196" s="11">
        <v>0</v>
      </c>
      <c r="Y196" s="11">
        <v>1</v>
      </c>
      <c r="Z196" s="11" t="s">
        <v>138</v>
      </c>
    </row>
    <row r="197" spans="1:27" x14ac:dyDescent="0.25">
      <c r="A197" s="8">
        <v>41569</v>
      </c>
      <c r="B197" s="9">
        <v>2</v>
      </c>
      <c r="C197" s="10" t="s">
        <v>73</v>
      </c>
      <c r="D197" s="10" t="s">
        <v>75</v>
      </c>
      <c r="E197" s="11" t="s">
        <v>162</v>
      </c>
      <c r="F197" s="12" t="s">
        <v>78</v>
      </c>
      <c r="G197" s="13" t="s">
        <v>79</v>
      </c>
      <c r="H197" s="11">
        <v>1</v>
      </c>
      <c r="I197" s="11">
        <f t="shared" si="4"/>
        <v>0.05</v>
      </c>
      <c r="J197" s="11">
        <v>25</v>
      </c>
      <c r="K197" s="11">
        <v>4.75</v>
      </c>
      <c r="M197" s="11" t="s">
        <v>35</v>
      </c>
      <c r="Q197" s="11" t="s">
        <v>35</v>
      </c>
      <c r="R197" s="11">
        <v>9</v>
      </c>
      <c r="V197" s="11">
        <v>0</v>
      </c>
      <c r="X197" s="11" t="s">
        <v>168</v>
      </c>
      <c r="Y197" s="11">
        <v>0</v>
      </c>
    </row>
    <row r="198" spans="1:27" x14ac:dyDescent="0.25">
      <c r="A198" s="8">
        <v>41569</v>
      </c>
      <c r="B198" s="9">
        <v>2</v>
      </c>
      <c r="C198" s="10" t="s">
        <v>73</v>
      </c>
      <c r="D198" s="10" t="s">
        <v>75</v>
      </c>
      <c r="E198" s="11" t="s">
        <v>162</v>
      </c>
      <c r="F198" s="12" t="s">
        <v>78</v>
      </c>
      <c r="G198" s="13" t="s">
        <v>89</v>
      </c>
      <c r="H198" s="11">
        <v>1</v>
      </c>
      <c r="I198" s="11">
        <f t="shared" si="4"/>
        <v>0.05</v>
      </c>
      <c r="J198" s="11">
        <v>25</v>
      </c>
      <c r="K198" s="11">
        <v>4.75</v>
      </c>
      <c r="M198" s="11" t="s">
        <v>35</v>
      </c>
      <c r="Q198" s="11" t="s">
        <v>35</v>
      </c>
      <c r="R198" s="11">
        <v>10</v>
      </c>
      <c r="V198" s="11">
        <v>0</v>
      </c>
      <c r="Y198" s="11">
        <v>0</v>
      </c>
    </row>
    <row r="199" spans="1:27" x14ac:dyDescent="0.25">
      <c r="A199" s="8">
        <v>41569</v>
      </c>
      <c r="B199" s="9">
        <v>2</v>
      </c>
      <c r="C199" s="10" t="s">
        <v>73</v>
      </c>
      <c r="D199" s="10" t="s">
        <v>76</v>
      </c>
      <c r="E199" s="11" t="s">
        <v>162</v>
      </c>
      <c r="F199" s="12" t="s">
        <v>78</v>
      </c>
      <c r="G199" s="14" t="s">
        <v>103</v>
      </c>
      <c r="H199" s="11">
        <v>1</v>
      </c>
      <c r="I199" s="11">
        <f t="shared" si="4"/>
        <v>0.05</v>
      </c>
      <c r="J199" s="11">
        <v>25</v>
      </c>
      <c r="K199" s="11">
        <v>4.8</v>
      </c>
      <c r="M199" s="11" t="s">
        <v>35</v>
      </c>
      <c r="Q199" s="11" t="s">
        <v>35</v>
      </c>
      <c r="R199" s="11">
        <v>1</v>
      </c>
      <c r="V199" s="11">
        <v>0</v>
      </c>
      <c r="Y199" s="11">
        <v>1</v>
      </c>
      <c r="Z199" s="11" t="s">
        <v>410</v>
      </c>
      <c r="AA199" s="11" t="s">
        <v>464</v>
      </c>
    </row>
    <row r="200" spans="1:27" x14ac:dyDescent="0.25">
      <c r="A200" s="8">
        <v>41569</v>
      </c>
      <c r="B200" s="9">
        <v>2</v>
      </c>
      <c r="C200" s="10" t="s">
        <v>73</v>
      </c>
      <c r="D200" s="10" t="s">
        <v>76</v>
      </c>
      <c r="E200" s="11" t="s">
        <v>162</v>
      </c>
      <c r="F200" s="12" t="s">
        <v>78</v>
      </c>
      <c r="G200" s="14" t="s">
        <v>87</v>
      </c>
      <c r="H200" s="11">
        <v>1</v>
      </c>
      <c r="I200" s="11">
        <f t="shared" si="4"/>
        <v>0.05</v>
      </c>
      <c r="J200" s="11">
        <v>25</v>
      </c>
      <c r="K200" s="11">
        <v>4.8</v>
      </c>
      <c r="M200" s="11" t="s">
        <v>35</v>
      </c>
      <c r="Q200" s="11" t="s">
        <v>35</v>
      </c>
      <c r="R200" s="11">
        <v>2</v>
      </c>
      <c r="V200" s="11">
        <v>0</v>
      </c>
      <c r="Y200" s="11">
        <v>0</v>
      </c>
    </row>
    <row r="201" spans="1:27" x14ac:dyDescent="0.25">
      <c r="A201" s="8">
        <v>41569</v>
      </c>
      <c r="B201" s="9">
        <v>2</v>
      </c>
      <c r="C201" s="10" t="s">
        <v>73</v>
      </c>
      <c r="D201" s="10" t="s">
        <v>76</v>
      </c>
      <c r="E201" s="11" t="s">
        <v>162</v>
      </c>
      <c r="F201" s="12" t="s">
        <v>78</v>
      </c>
      <c r="G201" s="14" t="s">
        <v>81</v>
      </c>
      <c r="H201" s="11">
        <v>1</v>
      </c>
      <c r="I201" s="11">
        <f t="shared" si="4"/>
        <v>0.05</v>
      </c>
      <c r="J201" s="11">
        <v>25</v>
      </c>
      <c r="K201" s="11">
        <v>4.8</v>
      </c>
      <c r="M201" s="11" t="s">
        <v>35</v>
      </c>
      <c r="Q201" s="11" t="s">
        <v>35</v>
      </c>
      <c r="R201" s="11">
        <v>3</v>
      </c>
      <c r="V201" s="11">
        <v>0</v>
      </c>
      <c r="Y201" s="11">
        <v>1</v>
      </c>
      <c r="Z201" s="11" t="s">
        <v>416</v>
      </c>
    </row>
    <row r="202" spans="1:27" x14ac:dyDescent="0.25">
      <c r="A202" s="8">
        <v>41569</v>
      </c>
      <c r="B202" s="9">
        <v>2</v>
      </c>
      <c r="C202" s="10" t="s">
        <v>73</v>
      </c>
      <c r="D202" s="10" t="s">
        <v>76</v>
      </c>
      <c r="E202" s="11" t="s">
        <v>162</v>
      </c>
      <c r="F202" s="12" t="s">
        <v>78</v>
      </c>
      <c r="G202" s="14" t="s">
        <v>81</v>
      </c>
      <c r="H202" s="11">
        <v>1</v>
      </c>
      <c r="I202" s="11">
        <f t="shared" si="4"/>
        <v>0.05</v>
      </c>
      <c r="J202" s="11">
        <v>25</v>
      </c>
      <c r="K202" s="11">
        <v>4.8</v>
      </c>
      <c r="M202" s="11" t="s">
        <v>35</v>
      </c>
      <c r="Q202" s="11" t="s">
        <v>35</v>
      </c>
      <c r="R202" s="11">
        <v>4</v>
      </c>
      <c r="V202" s="11">
        <v>0</v>
      </c>
      <c r="Y202" s="11">
        <v>0</v>
      </c>
    </row>
    <row r="203" spans="1:27" x14ac:dyDescent="0.25">
      <c r="A203" s="8">
        <v>41569</v>
      </c>
      <c r="B203" s="9">
        <v>2</v>
      </c>
      <c r="C203" s="10" t="s">
        <v>73</v>
      </c>
      <c r="D203" s="10" t="s">
        <v>76</v>
      </c>
      <c r="E203" s="11" t="s">
        <v>162</v>
      </c>
      <c r="F203" s="12" t="s">
        <v>78</v>
      </c>
      <c r="G203" s="14" t="s">
        <v>79</v>
      </c>
      <c r="H203" s="11">
        <v>1</v>
      </c>
      <c r="I203" s="11">
        <f t="shared" si="4"/>
        <v>0.05</v>
      </c>
      <c r="J203" s="11">
        <v>25</v>
      </c>
      <c r="K203" s="11">
        <v>4.8</v>
      </c>
      <c r="M203" s="11" t="s">
        <v>35</v>
      </c>
      <c r="Q203" s="11" t="s">
        <v>35</v>
      </c>
      <c r="R203" s="11">
        <v>5</v>
      </c>
      <c r="V203" s="11">
        <v>0</v>
      </c>
      <c r="Y203" s="11">
        <v>0</v>
      </c>
    </row>
    <row r="204" spans="1:27" x14ac:dyDescent="0.25">
      <c r="A204" s="8">
        <v>41569</v>
      </c>
      <c r="B204" s="9">
        <v>2</v>
      </c>
      <c r="C204" s="10" t="s">
        <v>73</v>
      </c>
      <c r="D204" s="10" t="s">
        <v>76</v>
      </c>
      <c r="E204" s="11" t="s">
        <v>162</v>
      </c>
      <c r="F204" s="12" t="s">
        <v>78</v>
      </c>
      <c r="G204" s="14" t="s">
        <v>79</v>
      </c>
      <c r="H204" s="11">
        <v>1</v>
      </c>
      <c r="I204" s="11">
        <f t="shared" si="4"/>
        <v>0.05</v>
      </c>
      <c r="J204" s="11">
        <v>25</v>
      </c>
      <c r="K204" s="11">
        <v>4.8</v>
      </c>
      <c r="M204" s="11" t="s">
        <v>35</v>
      </c>
      <c r="Q204" s="11" t="s">
        <v>35</v>
      </c>
      <c r="R204" s="11">
        <v>6</v>
      </c>
      <c r="V204" s="11">
        <v>0</v>
      </c>
      <c r="Y204" s="11">
        <v>0</v>
      </c>
      <c r="AA204" s="11" t="s">
        <v>462</v>
      </c>
    </row>
    <row r="205" spans="1:27" x14ac:dyDescent="0.25">
      <c r="A205" s="8">
        <v>41569</v>
      </c>
      <c r="B205" s="9">
        <v>2</v>
      </c>
      <c r="C205" s="10" t="s">
        <v>73</v>
      </c>
      <c r="D205" s="10" t="s">
        <v>76</v>
      </c>
      <c r="E205" s="11" t="s">
        <v>162</v>
      </c>
      <c r="F205" s="12" t="s">
        <v>78</v>
      </c>
      <c r="G205" s="14" t="s">
        <v>87</v>
      </c>
      <c r="H205" s="11">
        <v>1</v>
      </c>
      <c r="I205" s="11">
        <f t="shared" si="4"/>
        <v>0.05</v>
      </c>
      <c r="J205" s="11">
        <v>25</v>
      </c>
      <c r="K205" s="11">
        <v>4.8</v>
      </c>
      <c r="M205" s="11" t="s">
        <v>35</v>
      </c>
      <c r="Q205" s="11" t="s">
        <v>35</v>
      </c>
      <c r="R205" s="11">
        <v>7</v>
      </c>
      <c r="V205" s="11">
        <v>0</v>
      </c>
      <c r="Y205" s="11">
        <v>0</v>
      </c>
    </row>
    <row r="206" spans="1:27" x14ac:dyDescent="0.25">
      <c r="A206" s="8">
        <v>41569</v>
      </c>
      <c r="B206" s="9">
        <v>2</v>
      </c>
      <c r="C206" s="10" t="s">
        <v>73</v>
      </c>
      <c r="D206" s="10" t="s">
        <v>76</v>
      </c>
      <c r="E206" s="11" t="s">
        <v>162</v>
      </c>
      <c r="F206" s="12" t="s">
        <v>78</v>
      </c>
      <c r="G206" s="14" t="s">
        <v>86</v>
      </c>
      <c r="H206" s="11">
        <v>1</v>
      </c>
      <c r="I206" s="11">
        <f t="shared" si="4"/>
        <v>0.05</v>
      </c>
      <c r="J206" s="11">
        <v>25</v>
      </c>
      <c r="K206" s="11">
        <v>4.8</v>
      </c>
      <c r="M206" s="11" t="s">
        <v>35</v>
      </c>
      <c r="Q206" s="11" t="s">
        <v>35</v>
      </c>
      <c r="R206" s="11">
        <v>8</v>
      </c>
      <c r="V206" s="11">
        <v>0</v>
      </c>
      <c r="Y206" s="11">
        <v>1</v>
      </c>
      <c r="Z206" s="11" t="s">
        <v>138</v>
      </c>
    </row>
    <row r="207" spans="1:27" x14ac:dyDescent="0.25">
      <c r="A207" s="8">
        <v>41569</v>
      </c>
      <c r="B207" s="9">
        <v>2</v>
      </c>
      <c r="C207" s="10" t="s">
        <v>73</v>
      </c>
      <c r="D207" s="10" t="s">
        <v>76</v>
      </c>
      <c r="E207" s="11" t="s">
        <v>162</v>
      </c>
      <c r="F207" s="12" t="s">
        <v>78</v>
      </c>
      <c r="G207" s="14" t="s">
        <v>86</v>
      </c>
      <c r="H207" s="11">
        <v>1</v>
      </c>
      <c r="I207" s="11">
        <f t="shared" si="4"/>
        <v>0.05</v>
      </c>
      <c r="J207" s="11">
        <v>25</v>
      </c>
      <c r="K207" s="11">
        <v>4.8</v>
      </c>
      <c r="M207" s="11" t="s">
        <v>35</v>
      </c>
      <c r="Q207" s="11" t="s">
        <v>35</v>
      </c>
      <c r="R207" s="11">
        <v>9</v>
      </c>
      <c r="V207" s="11">
        <v>0</v>
      </c>
      <c r="Y207" s="11">
        <v>0</v>
      </c>
      <c r="AA207" s="11" t="s">
        <v>463</v>
      </c>
    </row>
    <row r="208" spans="1:27" x14ac:dyDescent="0.25">
      <c r="A208" s="8">
        <v>41579</v>
      </c>
      <c r="B208" s="9">
        <v>3</v>
      </c>
      <c r="C208" s="10" t="s">
        <v>73</v>
      </c>
      <c r="D208" s="10" t="s">
        <v>74</v>
      </c>
      <c r="E208" s="11" t="s">
        <v>77</v>
      </c>
      <c r="F208" s="12" t="s">
        <v>78</v>
      </c>
      <c r="G208" s="14" t="s">
        <v>81</v>
      </c>
      <c r="H208" s="11">
        <v>1</v>
      </c>
      <c r="I208" s="11">
        <f t="shared" si="4"/>
        <v>0.05</v>
      </c>
      <c r="J208" s="11">
        <v>25</v>
      </c>
      <c r="K208" s="11">
        <v>4.9000000000000004</v>
      </c>
      <c r="M208" s="11" t="s">
        <v>35</v>
      </c>
      <c r="Q208" s="11" t="s">
        <v>35</v>
      </c>
      <c r="R208" s="11">
        <v>1</v>
      </c>
      <c r="V208" s="318">
        <v>1</v>
      </c>
      <c r="X208" s="11" t="s">
        <v>146</v>
      </c>
      <c r="Y208" s="11">
        <v>1</v>
      </c>
      <c r="Z208" s="11" t="s">
        <v>416</v>
      </c>
    </row>
    <row r="209" spans="1:27" x14ac:dyDescent="0.25">
      <c r="A209" s="8">
        <v>41579</v>
      </c>
      <c r="B209" s="9">
        <v>3</v>
      </c>
      <c r="C209" s="10" t="s">
        <v>73</v>
      </c>
      <c r="D209" s="10" t="s">
        <v>74</v>
      </c>
      <c r="E209" s="11" t="s">
        <v>77</v>
      </c>
      <c r="F209" s="12" t="s">
        <v>78</v>
      </c>
      <c r="G209" s="14" t="s">
        <v>81</v>
      </c>
      <c r="H209" s="11">
        <v>1</v>
      </c>
      <c r="I209" s="11">
        <f t="shared" si="4"/>
        <v>0.05</v>
      </c>
      <c r="J209" s="11">
        <v>25</v>
      </c>
      <c r="K209" s="11">
        <v>4.9000000000000004</v>
      </c>
      <c r="M209" s="11" t="s">
        <v>35</v>
      </c>
      <c r="Q209" s="11" t="s">
        <v>35</v>
      </c>
      <c r="R209" s="11">
        <v>2</v>
      </c>
      <c r="V209" s="11">
        <v>0</v>
      </c>
      <c r="Y209" s="11">
        <v>1</v>
      </c>
      <c r="Z209" s="11" t="s">
        <v>209</v>
      </c>
    </row>
    <row r="210" spans="1:27" x14ac:dyDescent="0.25">
      <c r="A210" s="8">
        <v>41579</v>
      </c>
      <c r="B210" s="9">
        <v>3</v>
      </c>
      <c r="C210" s="10" t="s">
        <v>73</v>
      </c>
      <c r="D210" s="10" t="s">
        <v>74</v>
      </c>
      <c r="E210" s="11" t="s">
        <v>77</v>
      </c>
      <c r="F210" s="12" t="s">
        <v>78</v>
      </c>
      <c r="G210" s="14" t="s">
        <v>81</v>
      </c>
      <c r="H210" s="11">
        <v>1</v>
      </c>
      <c r="I210" s="11">
        <f t="shared" si="4"/>
        <v>0.05</v>
      </c>
      <c r="J210" s="11">
        <v>25</v>
      </c>
      <c r="K210" s="11">
        <v>4.9000000000000004</v>
      </c>
      <c r="M210" s="11" t="s">
        <v>35</v>
      </c>
      <c r="Q210" s="11" t="s">
        <v>35</v>
      </c>
      <c r="R210" s="11">
        <v>3</v>
      </c>
      <c r="V210" s="11">
        <v>0</v>
      </c>
      <c r="Y210" s="11">
        <v>1</v>
      </c>
      <c r="Z210" s="11" t="s">
        <v>209</v>
      </c>
    </row>
    <row r="211" spans="1:27" x14ac:dyDescent="0.25">
      <c r="A211" s="8">
        <v>41579</v>
      </c>
      <c r="B211" s="9">
        <v>3</v>
      </c>
      <c r="C211" s="10" t="s">
        <v>73</v>
      </c>
      <c r="D211" s="10" t="s">
        <v>74</v>
      </c>
      <c r="E211" s="11" t="s">
        <v>77</v>
      </c>
      <c r="F211" s="12" t="s">
        <v>78</v>
      </c>
      <c r="G211" s="14" t="s">
        <v>81</v>
      </c>
      <c r="H211" s="11">
        <v>1</v>
      </c>
      <c r="I211" s="11">
        <f t="shared" si="4"/>
        <v>0.05</v>
      </c>
      <c r="J211" s="11">
        <v>25</v>
      </c>
      <c r="K211" s="11">
        <v>4.9000000000000004</v>
      </c>
      <c r="M211" s="11" t="s">
        <v>35</v>
      </c>
      <c r="Q211" s="11" t="s">
        <v>35</v>
      </c>
      <c r="R211" s="11">
        <v>4</v>
      </c>
      <c r="V211" s="11">
        <v>0</v>
      </c>
      <c r="X211" s="11" t="s">
        <v>181</v>
      </c>
      <c r="Y211" s="11">
        <v>0</v>
      </c>
    </row>
    <row r="212" spans="1:27" x14ac:dyDescent="0.25">
      <c r="A212" s="8">
        <v>41579</v>
      </c>
      <c r="B212" s="9">
        <v>3</v>
      </c>
      <c r="C212" s="10" t="s">
        <v>73</v>
      </c>
      <c r="D212" s="10" t="s">
        <v>74</v>
      </c>
      <c r="E212" s="11" t="s">
        <v>77</v>
      </c>
      <c r="F212" s="12" t="s">
        <v>78</v>
      </c>
      <c r="G212" s="14" t="s">
        <v>81</v>
      </c>
      <c r="H212" s="11">
        <v>1</v>
      </c>
      <c r="I212" s="11">
        <f t="shared" si="4"/>
        <v>0.05</v>
      </c>
      <c r="J212" s="11">
        <v>25</v>
      </c>
      <c r="K212" s="11">
        <v>4.9000000000000004</v>
      </c>
      <c r="M212" s="11" t="s">
        <v>35</v>
      </c>
      <c r="Q212" s="11" t="s">
        <v>35</v>
      </c>
      <c r="R212" s="11">
        <v>5</v>
      </c>
      <c r="V212" s="11">
        <v>0</v>
      </c>
      <c r="Y212" s="11">
        <v>0</v>
      </c>
    </row>
    <row r="213" spans="1:27" x14ac:dyDescent="0.25">
      <c r="A213" s="8">
        <v>41579</v>
      </c>
      <c r="B213" s="9">
        <v>3</v>
      </c>
      <c r="C213" s="10" t="s">
        <v>73</v>
      </c>
      <c r="D213" s="10" t="s">
        <v>74</v>
      </c>
      <c r="E213" s="11" t="s">
        <v>77</v>
      </c>
      <c r="F213" s="12" t="s">
        <v>78</v>
      </c>
      <c r="G213" s="14" t="s">
        <v>79</v>
      </c>
      <c r="H213" s="11">
        <v>1</v>
      </c>
      <c r="I213" s="11">
        <f t="shared" si="4"/>
        <v>0.05</v>
      </c>
      <c r="J213" s="11">
        <v>25</v>
      </c>
      <c r="K213" s="11">
        <v>4.9000000000000004</v>
      </c>
      <c r="M213" s="11" t="s">
        <v>35</v>
      </c>
      <c r="Q213" s="11" t="s">
        <v>35</v>
      </c>
      <c r="R213" s="11">
        <v>6</v>
      </c>
      <c r="V213" s="11">
        <v>0</v>
      </c>
      <c r="Y213" s="11">
        <v>0</v>
      </c>
      <c r="AA213" s="11" t="s">
        <v>462</v>
      </c>
    </row>
    <row r="214" spans="1:27" x14ac:dyDescent="0.25">
      <c r="A214" s="8">
        <v>41579</v>
      </c>
      <c r="B214" s="9">
        <v>3</v>
      </c>
      <c r="C214" s="10" t="s">
        <v>73</v>
      </c>
      <c r="D214" s="10" t="s">
        <v>74</v>
      </c>
      <c r="E214" s="11" t="s">
        <v>77</v>
      </c>
      <c r="F214" s="12" t="s">
        <v>78</v>
      </c>
      <c r="G214" s="14" t="s">
        <v>89</v>
      </c>
      <c r="H214" s="11">
        <v>1</v>
      </c>
      <c r="I214" s="11">
        <f t="shared" si="4"/>
        <v>0.05</v>
      </c>
      <c r="J214" s="11">
        <v>25</v>
      </c>
      <c r="K214" s="11">
        <v>4.9000000000000004</v>
      </c>
      <c r="M214" s="11" t="s">
        <v>35</v>
      </c>
      <c r="Q214" s="11" t="s">
        <v>35</v>
      </c>
      <c r="R214" s="11">
        <v>7</v>
      </c>
      <c r="V214" s="11">
        <v>0</v>
      </c>
      <c r="Y214" s="11">
        <v>1</v>
      </c>
      <c r="Z214" s="11" t="s">
        <v>410</v>
      </c>
    </row>
    <row r="215" spans="1:27" x14ac:dyDescent="0.25">
      <c r="A215" s="8">
        <v>41579</v>
      </c>
      <c r="B215" s="9">
        <v>3</v>
      </c>
      <c r="C215" s="10" t="s">
        <v>73</v>
      </c>
      <c r="D215" s="10" t="s">
        <v>74</v>
      </c>
      <c r="E215" s="11" t="s">
        <v>77</v>
      </c>
      <c r="F215" s="12" t="s">
        <v>78</v>
      </c>
      <c r="G215" s="14" t="s">
        <v>81</v>
      </c>
      <c r="H215" s="11">
        <v>1</v>
      </c>
      <c r="I215" s="11">
        <f t="shared" si="4"/>
        <v>0.05</v>
      </c>
      <c r="J215" s="11">
        <v>25</v>
      </c>
      <c r="K215" s="11">
        <v>4.9000000000000004</v>
      </c>
      <c r="M215" s="11" t="s">
        <v>35</v>
      </c>
      <c r="Q215" s="11" t="s">
        <v>35</v>
      </c>
      <c r="R215" s="11">
        <v>8</v>
      </c>
      <c r="V215" s="318">
        <v>1</v>
      </c>
      <c r="W215" s="318" t="s">
        <v>416</v>
      </c>
      <c r="X215" s="318" t="s">
        <v>180</v>
      </c>
      <c r="Y215" s="318">
        <v>1</v>
      </c>
      <c r="Z215" s="318" t="s">
        <v>416</v>
      </c>
      <c r="AA215" s="318" t="s">
        <v>465</v>
      </c>
    </row>
    <row r="216" spans="1:27" x14ac:dyDescent="0.25">
      <c r="A216" s="8">
        <v>41579</v>
      </c>
      <c r="B216" s="9">
        <v>3</v>
      </c>
      <c r="C216" s="10" t="s">
        <v>73</v>
      </c>
      <c r="D216" s="10" t="s">
        <v>75</v>
      </c>
      <c r="E216" s="11" t="s">
        <v>77</v>
      </c>
      <c r="F216" s="12" t="s">
        <v>78</v>
      </c>
      <c r="G216" s="14" t="s">
        <v>86</v>
      </c>
      <c r="H216" s="11">
        <v>1</v>
      </c>
      <c r="I216" s="11">
        <f t="shared" ref="I216:I279" si="5">H216/20</f>
        <v>0.05</v>
      </c>
      <c r="J216" s="11">
        <v>25</v>
      </c>
      <c r="K216" s="11">
        <v>4.75</v>
      </c>
      <c r="M216" s="11" t="s">
        <v>35</v>
      </c>
      <c r="Q216" s="11" t="s">
        <v>35</v>
      </c>
      <c r="R216" s="11">
        <v>1</v>
      </c>
      <c r="V216" s="11">
        <v>1</v>
      </c>
      <c r="W216" s="11" t="s">
        <v>183</v>
      </c>
      <c r="X216" s="11" t="s">
        <v>418</v>
      </c>
      <c r="Y216" s="11">
        <v>1</v>
      </c>
      <c r="Z216" s="11" t="s">
        <v>138</v>
      </c>
    </row>
    <row r="217" spans="1:27" x14ac:dyDescent="0.25">
      <c r="A217" s="8">
        <v>41579</v>
      </c>
      <c r="B217" s="9">
        <v>3</v>
      </c>
      <c r="C217" s="10" t="s">
        <v>73</v>
      </c>
      <c r="D217" s="10" t="s">
        <v>75</v>
      </c>
      <c r="E217" s="11" t="s">
        <v>77</v>
      </c>
      <c r="F217" s="12" t="s">
        <v>78</v>
      </c>
      <c r="G217" s="14" t="s">
        <v>86</v>
      </c>
      <c r="H217" s="11">
        <v>1</v>
      </c>
      <c r="I217" s="11">
        <f t="shared" si="5"/>
        <v>0.05</v>
      </c>
      <c r="J217" s="11">
        <v>25</v>
      </c>
      <c r="K217" s="11">
        <v>4.75</v>
      </c>
      <c r="M217" s="11" t="s">
        <v>35</v>
      </c>
      <c r="Q217" s="11" t="s">
        <v>35</v>
      </c>
      <c r="R217" s="11">
        <v>2</v>
      </c>
      <c r="V217" s="11">
        <v>1</v>
      </c>
      <c r="W217" s="11" t="s">
        <v>183</v>
      </c>
      <c r="X217" s="11" t="s">
        <v>418</v>
      </c>
      <c r="Y217" s="11">
        <v>1</v>
      </c>
      <c r="Z217" s="11" t="s">
        <v>138</v>
      </c>
    </row>
    <row r="218" spans="1:27" x14ac:dyDescent="0.25">
      <c r="A218" s="8">
        <v>41579</v>
      </c>
      <c r="B218" s="9">
        <v>3</v>
      </c>
      <c r="C218" s="10" t="s">
        <v>73</v>
      </c>
      <c r="D218" s="10" t="s">
        <v>75</v>
      </c>
      <c r="E218" s="11" t="s">
        <v>77</v>
      </c>
      <c r="F218" s="12" t="s">
        <v>78</v>
      </c>
      <c r="G218" s="14" t="s">
        <v>81</v>
      </c>
      <c r="H218" s="11">
        <v>1</v>
      </c>
      <c r="I218" s="11">
        <f t="shared" si="5"/>
        <v>0.05</v>
      </c>
      <c r="J218" s="11">
        <v>25</v>
      </c>
      <c r="K218" s="11">
        <v>4.75</v>
      </c>
      <c r="M218" s="11" t="s">
        <v>35</v>
      </c>
      <c r="Q218" s="11" t="s">
        <v>35</v>
      </c>
      <c r="R218" s="11">
        <v>3</v>
      </c>
      <c r="V218" s="11">
        <v>0</v>
      </c>
      <c r="Y218" s="11">
        <v>0</v>
      </c>
    </row>
    <row r="219" spans="1:27" x14ac:dyDescent="0.25">
      <c r="A219" s="8">
        <v>41579</v>
      </c>
      <c r="B219" s="9">
        <v>3</v>
      </c>
      <c r="C219" s="10" t="s">
        <v>73</v>
      </c>
      <c r="D219" s="10" t="s">
        <v>75</v>
      </c>
      <c r="E219" s="11" t="s">
        <v>77</v>
      </c>
      <c r="F219" s="12" t="s">
        <v>78</v>
      </c>
      <c r="G219" s="14" t="s">
        <v>89</v>
      </c>
      <c r="H219" s="11">
        <v>1</v>
      </c>
      <c r="I219" s="11">
        <f t="shared" si="5"/>
        <v>0.05</v>
      </c>
      <c r="J219" s="11">
        <v>25</v>
      </c>
      <c r="K219" s="11">
        <v>4.75</v>
      </c>
      <c r="M219" s="11" t="s">
        <v>35</v>
      </c>
      <c r="Q219" s="11" t="s">
        <v>35</v>
      </c>
      <c r="R219" s="11">
        <v>4</v>
      </c>
      <c r="V219" s="318">
        <v>1</v>
      </c>
      <c r="W219" s="318"/>
      <c r="X219" s="318" t="s">
        <v>185</v>
      </c>
      <c r="Y219" s="318">
        <v>1</v>
      </c>
      <c r="Z219" s="318" t="s">
        <v>147</v>
      </c>
      <c r="AA219" s="318" t="s">
        <v>500</v>
      </c>
    </row>
    <row r="220" spans="1:27" x14ac:dyDescent="0.25">
      <c r="A220" s="8">
        <v>41579</v>
      </c>
      <c r="B220" s="9">
        <v>3</v>
      </c>
      <c r="C220" s="10" t="s">
        <v>73</v>
      </c>
      <c r="D220" s="10" t="s">
        <v>75</v>
      </c>
      <c r="E220" s="11" t="s">
        <v>77</v>
      </c>
      <c r="F220" s="12" t="s">
        <v>78</v>
      </c>
      <c r="G220" s="14" t="s">
        <v>86</v>
      </c>
      <c r="H220" s="11">
        <v>1</v>
      </c>
      <c r="I220" s="11">
        <f t="shared" si="5"/>
        <v>0.05</v>
      </c>
      <c r="J220" s="11">
        <v>25</v>
      </c>
      <c r="K220" s="11">
        <v>4.75</v>
      </c>
      <c r="M220" s="11" t="s">
        <v>35</v>
      </c>
      <c r="Q220" s="11" t="s">
        <v>35</v>
      </c>
      <c r="R220" s="11">
        <v>5</v>
      </c>
      <c r="V220" s="318">
        <v>1</v>
      </c>
      <c r="W220" s="318" t="s">
        <v>183</v>
      </c>
      <c r="X220" s="318" t="s">
        <v>184</v>
      </c>
      <c r="Y220" s="318">
        <v>1</v>
      </c>
      <c r="Z220" s="318" t="s">
        <v>493</v>
      </c>
      <c r="AA220" s="318" t="s">
        <v>462</v>
      </c>
    </row>
    <row r="221" spans="1:27" x14ac:dyDescent="0.25">
      <c r="A221" s="8">
        <v>41579</v>
      </c>
      <c r="B221" s="9">
        <v>3</v>
      </c>
      <c r="C221" s="10" t="s">
        <v>73</v>
      </c>
      <c r="D221" s="10" t="s">
        <v>75</v>
      </c>
      <c r="E221" s="11" t="s">
        <v>77</v>
      </c>
      <c r="F221" s="12" t="s">
        <v>78</v>
      </c>
      <c r="G221" s="14" t="s">
        <v>81</v>
      </c>
      <c r="H221" s="11">
        <v>1</v>
      </c>
      <c r="I221" s="11">
        <f t="shared" si="5"/>
        <v>0.05</v>
      </c>
      <c r="J221" s="11">
        <v>25</v>
      </c>
      <c r="K221" s="11">
        <v>4.75</v>
      </c>
      <c r="M221" s="11" t="s">
        <v>35</v>
      </c>
      <c r="Q221" s="11" t="s">
        <v>35</v>
      </c>
      <c r="R221" s="11">
        <v>6</v>
      </c>
      <c r="V221" s="11">
        <v>0</v>
      </c>
      <c r="Y221" s="11">
        <v>0</v>
      </c>
    </row>
    <row r="222" spans="1:27" x14ac:dyDescent="0.25">
      <c r="A222" s="8">
        <v>41579</v>
      </c>
      <c r="B222" s="9">
        <v>3</v>
      </c>
      <c r="C222" s="10" t="s">
        <v>73</v>
      </c>
      <c r="D222" s="10" t="s">
        <v>75</v>
      </c>
      <c r="E222" s="11" t="s">
        <v>77</v>
      </c>
      <c r="F222" s="12" t="s">
        <v>78</v>
      </c>
      <c r="G222" s="14" t="s">
        <v>81</v>
      </c>
      <c r="H222" s="11">
        <v>1</v>
      </c>
      <c r="I222" s="11">
        <f t="shared" si="5"/>
        <v>0.05</v>
      </c>
      <c r="J222" s="11">
        <v>25</v>
      </c>
      <c r="K222" s="11">
        <v>4.75</v>
      </c>
      <c r="M222" s="11" t="s">
        <v>35</v>
      </c>
      <c r="Q222" s="11" t="s">
        <v>35</v>
      </c>
      <c r="R222" s="11">
        <v>7</v>
      </c>
      <c r="V222" s="11">
        <v>0</v>
      </c>
      <c r="Y222" s="11">
        <v>0</v>
      </c>
    </row>
    <row r="223" spans="1:27" x14ac:dyDescent="0.25">
      <c r="A223" s="8">
        <v>41579</v>
      </c>
      <c r="B223" s="9">
        <v>3</v>
      </c>
      <c r="C223" s="10" t="s">
        <v>73</v>
      </c>
      <c r="D223" s="10" t="s">
        <v>75</v>
      </c>
      <c r="E223" s="11" t="s">
        <v>77</v>
      </c>
      <c r="F223" s="12" t="s">
        <v>78</v>
      </c>
      <c r="G223" s="14" t="s">
        <v>89</v>
      </c>
      <c r="H223" s="11">
        <v>1</v>
      </c>
      <c r="I223" s="11">
        <f t="shared" si="5"/>
        <v>0.05</v>
      </c>
      <c r="J223" s="11">
        <v>25</v>
      </c>
      <c r="K223" s="11">
        <v>4.75</v>
      </c>
      <c r="M223" s="11" t="s">
        <v>35</v>
      </c>
      <c r="Q223" s="11" t="s">
        <v>35</v>
      </c>
      <c r="R223" s="11">
        <v>8</v>
      </c>
      <c r="V223" s="11">
        <v>0</v>
      </c>
      <c r="Y223" s="11">
        <v>0</v>
      </c>
    </row>
    <row r="224" spans="1:27" x14ac:dyDescent="0.25">
      <c r="A224" s="8">
        <v>41579</v>
      </c>
      <c r="B224" s="9">
        <v>3</v>
      </c>
      <c r="C224" s="10" t="s">
        <v>73</v>
      </c>
      <c r="D224" s="10" t="s">
        <v>75</v>
      </c>
      <c r="E224" s="11" t="s">
        <v>77</v>
      </c>
      <c r="F224" s="12" t="s">
        <v>78</v>
      </c>
      <c r="G224" s="14" t="s">
        <v>79</v>
      </c>
      <c r="H224" s="11">
        <v>1</v>
      </c>
      <c r="I224" s="11">
        <f t="shared" si="5"/>
        <v>0.05</v>
      </c>
      <c r="J224" s="11">
        <v>25</v>
      </c>
      <c r="K224" s="11">
        <v>4.75</v>
      </c>
      <c r="M224" s="11" t="s">
        <v>35</v>
      </c>
      <c r="Q224" s="11" t="s">
        <v>35</v>
      </c>
      <c r="R224" s="11">
        <v>9</v>
      </c>
      <c r="V224" s="11">
        <v>1</v>
      </c>
      <c r="X224" s="11" t="s">
        <v>419</v>
      </c>
      <c r="Y224" s="11">
        <v>0</v>
      </c>
    </row>
    <row r="225" spans="1:27" x14ac:dyDescent="0.25">
      <c r="A225" s="8">
        <v>41579</v>
      </c>
      <c r="B225" s="9">
        <v>3</v>
      </c>
      <c r="C225" s="10" t="s">
        <v>73</v>
      </c>
      <c r="D225" s="10" t="s">
        <v>75</v>
      </c>
      <c r="E225" s="11" t="s">
        <v>77</v>
      </c>
      <c r="F225" s="12" t="s">
        <v>78</v>
      </c>
      <c r="G225" s="14" t="s">
        <v>89</v>
      </c>
      <c r="H225" s="11">
        <v>1</v>
      </c>
      <c r="I225" s="11">
        <f t="shared" si="5"/>
        <v>0.05</v>
      </c>
      <c r="J225" s="11">
        <v>25</v>
      </c>
      <c r="K225" s="11">
        <v>4.75</v>
      </c>
      <c r="M225" s="11" t="s">
        <v>35</v>
      </c>
      <c r="Q225" s="11" t="s">
        <v>35</v>
      </c>
      <c r="R225" s="11">
        <v>10</v>
      </c>
      <c r="V225" s="11">
        <v>1</v>
      </c>
      <c r="W225" s="11" t="s">
        <v>183</v>
      </c>
      <c r="X225" s="11" t="s">
        <v>418</v>
      </c>
      <c r="Y225" s="11">
        <v>1</v>
      </c>
      <c r="Z225" s="11" t="s">
        <v>410</v>
      </c>
      <c r="AA225" s="11" t="s">
        <v>467</v>
      </c>
    </row>
    <row r="226" spans="1:27" x14ac:dyDescent="0.25">
      <c r="A226" s="8">
        <v>41579</v>
      </c>
      <c r="B226" s="9">
        <v>3</v>
      </c>
      <c r="C226" s="10" t="s">
        <v>73</v>
      </c>
      <c r="D226" s="10" t="s">
        <v>76</v>
      </c>
      <c r="E226" s="11" t="s">
        <v>77</v>
      </c>
      <c r="F226" s="12" t="s">
        <v>78</v>
      </c>
      <c r="G226" s="14" t="s">
        <v>103</v>
      </c>
      <c r="H226" s="11">
        <v>1</v>
      </c>
      <c r="I226" s="11">
        <f t="shared" si="5"/>
        <v>0.05</v>
      </c>
      <c r="J226" s="11">
        <v>25</v>
      </c>
      <c r="K226" s="11">
        <v>4.8</v>
      </c>
      <c r="M226" s="11" t="s">
        <v>35</v>
      </c>
      <c r="Q226" s="11" t="s">
        <v>35</v>
      </c>
      <c r="R226" s="11">
        <v>1</v>
      </c>
      <c r="V226" s="11">
        <v>0</v>
      </c>
      <c r="X226" s="11" t="s">
        <v>188</v>
      </c>
      <c r="Y226" s="11">
        <v>1</v>
      </c>
      <c r="Z226" s="11" t="s">
        <v>410</v>
      </c>
    </row>
    <row r="227" spans="1:27" x14ac:dyDescent="0.25">
      <c r="A227" s="8">
        <v>41579</v>
      </c>
      <c r="B227" s="9">
        <v>3</v>
      </c>
      <c r="C227" s="10" t="s">
        <v>73</v>
      </c>
      <c r="D227" s="10" t="s">
        <v>76</v>
      </c>
      <c r="E227" s="11" t="s">
        <v>77</v>
      </c>
      <c r="F227" s="12" t="s">
        <v>78</v>
      </c>
      <c r="G227" s="14" t="s">
        <v>87</v>
      </c>
      <c r="H227" s="11">
        <v>1</v>
      </c>
      <c r="I227" s="11">
        <f t="shared" si="5"/>
        <v>0.05</v>
      </c>
      <c r="J227" s="11">
        <v>25</v>
      </c>
      <c r="K227" s="11">
        <v>4.8</v>
      </c>
      <c r="M227" s="11" t="s">
        <v>35</v>
      </c>
      <c r="Q227" s="11" t="s">
        <v>35</v>
      </c>
      <c r="R227" s="11">
        <v>2</v>
      </c>
      <c r="V227" s="11">
        <v>0</v>
      </c>
      <c r="X227" s="11" t="s">
        <v>189</v>
      </c>
      <c r="Y227" s="11">
        <v>0</v>
      </c>
    </row>
    <row r="228" spans="1:27" x14ac:dyDescent="0.25">
      <c r="A228" s="8">
        <v>41579</v>
      </c>
      <c r="B228" s="9">
        <v>3</v>
      </c>
      <c r="C228" s="10" t="s">
        <v>73</v>
      </c>
      <c r="D228" s="10" t="s">
        <v>76</v>
      </c>
      <c r="E228" s="11" t="s">
        <v>77</v>
      </c>
      <c r="F228" s="12" t="s">
        <v>78</v>
      </c>
      <c r="G228" s="14" t="s">
        <v>81</v>
      </c>
      <c r="H228" s="11">
        <v>1</v>
      </c>
      <c r="I228" s="11">
        <f t="shared" si="5"/>
        <v>0.05</v>
      </c>
      <c r="J228" s="11">
        <v>25</v>
      </c>
      <c r="K228" s="11">
        <v>4.8</v>
      </c>
      <c r="M228" s="11" t="s">
        <v>35</v>
      </c>
      <c r="Q228" s="11" t="s">
        <v>35</v>
      </c>
      <c r="R228" s="11">
        <v>3</v>
      </c>
      <c r="V228" s="318">
        <v>1</v>
      </c>
      <c r="W228" s="318" t="s">
        <v>417</v>
      </c>
      <c r="X228" s="318" t="s">
        <v>186</v>
      </c>
      <c r="Y228" s="318">
        <v>1</v>
      </c>
      <c r="Z228" s="318" t="s">
        <v>416</v>
      </c>
      <c r="AA228" s="318" t="s">
        <v>468</v>
      </c>
    </row>
    <row r="229" spans="1:27" x14ac:dyDescent="0.25">
      <c r="A229" s="8">
        <v>41579</v>
      </c>
      <c r="B229" s="9">
        <v>3</v>
      </c>
      <c r="C229" s="10" t="s">
        <v>73</v>
      </c>
      <c r="D229" s="10" t="s">
        <v>76</v>
      </c>
      <c r="E229" s="11" t="s">
        <v>77</v>
      </c>
      <c r="F229" s="12" t="s">
        <v>78</v>
      </c>
      <c r="G229" s="14" t="s">
        <v>81</v>
      </c>
      <c r="H229" s="11">
        <v>1</v>
      </c>
      <c r="I229" s="11">
        <f t="shared" si="5"/>
        <v>0.05</v>
      </c>
      <c r="J229" s="11">
        <v>25</v>
      </c>
      <c r="K229" s="11">
        <v>4.8</v>
      </c>
      <c r="M229" s="11" t="s">
        <v>35</v>
      </c>
      <c r="Q229" s="11" t="s">
        <v>35</v>
      </c>
      <c r="R229" s="11">
        <v>4</v>
      </c>
      <c r="V229" s="11">
        <v>0</v>
      </c>
      <c r="X229" s="11" t="s">
        <v>190</v>
      </c>
      <c r="Y229" s="11">
        <v>0</v>
      </c>
    </row>
    <row r="230" spans="1:27" x14ac:dyDescent="0.25">
      <c r="A230" s="8">
        <v>41579</v>
      </c>
      <c r="B230" s="9">
        <v>3</v>
      </c>
      <c r="C230" s="10" t="s">
        <v>73</v>
      </c>
      <c r="D230" s="10" t="s">
        <v>76</v>
      </c>
      <c r="E230" s="11" t="s">
        <v>77</v>
      </c>
      <c r="F230" s="12" t="s">
        <v>78</v>
      </c>
      <c r="G230" s="14" t="s">
        <v>79</v>
      </c>
      <c r="H230" s="11">
        <v>1</v>
      </c>
      <c r="I230" s="11">
        <f t="shared" si="5"/>
        <v>0.05</v>
      </c>
      <c r="J230" s="11">
        <v>25</v>
      </c>
      <c r="K230" s="11">
        <v>4.8</v>
      </c>
      <c r="M230" s="11" t="s">
        <v>35</v>
      </c>
      <c r="Q230" s="11" t="s">
        <v>35</v>
      </c>
      <c r="R230" s="11">
        <v>5</v>
      </c>
      <c r="V230" s="11">
        <v>0</v>
      </c>
      <c r="Y230" s="11">
        <v>0</v>
      </c>
    </row>
    <row r="231" spans="1:27" x14ac:dyDescent="0.25">
      <c r="A231" s="8">
        <v>41579</v>
      </c>
      <c r="B231" s="9">
        <v>3</v>
      </c>
      <c r="C231" s="10" t="s">
        <v>73</v>
      </c>
      <c r="D231" s="10" t="s">
        <v>76</v>
      </c>
      <c r="E231" s="11" t="s">
        <v>77</v>
      </c>
      <c r="F231" s="12" t="s">
        <v>78</v>
      </c>
      <c r="G231" s="14" t="s">
        <v>79</v>
      </c>
      <c r="H231" s="11">
        <v>1</v>
      </c>
      <c r="I231" s="11">
        <f t="shared" si="5"/>
        <v>0.05</v>
      </c>
      <c r="J231" s="11">
        <v>25</v>
      </c>
      <c r="K231" s="11">
        <v>4.8</v>
      </c>
      <c r="M231" s="11" t="s">
        <v>35</v>
      </c>
      <c r="Q231" s="11" t="s">
        <v>35</v>
      </c>
      <c r="R231" s="11">
        <v>6</v>
      </c>
      <c r="V231" s="11">
        <v>0</v>
      </c>
      <c r="Y231" s="11">
        <v>0</v>
      </c>
      <c r="AA231" s="11" t="s">
        <v>462</v>
      </c>
    </row>
    <row r="232" spans="1:27" x14ac:dyDescent="0.25">
      <c r="A232" s="8">
        <v>41579</v>
      </c>
      <c r="B232" s="9">
        <v>3</v>
      </c>
      <c r="C232" s="10" t="s">
        <v>73</v>
      </c>
      <c r="D232" s="10" t="s">
        <v>76</v>
      </c>
      <c r="E232" s="11" t="s">
        <v>77</v>
      </c>
      <c r="F232" s="12" t="s">
        <v>78</v>
      </c>
      <c r="G232" s="14" t="s">
        <v>87</v>
      </c>
      <c r="H232" s="11">
        <v>1</v>
      </c>
      <c r="I232" s="11">
        <f t="shared" si="5"/>
        <v>0.05</v>
      </c>
      <c r="J232" s="11">
        <v>25</v>
      </c>
      <c r="K232" s="11">
        <v>4.8</v>
      </c>
      <c r="M232" s="11" t="s">
        <v>35</v>
      </c>
      <c r="Q232" s="11" t="s">
        <v>35</v>
      </c>
      <c r="R232" s="11">
        <v>7</v>
      </c>
      <c r="V232" s="11">
        <v>0</v>
      </c>
      <c r="Y232" s="11">
        <v>0</v>
      </c>
    </row>
    <row r="233" spans="1:27" x14ac:dyDescent="0.25">
      <c r="A233" s="8">
        <v>41579</v>
      </c>
      <c r="B233" s="9">
        <v>3</v>
      </c>
      <c r="C233" s="10" t="s">
        <v>73</v>
      </c>
      <c r="D233" s="10" t="s">
        <v>76</v>
      </c>
      <c r="E233" s="11" t="s">
        <v>77</v>
      </c>
      <c r="F233" s="12" t="s">
        <v>78</v>
      </c>
      <c r="G233" s="14" t="s">
        <v>86</v>
      </c>
      <c r="H233" s="11">
        <v>1</v>
      </c>
      <c r="I233" s="11">
        <f t="shared" si="5"/>
        <v>0.05</v>
      </c>
      <c r="J233" s="11">
        <v>25</v>
      </c>
      <c r="K233" s="11">
        <v>4.8</v>
      </c>
      <c r="M233" s="11" t="s">
        <v>35</v>
      </c>
      <c r="Q233" s="11" t="s">
        <v>35</v>
      </c>
      <c r="R233" s="11">
        <v>8</v>
      </c>
      <c r="V233" s="11">
        <v>1</v>
      </c>
      <c r="W233" s="11" t="s">
        <v>183</v>
      </c>
      <c r="X233" s="11" t="s">
        <v>420</v>
      </c>
      <c r="Y233" s="11">
        <v>1</v>
      </c>
      <c r="Z233" s="11" t="s">
        <v>410</v>
      </c>
      <c r="AA233" s="11" t="s">
        <v>462</v>
      </c>
    </row>
    <row r="234" spans="1:27" x14ac:dyDescent="0.25">
      <c r="A234" s="8">
        <v>41579</v>
      </c>
      <c r="B234" s="9">
        <v>3</v>
      </c>
      <c r="C234" s="10" t="s">
        <v>73</v>
      </c>
      <c r="D234" s="10" t="s">
        <v>76</v>
      </c>
      <c r="E234" s="11" t="s">
        <v>77</v>
      </c>
      <c r="F234" s="12" t="s">
        <v>78</v>
      </c>
      <c r="G234" s="14" t="s">
        <v>86</v>
      </c>
      <c r="H234" s="11">
        <v>1</v>
      </c>
      <c r="I234" s="11">
        <f t="shared" si="5"/>
        <v>0.05</v>
      </c>
      <c r="J234" s="11">
        <v>25</v>
      </c>
      <c r="K234" s="11">
        <v>4.8</v>
      </c>
      <c r="M234" s="11" t="s">
        <v>35</v>
      </c>
      <c r="Q234" s="11" t="s">
        <v>35</v>
      </c>
      <c r="R234" s="11">
        <v>9</v>
      </c>
      <c r="V234" s="318">
        <v>1</v>
      </c>
      <c r="W234" s="318" t="s">
        <v>183</v>
      </c>
      <c r="X234" s="318" t="s">
        <v>187</v>
      </c>
      <c r="Y234" s="318">
        <v>1</v>
      </c>
      <c r="Z234" s="318" t="s">
        <v>410</v>
      </c>
      <c r="AA234" s="318"/>
    </row>
    <row r="235" spans="1:27" x14ac:dyDescent="0.25">
      <c r="A235" s="8">
        <v>41585</v>
      </c>
      <c r="B235" s="9">
        <v>4</v>
      </c>
      <c r="C235" s="10" t="s">
        <v>73</v>
      </c>
      <c r="D235" s="10" t="s">
        <v>74</v>
      </c>
      <c r="E235" s="11" t="s">
        <v>27</v>
      </c>
      <c r="F235" s="12" t="s">
        <v>78</v>
      </c>
      <c r="G235" s="14" t="s">
        <v>81</v>
      </c>
      <c r="H235" s="11">
        <v>1</v>
      </c>
      <c r="I235" s="11">
        <f t="shared" si="5"/>
        <v>0.05</v>
      </c>
      <c r="J235" s="11">
        <v>25</v>
      </c>
      <c r="K235" s="11">
        <v>4.9000000000000004</v>
      </c>
      <c r="M235" s="11" t="s">
        <v>35</v>
      </c>
      <c r="Q235" s="11" t="s">
        <v>35</v>
      </c>
      <c r="R235" s="11">
        <v>1</v>
      </c>
      <c r="V235" s="11">
        <v>0</v>
      </c>
      <c r="Y235" s="11">
        <v>1</v>
      </c>
      <c r="Z235" s="11" t="s">
        <v>416</v>
      </c>
    </row>
    <row r="236" spans="1:27" x14ac:dyDescent="0.25">
      <c r="A236" s="8">
        <v>41585</v>
      </c>
      <c r="B236" s="9">
        <v>4</v>
      </c>
      <c r="C236" s="10" t="s">
        <v>73</v>
      </c>
      <c r="D236" s="10" t="s">
        <v>74</v>
      </c>
      <c r="E236" s="11" t="s">
        <v>27</v>
      </c>
      <c r="F236" s="12" t="s">
        <v>78</v>
      </c>
      <c r="G236" s="14" t="s">
        <v>81</v>
      </c>
      <c r="H236" s="11">
        <v>1</v>
      </c>
      <c r="I236" s="11">
        <f t="shared" si="5"/>
        <v>0.05</v>
      </c>
      <c r="J236" s="11">
        <v>25</v>
      </c>
      <c r="K236" s="11">
        <v>4.9000000000000004</v>
      </c>
      <c r="M236" s="11" t="s">
        <v>35</v>
      </c>
      <c r="Q236" s="11" t="s">
        <v>35</v>
      </c>
      <c r="R236" s="11">
        <v>2</v>
      </c>
      <c r="V236" s="11">
        <v>0</v>
      </c>
      <c r="Y236" s="11">
        <v>0</v>
      </c>
    </row>
    <row r="237" spans="1:27" x14ac:dyDescent="0.25">
      <c r="A237" s="8">
        <v>41585</v>
      </c>
      <c r="B237" s="9">
        <v>4</v>
      </c>
      <c r="C237" s="10" t="s">
        <v>73</v>
      </c>
      <c r="D237" s="10" t="s">
        <v>74</v>
      </c>
      <c r="E237" s="11" t="s">
        <v>27</v>
      </c>
      <c r="F237" s="12" t="s">
        <v>78</v>
      </c>
      <c r="G237" s="14" t="s">
        <v>81</v>
      </c>
      <c r="H237" s="11">
        <v>1</v>
      </c>
      <c r="I237" s="11">
        <f t="shared" si="5"/>
        <v>0.05</v>
      </c>
      <c r="J237" s="11">
        <v>25</v>
      </c>
      <c r="K237" s="11">
        <v>4.9000000000000004</v>
      </c>
      <c r="M237" s="11" t="s">
        <v>35</v>
      </c>
      <c r="Q237" s="11" t="s">
        <v>35</v>
      </c>
      <c r="R237" s="11">
        <v>3</v>
      </c>
      <c r="V237" s="11">
        <v>0</v>
      </c>
      <c r="W237" s="11" t="s">
        <v>183</v>
      </c>
      <c r="X237" s="11" t="s">
        <v>134</v>
      </c>
      <c r="Y237" s="11">
        <v>1</v>
      </c>
      <c r="Z237" s="11" t="s">
        <v>410</v>
      </c>
    </row>
    <row r="238" spans="1:27" x14ac:dyDescent="0.25">
      <c r="A238" s="8">
        <v>41585</v>
      </c>
      <c r="B238" s="9">
        <v>4</v>
      </c>
      <c r="C238" s="10" t="s">
        <v>73</v>
      </c>
      <c r="D238" s="10" t="s">
        <v>74</v>
      </c>
      <c r="E238" s="11" t="s">
        <v>27</v>
      </c>
      <c r="F238" s="12" t="s">
        <v>78</v>
      </c>
      <c r="G238" s="14" t="s">
        <v>81</v>
      </c>
      <c r="H238" s="11">
        <v>1</v>
      </c>
      <c r="I238" s="11">
        <f t="shared" si="5"/>
        <v>0.05</v>
      </c>
      <c r="J238" s="11">
        <v>25</v>
      </c>
      <c r="K238" s="11">
        <v>4.9000000000000004</v>
      </c>
      <c r="M238" s="11" t="s">
        <v>35</v>
      </c>
      <c r="Q238" s="11" t="s">
        <v>35</v>
      </c>
      <c r="R238" s="11">
        <v>4</v>
      </c>
      <c r="V238" s="11">
        <v>0</v>
      </c>
      <c r="W238" s="11" t="s">
        <v>183</v>
      </c>
      <c r="X238" s="11" t="s">
        <v>134</v>
      </c>
      <c r="Y238" s="11">
        <v>1</v>
      </c>
      <c r="Z238" s="11" t="s">
        <v>410</v>
      </c>
    </row>
    <row r="239" spans="1:27" x14ac:dyDescent="0.25">
      <c r="A239" s="8">
        <v>41585</v>
      </c>
      <c r="B239" s="9">
        <v>4</v>
      </c>
      <c r="C239" s="10" t="s">
        <v>73</v>
      </c>
      <c r="D239" s="10" t="s">
        <v>74</v>
      </c>
      <c r="E239" s="11" t="s">
        <v>27</v>
      </c>
      <c r="F239" s="12" t="s">
        <v>78</v>
      </c>
      <c r="G239" s="14" t="s">
        <v>81</v>
      </c>
      <c r="H239" s="11">
        <v>1</v>
      </c>
      <c r="I239" s="11">
        <f t="shared" si="5"/>
        <v>0.05</v>
      </c>
      <c r="J239" s="11">
        <v>25</v>
      </c>
      <c r="K239" s="11">
        <v>4.9000000000000004</v>
      </c>
      <c r="M239" s="11" t="s">
        <v>35</v>
      </c>
      <c r="Q239" s="11" t="s">
        <v>35</v>
      </c>
      <c r="R239" s="11">
        <v>5</v>
      </c>
      <c r="V239" s="11">
        <v>0</v>
      </c>
      <c r="Y239" s="11">
        <v>1</v>
      </c>
      <c r="Z239" s="11" t="s">
        <v>410</v>
      </c>
    </row>
    <row r="240" spans="1:27" x14ac:dyDescent="0.25">
      <c r="A240" s="8">
        <v>41585</v>
      </c>
      <c r="B240" s="9">
        <v>4</v>
      </c>
      <c r="C240" s="10" t="s">
        <v>73</v>
      </c>
      <c r="D240" s="10" t="s">
        <v>74</v>
      </c>
      <c r="E240" s="11" t="s">
        <v>27</v>
      </c>
      <c r="F240" s="12" t="s">
        <v>78</v>
      </c>
      <c r="G240" s="14" t="s">
        <v>79</v>
      </c>
      <c r="H240" s="11">
        <v>1</v>
      </c>
      <c r="I240" s="11">
        <f t="shared" si="5"/>
        <v>0.05</v>
      </c>
      <c r="J240" s="11">
        <v>25</v>
      </c>
      <c r="K240" s="11">
        <v>4.9000000000000004</v>
      </c>
      <c r="M240" s="11" t="s">
        <v>35</v>
      </c>
      <c r="Q240" s="11" t="s">
        <v>35</v>
      </c>
      <c r="R240" s="11">
        <v>6</v>
      </c>
      <c r="V240" s="11">
        <v>0</v>
      </c>
      <c r="W240" s="11" t="s">
        <v>417</v>
      </c>
      <c r="X240" s="11" t="s">
        <v>227</v>
      </c>
      <c r="Y240" s="11">
        <v>1</v>
      </c>
      <c r="Z240" s="11" t="s">
        <v>410</v>
      </c>
    </row>
    <row r="241" spans="1:27" x14ac:dyDescent="0.25">
      <c r="A241" s="8">
        <v>41585</v>
      </c>
      <c r="B241" s="9">
        <v>4</v>
      </c>
      <c r="C241" s="10" t="s">
        <v>73</v>
      </c>
      <c r="D241" s="10" t="s">
        <v>74</v>
      </c>
      <c r="E241" s="11" t="s">
        <v>27</v>
      </c>
      <c r="F241" s="12" t="s">
        <v>78</v>
      </c>
      <c r="G241" s="14" t="s">
        <v>89</v>
      </c>
      <c r="H241" s="11">
        <v>1</v>
      </c>
      <c r="I241" s="11">
        <f t="shared" si="5"/>
        <v>0.05</v>
      </c>
      <c r="J241" s="11">
        <v>25</v>
      </c>
      <c r="K241" s="11">
        <v>4.9000000000000004</v>
      </c>
      <c r="M241" s="11" t="s">
        <v>35</v>
      </c>
      <c r="Q241" s="11" t="s">
        <v>35</v>
      </c>
      <c r="R241" s="11">
        <v>7</v>
      </c>
      <c r="V241" s="318">
        <v>0</v>
      </c>
      <c r="W241" s="11" t="s">
        <v>183</v>
      </c>
      <c r="X241" s="11" t="s">
        <v>134</v>
      </c>
      <c r="Y241" s="11">
        <v>1</v>
      </c>
      <c r="Z241" s="11" t="s">
        <v>410</v>
      </c>
    </row>
    <row r="242" spans="1:27" x14ac:dyDescent="0.25">
      <c r="A242" s="8">
        <v>41585</v>
      </c>
      <c r="B242" s="9">
        <v>4</v>
      </c>
      <c r="C242" s="10" t="s">
        <v>73</v>
      </c>
      <c r="D242" s="10" t="s">
        <v>74</v>
      </c>
      <c r="E242" s="11" t="s">
        <v>27</v>
      </c>
      <c r="F242" s="12" t="s">
        <v>78</v>
      </c>
      <c r="G242" s="14" t="s">
        <v>81</v>
      </c>
      <c r="H242" s="11">
        <v>1</v>
      </c>
      <c r="I242" s="11">
        <f t="shared" si="5"/>
        <v>0.05</v>
      </c>
      <c r="J242" s="11">
        <v>25</v>
      </c>
      <c r="K242" s="11">
        <v>4.9000000000000004</v>
      </c>
      <c r="M242" s="11" t="s">
        <v>35</v>
      </c>
      <c r="Q242" s="11" t="s">
        <v>35</v>
      </c>
      <c r="R242" s="11">
        <v>8</v>
      </c>
      <c r="V242" s="11">
        <v>0</v>
      </c>
      <c r="W242" s="11" t="s">
        <v>183</v>
      </c>
      <c r="X242" s="11" t="s">
        <v>134</v>
      </c>
      <c r="Y242" s="11">
        <v>0</v>
      </c>
      <c r="AA242" s="11" t="s">
        <v>466</v>
      </c>
    </row>
    <row r="243" spans="1:27" x14ac:dyDescent="0.25">
      <c r="A243" s="8">
        <v>41585</v>
      </c>
      <c r="B243" s="9">
        <v>4</v>
      </c>
      <c r="C243" s="10" t="s">
        <v>73</v>
      </c>
      <c r="D243" s="10" t="s">
        <v>75</v>
      </c>
      <c r="E243" s="11" t="s">
        <v>27</v>
      </c>
      <c r="F243" s="12" t="s">
        <v>78</v>
      </c>
      <c r="G243" s="14" t="s">
        <v>86</v>
      </c>
      <c r="H243" s="11">
        <v>1</v>
      </c>
      <c r="I243" s="11">
        <f t="shared" si="5"/>
        <v>0.05</v>
      </c>
      <c r="J243" s="11">
        <v>25</v>
      </c>
      <c r="K243" s="11">
        <v>4.75</v>
      </c>
      <c r="M243" s="11" t="s">
        <v>35</v>
      </c>
      <c r="Q243" s="11" t="s">
        <v>35</v>
      </c>
      <c r="R243" s="11">
        <v>1</v>
      </c>
      <c r="V243" s="11">
        <v>0</v>
      </c>
      <c r="W243" s="11" t="s">
        <v>183</v>
      </c>
      <c r="X243" s="11" t="s">
        <v>229</v>
      </c>
      <c r="Y243" s="11">
        <v>0</v>
      </c>
    </row>
    <row r="244" spans="1:27" x14ac:dyDescent="0.25">
      <c r="A244" s="8">
        <v>41585</v>
      </c>
      <c r="B244" s="9">
        <v>4</v>
      </c>
      <c r="C244" s="10" t="s">
        <v>73</v>
      </c>
      <c r="D244" s="10" t="s">
        <v>75</v>
      </c>
      <c r="E244" s="11" t="s">
        <v>27</v>
      </c>
      <c r="F244" s="12" t="s">
        <v>78</v>
      </c>
      <c r="G244" s="14" t="s">
        <v>86</v>
      </c>
      <c r="H244" s="11">
        <v>1</v>
      </c>
      <c r="I244" s="11">
        <f t="shared" si="5"/>
        <v>0.05</v>
      </c>
      <c r="J244" s="11">
        <v>25</v>
      </c>
      <c r="K244" s="11">
        <v>4.75</v>
      </c>
      <c r="M244" s="11" t="s">
        <v>35</v>
      </c>
      <c r="Q244" s="11" t="s">
        <v>35</v>
      </c>
      <c r="R244" s="11">
        <v>2</v>
      </c>
      <c r="V244" s="11">
        <v>1</v>
      </c>
      <c r="W244" s="11" t="s">
        <v>138</v>
      </c>
      <c r="X244" s="11" t="s">
        <v>139</v>
      </c>
      <c r="Y244" s="11">
        <v>0</v>
      </c>
      <c r="AA244" s="11" t="s">
        <v>462</v>
      </c>
    </row>
    <row r="245" spans="1:27" x14ac:dyDescent="0.25">
      <c r="A245" s="8">
        <v>41585</v>
      </c>
      <c r="B245" s="9">
        <v>4</v>
      </c>
      <c r="C245" s="10" t="s">
        <v>73</v>
      </c>
      <c r="D245" s="10" t="s">
        <v>75</v>
      </c>
      <c r="E245" s="11" t="s">
        <v>27</v>
      </c>
      <c r="F245" s="12" t="s">
        <v>78</v>
      </c>
      <c r="G245" s="14" t="s">
        <v>81</v>
      </c>
      <c r="H245" s="11">
        <v>1</v>
      </c>
      <c r="I245" s="11">
        <f t="shared" si="5"/>
        <v>0.05</v>
      </c>
      <c r="J245" s="11">
        <v>25</v>
      </c>
      <c r="K245" s="11">
        <v>4.75</v>
      </c>
      <c r="M245" s="11" t="s">
        <v>35</v>
      </c>
      <c r="Q245" s="11" t="s">
        <v>35</v>
      </c>
      <c r="R245" s="11">
        <v>3</v>
      </c>
      <c r="V245" s="11">
        <v>0</v>
      </c>
      <c r="W245" s="11" t="s">
        <v>183</v>
      </c>
      <c r="X245" s="11" t="s">
        <v>134</v>
      </c>
      <c r="Y245" s="11">
        <v>1</v>
      </c>
      <c r="Z245" s="11" t="s">
        <v>410</v>
      </c>
    </row>
    <row r="246" spans="1:27" x14ac:dyDescent="0.25">
      <c r="A246" s="8">
        <v>41585</v>
      </c>
      <c r="B246" s="9">
        <v>4</v>
      </c>
      <c r="C246" s="10" t="s">
        <v>73</v>
      </c>
      <c r="D246" s="10" t="s">
        <v>75</v>
      </c>
      <c r="E246" s="11" t="s">
        <v>27</v>
      </c>
      <c r="F246" s="12" t="s">
        <v>78</v>
      </c>
      <c r="G246" s="14" t="s">
        <v>89</v>
      </c>
      <c r="H246" s="11">
        <v>1</v>
      </c>
      <c r="I246" s="11">
        <f t="shared" si="5"/>
        <v>0.05</v>
      </c>
      <c r="J246" s="11">
        <v>25</v>
      </c>
      <c r="K246" s="11">
        <v>4.75</v>
      </c>
      <c r="M246" s="11" t="s">
        <v>35</v>
      </c>
      <c r="Q246" s="11" t="s">
        <v>35</v>
      </c>
      <c r="R246" s="11">
        <v>4</v>
      </c>
      <c r="V246" s="11">
        <v>1</v>
      </c>
      <c r="W246" s="11" t="s">
        <v>138</v>
      </c>
      <c r="X246" s="11" t="s">
        <v>195</v>
      </c>
      <c r="Y246" s="11">
        <v>1</v>
      </c>
      <c r="Z246" s="11" t="s">
        <v>138</v>
      </c>
    </row>
    <row r="247" spans="1:27" x14ac:dyDescent="0.25">
      <c r="A247" s="8">
        <v>41585</v>
      </c>
      <c r="B247" s="9">
        <v>4</v>
      </c>
      <c r="C247" s="10" t="s">
        <v>73</v>
      </c>
      <c r="D247" s="10" t="s">
        <v>75</v>
      </c>
      <c r="E247" s="11" t="s">
        <v>27</v>
      </c>
      <c r="F247" s="12" t="s">
        <v>78</v>
      </c>
      <c r="G247" s="14" t="s">
        <v>86</v>
      </c>
      <c r="H247" s="11">
        <v>1</v>
      </c>
      <c r="I247" s="11">
        <f t="shared" si="5"/>
        <v>0.05</v>
      </c>
      <c r="J247" s="11">
        <v>25</v>
      </c>
      <c r="K247" s="11">
        <v>4.75</v>
      </c>
      <c r="M247" s="11" t="s">
        <v>35</v>
      </c>
      <c r="Q247" s="11" t="s">
        <v>35</v>
      </c>
      <c r="R247" s="11">
        <v>5</v>
      </c>
      <c r="V247" s="11">
        <v>0</v>
      </c>
      <c r="W247" s="11" t="s">
        <v>183</v>
      </c>
      <c r="X247" s="11" t="s">
        <v>208</v>
      </c>
      <c r="Y247" s="11">
        <v>1</v>
      </c>
      <c r="Z247" s="11" t="s">
        <v>410</v>
      </c>
    </row>
    <row r="248" spans="1:27" x14ac:dyDescent="0.25">
      <c r="A248" s="8">
        <v>41585</v>
      </c>
      <c r="B248" s="9">
        <v>4</v>
      </c>
      <c r="C248" s="10" t="s">
        <v>73</v>
      </c>
      <c r="D248" s="10" t="s">
        <v>75</v>
      </c>
      <c r="E248" s="11" t="s">
        <v>27</v>
      </c>
      <c r="F248" s="12" t="s">
        <v>78</v>
      </c>
      <c r="G248" s="14" t="s">
        <v>81</v>
      </c>
      <c r="H248" s="11">
        <v>1</v>
      </c>
      <c r="I248" s="11">
        <f t="shared" si="5"/>
        <v>0.05</v>
      </c>
      <c r="J248" s="11">
        <v>25</v>
      </c>
      <c r="K248" s="11">
        <v>4.75</v>
      </c>
      <c r="M248" s="11" t="s">
        <v>35</v>
      </c>
      <c r="Q248" s="11" t="s">
        <v>35</v>
      </c>
      <c r="R248" s="11">
        <v>6</v>
      </c>
      <c r="V248" s="11">
        <v>0</v>
      </c>
      <c r="W248" s="11" t="s">
        <v>183</v>
      </c>
      <c r="X248" s="11" t="s">
        <v>134</v>
      </c>
      <c r="Y248" s="11">
        <v>1</v>
      </c>
      <c r="Z248" s="11" t="s">
        <v>410</v>
      </c>
    </row>
    <row r="249" spans="1:27" x14ac:dyDescent="0.25">
      <c r="A249" s="8">
        <v>41585</v>
      </c>
      <c r="B249" s="9">
        <v>4</v>
      </c>
      <c r="C249" s="10" t="s">
        <v>73</v>
      </c>
      <c r="D249" s="10" t="s">
        <v>75</v>
      </c>
      <c r="E249" s="11" t="s">
        <v>27</v>
      </c>
      <c r="F249" s="12" t="s">
        <v>78</v>
      </c>
      <c r="G249" s="14" t="s">
        <v>81</v>
      </c>
      <c r="H249" s="11">
        <v>1</v>
      </c>
      <c r="I249" s="11">
        <f t="shared" si="5"/>
        <v>0.05</v>
      </c>
      <c r="J249" s="11">
        <v>25</v>
      </c>
      <c r="K249" s="11">
        <v>4.75</v>
      </c>
      <c r="M249" s="11" t="s">
        <v>35</v>
      </c>
      <c r="Q249" s="11" t="s">
        <v>35</v>
      </c>
      <c r="R249" s="11">
        <v>7</v>
      </c>
      <c r="V249" s="11">
        <v>0</v>
      </c>
      <c r="W249" s="11" t="s">
        <v>183</v>
      </c>
      <c r="X249" s="11" t="s">
        <v>134</v>
      </c>
      <c r="Y249" s="11">
        <v>0</v>
      </c>
      <c r="AA249" s="11" t="s">
        <v>462</v>
      </c>
    </row>
    <row r="250" spans="1:27" x14ac:dyDescent="0.25">
      <c r="A250" s="8">
        <v>41585</v>
      </c>
      <c r="B250" s="9">
        <v>4</v>
      </c>
      <c r="C250" s="10" t="s">
        <v>73</v>
      </c>
      <c r="D250" s="10" t="s">
        <v>75</v>
      </c>
      <c r="E250" s="11" t="s">
        <v>27</v>
      </c>
      <c r="F250" s="12" t="s">
        <v>78</v>
      </c>
      <c r="G250" s="14" t="s">
        <v>89</v>
      </c>
      <c r="H250" s="11">
        <v>1</v>
      </c>
      <c r="I250" s="11">
        <f t="shared" si="5"/>
        <v>0.05</v>
      </c>
      <c r="J250" s="11">
        <v>25</v>
      </c>
      <c r="K250" s="11">
        <v>4.75</v>
      </c>
      <c r="M250" s="11" t="s">
        <v>35</v>
      </c>
      <c r="Q250" s="11" t="s">
        <v>35</v>
      </c>
      <c r="R250" s="11">
        <v>8</v>
      </c>
      <c r="V250" s="11">
        <v>0</v>
      </c>
      <c r="X250" s="11" t="s">
        <v>168</v>
      </c>
      <c r="Y250" s="11">
        <v>0</v>
      </c>
    </row>
    <row r="251" spans="1:27" x14ac:dyDescent="0.25">
      <c r="A251" s="8">
        <v>41585</v>
      </c>
      <c r="B251" s="9">
        <v>4</v>
      </c>
      <c r="C251" s="10" t="s">
        <v>73</v>
      </c>
      <c r="D251" s="10" t="s">
        <v>75</v>
      </c>
      <c r="E251" s="11" t="s">
        <v>27</v>
      </c>
      <c r="F251" s="12" t="s">
        <v>78</v>
      </c>
      <c r="G251" s="14" t="s">
        <v>79</v>
      </c>
      <c r="H251" s="11">
        <v>1</v>
      </c>
      <c r="I251" s="11">
        <f t="shared" si="5"/>
        <v>0.05</v>
      </c>
      <c r="J251" s="11">
        <v>25</v>
      </c>
      <c r="K251" s="11">
        <v>4.75</v>
      </c>
      <c r="M251" s="11" t="s">
        <v>35</v>
      </c>
      <c r="Q251" s="11" t="s">
        <v>35</v>
      </c>
      <c r="R251" s="11">
        <v>9</v>
      </c>
      <c r="V251" s="11">
        <v>0</v>
      </c>
      <c r="W251" s="11" t="s">
        <v>183</v>
      </c>
      <c r="X251" s="11" t="s">
        <v>134</v>
      </c>
      <c r="Y251" s="11">
        <v>0</v>
      </c>
      <c r="AA251" s="11" t="s">
        <v>462</v>
      </c>
    </row>
    <row r="252" spans="1:27" x14ac:dyDescent="0.25">
      <c r="A252" s="8">
        <v>41585</v>
      </c>
      <c r="B252" s="9">
        <v>4</v>
      </c>
      <c r="C252" s="10" t="s">
        <v>73</v>
      </c>
      <c r="D252" s="10" t="s">
        <v>75</v>
      </c>
      <c r="E252" s="11" t="s">
        <v>27</v>
      </c>
      <c r="F252" s="12" t="s">
        <v>78</v>
      </c>
      <c r="G252" s="14" t="s">
        <v>89</v>
      </c>
      <c r="H252" s="11">
        <v>1</v>
      </c>
      <c r="I252" s="11">
        <f t="shared" si="5"/>
        <v>0.05</v>
      </c>
      <c r="J252" s="11">
        <v>25</v>
      </c>
      <c r="K252" s="11">
        <v>4.75</v>
      </c>
      <c r="M252" s="11" t="s">
        <v>35</v>
      </c>
      <c r="Q252" s="11" t="s">
        <v>35</v>
      </c>
      <c r="R252" s="11">
        <v>10</v>
      </c>
      <c r="V252" s="11">
        <v>0</v>
      </c>
      <c r="W252" s="11" t="s">
        <v>183</v>
      </c>
      <c r="X252" s="11" t="s">
        <v>134</v>
      </c>
      <c r="Y252" s="11">
        <v>0</v>
      </c>
      <c r="AA252" s="11" t="s">
        <v>462</v>
      </c>
    </row>
    <row r="253" spans="1:27" x14ac:dyDescent="0.25">
      <c r="A253" s="8">
        <v>41585</v>
      </c>
      <c r="B253" s="9">
        <v>4</v>
      </c>
      <c r="C253" s="10" t="s">
        <v>73</v>
      </c>
      <c r="D253" s="10" t="s">
        <v>76</v>
      </c>
      <c r="E253" s="11" t="s">
        <v>27</v>
      </c>
      <c r="F253" s="12" t="s">
        <v>78</v>
      </c>
      <c r="G253" s="14" t="s">
        <v>103</v>
      </c>
      <c r="H253" s="11">
        <v>1</v>
      </c>
      <c r="I253" s="11">
        <f t="shared" si="5"/>
        <v>0.05</v>
      </c>
      <c r="J253" s="11">
        <v>25</v>
      </c>
      <c r="K253" s="11">
        <v>4.8</v>
      </c>
      <c r="M253" s="11" t="s">
        <v>35</v>
      </c>
      <c r="Q253" s="11" t="s">
        <v>35</v>
      </c>
      <c r="R253" s="11">
        <v>1</v>
      </c>
      <c r="V253" s="11">
        <v>0</v>
      </c>
      <c r="X253" s="11" t="s">
        <v>134</v>
      </c>
      <c r="Y253" s="11">
        <v>1</v>
      </c>
      <c r="Z253" s="11" t="s">
        <v>410</v>
      </c>
    </row>
    <row r="254" spans="1:27" x14ac:dyDescent="0.25">
      <c r="A254" s="8">
        <v>41585</v>
      </c>
      <c r="B254" s="9">
        <v>4</v>
      </c>
      <c r="C254" s="10" t="s">
        <v>73</v>
      </c>
      <c r="D254" s="10" t="s">
        <v>76</v>
      </c>
      <c r="E254" s="11" t="s">
        <v>27</v>
      </c>
      <c r="F254" s="12" t="s">
        <v>78</v>
      </c>
      <c r="G254" s="14" t="s">
        <v>87</v>
      </c>
      <c r="H254" s="11">
        <v>1</v>
      </c>
      <c r="I254" s="11">
        <f t="shared" si="5"/>
        <v>0.05</v>
      </c>
      <c r="J254" s="11">
        <v>25</v>
      </c>
      <c r="K254" s="11">
        <v>4.8</v>
      </c>
      <c r="M254" s="11" t="s">
        <v>35</v>
      </c>
      <c r="Q254" s="11" t="s">
        <v>35</v>
      </c>
      <c r="R254" s="11">
        <v>2</v>
      </c>
      <c r="V254" s="11">
        <v>0</v>
      </c>
      <c r="Y254" s="11">
        <v>0</v>
      </c>
    </row>
    <row r="255" spans="1:27" x14ac:dyDescent="0.25">
      <c r="A255" s="8">
        <v>41585</v>
      </c>
      <c r="B255" s="9">
        <v>4</v>
      </c>
      <c r="C255" s="10" t="s">
        <v>73</v>
      </c>
      <c r="D255" s="10" t="s">
        <v>76</v>
      </c>
      <c r="E255" s="11" t="s">
        <v>27</v>
      </c>
      <c r="F255" s="12" t="s">
        <v>78</v>
      </c>
      <c r="G255" s="14" t="s">
        <v>81</v>
      </c>
      <c r="H255" s="11">
        <v>1</v>
      </c>
      <c r="I255" s="11">
        <f t="shared" si="5"/>
        <v>0.05</v>
      </c>
      <c r="J255" s="11">
        <v>25</v>
      </c>
      <c r="K255" s="11">
        <v>4.8</v>
      </c>
      <c r="M255" s="11" t="s">
        <v>35</v>
      </c>
      <c r="Q255" s="11" t="s">
        <v>35</v>
      </c>
      <c r="R255" s="11">
        <v>3</v>
      </c>
      <c r="V255" s="11">
        <v>0</v>
      </c>
      <c r="Y255" s="11">
        <v>0</v>
      </c>
      <c r="AA255" s="11" t="s">
        <v>469</v>
      </c>
    </row>
    <row r="256" spans="1:27" x14ac:dyDescent="0.25">
      <c r="A256" s="8">
        <v>41585</v>
      </c>
      <c r="B256" s="9">
        <v>4</v>
      </c>
      <c r="C256" s="10" t="s">
        <v>73</v>
      </c>
      <c r="D256" s="10" t="s">
        <v>76</v>
      </c>
      <c r="E256" s="11" t="s">
        <v>27</v>
      </c>
      <c r="F256" s="12" t="s">
        <v>78</v>
      </c>
      <c r="G256" s="14" t="s">
        <v>81</v>
      </c>
      <c r="H256" s="11">
        <v>1</v>
      </c>
      <c r="I256" s="11">
        <f t="shared" si="5"/>
        <v>0.05</v>
      </c>
      <c r="J256" s="11">
        <v>25</v>
      </c>
      <c r="K256" s="11">
        <v>4.8</v>
      </c>
      <c r="M256" s="11" t="s">
        <v>35</v>
      </c>
      <c r="Q256" s="11" t="s">
        <v>35</v>
      </c>
      <c r="R256" s="11">
        <v>4</v>
      </c>
      <c r="V256" s="11">
        <v>0</v>
      </c>
      <c r="X256" s="11" t="s">
        <v>134</v>
      </c>
      <c r="Y256" s="11">
        <v>1</v>
      </c>
      <c r="Z256" s="11" t="s">
        <v>410</v>
      </c>
    </row>
    <row r="257" spans="1:27" x14ac:dyDescent="0.25">
      <c r="A257" s="8">
        <v>41585</v>
      </c>
      <c r="B257" s="9">
        <v>4</v>
      </c>
      <c r="C257" s="10" t="s">
        <v>73</v>
      </c>
      <c r="D257" s="10" t="s">
        <v>76</v>
      </c>
      <c r="E257" s="11" t="s">
        <v>27</v>
      </c>
      <c r="F257" s="12" t="s">
        <v>78</v>
      </c>
      <c r="G257" s="14" t="s">
        <v>79</v>
      </c>
      <c r="H257" s="11">
        <v>1</v>
      </c>
      <c r="I257" s="11">
        <f t="shared" si="5"/>
        <v>0.05</v>
      </c>
      <c r="J257" s="11">
        <v>25</v>
      </c>
      <c r="K257" s="11">
        <v>4.8</v>
      </c>
      <c r="M257" s="11" t="s">
        <v>35</v>
      </c>
      <c r="Q257" s="11" t="s">
        <v>35</v>
      </c>
      <c r="R257" s="11">
        <v>5</v>
      </c>
      <c r="V257" s="11">
        <v>0</v>
      </c>
      <c r="X257" s="11" t="s">
        <v>134</v>
      </c>
      <c r="Y257" s="11">
        <v>1</v>
      </c>
      <c r="Z257" s="11" t="s">
        <v>410</v>
      </c>
    </row>
    <row r="258" spans="1:27" x14ac:dyDescent="0.25">
      <c r="A258" s="8">
        <v>41585</v>
      </c>
      <c r="B258" s="9">
        <v>4</v>
      </c>
      <c r="C258" s="10" t="s">
        <v>73</v>
      </c>
      <c r="D258" s="10" t="s">
        <v>76</v>
      </c>
      <c r="E258" s="11" t="s">
        <v>27</v>
      </c>
      <c r="F258" s="12" t="s">
        <v>78</v>
      </c>
      <c r="G258" s="14" t="s">
        <v>79</v>
      </c>
      <c r="H258" s="11">
        <v>1</v>
      </c>
      <c r="I258" s="11">
        <f t="shared" si="5"/>
        <v>0.05</v>
      </c>
      <c r="J258" s="11">
        <v>25</v>
      </c>
      <c r="K258" s="11">
        <v>4.8</v>
      </c>
      <c r="M258" s="11" t="s">
        <v>35</v>
      </c>
      <c r="Q258" s="11" t="s">
        <v>35</v>
      </c>
      <c r="R258" s="11">
        <v>6</v>
      </c>
      <c r="V258" s="11">
        <v>0</v>
      </c>
      <c r="X258" s="11" t="s">
        <v>134</v>
      </c>
      <c r="Y258" s="11">
        <v>1</v>
      </c>
      <c r="Z258" s="11" t="s">
        <v>410</v>
      </c>
    </row>
    <row r="259" spans="1:27" x14ac:dyDescent="0.25">
      <c r="A259" s="8">
        <v>41585</v>
      </c>
      <c r="B259" s="9">
        <v>4</v>
      </c>
      <c r="C259" s="10" t="s">
        <v>73</v>
      </c>
      <c r="D259" s="10" t="s">
        <v>76</v>
      </c>
      <c r="E259" s="11" t="s">
        <v>27</v>
      </c>
      <c r="F259" s="12" t="s">
        <v>78</v>
      </c>
      <c r="G259" s="14" t="s">
        <v>87</v>
      </c>
      <c r="H259" s="11">
        <v>1</v>
      </c>
      <c r="I259" s="11">
        <f t="shared" si="5"/>
        <v>0.05</v>
      </c>
      <c r="J259" s="11">
        <v>25</v>
      </c>
      <c r="K259" s="11">
        <v>4.8</v>
      </c>
      <c r="M259" s="11" t="s">
        <v>35</v>
      </c>
      <c r="Q259" s="11" t="s">
        <v>35</v>
      </c>
      <c r="R259" s="11">
        <v>7</v>
      </c>
      <c r="V259" s="11">
        <v>0</v>
      </c>
      <c r="Y259" s="11">
        <v>0</v>
      </c>
    </row>
    <row r="260" spans="1:27" x14ac:dyDescent="0.25">
      <c r="A260" s="8">
        <v>41585</v>
      </c>
      <c r="B260" s="9">
        <v>4</v>
      </c>
      <c r="C260" s="10" t="s">
        <v>73</v>
      </c>
      <c r="D260" s="10" t="s">
        <v>76</v>
      </c>
      <c r="E260" s="11" t="s">
        <v>27</v>
      </c>
      <c r="F260" s="12" t="s">
        <v>78</v>
      </c>
      <c r="G260" s="14" t="s">
        <v>86</v>
      </c>
      <c r="H260" s="11">
        <v>1</v>
      </c>
      <c r="I260" s="11">
        <f t="shared" si="5"/>
        <v>0.05</v>
      </c>
      <c r="J260" s="11">
        <v>25</v>
      </c>
      <c r="K260" s="11">
        <v>4.8</v>
      </c>
      <c r="M260" s="11" t="s">
        <v>35</v>
      </c>
      <c r="Q260" s="11" t="s">
        <v>35</v>
      </c>
      <c r="R260" s="11">
        <v>8</v>
      </c>
      <c r="V260" s="11">
        <v>0</v>
      </c>
      <c r="X260" s="11" t="s">
        <v>208</v>
      </c>
      <c r="Y260" s="11">
        <v>0</v>
      </c>
      <c r="AA260" s="11" t="s">
        <v>462</v>
      </c>
    </row>
    <row r="261" spans="1:27" x14ac:dyDescent="0.25">
      <c r="A261" s="8">
        <v>41585</v>
      </c>
      <c r="B261" s="9">
        <v>4</v>
      </c>
      <c r="C261" s="10" t="s">
        <v>73</v>
      </c>
      <c r="D261" s="10" t="s">
        <v>76</v>
      </c>
      <c r="E261" s="11" t="s">
        <v>27</v>
      </c>
      <c r="F261" s="12" t="s">
        <v>78</v>
      </c>
      <c r="G261" s="14" t="s">
        <v>86</v>
      </c>
      <c r="H261" s="11">
        <v>1</v>
      </c>
      <c r="I261" s="11">
        <f t="shared" si="5"/>
        <v>0.05</v>
      </c>
      <c r="J261" s="11">
        <v>25</v>
      </c>
      <c r="K261" s="11">
        <v>4.8</v>
      </c>
      <c r="M261" s="11" t="s">
        <v>35</v>
      </c>
      <c r="Q261" s="11" t="s">
        <v>35</v>
      </c>
      <c r="R261" s="11">
        <v>9</v>
      </c>
      <c r="V261" s="11">
        <v>0</v>
      </c>
      <c r="X261" s="11" t="s">
        <v>208</v>
      </c>
      <c r="Y261" s="11">
        <v>0</v>
      </c>
      <c r="AA261" s="11" t="s">
        <v>462</v>
      </c>
    </row>
    <row r="262" spans="1:27" x14ac:dyDescent="0.25">
      <c r="A262" s="8">
        <v>41561</v>
      </c>
      <c r="B262" s="9">
        <v>1</v>
      </c>
      <c r="C262" s="10" t="s">
        <v>30</v>
      </c>
      <c r="D262" s="10" t="s">
        <v>31</v>
      </c>
      <c r="E262" s="11" t="s">
        <v>77</v>
      </c>
      <c r="F262" s="12" t="s">
        <v>78</v>
      </c>
      <c r="G262" s="14" t="s">
        <v>79</v>
      </c>
      <c r="H262" s="11">
        <v>1</v>
      </c>
      <c r="I262" s="11">
        <f t="shared" si="5"/>
        <v>0.05</v>
      </c>
      <c r="J262" s="11">
        <v>27</v>
      </c>
      <c r="K262" s="11" t="s">
        <v>34</v>
      </c>
      <c r="L262" s="11" t="s">
        <v>35</v>
      </c>
      <c r="M262" s="11" t="s">
        <v>35</v>
      </c>
      <c r="N262" s="11" t="s">
        <v>35</v>
      </c>
      <c r="Q262" s="11" t="s">
        <v>35</v>
      </c>
      <c r="R262" s="11">
        <v>1</v>
      </c>
      <c r="S262" s="15">
        <v>0.4</v>
      </c>
      <c r="T262" s="11" t="s">
        <v>80</v>
      </c>
      <c r="U262" s="11">
        <v>22</v>
      </c>
      <c r="V262" s="318">
        <v>1</v>
      </c>
      <c r="Y262" s="11">
        <v>0</v>
      </c>
    </row>
    <row r="263" spans="1:27" x14ac:dyDescent="0.25">
      <c r="A263" s="8">
        <v>41561</v>
      </c>
      <c r="B263" s="9">
        <v>1</v>
      </c>
      <c r="C263" s="10" t="s">
        <v>30</v>
      </c>
      <c r="D263" s="10" t="s">
        <v>31</v>
      </c>
      <c r="E263" s="11" t="s">
        <v>77</v>
      </c>
      <c r="F263" s="12" t="s">
        <v>78</v>
      </c>
      <c r="G263" s="14" t="s">
        <v>81</v>
      </c>
      <c r="H263" s="11">
        <v>1</v>
      </c>
      <c r="I263" s="11">
        <f t="shared" si="5"/>
        <v>0.05</v>
      </c>
      <c r="J263" s="11">
        <v>27</v>
      </c>
      <c r="K263" s="11" t="s">
        <v>34</v>
      </c>
      <c r="L263" s="11" t="s">
        <v>35</v>
      </c>
      <c r="M263" s="11" t="s">
        <v>35</v>
      </c>
      <c r="N263" s="11" t="s">
        <v>35</v>
      </c>
      <c r="Q263" s="11" t="s">
        <v>35</v>
      </c>
      <c r="R263" s="11">
        <v>2</v>
      </c>
      <c r="S263" s="15">
        <v>5.8</v>
      </c>
      <c r="T263" s="11" t="s">
        <v>82</v>
      </c>
      <c r="U263" s="11">
        <v>7</v>
      </c>
      <c r="V263" s="318">
        <v>1</v>
      </c>
      <c r="Y263" s="11">
        <v>1</v>
      </c>
      <c r="Z263" s="11" t="s">
        <v>470</v>
      </c>
    </row>
    <row r="264" spans="1:27" x14ac:dyDescent="0.25">
      <c r="A264" s="8">
        <v>41561</v>
      </c>
      <c r="B264" s="9">
        <v>1</v>
      </c>
      <c r="C264" s="10" t="s">
        <v>30</v>
      </c>
      <c r="D264" s="10" t="s">
        <v>31</v>
      </c>
      <c r="E264" s="11" t="s">
        <v>77</v>
      </c>
      <c r="F264" s="12" t="s">
        <v>78</v>
      </c>
      <c r="G264" s="14" t="s">
        <v>81</v>
      </c>
      <c r="H264" s="11">
        <v>1</v>
      </c>
      <c r="I264" s="11">
        <f t="shared" si="5"/>
        <v>0.05</v>
      </c>
      <c r="J264" s="11">
        <v>27</v>
      </c>
      <c r="K264" s="11" t="s">
        <v>34</v>
      </c>
      <c r="L264" s="11" t="s">
        <v>35</v>
      </c>
      <c r="M264" s="11" t="s">
        <v>35</v>
      </c>
      <c r="N264" s="11" t="s">
        <v>35</v>
      </c>
      <c r="Q264" s="11" t="s">
        <v>35</v>
      </c>
      <c r="R264" s="11">
        <v>3</v>
      </c>
      <c r="S264" s="15">
        <v>6.7</v>
      </c>
      <c r="T264" s="11" t="s">
        <v>82</v>
      </c>
      <c r="U264" s="11">
        <v>7</v>
      </c>
      <c r="V264" s="318">
        <v>1</v>
      </c>
      <c r="Y264" s="11">
        <v>1</v>
      </c>
      <c r="Z264" s="11" t="s">
        <v>416</v>
      </c>
    </row>
    <row r="265" spans="1:27" x14ac:dyDescent="0.25">
      <c r="A265" s="8">
        <v>41561</v>
      </c>
      <c r="B265" s="9">
        <v>1</v>
      </c>
      <c r="C265" s="10" t="s">
        <v>30</v>
      </c>
      <c r="D265" s="10" t="s">
        <v>31</v>
      </c>
      <c r="E265" s="11" t="s">
        <v>77</v>
      </c>
      <c r="F265" s="12" t="s">
        <v>78</v>
      </c>
      <c r="G265" s="14" t="s">
        <v>83</v>
      </c>
      <c r="H265" s="11">
        <v>1</v>
      </c>
      <c r="I265" s="11">
        <f t="shared" si="5"/>
        <v>0.05</v>
      </c>
      <c r="J265" s="11">
        <v>27</v>
      </c>
      <c r="K265" s="11" t="s">
        <v>34</v>
      </c>
      <c r="L265" s="11" t="s">
        <v>35</v>
      </c>
      <c r="M265" s="11" t="s">
        <v>35</v>
      </c>
      <c r="N265" s="11" t="s">
        <v>35</v>
      </c>
      <c r="Q265" s="11" t="s">
        <v>35</v>
      </c>
      <c r="R265" s="11">
        <v>4</v>
      </c>
      <c r="S265" s="15">
        <v>11.7</v>
      </c>
      <c r="T265" s="11" t="s">
        <v>80</v>
      </c>
      <c r="U265" s="11">
        <v>12</v>
      </c>
      <c r="V265" s="318">
        <v>1</v>
      </c>
      <c r="Y265" s="11">
        <v>0</v>
      </c>
      <c r="AA265" s="11" t="s">
        <v>462</v>
      </c>
    </row>
    <row r="266" spans="1:27" x14ac:dyDescent="0.25">
      <c r="A266" s="8">
        <v>41561</v>
      </c>
      <c r="B266" s="9">
        <v>1</v>
      </c>
      <c r="C266" s="10" t="s">
        <v>30</v>
      </c>
      <c r="D266" s="10" t="s">
        <v>31</v>
      </c>
      <c r="E266" s="11" t="s">
        <v>77</v>
      </c>
      <c r="F266" s="12" t="s">
        <v>78</v>
      </c>
      <c r="G266" s="14" t="s">
        <v>79</v>
      </c>
      <c r="H266" s="11">
        <v>1</v>
      </c>
      <c r="I266" s="11">
        <f t="shared" si="5"/>
        <v>0.05</v>
      </c>
      <c r="J266" s="11">
        <v>27</v>
      </c>
      <c r="K266" s="11" t="s">
        <v>34</v>
      </c>
      <c r="L266" s="11" t="s">
        <v>35</v>
      </c>
      <c r="M266" s="11" t="s">
        <v>35</v>
      </c>
      <c r="N266" s="11" t="s">
        <v>35</v>
      </c>
      <c r="Q266" s="11" t="s">
        <v>35</v>
      </c>
      <c r="R266" s="11">
        <v>5</v>
      </c>
      <c r="S266" s="15">
        <v>16.100000000000001</v>
      </c>
      <c r="T266" s="11" t="s">
        <v>80</v>
      </c>
      <c r="U266" s="11">
        <v>13</v>
      </c>
      <c r="V266" s="318">
        <v>1</v>
      </c>
      <c r="X266" s="11" t="s">
        <v>84</v>
      </c>
      <c r="Y266" s="11">
        <v>1</v>
      </c>
      <c r="Z266" s="11" t="s">
        <v>146</v>
      </c>
      <c r="AA266" s="11" t="s">
        <v>471</v>
      </c>
    </row>
    <row r="267" spans="1:27" x14ac:dyDescent="0.25">
      <c r="A267" s="8">
        <v>41561</v>
      </c>
      <c r="B267" s="9">
        <v>1</v>
      </c>
      <c r="C267" s="10" t="s">
        <v>30</v>
      </c>
      <c r="D267" s="10" t="s">
        <v>31</v>
      </c>
      <c r="E267" s="11" t="s">
        <v>77</v>
      </c>
      <c r="F267" s="12" t="s">
        <v>78</v>
      </c>
      <c r="G267" s="14" t="s">
        <v>81</v>
      </c>
      <c r="H267" s="11">
        <v>1</v>
      </c>
      <c r="I267" s="11">
        <f t="shared" si="5"/>
        <v>0.05</v>
      </c>
      <c r="J267" s="11">
        <v>27</v>
      </c>
      <c r="K267" s="11" t="s">
        <v>34</v>
      </c>
      <c r="L267" s="11" t="s">
        <v>35</v>
      </c>
      <c r="M267" s="11" t="s">
        <v>35</v>
      </c>
      <c r="N267" s="11" t="s">
        <v>35</v>
      </c>
      <c r="Q267" s="11" t="s">
        <v>35</v>
      </c>
      <c r="R267" s="11">
        <v>6</v>
      </c>
      <c r="S267" s="15">
        <v>17</v>
      </c>
      <c r="T267" s="11" t="s">
        <v>80</v>
      </c>
      <c r="U267" s="11">
        <v>7</v>
      </c>
      <c r="V267" s="318">
        <v>1</v>
      </c>
      <c r="Y267" s="11">
        <v>1</v>
      </c>
      <c r="Z267" s="11" t="s">
        <v>209</v>
      </c>
    </row>
    <row r="268" spans="1:27" x14ac:dyDescent="0.25">
      <c r="A268" s="8">
        <v>41561</v>
      </c>
      <c r="B268" s="9">
        <v>1</v>
      </c>
      <c r="C268" s="10" t="s">
        <v>30</v>
      </c>
      <c r="D268" s="10" t="s">
        <v>42</v>
      </c>
      <c r="E268" s="11" t="s">
        <v>77</v>
      </c>
      <c r="F268" s="12" t="s">
        <v>78</v>
      </c>
      <c r="G268" s="14" t="s">
        <v>81</v>
      </c>
      <c r="H268" s="11">
        <v>1</v>
      </c>
      <c r="I268" s="11">
        <f t="shared" si="5"/>
        <v>0.05</v>
      </c>
      <c r="J268" s="11">
        <v>27</v>
      </c>
      <c r="K268" s="11" t="s">
        <v>34</v>
      </c>
      <c r="L268" s="11" t="s">
        <v>35</v>
      </c>
      <c r="M268" s="11" t="s">
        <v>35</v>
      </c>
      <c r="N268" s="11" t="s">
        <v>35</v>
      </c>
      <c r="Q268" s="11" t="s">
        <v>35</v>
      </c>
      <c r="R268" s="11">
        <v>1</v>
      </c>
      <c r="S268" s="15">
        <v>1.2</v>
      </c>
      <c r="T268" s="11" t="s">
        <v>82</v>
      </c>
      <c r="U268" s="11">
        <v>7</v>
      </c>
      <c r="V268" s="318">
        <v>1</v>
      </c>
      <c r="Y268" s="11">
        <v>1</v>
      </c>
      <c r="Z268" s="11" t="s">
        <v>416</v>
      </c>
    </row>
    <row r="269" spans="1:27" x14ac:dyDescent="0.25">
      <c r="A269" s="8">
        <v>41561</v>
      </c>
      <c r="B269" s="9">
        <v>1</v>
      </c>
      <c r="C269" s="10" t="s">
        <v>30</v>
      </c>
      <c r="D269" s="10" t="s">
        <v>42</v>
      </c>
      <c r="E269" s="11" t="s">
        <v>77</v>
      </c>
      <c r="F269" s="12" t="s">
        <v>78</v>
      </c>
      <c r="G269" s="14" t="s">
        <v>81</v>
      </c>
      <c r="H269" s="11">
        <v>1</v>
      </c>
      <c r="I269" s="11">
        <f t="shared" si="5"/>
        <v>0.05</v>
      </c>
      <c r="J269" s="11">
        <v>27</v>
      </c>
      <c r="K269" s="11" t="s">
        <v>34</v>
      </c>
      <c r="L269" s="11" t="s">
        <v>35</v>
      </c>
      <c r="M269" s="11" t="s">
        <v>35</v>
      </c>
      <c r="N269" s="11" t="s">
        <v>35</v>
      </c>
      <c r="Q269" s="11" t="s">
        <v>35</v>
      </c>
      <c r="R269" s="11">
        <v>2</v>
      </c>
      <c r="S269" s="15">
        <v>10.9</v>
      </c>
      <c r="T269" s="11" t="s">
        <v>80</v>
      </c>
      <c r="U269" s="11">
        <v>6</v>
      </c>
      <c r="V269" s="318">
        <v>1</v>
      </c>
      <c r="Y269" s="11">
        <v>1</v>
      </c>
      <c r="Z269" s="11" t="s">
        <v>416</v>
      </c>
    </row>
    <row r="270" spans="1:27" x14ac:dyDescent="0.25">
      <c r="A270" s="8">
        <v>41561</v>
      </c>
      <c r="B270" s="9">
        <v>1</v>
      </c>
      <c r="C270" s="10" t="s">
        <v>30</v>
      </c>
      <c r="D270" s="10" t="s">
        <v>42</v>
      </c>
      <c r="E270" s="11" t="s">
        <v>77</v>
      </c>
      <c r="F270" s="12" t="s">
        <v>78</v>
      </c>
      <c r="G270" s="14" t="s">
        <v>81</v>
      </c>
      <c r="H270" s="11">
        <v>1</v>
      </c>
      <c r="I270" s="11">
        <f t="shared" si="5"/>
        <v>0.05</v>
      </c>
      <c r="J270" s="11">
        <v>27</v>
      </c>
      <c r="K270" s="11" t="s">
        <v>34</v>
      </c>
      <c r="L270" s="11" t="s">
        <v>35</v>
      </c>
      <c r="M270" s="11" t="s">
        <v>35</v>
      </c>
      <c r="N270" s="11" t="s">
        <v>35</v>
      </c>
      <c r="Q270" s="11" t="s">
        <v>35</v>
      </c>
      <c r="R270" s="11">
        <v>3</v>
      </c>
      <c r="S270" s="15">
        <v>20.9</v>
      </c>
      <c r="T270" s="11" t="s">
        <v>82</v>
      </c>
      <c r="U270" s="11">
        <v>19</v>
      </c>
      <c r="V270" s="318">
        <v>1</v>
      </c>
      <c r="Y270" s="11">
        <v>1</v>
      </c>
      <c r="Z270" s="11" t="s">
        <v>209</v>
      </c>
    </row>
    <row r="271" spans="1:27" x14ac:dyDescent="0.25">
      <c r="A271" s="8">
        <v>41561</v>
      </c>
      <c r="B271" s="9">
        <v>1</v>
      </c>
      <c r="C271" s="10" t="s">
        <v>30</v>
      </c>
      <c r="D271" s="10" t="s">
        <v>44</v>
      </c>
      <c r="E271" s="11" t="s">
        <v>77</v>
      </c>
      <c r="F271" s="12" t="s">
        <v>78</v>
      </c>
      <c r="G271" s="14" t="s">
        <v>83</v>
      </c>
      <c r="H271" s="11">
        <v>1</v>
      </c>
      <c r="I271" s="11">
        <f t="shared" si="5"/>
        <v>0.05</v>
      </c>
      <c r="J271" s="11">
        <v>27</v>
      </c>
      <c r="K271" s="11" t="s">
        <v>34</v>
      </c>
      <c r="L271" s="11" t="s">
        <v>35</v>
      </c>
      <c r="M271" s="11" t="s">
        <v>35</v>
      </c>
      <c r="N271" s="11" t="s">
        <v>35</v>
      </c>
      <c r="Q271" s="11" t="s">
        <v>35</v>
      </c>
      <c r="R271" s="11">
        <v>1</v>
      </c>
      <c r="S271" s="15">
        <v>0.5</v>
      </c>
      <c r="T271" s="11" t="s">
        <v>82</v>
      </c>
      <c r="U271" s="11">
        <v>18</v>
      </c>
      <c r="V271" s="11">
        <v>0</v>
      </c>
      <c r="X271" s="11" t="s">
        <v>91</v>
      </c>
      <c r="Y271" s="11">
        <v>0</v>
      </c>
    </row>
    <row r="272" spans="1:27" x14ac:dyDescent="0.25">
      <c r="A272" s="8">
        <v>41561</v>
      </c>
      <c r="B272" s="9">
        <v>1</v>
      </c>
      <c r="C272" s="10" t="s">
        <v>30</v>
      </c>
      <c r="D272" s="10" t="s">
        <v>44</v>
      </c>
      <c r="E272" s="11" t="s">
        <v>77</v>
      </c>
      <c r="F272" s="12" t="s">
        <v>78</v>
      </c>
      <c r="G272" s="14" t="s">
        <v>79</v>
      </c>
      <c r="H272" s="11">
        <v>1</v>
      </c>
      <c r="I272" s="11">
        <f t="shared" si="5"/>
        <v>0.05</v>
      </c>
      <c r="J272" s="11">
        <v>27</v>
      </c>
      <c r="K272" s="11" t="s">
        <v>34</v>
      </c>
      <c r="L272" s="11" t="s">
        <v>35</v>
      </c>
      <c r="M272" s="11" t="s">
        <v>35</v>
      </c>
      <c r="N272" s="11" t="s">
        <v>35</v>
      </c>
      <c r="Q272" s="11" t="s">
        <v>35</v>
      </c>
      <c r="R272" s="11">
        <v>2</v>
      </c>
      <c r="S272" s="15">
        <v>1.9</v>
      </c>
      <c r="T272" s="11" t="s">
        <v>80</v>
      </c>
      <c r="U272" s="11">
        <v>6</v>
      </c>
      <c r="V272" s="11">
        <v>0</v>
      </c>
      <c r="Y272" s="11">
        <v>0</v>
      </c>
    </row>
    <row r="273" spans="1:27" x14ac:dyDescent="0.25">
      <c r="A273" s="8">
        <v>41561</v>
      </c>
      <c r="B273" s="9">
        <v>1</v>
      </c>
      <c r="C273" s="10" t="s">
        <v>30</v>
      </c>
      <c r="D273" s="10" t="s">
        <v>44</v>
      </c>
      <c r="E273" s="11" t="s">
        <v>77</v>
      </c>
      <c r="F273" s="12" t="s">
        <v>78</v>
      </c>
      <c r="G273" s="14" t="s">
        <v>81</v>
      </c>
      <c r="H273" s="11">
        <v>1</v>
      </c>
      <c r="I273" s="11">
        <f t="shared" si="5"/>
        <v>0.05</v>
      </c>
      <c r="J273" s="11">
        <v>27</v>
      </c>
      <c r="K273" s="11" t="s">
        <v>34</v>
      </c>
      <c r="L273" s="11" t="s">
        <v>35</v>
      </c>
      <c r="M273" s="11" t="s">
        <v>35</v>
      </c>
      <c r="N273" s="11" t="s">
        <v>35</v>
      </c>
      <c r="Q273" s="11" t="s">
        <v>35</v>
      </c>
      <c r="R273" s="11">
        <v>3</v>
      </c>
      <c r="S273" s="15">
        <v>6.6</v>
      </c>
      <c r="T273" s="11" t="s">
        <v>82</v>
      </c>
      <c r="U273" s="11">
        <v>6</v>
      </c>
      <c r="V273" s="11">
        <v>0</v>
      </c>
      <c r="Y273" s="11">
        <v>1</v>
      </c>
      <c r="Z273" s="11" t="s">
        <v>209</v>
      </c>
    </row>
    <row r="274" spans="1:27" x14ac:dyDescent="0.25">
      <c r="A274" s="8">
        <v>41561</v>
      </c>
      <c r="B274" s="9">
        <v>1</v>
      </c>
      <c r="C274" s="10" t="s">
        <v>30</v>
      </c>
      <c r="D274" s="10" t="s">
        <v>44</v>
      </c>
      <c r="E274" s="11" t="s">
        <v>77</v>
      </c>
      <c r="F274" s="12" t="s">
        <v>78</v>
      </c>
      <c r="G274" s="14" t="s">
        <v>83</v>
      </c>
      <c r="H274" s="11">
        <v>1</v>
      </c>
      <c r="I274" s="11">
        <f t="shared" si="5"/>
        <v>0.05</v>
      </c>
      <c r="J274" s="11">
        <v>27</v>
      </c>
      <c r="K274" s="11" t="s">
        <v>34</v>
      </c>
      <c r="L274" s="11" t="s">
        <v>35</v>
      </c>
      <c r="M274" s="11" t="s">
        <v>35</v>
      </c>
      <c r="N274" s="11" t="s">
        <v>35</v>
      </c>
      <c r="Q274" s="11" t="s">
        <v>35</v>
      </c>
      <c r="R274" s="11">
        <v>4</v>
      </c>
      <c r="S274" s="15">
        <v>9.8000000000000007</v>
      </c>
      <c r="T274" s="11" t="s">
        <v>80</v>
      </c>
      <c r="U274" s="11">
        <v>10</v>
      </c>
      <c r="V274" s="11">
        <v>0</v>
      </c>
      <c r="Y274" s="11">
        <v>0</v>
      </c>
    </row>
    <row r="275" spans="1:27" x14ac:dyDescent="0.25">
      <c r="A275" s="8">
        <v>41561</v>
      </c>
      <c r="B275" s="9">
        <v>1</v>
      </c>
      <c r="C275" s="10" t="s">
        <v>30</v>
      </c>
      <c r="D275" s="10" t="s">
        <v>44</v>
      </c>
      <c r="E275" s="11" t="s">
        <v>77</v>
      </c>
      <c r="F275" s="12" t="s">
        <v>78</v>
      </c>
      <c r="G275" s="14" t="s">
        <v>79</v>
      </c>
      <c r="H275" s="11">
        <v>1</v>
      </c>
      <c r="I275" s="11">
        <f t="shared" si="5"/>
        <v>0.05</v>
      </c>
      <c r="J275" s="11">
        <v>27</v>
      </c>
      <c r="K275" s="11" t="s">
        <v>34</v>
      </c>
      <c r="Q275" s="11" t="s">
        <v>35</v>
      </c>
      <c r="R275" s="11">
        <v>5</v>
      </c>
      <c r="S275" s="15">
        <v>14.4</v>
      </c>
      <c r="T275" s="11" t="s">
        <v>82</v>
      </c>
      <c r="U275" s="11">
        <v>11</v>
      </c>
      <c r="V275" s="11">
        <v>0</v>
      </c>
      <c r="Y275" s="11">
        <v>0</v>
      </c>
    </row>
    <row r="276" spans="1:27" x14ac:dyDescent="0.25">
      <c r="A276" s="8">
        <v>41568</v>
      </c>
      <c r="B276" s="9">
        <v>2</v>
      </c>
      <c r="C276" s="10" t="s">
        <v>30</v>
      </c>
      <c r="D276" s="10" t="s">
        <v>31</v>
      </c>
      <c r="E276" s="11" t="s">
        <v>162</v>
      </c>
      <c r="F276" s="12" t="s">
        <v>78</v>
      </c>
      <c r="G276" s="14" t="s">
        <v>79</v>
      </c>
      <c r="H276" s="11">
        <v>1</v>
      </c>
      <c r="I276" s="11">
        <f t="shared" si="5"/>
        <v>0.05</v>
      </c>
      <c r="J276" s="11">
        <v>27</v>
      </c>
      <c r="K276" s="11" t="s">
        <v>34</v>
      </c>
      <c r="M276" s="11" t="s">
        <v>35</v>
      </c>
      <c r="Q276" s="11" t="s">
        <v>35</v>
      </c>
      <c r="R276" s="11">
        <v>1</v>
      </c>
      <c r="V276" s="11">
        <v>0</v>
      </c>
      <c r="Y276" s="11">
        <v>0</v>
      </c>
    </row>
    <row r="277" spans="1:27" x14ac:dyDescent="0.25">
      <c r="A277" s="8">
        <v>41568</v>
      </c>
      <c r="B277" s="9">
        <v>2</v>
      </c>
      <c r="C277" s="10" t="s">
        <v>30</v>
      </c>
      <c r="D277" s="10" t="s">
        <v>31</v>
      </c>
      <c r="E277" s="11" t="s">
        <v>162</v>
      </c>
      <c r="F277" s="12" t="s">
        <v>78</v>
      </c>
      <c r="G277" s="14" t="s">
        <v>81</v>
      </c>
      <c r="H277" s="11">
        <v>1</v>
      </c>
      <c r="I277" s="11">
        <f t="shared" si="5"/>
        <v>0.05</v>
      </c>
      <c r="J277" s="11">
        <v>27</v>
      </c>
      <c r="K277" s="11" t="s">
        <v>34</v>
      </c>
      <c r="M277" s="11" t="s">
        <v>35</v>
      </c>
      <c r="Q277" s="11" t="s">
        <v>35</v>
      </c>
      <c r="R277" s="11">
        <v>2</v>
      </c>
      <c r="V277" s="11">
        <v>0</v>
      </c>
      <c r="Y277" s="11">
        <v>1</v>
      </c>
      <c r="Z277" s="11" t="s">
        <v>209</v>
      </c>
    </row>
    <row r="278" spans="1:27" x14ac:dyDescent="0.25">
      <c r="A278" s="8">
        <v>41568</v>
      </c>
      <c r="B278" s="9">
        <v>2</v>
      </c>
      <c r="C278" s="10" t="s">
        <v>30</v>
      </c>
      <c r="D278" s="10" t="s">
        <v>31</v>
      </c>
      <c r="E278" s="11" t="s">
        <v>162</v>
      </c>
      <c r="F278" s="12" t="s">
        <v>78</v>
      </c>
      <c r="G278" s="14" t="s">
        <v>81</v>
      </c>
      <c r="H278" s="11">
        <v>1</v>
      </c>
      <c r="I278" s="11">
        <f t="shared" si="5"/>
        <v>0.05</v>
      </c>
      <c r="J278" s="11">
        <v>27</v>
      </c>
      <c r="K278" s="11" t="s">
        <v>34</v>
      </c>
      <c r="M278" s="11" t="s">
        <v>35</v>
      </c>
      <c r="Q278" s="11" t="s">
        <v>35</v>
      </c>
      <c r="R278" s="11">
        <v>3</v>
      </c>
      <c r="V278" s="11">
        <v>1</v>
      </c>
      <c r="W278" s="11" t="s">
        <v>147</v>
      </c>
      <c r="Y278" s="11">
        <v>1</v>
      </c>
      <c r="Z278" s="11" t="s">
        <v>416</v>
      </c>
      <c r="AA278" s="11" t="s">
        <v>472</v>
      </c>
    </row>
    <row r="279" spans="1:27" x14ac:dyDescent="0.25">
      <c r="A279" s="8">
        <v>41568</v>
      </c>
      <c r="B279" s="9">
        <v>2</v>
      </c>
      <c r="C279" s="10" t="s">
        <v>30</v>
      </c>
      <c r="D279" s="10" t="s">
        <v>31</v>
      </c>
      <c r="E279" s="11" t="s">
        <v>162</v>
      </c>
      <c r="F279" s="12" t="s">
        <v>78</v>
      </c>
      <c r="G279" s="14" t="s">
        <v>83</v>
      </c>
      <c r="H279" s="11">
        <v>1</v>
      </c>
      <c r="I279" s="11">
        <f t="shared" si="5"/>
        <v>0.05</v>
      </c>
      <c r="J279" s="11">
        <v>27</v>
      </c>
      <c r="K279" s="11" t="s">
        <v>34</v>
      </c>
      <c r="M279" s="11" t="s">
        <v>35</v>
      </c>
      <c r="Q279" s="11" t="s">
        <v>35</v>
      </c>
      <c r="R279" s="11">
        <v>4</v>
      </c>
      <c r="V279" s="11">
        <v>0</v>
      </c>
      <c r="Y279" s="11">
        <v>0</v>
      </c>
    </row>
    <row r="280" spans="1:27" x14ac:dyDescent="0.25">
      <c r="A280" s="8">
        <v>41568</v>
      </c>
      <c r="B280" s="9">
        <v>2</v>
      </c>
      <c r="C280" s="10" t="s">
        <v>30</v>
      </c>
      <c r="D280" s="10" t="s">
        <v>31</v>
      </c>
      <c r="E280" s="11" t="s">
        <v>162</v>
      </c>
      <c r="F280" s="12" t="s">
        <v>78</v>
      </c>
      <c r="G280" s="14" t="s">
        <v>79</v>
      </c>
      <c r="H280" s="11">
        <v>1</v>
      </c>
      <c r="I280" s="11">
        <f t="shared" ref="I280:I343" si="6">H280/20</f>
        <v>0.05</v>
      </c>
      <c r="J280" s="11">
        <v>27</v>
      </c>
      <c r="K280" s="11" t="s">
        <v>34</v>
      </c>
      <c r="M280" s="11" t="s">
        <v>35</v>
      </c>
      <c r="Q280" s="11" t="s">
        <v>35</v>
      </c>
      <c r="R280" s="11">
        <v>5</v>
      </c>
      <c r="V280" s="11">
        <v>0</v>
      </c>
      <c r="Y280" s="11">
        <v>0</v>
      </c>
    </row>
    <row r="281" spans="1:27" x14ac:dyDescent="0.25">
      <c r="A281" s="8">
        <v>41568</v>
      </c>
      <c r="B281" s="9">
        <v>2</v>
      </c>
      <c r="C281" s="10" t="s">
        <v>30</v>
      </c>
      <c r="D281" s="10" t="s">
        <v>31</v>
      </c>
      <c r="E281" s="11" t="s">
        <v>162</v>
      </c>
      <c r="F281" s="12" t="s">
        <v>78</v>
      </c>
      <c r="G281" s="14" t="s">
        <v>81</v>
      </c>
      <c r="H281" s="11">
        <v>1</v>
      </c>
      <c r="I281" s="11">
        <f t="shared" si="6"/>
        <v>0.05</v>
      </c>
      <c r="J281" s="11">
        <v>27</v>
      </c>
      <c r="K281" s="11" t="s">
        <v>34</v>
      </c>
      <c r="M281" s="11" t="s">
        <v>35</v>
      </c>
      <c r="Q281" s="11" t="s">
        <v>35</v>
      </c>
      <c r="R281" s="11">
        <v>6</v>
      </c>
      <c r="V281" s="11">
        <v>0</v>
      </c>
      <c r="Y281" s="11">
        <v>1</v>
      </c>
      <c r="Z281" s="11" t="s">
        <v>470</v>
      </c>
    </row>
    <row r="282" spans="1:27" x14ac:dyDescent="0.25">
      <c r="A282" s="8">
        <v>41568</v>
      </c>
      <c r="B282" s="9">
        <v>2</v>
      </c>
      <c r="C282" s="10" t="s">
        <v>30</v>
      </c>
      <c r="D282" s="10" t="s">
        <v>42</v>
      </c>
      <c r="E282" s="11" t="s">
        <v>162</v>
      </c>
      <c r="F282" s="12" t="s">
        <v>78</v>
      </c>
      <c r="G282" s="14" t="s">
        <v>81</v>
      </c>
      <c r="H282" s="11">
        <v>1</v>
      </c>
      <c r="I282" s="11">
        <f t="shared" si="6"/>
        <v>0.05</v>
      </c>
      <c r="J282" s="11">
        <v>27</v>
      </c>
      <c r="K282" s="11" t="s">
        <v>34</v>
      </c>
      <c r="M282" s="11" t="s">
        <v>35</v>
      </c>
      <c r="Q282" s="11" t="s">
        <v>35</v>
      </c>
      <c r="R282" s="11">
        <v>1</v>
      </c>
      <c r="V282" s="11">
        <v>0</v>
      </c>
      <c r="Y282" s="11">
        <v>0</v>
      </c>
    </row>
    <row r="283" spans="1:27" x14ac:dyDescent="0.25">
      <c r="A283" s="8">
        <v>41568</v>
      </c>
      <c r="B283" s="9">
        <v>2</v>
      </c>
      <c r="C283" s="10" t="s">
        <v>30</v>
      </c>
      <c r="D283" s="10" t="s">
        <v>42</v>
      </c>
      <c r="E283" s="11" t="s">
        <v>162</v>
      </c>
      <c r="F283" s="12" t="s">
        <v>78</v>
      </c>
      <c r="G283" s="14" t="s">
        <v>81</v>
      </c>
      <c r="H283" s="11">
        <v>1</v>
      </c>
      <c r="I283" s="11">
        <f t="shared" si="6"/>
        <v>0.05</v>
      </c>
      <c r="J283" s="11">
        <v>27</v>
      </c>
      <c r="K283" s="11" t="s">
        <v>34</v>
      </c>
      <c r="M283" s="11" t="s">
        <v>35</v>
      </c>
      <c r="Q283" s="11" t="s">
        <v>35</v>
      </c>
      <c r="R283" s="11">
        <v>2</v>
      </c>
      <c r="V283" s="11">
        <v>1</v>
      </c>
      <c r="W283" s="11" t="s">
        <v>147</v>
      </c>
      <c r="X283" s="11" t="s">
        <v>412</v>
      </c>
      <c r="Y283" s="11">
        <v>1</v>
      </c>
      <c r="Z283" s="11" t="s">
        <v>470</v>
      </c>
    </row>
    <row r="284" spans="1:27" x14ac:dyDescent="0.25">
      <c r="A284" s="8">
        <v>41568</v>
      </c>
      <c r="B284" s="9">
        <v>2</v>
      </c>
      <c r="C284" s="10" t="s">
        <v>30</v>
      </c>
      <c r="D284" s="10" t="s">
        <v>42</v>
      </c>
      <c r="E284" s="11" t="s">
        <v>162</v>
      </c>
      <c r="F284" s="12" t="s">
        <v>78</v>
      </c>
      <c r="G284" s="14" t="s">
        <v>81</v>
      </c>
      <c r="H284" s="11">
        <v>1</v>
      </c>
      <c r="I284" s="11">
        <f t="shared" si="6"/>
        <v>0.05</v>
      </c>
      <c r="J284" s="11">
        <v>27</v>
      </c>
      <c r="K284" s="11" t="s">
        <v>34</v>
      </c>
      <c r="M284" s="11" t="s">
        <v>35</v>
      </c>
      <c r="Q284" s="11" t="s">
        <v>35</v>
      </c>
      <c r="R284" s="11">
        <v>3</v>
      </c>
      <c r="V284" s="11">
        <v>0</v>
      </c>
      <c r="Y284" s="11">
        <v>1</v>
      </c>
      <c r="Z284" s="11" t="s">
        <v>209</v>
      </c>
    </row>
    <row r="285" spans="1:27" x14ac:dyDescent="0.25">
      <c r="A285" s="8">
        <v>41568</v>
      </c>
      <c r="B285" s="9">
        <v>2</v>
      </c>
      <c r="C285" s="10" t="s">
        <v>30</v>
      </c>
      <c r="D285" s="10" t="s">
        <v>44</v>
      </c>
      <c r="E285" s="11" t="s">
        <v>162</v>
      </c>
      <c r="F285" s="12" t="s">
        <v>78</v>
      </c>
      <c r="G285" s="14" t="s">
        <v>83</v>
      </c>
      <c r="H285" s="11">
        <v>1</v>
      </c>
      <c r="I285" s="11">
        <f t="shared" si="6"/>
        <v>0.05</v>
      </c>
      <c r="J285" s="11">
        <v>27</v>
      </c>
      <c r="K285" s="11" t="s">
        <v>34</v>
      </c>
      <c r="M285" s="11" t="s">
        <v>35</v>
      </c>
      <c r="Q285" s="11" t="s">
        <v>35</v>
      </c>
      <c r="R285" s="11">
        <v>1</v>
      </c>
      <c r="V285" s="11">
        <v>0</v>
      </c>
      <c r="X285" s="11" t="s">
        <v>127</v>
      </c>
      <c r="Y285" s="11">
        <v>0</v>
      </c>
    </row>
    <row r="286" spans="1:27" x14ac:dyDescent="0.25">
      <c r="A286" s="8">
        <v>41568</v>
      </c>
      <c r="B286" s="9">
        <v>2</v>
      </c>
      <c r="C286" s="10" t="s">
        <v>30</v>
      </c>
      <c r="D286" s="10" t="s">
        <v>44</v>
      </c>
      <c r="E286" s="11" t="s">
        <v>162</v>
      </c>
      <c r="F286" s="12" t="s">
        <v>78</v>
      </c>
      <c r="G286" s="14" t="s">
        <v>79</v>
      </c>
      <c r="H286" s="11">
        <v>1</v>
      </c>
      <c r="I286" s="11">
        <f t="shared" si="6"/>
        <v>0.05</v>
      </c>
      <c r="J286" s="11">
        <v>27</v>
      </c>
      <c r="K286" s="11" t="s">
        <v>34</v>
      </c>
      <c r="M286" s="11" t="s">
        <v>35</v>
      </c>
      <c r="Q286" s="11" t="s">
        <v>35</v>
      </c>
      <c r="R286" s="11">
        <v>2</v>
      </c>
      <c r="V286" s="11">
        <v>0</v>
      </c>
      <c r="Y286" s="11">
        <v>0</v>
      </c>
    </row>
    <row r="287" spans="1:27" x14ac:dyDescent="0.25">
      <c r="A287" s="8">
        <v>41568</v>
      </c>
      <c r="B287" s="9">
        <v>2</v>
      </c>
      <c r="C287" s="10" t="s">
        <v>30</v>
      </c>
      <c r="D287" s="10" t="s">
        <v>44</v>
      </c>
      <c r="E287" s="11" t="s">
        <v>162</v>
      </c>
      <c r="F287" s="12" t="s">
        <v>78</v>
      </c>
      <c r="G287" s="14" t="s">
        <v>81</v>
      </c>
      <c r="H287" s="11">
        <v>1</v>
      </c>
      <c r="I287" s="11">
        <f t="shared" si="6"/>
        <v>0.05</v>
      </c>
      <c r="J287" s="11">
        <v>27</v>
      </c>
      <c r="K287" s="11" t="s">
        <v>34</v>
      </c>
      <c r="M287" s="11" t="s">
        <v>35</v>
      </c>
      <c r="Q287" s="11" t="s">
        <v>35</v>
      </c>
      <c r="R287" s="11">
        <v>3</v>
      </c>
      <c r="V287" s="11">
        <v>0</v>
      </c>
      <c r="Y287" s="11">
        <v>1</v>
      </c>
      <c r="Z287" s="11" t="s">
        <v>209</v>
      </c>
    </row>
    <row r="288" spans="1:27" x14ac:dyDescent="0.25">
      <c r="A288" s="8">
        <v>41568</v>
      </c>
      <c r="B288" s="9">
        <v>2</v>
      </c>
      <c r="C288" s="10" t="s">
        <v>30</v>
      </c>
      <c r="D288" s="10" t="s">
        <v>44</v>
      </c>
      <c r="E288" s="11" t="s">
        <v>162</v>
      </c>
      <c r="F288" s="12" t="s">
        <v>78</v>
      </c>
      <c r="G288" s="14" t="s">
        <v>83</v>
      </c>
      <c r="H288" s="11">
        <v>1</v>
      </c>
      <c r="I288" s="11">
        <f t="shared" si="6"/>
        <v>0.05</v>
      </c>
      <c r="J288" s="11">
        <v>27</v>
      </c>
      <c r="K288" s="11" t="s">
        <v>34</v>
      </c>
      <c r="M288" s="11" t="s">
        <v>35</v>
      </c>
      <c r="Q288" s="11" t="s">
        <v>35</v>
      </c>
      <c r="R288" s="11">
        <v>4</v>
      </c>
      <c r="V288" s="11">
        <v>0</v>
      </c>
      <c r="Y288" s="11">
        <v>0</v>
      </c>
    </row>
    <row r="289" spans="1:27" x14ac:dyDescent="0.25">
      <c r="A289" s="8">
        <v>41568</v>
      </c>
      <c r="B289" s="9">
        <v>2</v>
      </c>
      <c r="C289" s="10" t="s">
        <v>30</v>
      </c>
      <c r="D289" s="10" t="s">
        <v>44</v>
      </c>
      <c r="E289" s="11" t="s">
        <v>162</v>
      </c>
      <c r="F289" s="12" t="s">
        <v>78</v>
      </c>
      <c r="G289" s="14" t="s">
        <v>79</v>
      </c>
      <c r="H289" s="11">
        <v>1</v>
      </c>
      <c r="I289" s="11">
        <f t="shared" si="6"/>
        <v>0.05</v>
      </c>
      <c r="J289" s="11">
        <v>27</v>
      </c>
      <c r="K289" s="11" t="s">
        <v>34</v>
      </c>
      <c r="M289" s="11" t="s">
        <v>35</v>
      </c>
      <c r="Q289" s="11" t="s">
        <v>35</v>
      </c>
      <c r="R289" s="11">
        <v>5</v>
      </c>
      <c r="V289" s="11">
        <v>0</v>
      </c>
      <c r="Y289" s="11">
        <v>0</v>
      </c>
    </row>
    <row r="290" spans="1:27" x14ac:dyDescent="0.25">
      <c r="A290" s="8">
        <v>41579</v>
      </c>
      <c r="B290" s="9">
        <v>3</v>
      </c>
      <c r="C290" s="10" t="s">
        <v>30</v>
      </c>
      <c r="D290" s="10" t="s">
        <v>31</v>
      </c>
      <c r="E290" s="11" t="s">
        <v>77</v>
      </c>
      <c r="F290" s="12" t="s">
        <v>78</v>
      </c>
      <c r="G290" s="14" t="s">
        <v>79</v>
      </c>
      <c r="H290" s="11">
        <v>1</v>
      </c>
      <c r="I290" s="11">
        <f t="shared" si="6"/>
        <v>0.05</v>
      </c>
      <c r="J290" s="11">
        <v>27</v>
      </c>
      <c r="K290" s="11" t="s">
        <v>34</v>
      </c>
      <c r="M290" s="11" t="s">
        <v>35</v>
      </c>
      <c r="Q290" s="11" t="s">
        <v>35</v>
      </c>
      <c r="R290" s="11">
        <v>1</v>
      </c>
      <c r="V290" s="318">
        <v>1</v>
      </c>
      <c r="W290" s="318"/>
      <c r="X290" s="318" t="s">
        <v>193</v>
      </c>
      <c r="Y290" s="318">
        <v>0</v>
      </c>
      <c r="Z290" s="318"/>
      <c r="AA290" s="318"/>
    </row>
    <row r="291" spans="1:27" x14ac:dyDescent="0.25">
      <c r="A291" s="8">
        <v>41579</v>
      </c>
      <c r="B291" s="9">
        <v>3</v>
      </c>
      <c r="C291" s="10" t="s">
        <v>30</v>
      </c>
      <c r="D291" s="10" t="s">
        <v>31</v>
      </c>
      <c r="E291" s="11" t="s">
        <v>77</v>
      </c>
      <c r="F291" s="12" t="s">
        <v>78</v>
      </c>
      <c r="G291" s="14" t="s">
        <v>81</v>
      </c>
      <c r="H291" s="11">
        <v>1</v>
      </c>
      <c r="I291" s="11">
        <f t="shared" si="6"/>
        <v>0.05</v>
      </c>
      <c r="J291" s="11">
        <v>27</v>
      </c>
      <c r="K291" s="11" t="s">
        <v>34</v>
      </c>
      <c r="M291" s="11" t="s">
        <v>35</v>
      </c>
      <c r="Q291" s="11" t="s">
        <v>35</v>
      </c>
      <c r="R291" s="11">
        <v>2</v>
      </c>
      <c r="V291" s="11">
        <v>0</v>
      </c>
      <c r="Y291" s="11">
        <v>0</v>
      </c>
    </row>
    <row r="292" spans="1:27" x14ac:dyDescent="0.25">
      <c r="A292" s="8">
        <v>41579</v>
      </c>
      <c r="B292" s="9">
        <v>3</v>
      </c>
      <c r="C292" s="10" t="s">
        <v>30</v>
      </c>
      <c r="D292" s="10" t="s">
        <v>31</v>
      </c>
      <c r="E292" s="11" t="s">
        <v>77</v>
      </c>
      <c r="F292" s="12" t="s">
        <v>78</v>
      </c>
      <c r="G292" s="14" t="s">
        <v>81</v>
      </c>
      <c r="H292" s="11">
        <v>1</v>
      </c>
      <c r="I292" s="11">
        <f t="shared" si="6"/>
        <v>0.05</v>
      </c>
      <c r="J292" s="11">
        <v>27</v>
      </c>
      <c r="K292" s="11" t="s">
        <v>34</v>
      </c>
      <c r="M292" s="11" t="s">
        <v>35</v>
      </c>
      <c r="Q292" s="11" t="s">
        <v>35</v>
      </c>
      <c r="R292" s="11">
        <v>3</v>
      </c>
      <c r="V292" s="318">
        <v>1</v>
      </c>
      <c r="X292" s="11" t="s">
        <v>146</v>
      </c>
      <c r="Y292" s="11">
        <v>1</v>
      </c>
      <c r="Z292" s="11" t="s">
        <v>416</v>
      </c>
      <c r="AA292" s="11" t="s">
        <v>473</v>
      </c>
    </row>
    <row r="293" spans="1:27" x14ac:dyDescent="0.25">
      <c r="A293" s="8">
        <v>41579</v>
      </c>
      <c r="B293" s="9">
        <v>3</v>
      </c>
      <c r="C293" s="10" t="s">
        <v>30</v>
      </c>
      <c r="D293" s="10" t="s">
        <v>31</v>
      </c>
      <c r="E293" s="11" t="s">
        <v>77</v>
      </c>
      <c r="F293" s="12" t="s">
        <v>78</v>
      </c>
      <c r="G293" s="14" t="s">
        <v>83</v>
      </c>
      <c r="H293" s="11">
        <v>1</v>
      </c>
      <c r="I293" s="11">
        <f t="shared" si="6"/>
        <v>0.05</v>
      </c>
      <c r="J293" s="11">
        <v>27</v>
      </c>
      <c r="K293" s="11" t="s">
        <v>34</v>
      </c>
      <c r="M293" s="11" t="s">
        <v>35</v>
      </c>
      <c r="Q293" s="11" t="s">
        <v>35</v>
      </c>
      <c r="R293" s="11">
        <v>4</v>
      </c>
      <c r="V293" s="318">
        <v>1</v>
      </c>
      <c r="W293" s="318"/>
      <c r="X293" s="318" t="s">
        <v>192</v>
      </c>
      <c r="Y293" s="318">
        <v>0</v>
      </c>
      <c r="Z293" s="318"/>
      <c r="AA293" s="318"/>
    </row>
    <row r="294" spans="1:27" x14ac:dyDescent="0.25">
      <c r="A294" s="8">
        <v>41579</v>
      </c>
      <c r="B294" s="9">
        <v>3</v>
      </c>
      <c r="C294" s="10" t="s">
        <v>30</v>
      </c>
      <c r="D294" s="10" t="s">
        <v>31</v>
      </c>
      <c r="E294" s="11" t="s">
        <v>77</v>
      </c>
      <c r="F294" s="12" t="s">
        <v>78</v>
      </c>
      <c r="G294" s="14" t="s">
        <v>79</v>
      </c>
      <c r="H294" s="11">
        <v>1</v>
      </c>
      <c r="I294" s="11">
        <f t="shared" si="6"/>
        <v>0.05</v>
      </c>
      <c r="J294" s="11">
        <v>27</v>
      </c>
      <c r="K294" s="11" t="s">
        <v>34</v>
      </c>
      <c r="M294" s="11" t="s">
        <v>35</v>
      </c>
      <c r="Q294" s="11" t="s">
        <v>35</v>
      </c>
      <c r="R294" s="11">
        <v>5</v>
      </c>
      <c r="V294" s="11">
        <v>0</v>
      </c>
      <c r="Y294" s="11">
        <v>0</v>
      </c>
    </row>
    <row r="295" spans="1:27" x14ac:dyDescent="0.25">
      <c r="A295" s="8">
        <v>41579</v>
      </c>
      <c r="B295" s="9">
        <v>3</v>
      </c>
      <c r="C295" s="10" t="s">
        <v>30</v>
      </c>
      <c r="D295" s="10" t="s">
        <v>31</v>
      </c>
      <c r="E295" s="11" t="s">
        <v>77</v>
      </c>
      <c r="F295" s="12" t="s">
        <v>78</v>
      </c>
      <c r="G295" s="14" t="s">
        <v>81</v>
      </c>
      <c r="H295" s="11">
        <v>1</v>
      </c>
      <c r="I295" s="11">
        <f t="shared" si="6"/>
        <v>0.05</v>
      </c>
      <c r="J295" s="11">
        <v>27</v>
      </c>
      <c r="K295" s="11" t="s">
        <v>34</v>
      </c>
      <c r="M295" s="11" t="s">
        <v>35</v>
      </c>
      <c r="Q295" s="11" t="s">
        <v>35</v>
      </c>
      <c r="R295" s="11">
        <v>6</v>
      </c>
      <c r="V295" s="11">
        <v>0</v>
      </c>
      <c r="Y295" s="11">
        <v>1</v>
      </c>
      <c r="Z295" s="11" t="s">
        <v>474</v>
      </c>
    </row>
    <row r="296" spans="1:27" x14ac:dyDescent="0.25">
      <c r="A296" s="8">
        <v>41579</v>
      </c>
      <c r="B296" s="9">
        <v>3</v>
      </c>
      <c r="C296" s="10" t="s">
        <v>30</v>
      </c>
      <c r="D296" s="10" t="s">
        <v>42</v>
      </c>
      <c r="E296" s="11" t="s">
        <v>77</v>
      </c>
      <c r="F296" s="12" t="s">
        <v>78</v>
      </c>
      <c r="G296" s="14" t="s">
        <v>81</v>
      </c>
      <c r="H296" s="11">
        <v>1</v>
      </c>
      <c r="I296" s="11">
        <f t="shared" si="6"/>
        <v>0.05</v>
      </c>
      <c r="J296" s="11">
        <v>27</v>
      </c>
      <c r="K296" s="11" t="s">
        <v>34</v>
      </c>
      <c r="M296" s="11" t="s">
        <v>35</v>
      </c>
      <c r="Q296" s="11" t="s">
        <v>35</v>
      </c>
      <c r="R296" s="11">
        <v>1</v>
      </c>
      <c r="V296" s="11">
        <v>0</v>
      </c>
      <c r="Y296" s="11">
        <v>0</v>
      </c>
    </row>
    <row r="297" spans="1:27" x14ac:dyDescent="0.25">
      <c r="A297" s="8">
        <v>41579</v>
      </c>
      <c r="B297" s="9">
        <v>3</v>
      </c>
      <c r="C297" s="10" t="s">
        <v>30</v>
      </c>
      <c r="D297" s="10" t="s">
        <v>42</v>
      </c>
      <c r="E297" s="11" t="s">
        <v>77</v>
      </c>
      <c r="F297" s="12" t="s">
        <v>78</v>
      </c>
      <c r="G297" s="14" t="s">
        <v>81</v>
      </c>
      <c r="H297" s="11">
        <v>1</v>
      </c>
      <c r="I297" s="11">
        <f t="shared" si="6"/>
        <v>0.05</v>
      </c>
      <c r="J297" s="11">
        <v>27</v>
      </c>
      <c r="K297" s="11" t="s">
        <v>34</v>
      </c>
      <c r="M297" s="11" t="s">
        <v>35</v>
      </c>
      <c r="Q297" s="11" t="s">
        <v>35</v>
      </c>
      <c r="R297" s="11">
        <v>2</v>
      </c>
      <c r="V297" s="11">
        <v>0</v>
      </c>
      <c r="Y297" s="11">
        <v>1</v>
      </c>
      <c r="Z297" s="11" t="s">
        <v>416</v>
      </c>
    </row>
    <row r="298" spans="1:27" x14ac:dyDescent="0.25">
      <c r="A298" s="8">
        <v>41579</v>
      </c>
      <c r="B298" s="9">
        <v>3</v>
      </c>
      <c r="C298" s="10" t="s">
        <v>30</v>
      </c>
      <c r="D298" s="10" t="s">
        <v>42</v>
      </c>
      <c r="E298" s="11" t="s">
        <v>77</v>
      </c>
      <c r="F298" s="12" t="s">
        <v>78</v>
      </c>
      <c r="G298" s="14" t="s">
        <v>81</v>
      </c>
      <c r="H298" s="11">
        <v>1</v>
      </c>
      <c r="I298" s="11">
        <f t="shared" si="6"/>
        <v>0.05</v>
      </c>
      <c r="J298" s="11">
        <v>27</v>
      </c>
      <c r="K298" s="11" t="s">
        <v>34</v>
      </c>
      <c r="M298" s="11" t="s">
        <v>35</v>
      </c>
      <c r="Q298" s="11" t="s">
        <v>35</v>
      </c>
      <c r="R298" s="11">
        <v>3</v>
      </c>
      <c r="V298" s="318">
        <v>1</v>
      </c>
      <c r="W298" s="318" t="s">
        <v>417</v>
      </c>
      <c r="X298" s="318" t="s">
        <v>115</v>
      </c>
      <c r="Y298" s="318">
        <v>1</v>
      </c>
      <c r="Z298" s="318" t="s">
        <v>209</v>
      </c>
      <c r="AA298" s="318"/>
    </row>
    <row r="299" spans="1:27" x14ac:dyDescent="0.25">
      <c r="A299" s="8">
        <v>41579</v>
      </c>
      <c r="B299" s="9">
        <v>3</v>
      </c>
      <c r="C299" s="10" t="s">
        <v>30</v>
      </c>
      <c r="D299" s="10" t="s">
        <v>44</v>
      </c>
      <c r="E299" s="11" t="s">
        <v>77</v>
      </c>
      <c r="F299" s="12" t="s">
        <v>78</v>
      </c>
      <c r="G299" s="14" t="s">
        <v>83</v>
      </c>
      <c r="H299" s="11">
        <v>1</v>
      </c>
      <c r="I299" s="11">
        <f t="shared" si="6"/>
        <v>0.05</v>
      </c>
      <c r="J299" s="11">
        <v>27</v>
      </c>
      <c r="K299" s="11" t="s">
        <v>34</v>
      </c>
      <c r="M299" s="11" t="s">
        <v>35</v>
      </c>
      <c r="Q299" s="11" t="s">
        <v>35</v>
      </c>
      <c r="R299" s="11">
        <v>1</v>
      </c>
      <c r="V299" s="318">
        <v>1</v>
      </c>
      <c r="W299" s="318" t="s">
        <v>183</v>
      </c>
      <c r="X299" s="318" t="s">
        <v>194</v>
      </c>
      <c r="Y299" s="318">
        <v>1</v>
      </c>
      <c r="Z299" s="318" t="s">
        <v>209</v>
      </c>
      <c r="AA299" s="318"/>
    </row>
    <row r="300" spans="1:27" x14ac:dyDescent="0.25">
      <c r="A300" s="8">
        <v>41579</v>
      </c>
      <c r="B300" s="9">
        <v>3</v>
      </c>
      <c r="C300" s="10" t="s">
        <v>30</v>
      </c>
      <c r="D300" s="10" t="s">
        <v>44</v>
      </c>
      <c r="E300" s="11" t="s">
        <v>77</v>
      </c>
      <c r="F300" s="12" t="s">
        <v>78</v>
      </c>
      <c r="G300" s="14" t="s">
        <v>79</v>
      </c>
      <c r="H300" s="11">
        <v>1</v>
      </c>
      <c r="I300" s="11">
        <f t="shared" si="6"/>
        <v>0.05</v>
      </c>
      <c r="J300" s="11">
        <v>27</v>
      </c>
      <c r="K300" s="11" t="s">
        <v>34</v>
      </c>
      <c r="M300" s="11" t="s">
        <v>35</v>
      </c>
      <c r="Q300" s="11" t="s">
        <v>35</v>
      </c>
      <c r="R300" s="11">
        <v>2</v>
      </c>
      <c r="V300" s="11">
        <v>0</v>
      </c>
      <c r="Y300" s="11">
        <v>0</v>
      </c>
    </row>
    <row r="301" spans="1:27" x14ac:dyDescent="0.25">
      <c r="A301" s="8">
        <v>41579</v>
      </c>
      <c r="B301" s="9">
        <v>3</v>
      </c>
      <c r="C301" s="10" t="s">
        <v>30</v>
      </c>
      <c r="D301" s="10" t="s">
        <v>44</v>
      </c>
      <c r="E301" s="11" t="s">
        <v>77</v>
      </c>
      <c r="F301" s="12" t="s">
        <v>78</v>
      </c>
      <c r="G301" s="14" t="s">
        <v>81</v>
      </c>
      <c r="H301" s="11">
        <v>1</v>
      </c>
      <c r="I301" s="11">
        <f t="shared" si="6"/>
        <v>0.05</v>
      </c>
      <c r="J301" s="11">
        <v>27</v>
      </c>
      <c r="K301" s="11" t="s">
        <v>34</v>
      </c>
      <c r="M301" s="11" t="s">
        <v>35</v>
      </c>
      <c r="Q301" s="11" t="s">
        <v>35</v>
      </c>
      <c r="R301" s="11">
        <v>3</v>
      </c>
      <c r="V301" s="11">
        <v>0</v>
      </c>
      <c r="Y301" s="11">
        <v>1</v>
      </c>
      <c r="Z301" s="11" t="s">
        <v>209</v>
      </c>
    </row>
    <row r="302" spans="1:27" x14ac:dyDescent="0.25">
      <c r="A302" s="8">
        <v>41579</v>
      </c>
      <c r="B302" s="9">
        <v>3</v>
      </c>
      <c r="C302" s="10" t="s">
        <v>30</v>
      </c>
      <c r="D302" s="10" t="s">
        <v>44</v>
      </c>
      <c r="E302" s="11" t="s">
        <v>77</v>
      </c>
      <c r="F302" s="12" t="s">
        <v>78</v>
      </c>
      <c r="G302" s="14" t="s">
        <v>83</v>
      </c>
      <c r="H302" s="11">
        <v>1</v>
      </c>
      <c r="I302" s="11">
        <f t="shared" si="6"/>
        <v>0.05</v>
      </c>
      <c r="J302" s="11">
        <v>27</v>
      </c>
      <c r="K302" s="11" t="s">
        <v>34</v>
      </c>
      <c r="M302" s="11" t="s">
        <v>35</v>
      </c>
      <c r="Q302" s="11" t="s">
        <v>35</v>
      </c>
      <c r="R302" s="11">
        <v>4</v>
      </c>
      <c r="V302" s="11">
        <v>0</v>
      </c>
      <c r="Y302" s="11">
        <v>0</v>
      </c>
    </row>
    <row r="303" spans="1:27" x14ac:dyDescent="0.25">
      <c r="A303" s="8">
        <v>41579</v>
      </c>
      <c r="B303" s="9">
        <v>3</v>
      </c>
      <c r="C303" s="10" t="s">
        <v>30</v>
      </c>
      <c r="D303" s="10" t="s">
        <v>44</v>
      </c>
      <c r="E303" s="11" t="s">
        <v>77</v>
      </c>
      <c r="F303" s="12" t="s">
        <v>78</v>
      </c>
      <c r="G303" s="14" t="s">
        <v>79</v>
      </c>
      <c r="H303" s="11">
        <v>1</v>
      </c>
      <c r="I303" s="11">
        <f t="shared" si="6"/>
        <v>0.05</v>
      </c>
      <c r="J303" s="11">
        <v>27</v>
      </c>
      <c r="K303" s="11" t="s">
        <v>34</v>
      </c>
      <c r="M303" s="11" t="s">
        <v>35</v>
      </c>
      <c r="Q303" s="11" t="s">
        <v>35</v>
      </c>
      <c r="R303" s="11">
        <v>5</v>
      </c>
      <c r="V303" s="11">
        <v>0</v>
      </c>
      <c r="Y303" s="11">
        <v>0</v>
      </c>
    </row>
    <row r="304" spans="1:27" x14ac:dyDescent="0.25">
      <c r="A304" s="8">
        <v>41590</v>
      </c>
      <c r="B304" s="9">
        <v>4</v>
      </c>
      <c r="C304" s="10" t="s">
        <v>30</v>
      </c>
      <c r="D304" s="10" t="s">
        <v>31</v>
      </c>
      <c r="E304" s="11" t="s">
        <v>162</v>
      </c>
      <c r="F304" s="12" t="s">
        <v>78</v>
      </c>
      <c r="G304" s="14" t="s">
        <v>79</v>
      </c>
      <c r="H304" s="11">
        <v>1</v>
      </c>
      <c r="I304" s="11">
        <f t="shared" si="6"/>
        <v>0.05</v>
      </c>
      <c r="J304" s="11">
        <v>27</v>
      </c>
      <c r="K304" s="11" t="s">
        <v>34</v>
      </c>
      <c r="M304" s="11" t="s">
        <v>35</v>
      </c>
      <c r="Q304" s="11" t="s">
        <v>35</v>
      </c>
      <c r="R304" s="11">
        <v>1</v>
      </c>
      <c r="V304" s="11">
        <v>0</v>
      </c>
      <c r="X304" s="11" t="s">
        <v>134</v>
      </c>
      <c r="Y304" s="11">
        <v>0</v>
      </c>
    </row>
    <row r="305" spans="1:27" x14ac:dyDescent="0.25">
      <c r="A305" s="8">
        <v>41590</v>
      </c>
      <c r="B305" s="9">
        <v>4</v>
      </c>
      <c r="C305" s="10" t="s">
        <v>30</v>
      </c>
      <c r="D305" s="10" t="s">
        <v>31</v>
      </c>
      <c r="E305" s="11" t="s">
        <v>162</v>
      </c>
      <c r="F305" s="12" t="s">
        <v>78</v>
      </c>
      <c r="G305" s="14" t="s">
        <v>81</v>
      </c>
      <c r="H305" s="11">
        <v>1</v>
      </c>
      <c r="I305" s="11">
        <f t="shared" si="6"/>
        <v>0.05</v>
      </c>
      <c r="J305" s="11">
        <v>27</v>
      </c>
      <c r="K305" s="11" t="s">
        <v>34</v>
      </c>
      <c r="M305" s="11" t="s">
        <v>35</v>
      </c>
      <c r="Q305" s="11" t="s">
        <v>35</v>
      </c>
      <c r="R305" s="11">
        <v>2</v>
      </c>
      <c r="V305" s="318">
        <v>0</v>
      </c>
      <c r="W305" s="318"/>
      <c r="X305" s="318" t="s">
        <v>240</v>
      </c>
      <c r="Y305" s="318">
        <v>1</v>
      </c>
      <c r="Z305" s="318" t="s">
        <v>470</v>
      </c>
      <c r="AA305" s="318"/>
    </row>
    <row r="306" spans="1:27" x14ac:dyDescent="0.25">
      <c r="A306" s="8">
        <v>41590</v>
      </c>
      <c r="B306" s="9">
        <v>4</v>
      </c>
      <c r="C306" s="10" t="s">
        <v>30</v>
      </c>
      <c r="D306" s="10" t="s">
        <v>31</v>
      </c>
      <c r="E306" s="11" t="s">
        <v>162</v>
      </c>
      <c r="F306" s="12" t="s">
        <v>78</v>
      </c>
      <c r="G306" s="14" t="s">
        <v>81</v>
      </c>
      <c r="H306" s="11">
        <v>1</v>
      </c>
      <c r="I306" s="11">
        <f t="shared" si="6"/>
        <v>0.05</v>
      </c>
      <c r="J306" s="11">
        <v>27</v>
      </c>
      <c r="K306" s="11" t="s">
        <v>34</v>
      </c>
      <c r="M306" s="11" t="s">
        <v>35</v>
      </c>
      <c r="Q306" s="11" t="s">
        <v>35</v>
      </c>
      <c r="R306" s="11">
        <v>3</v>
      </c>
      <c r="V306" s="318">
        <v>1</v>
      </c>
      <c r="W306" s="318" t="s">
        <v>416</v>
      </c>
      <c r="X306" s="318" t="s">
        <v>239</v>
      </c>
      <c r="Y306" s="318">
        <v>1</v>
      </c>
      <c r="Z306" s="318" t="s">
        <v>470</v>
      </c>
      <c r="AA306" s="318"/>
    </row>
    <row r="307" spans="1:27" x14ac:dyDescent="0.25">
      <c r="A307" s="8">
        <v>41590</v>
      </c>
      <c r="B307" s="9">
        <v>4</v>
      </c>
      <c r="C307" s="10" t="s">
        <v>30</v>
      </c>
      <c r="D307" s="10" t="s">
        <v>31</v>
      </c>
      <c r="E307" s="11" t="s">
        <v>162</v>
      </c>
      <c r="F307" s="12" t="s">
        <v>78</v>
      </c>
      <c r="G307" s="14" t="s">
        <v>83</v>
      </c>
      <c r="H307" s="11">
        <v>1</v>
      </c>
      <c r="I307" s="11">
        <f t="shared" si="6"/>
        <v>0.05</v>
      </c>
      <c r="J307" s="11">
        <v>27</v>
      </c>
      <c r="K307" s="11" t="s">
        <v>34</v>
      </c>
      <c r="M307" s="11" t="s">
        <v>35</v>
      </c>
      <c r="Q307" s="11" t="s">
        <v>35</v>
      </c>
      <c r="R307" s="11">
        <v>4</v>
      </c>
      <c r="V307" s="11">
        <v>0</v>
      </c>
      <c r="X307" s="11" t="s">
        <v>134</v>
      </c>
      <c r="Y307" s="11">
        <v>0</v>
      </c>
    </row>
    <row r="308" spans="1:27" x14ac:dyDescent="0.25">
      <c r="A308" s="8">
        <v>41590</v>
      </c>
      <c r="B308" s="9">
        <v>4</v>
      </c>
      <c r="C308" s="10" t="s">
        <v>30</v>
      </c>
      <c r="D308" s="10" t="s">
        <v>31</v>
      </c>
      <c r="E308" s="11" t="s">
        <v>162</v>
      </c>
      <c r="F308" s="12" t="s">
        <v>78</v>
      </c>
      <c r="G308" s="14" t="s">
        <v>79</v>
      </c>
      <c r="H308" s="11">
        <v>1</v>
      </c>
      <c r="I308" s="11">
        <f t="shared" si="6"/>
        <v>0.05</v>
      </c>
      <c r="J308" s="11">
        <v>27</v>
      </c>
      <c r="K308" s="11" t="s">
        <v>34</v>
      </c>
      <c r="M308" s="11" t="s">
        <v>35</v>
      </c>
      <c r="Q308" s="11" t="s">
        <v>35</v>
      </c>
      <c r="R308" s="11">
        <v>5</v>
      </c>
      <c r="V308" s="11">
        <v>0</v>
      </c>
      <c r="X308" s="11" t="s">
        <v>241</v>
      </c>
      <c r="Y308" s="11">
        <v>0</v>
      </c>
    </row>
    <row r="309" spans="1:27" x14ac:dyDescent="0.25">
      <c r="A309" s="8">
        <v>41590</v>
      </c>
      <c r="B309" s="9">
        <v>4</v>
      </c>
      <c r="C309" s="10" t="s">
        <v>30</v>
      </c>
      <c r="D309" s="10" t="s">
        <v>31</v>
      </c>
      <c r="E309" s="11" t="s">
        <v>162</v>
      </c>
      <c r="F309" s="12" t="s">
        <v>78</v>
      </c>
      <c r="G309" s="14" t="s">
        <v>81</v>
      </c>
      <c r="H309" s="11">
        <v>1</v>
      </c>
      <c r="I309" s="11">
        <f t="shared" si="6"/>
        <v>0.05</v>
      </c>
      <c r="J309" s="11">
        <v>27</v>
      </c>
      <c r="K309" s="11" t="s">
        <v>34</v>
      </c>
      <c r="M309" s="11" t="s">
        <v>35</v>
      </c>
      <c r="Q309" s="11" t="s">
        <v>35</v>
      </c>
      <c r="R309" s="11">
        <v>6</v>
      </c>
      <c r="V309" s="11">
        <v>0</v>
      </c>
      <c r="Y309" s="11">
        <v>1</v>
      </c>
      <c r="Z309" s="11" t="s">
        <v>470</v>
      </c>
    </row>
    <row r="310" spans="1:27" x14ac:dyDescent="0.25">
      <c r="A310" s="8">
        <v>41590</v>
      </c>
      <c r="B310" s="9">
        <v>4</v>
      </c>
      <c r="C310" s="10" t="s">
        <v>30</v>
      </c>
      <c r="D310" s="10" t="s">
        <v>42</v>
      </c>
      <c r="E310" s="11" t="s">
        <v>162</v>
      </c>
      <c r="F310" s="12" t="s">
        <v>78</v>
      </c>
      <c r="G310" s="14" t="s">
        <v>81</v>
      </c>
      <c r="H310" s="11">
        <v>1</v>
      </c>
      <c r="I310" s="11">
        <f t="shared" si="6"/>
        <v>0.05</v>
      </c>
      <c r="J310" s="11">
        <v>27</v>
      </c>
      <c r="K310" s="11" t="s">
        <v>34</v>
      </c>
      <c r="M310" s="11" t="s">
        <v>35</v>
      </c>
      <c r="Q310" s="11" t="s">
        <v>35</v>
      </c>
      <c r="R310" s="11">
        <v>1</v>
      </c>
      <c r="V310" s="11">
        <v>0</v>
      </c>
      <c r="Y310" s="11">
        <v>1</v>
      </c>
      <c r="Z310" s="11" t="s">
        <v>416</v>
      </c>
    </row>
    <row r="311" spans="1:27" x14ac:dyDescent="0.25">
      <c r="A311" s="8">
        <v>41590</v>
      </c>
      <c r="B311" s="9">
        <v>4</v>
      </c>
      <c r="C311" s="10" t="s">
        <v>30</v>
      </c>
      <c r="D311" s="10" t="s">
        <v>42</v>
      </c>
      <c r="E311" s="11" t="s">
        <v>162</v>
      </c>
      <c r="F311" s="12" t="s">
        <v>78</v>
      </c>
      <c r="G311" s="14" t="s">
        <v>81</v>
      </c>
      <c r="H311" s="11">
        <v>1</v>
      </c>
      <c r="I311" s="11">
        <f t="shared" si="6"/>
        <v>0.05</v>
      </c>
      <c r="J311" s="11">
        <v>27</v>
      </c>
      <c r="K311" s="11" t="s">
        <v>34</v>
      </c>
      <c r="M311" s="11" t="s">
        <v>35</v>
      </c>
      <c r="Q311" s="11" t="s">
        <v>35</v>
      </c>
      <c r="R311" s="11">
        <v>2</v>
      </c>
      <c r="V311" s="318">
        <v>1</v>
      </c>
      <c r="W311" s="318" t="s">
        <v>131</v>
      </c>
      <c r="X311" s="318" t="s">
        <v>242</v>
      </c>
      <c r="Y311" s="318">
        <v>1</v>
      </c>
      <c r="Z311" s="318" t="s">
        <v>470</v>
      </c>
      <c r="AA311" s="318"/>
    </row>
    <row r="312" spans="1:27" x14ac:dyDescent="0.25">
      <c r="A312" s="8">
        <v>41590</v>
      </c>
      <c r="B312" s="9">
        <v>4</v>
      </c>
      <c r="C312" s="10" t="s">
        <v>30</v>
      </c>
      <c r="D312" s="10" t="s">
        <v>42</v>
      </c>
      <c r="E312" s="11" t="s">
        <v>162</v>
      </c>
      <c r="F312" s="12" t="s">
        <v>78</v>
      </c>
      <c r="G312" s="14" t="s">
        <v>81</v>
      </c>
      <c r="H312" s="11">
        <v>1</v>
      </c>
      <c r="I312" s="11">
        <f t="shared" si="6"/>
        <v>0.05</v>
      </c>
      <c r="J312" s="11">
        <v>27</v>
      </c>
      <c r="K312" s="11" t="s">
        <v>34</v>
      </c>
      <c r="M312" s="11" t="s">
        <v>35</v>
      </c>
      <c r="Q312" s="11" t="s">
        <v>35</v>
      </c>
      <c r="R312" s="11">
        <v>3</v>
      </c>
      <c r="V312" s="11">
        <v>0</v>
      </c>
      <c r="X312" s="318" t="s">
        <v>243</v>
      </c>
      <c r="Y312" s="318">
        <v>1</v>
      </c>
      <c r="Z312" s="318" t="s">
        <v>209</v>
      </c>
      <c r="AA312" s="318"/>
    </row>
    <row r="313" spans="1:27" x14ac:dyDescent="0.25">
      <c r="A313" s="8">
        <v>41590</v>
      </c>
      <c r="B313" s="9">
        <v>4</v>
      </c>
      <c r="C313" s="10" t="s">
        <v>30</v>
      </c>
      <c r="D313" s="10" t="s">
        <v>44</v>
      </c>
      <c r="E313" s="11" t="s">
        <v>162</v>
      </c>
      <c r="F313" s="12" t="s">
        <v>78</v>
      </c>
      <c r="G313" s="14" t="s">
        <v>83</v>
      </c>
      <c r="H313" s="11">
        <v>1</v>
      </c>
      <c r="I313" s="11">
        <f t="shared" si="6"/>
        <v>0.05</v>
      </c>
      <c r="J313" s="11">
        <v>27</v>
      </c>
      <c r="K313" s="11" t="s">
        <v>34</v>
      </c>
      <c r="M313" s="11" t="s">
        <v>35</v>
      </c>
      <c r="Q313" s="11" t="s">
        <v>35</v>
      </c>
      <c r="R313" s="11">
        <v>1</v>
      </c>
      <c r="V313" s="11">
        <v>0</v>
      </c>
      <c r="W313" s="11" t="s">
        <v>183</v>
      </c>
      <c r="X313" s="11" t="s">
        <v>134</v>
      </c>
      <c r="Y313" s="11">
        <v>1</v>
      </c>
      <c r="Z313" s="11" t="s">
        <v>410</v>
      </c>
    </row>
    <row r="314" spans="1:27" x14ac:dyDescent="0.25">
      <c r="A314" s="8">
        <v>41590</v>
      </c>
      <c r="B314" s="9">
        <v>4</v>
      </c>
      <c r="C314" s="10" t="s">
        <v>30</v>
      </c>
      <c r="D314" s="10" t="s">
        <v>44</v>
      </c>
      <c r="E314" s="11" t="s">
        <v>162</v>
      </c>
      <c r="F314" s="12" t="s">
        <v>78</v>
      </c>
      <c r="G314" s="14" t="s">
        <v>79</v>
      </c>
      <c r="H314" s="11">
        <v>1</v>
      </c>
      <c r="I314" s="11">
        <f t="shared" si="6"/>
        <v>0.05</v>
      </c>
      <c r="J314" s="11">
        <v>27</v>
      </c>
      <c r="K314" s="11" t="s">
        <v>34</v>
      </c>
      <c r="M314" s="11" t="s">
        <v>35</v>
      </c>
      <c r="Q314" s="11" t="s">
        <v>35</v>
      </c>
      <c r="R314" s="11">
        <v>2</v>
      </c>
      <c r="V314" s="11">
        <v>0</v>
      </c>
      <c r="X314" s="11" t="s">
        <v>241</v>
      </c>
      <c r="Y314" s="11">
        <v>0</v>
      </c>
      <c r="Z314" s="11" t="s">
        <v>462</v>
      </c>
    </row>
    <row r="315" spans="1:27" x14ac:dyDescent="0.25">
      <c r="A315" s="8">
        <v>41590</v>
      </c>
      <c r="B315" s="9">
        <v>4</v>
      </c>
      <c r="C315" s="10" t="s">
        <v>30</v>
      </c>
      <c r="D315" s="10" t="s">
        <v>44</v>
      </c>
      <c r="E315" s="11" t="s">
        <v>162</v>
      </c>
      <c r="F315" s="12" t="s">
        <v>78</v>
      </c>
      <c r="G315" s="14" t="s">
        <v>81</v>
      </c>
      <c r="H315" s="11">
        <v>1</v>
      </c>
      <c r="I315" s="11">
        <f t="shared" si="6"/>
        <v>0.05</v>
      </c>
      <c r="J315" s="11">
        <v>27</v>
      </c>
      <c r="K315" s="11" t="s">
        <v>34</v>
      </c>
      <c r="M315" s="11" t="s">
        <v>35</v>
      </c>
      <c r="Q315" s="11" t="s">
        <v>35</v>
      </c>
      <c r="R315" s="11">
        <v>3</v>
      </c>
      <c r="V315" s="11">
        <v>0</v>
      </c>
      <c r="Y315" s="11">
        <v>1</v>
      </c>
      <c r="Z315" s="11" t="s">
        <v>209</v>
      </c>
    </row>
    <row r="316" spans="1:27" x14ac:dyDescent="0.25">
      <c r="A316" s="8">
        <v>41590</v>
      </c>
      <c r="B316" s="9">
        <v>4</v>
      </c>
      <c r="C316" s="10" t="s">
        <v>30</v>
      </c>
      <c r="D316" s="10" t="s">
        <v>44</v>
      </c>
      <c r="E316" s="11" t="s">
        <v>162</v>
      </c>
      <c r="F316" s="12" t="s">
        <v>78</v>
      </c>
      <c r="G316" s="14" t="s">
        <v>83</v>
      </c>
      <c r="H316" s="11">
        <v>1</v>
      </c>
      <c r="I316" s="11">
        <f t="shared" si="6"/>
        <v>0.05</v>
      </c>
      <c r="J316" s="11">
        <v>27</v>
      </c>
      <c r="K316" s="11" t="s">
        <v>34</v>
      </c>
      <c r="M316" s="11" t="s">
        <v>35</v>
      </c>
      <c r="Q316" s="11" t="s">
        <v>35</v>
      </c>
      <c r="R316" s="11">
        <v>4</v>
      </c>
      <c r="V316" s="11">
        <v>0</v>
      </c>
      <c r="W316" s="11" t="s">
        <v>183</v>
      </c>
      <c r="X316" s="11" t="s">
        <v>134</v>
      </c>
      <c r="Y316" s="11">
        <v>1</v>
      </c>
      <c r="Z316" s="11" t="s">
        <v>475</v>
      </c>
      <c r="AA316" s="11" t="s">
        <v>476</v>
      </c>
    </row>
    <row r="317" spans="1:27" x14ac:dyDescent="0.25">
      <c r="A317" s="8">
        <v>41590</v>
      </c>
      <c r="B317" s="9">
        <v>4</v>
      </c>
      <c r="C317" s="10" t="s">
        <v>30</v>
      </c>
      <c r="D317" s="10" t="s">
        <v>44</v>
      </c>
      <c r="E317" s="11" t="s">
        <v>162</v>
      </c>
      <c r="F317" s="12" t="s">
        <v>78</v>
      </c>
      <c r="G317" s="14" t="s">
        <v>79</v>
      </c>
      <c r="H317" s="11">
        <v>1</v>
      </c>
      <c r="I317" s="11">
        <f t="shared" si="6"/>
        <v>0.05</v>
      </c>
      <c r="J317" s="11">
        <v>27</v>
      </c>
      <c r="K317" s="11" t="s">
        <v>34</v>
      </c>
      <c r="M317" s="11" t="s">
        <v>35</v>
      </c>
      <c r="Q317" s="11" t="s">
        <v>35</v>
      </c>
      <c r="R317" s="11">
        <v>5</v>
      </c>
      <c r="V317" s="11">
        <v>0</v>
      </c>
      <c r="W317" s="11" t="s">
        <v>183</v>
      </c>
      <c r="X317" s="11" t="s">
        <v>134</v>
      </c>
      <c r="Y317" s="11">
        <v>0</v>
      </c>
    </row>
    <row r="318" spans="1:27" x14ac:dyDescent="0.25">
      <c r="A318" s="8">
        <v>41565</v>
      </c>
      <c r="B318" s="9">
        <v>1</v>
      </c>
      <c r="C318" s="10" t="s">
        <v>52</v>
      </c>
      <c r="D318" s="10" t="s">
        <v>53</v>
      </c>
      <c r="E318" s="11" t="s">
        <v>77</v>
      </c>
      <c r="F318" s="10" t="s">
        <v>78</v>
      </c>
      <c r="G318" s="14" t="s">
        <v>103</v>
      </c>
      <c r="H318" s="11">
        <v>1</v>
      </c>
      <c r="I318" s="11">
        <f t="shared" si="6"/>
        <v>0.05</v>
      </c>
      <c r="J318" s="11">
        <v>24</v>
      </c>
      <c r="K318" s="11">
        <v>4.5</v>
      </c>
      <c r="M318" s="11" t="s">
        <v>35</v>
      </c>
      <c r="Q318" s="11" t="s">
        <v>35</v>
      </c>
      <c r="R318" s="11">
        <v>1</v>
      </c>
      <c r="S318" s="15">
        <v>2.7</v>
      </c>
      <c r="T318" s="11" t="s">
        <v>80</v>
      </c>
      <c r="U318" s="11">
        <v>48</v>
      </c>
      <c r="V318" s="11">
        <v>0</v>
      </c>
      <c r="Y318" s="11">
        <v>0</v>
      </c>
    </row>
    <row r="319" spans="1:27" x14ac:dyDescent="0.25">
      <c r="A319" s="8">
        <v>41565</v>
      </c>
      <c r="B319" s="9">
        <v>1</v>
      </c>
      <c r="C319" s="10" t="s">
        <v>52</v>
      </c>
      <c r="D319" s="10" t="s">
        <v>53</v>
      </c>
      <c r="E319" s="11" t="s">
        <v>77</v>
      </c>
      <c r="F319" s="10" t="s">
        <v>78</v>
      </c>
      <c r="G319" s="13" t="s">
        <v>81</v>
      </c>
      <c r="H319" s="11">
        <v>1</v>
      </c>
      <c r="I319" s="11">
        <f t="shared" si="6"/>
        <v>0.05</v>
      </c>
      <c r="J319" s="11">
        <v>24</v>
      </c>
      <c r="K319" s="11">
        <v>4.5</v>
      </c>
      <c r="M319" s="11" t="s">
        <v>35</v>
      </c>
      <c r="Q319" s="11" t="s">
        <v>35</v>
      </c>
      <c r="R319" s="11">
        <v>2</v>
      </c>
      <c r="S319" s="15">
        <v>3.3</v>
      </c>
      <c r="T319" s="11" t="s">
        <v>82</v>
      </c>
      <c r="U319" s="11">
        <v>15</v>
      </c>
      <c r="V319" s="11">
        <v>0</v>
      </c>
      <c r="Y319" s="11">
        <v>1</v>
      </c>
      <c r="Z319" s="11" t="s">
        <v>209</v>
      </c>
    </row>
    <row r="320" spans="1:27" x14ac:dyDescent="0.25">
      <c r="A320" s="8">
        <v>41565</v>
      </c>
      <c r="B320" s="9">
        <v>1</v>
      </c>
      <c r="C320" s="10" t="s">
        <v>52</v>
      </c>
      <c r="D320" s="10" t="s">
        <v>53</v>
      </c>
      <c r="E320" s="11" t="s">
        <v>77</v>
      </c>
      <c r="F320" s="10" t="s">
        <v>78</v>
      </c>
      <c r="G320" s="13" t="s">
        <v>103</v>
      </c>
      <c r="H320" s="11">
        <v>1</v>
      </c>
      <c r="I320" s="11">
        <f t="shared" si="6"/>
        <v>0.05</v>
      </c>
      <c r="J320" s="11">
        <v>24</v>
      </c>
      <c r="K320" s="11">
        <v>4.5</v>
      </c>
      <c r="M320" s="11" t="s">
        <v>35</v>
      </c>
      <c r="Q320" s="11" t="s">
        <v>35</v>
      </c>
      <c r="R320" s="11">
        <v>3</v>
      </c>
      <c r="S320" s="15">
        <v>6.6</v>
      </c>
      <c r="T320" s="11" t="s">
        <v>80</v>
      </c>
      <c r="U320" s="11">
        <v>20</v>
      </c>
      <c r="V320" s="318">
        <v>1</v>
      </c>
      <c r="W320" s="318" t="s">
        <v>421</v>
      </c>
      <c r="X320" s="318" t="s">
        <v>108</v>
      </c>
      <c r="Y320" s="318">
        <v>0</v>
      </c>
      <c r="Z320" s="318" t="s">
        <v>421</v>
      </c>
      <c r="AA320" s="318" t="s">
        <v>477</v>
      </c>
    </row>
    <row r="321" spans="1:28" x14ac:dyDescent="0.25">
      <c r="A321" s="8">
        <v>41565</v>
      </c>
      <c r="B321" s="9">
        <v>1</v>
      </c>
      <c r="C321" s="10" t="s">
        <v>52</v>
      </c>
      <c r="D321" s="10" t="s">
        <v>53</v>
      </c>
      <c r="E321" s="11" t="s">
        <v>77</v>
      </c>
      <c r="F321" s="10" t="s">
        <v>78</v>
      </c>
      <c r="G321" s="14" t="s">
        <v>79</v>
      </c>
      <c r="H321" s="11">
        <v>1</v>
      </c>
      <c r="I321" s="11">
        <f t="shared" si="6"/>
        <v>0.05</v>
      </c>
      <c r="J321" s="11">
        <v>24</v>
      </c>
      <c r="K321" s="11">
        <v>4.5</v>
      </c>
      <c r="M321" s="11" t="s">
        <v>35</v>
      </c>
      <c r="Q321" s="11" t="s">
        <v>35</v>
      </c>
      <c r="R321" s="11">
        <v>4</v>
      </c>
      <c r="S321" s="15">
        <v>8.1</v>
      </c>
      <c r="T321" s="11" t="s">
        <v>82</v>
      </c>
      <c r="U321" s="11">
        <v>12</v>
      </c>
      <c r="V321" s="11">
        <v>0</v>
      </c>
      <c r="Y321" s="11">
        <v>0</v>
      </c>
    </row>
    <row r="322" spans="1:28" x14ac:dyDescent="0.25">
      <c r="A322" s="8">
        <v>41565</v>
      </c>
      <c r="B322" s="9">
        <v>1</v>
      </c>
      <c r="C322" s="10" t="s">
        <v>52</v>
      </c>
      <c r="D322" s="10" t="s">
        <v>53</v>
      </c>
      <c r="E322" s="11" t="s">
        <v>77</v>
      </c>
      <c r="F322" s="10" t="s">
        <v>78</v>
      </c>
      <c r="G322" s="13" t="s">
        <v>87</v>
      </c>
      <c r="H322" s="11">
        <v>1</v>
      </c>
      <c r="I322" s="11">
        <f t="shared" si="6"/>
        <v>0.05</v>
      </c>
      <c r="J322" s="11">
        <v>24</v>
      </c>
      <c r="K322" s="11">
        <v>4.5</v>
      </c>
      <c r="M322" s="11" t="s">
        <v>35</v>
      </c>
      <c r="Q322" s="11" t="s">
        <v>35</v>
      </c>
      <c r="R322" s="11">
        <v>5</v>
      </c>
      <c r="S322" s="15">
        <v>11</v>
      </c>
      <c r="T322" s="11" t="s">
        <v>82</v>
      </c>
      <c r="U322" s="11">
        <v>25</v>
      </c>
      <c r="V322" s="318">
        <v>1</v>
      </c>
      <c r="W322" s="318" t="s">
        <v>417</v>
      </c>
      <c r="X322" s="318" t="s">
        <v>109</v>
      </c>
      <c r="Y322" s="318">
        <v>1</v>
      </c>
      <c r="Z322" s="318" t="s">
        <v>147</v>
      </c>
      <c r="AA322" s="318"/>
    </row>
    <row r="323" spans="1:28" x14ac:dyDescent="0.25">
      <c r="A323" s="8">
        <v>41565</v>
      </c>
      <c r="B323" s="9">
        <v>1</v>
      </c>
      <c r="C323" s="10" t="s">
        <v>52</v>
      </c>
      <c r="D323" s="10" t="s">
        <v>53</v>
      </c>
      <c r="E323" s="11" t="s">
        <v>77</v>
      </c>
      <c r="F323" s="10" t="s">
        <v>78</v>
      </c>
      <c r="G323" s="13" t="s">
        <v>92</v>
      </c>
      <c r="H323" s="11">
        <v>1</v>
      </c>
      <c r="I323" s="11">
        <f t="shared" si="6"/>
        <v>0.05</v>
      </c>
      <c r="J323" s="11">
        <v>24</v>
      </c>
      <c r="K323" s="11">
        <v>4.5</v>
      </c>
      <c r="M323" s="11" t="s">
        <v>35</v>
      </c>
      <c r="Q323" s="11" t="s">
        <v>35</v>
      </c>
      <c r="R323" s="11">
        <v>6</v>
      </c>
      <c r="S323" s="15">
        <v>15.1</v>
      </c>
      <c r="T323" s="11" t="s">
        <v>82</v>
      </c>
      <c r="U323" s="11">
        <v>34</v>
      </c>
      <c r="V323" s="11">
        <v>0</v>
      </c>
      <c r="Y323" s="11">
        <v>0</v>
      </c>
      <c r="AA323" s="11" t="s">
        <v>462</v>
      </c>
    </row>
    <row r="324" spans="1:28" x14ac:dyDescent="0.25">
      <c r="A324" s="8">
        <v>41565</v>
      </c>
      <c r="B324" s="9">
        <v>1</v>
      </c>
      <c r="C324" s="10" t="s">
        <v>52</v>
      </c>
      <c r="D324" s="10" t="s">
        <v>53</v>
      </c>
      <c r="E324" s="11" t="s">
        <v>77</v>
      </c>
      <c r="F324" s="10" t="s">
        <v>78</v>
      </c>
      <c r="G324" s="14" t="s">
        <v>103</v>
      </c>
      <c r="H324" s="11">
        <v>1</v>
      </c>
      <c r="I324" s="11">
        <f t="shared" si="6"/>
        <v>0.05</v>
      </c>
      <c r="J324" s="11">
        <v>24</v>
      </c>
      <c r="K324" s="11">
        <v>4.5</v>
      </c>
      <c r="M324" s="11" t="s">
        <v>35</v>
      </c>
      <c r="Q324" s="11" t="s">
        <v>35</v>
      </c>
      <c r="R324" s="11">
        <v>7</v>
      </c>
      <c r="S324" s="15">
        <v>15.6</v>
      </c>
      <c r="T324" s="11" t="s">
        <v>104</v>
      </c>
      <c r="U324" s="11">
        <v>38</v>
      </c>
      <c r="V324" s="318" t="s">
        <v>105</v>
      </c>
      <c r="W324" s="11" t="s">
        <v>183</v>
      </c>
      <c r="X324" s="11" t="s">
        <v>106</v>
      </c>
      <c r="Y324" s="11">
        <v>0</v>
      </c>
    </row>
    <row r="325" spans="1:28" x14ac:dyDescent="0.25">
      <c r="A325" s="8">
        <v>41565</v>
      </c>
      <c r="B325" s="9">
        <v>1</v>
      </c>
      <c r="C325" s="10" t="s">
        <v>52</v>
      </c>
      <c r="D325" s="10" t="s">
        <v>53</v>
      </c>
      <c r="E325" s="11" t="s">
        <v>77</v>
      </c>
      <c r="F325" s="10" t="s">
        <v>78</v>
      </c>
      <c r="G325" s="13" t="s">
        <v>81</v>
      </c>
      <c r="H325" s="11">
        <v>1</v>
      </c>
      <c r="I325" s="11">
        <f t="shared" si="6"/>
        <v>0.05</v>
      </c>
      <c r="J325" s="11">
        <v>24</v>
      </c>
      <c r="K325" s="11">
        <v>4.5</v>
      </c>
      <c r="M325" s="11" t="s">
        <v>35</v>
      </c>
      <c r="Q325" s="11" t="s">
        <v>35</v>
      </c>
      <c r="R325" s="11">
        <v>8</v>
      </c>
      <c r="S325" s="15">
        <v>18.8</v>
      </c>
      <c r="T325" s="11" t="s">
        <v>80</v>
      </c>
      <c r="U325" s="11">
        <v>9</v>
      </c>
      <c r="V325" s="11">
        <v>0</v>
      </c>
      <c r="Y325" s="11">
        <v>1</v>
      </c>
      <c r="Z325" s="11" t="s">
        <v>209</v>
      </c>
    </row>
    <row r="326" spans="1:28" x14ac:dyDescent="0.25">
      <c r="A326" s="8">
        <v>41565</v>
      </c>
      <c r="B326" s="9">
        <v>1</v>
      </c>
      <c r="C326" s="10" t="s">
        <v>52</v>
      </c>
      <c r="D326" s="10" t="s">
        <v>54</v>
      </c>
      <c r="E326" s="11" t="s">
        <v>77</v>
      </c>
      <c r="F326" s="10" t="s">
        <v>78</v>
      </c>
      <c r="G326" s="13" t="s">
        <v>86</v>
      </c>
      <c r="H326" s="11">
        <v>1</v>
      </c>
      <c r="I326" s="11">
        <f t="shared" si="6"/>
        <v>0.05</v>
      </c>
      <c r="J326" s="11">
        <v>24</v>
      </c>
      <c r="K326" s="11">
        <v>4.7</v>
      </c>
      <c r="M326" s="11" t="s">
        <v>35</v>
      </c>
      <c r="Q326" s="11" t="s">
        <v>35</v>
      </c>
      <c r="R326" s="11">
        <v>1</v>
      </c>
      <c r="S326" s="15">
        <v>6.8</v>
      </c>
      <c r="T326" s="11" t="s">
        <v>80</v>
      </c>
      <c r="U326" s="11">
        <v>7</v>
      </c>
      <c r="V326" s="11">
        <v>0</v>
      </c>
      <c r="Y326" s="11">
        <v>0</v>
      </c>
    </row>
    <row r="327" spans="1:28" x14ac:dyDescent="0.25">
      <c r="A327" s="8">
        <v>41565</v>
      </c>
      <c r="B327" s="9">
        <v>1</v>
      </c>
      <c r="C327" s="10" t="s">
        <v>52</v>
      </c>
      <c r="D327" s="10" t="s">
        <v>54</v>
      </c>
      <c r="E327" s="11" t="s">
        <v>77</v>
      </c>
      <c r="F327" s="10" t="s">
        <v>78</v>
      </c>
      <c r="G327" s="13" t="s">
        <v>81</v>
      </c>
      <c r="H327" s="11">
        <v>1</v>
      </c>
      <c r="I327" s="11">
        <f t="shared" si="6"/>
        <v>0.05</v>
      </c>
      <c r="J327" s="11">
        <v>24</v>
      </c>
      <c r="K327" s="11">
        <v>4.7</v>
      </c>
      <c r="M327" s="11" t="s">
        <v>35</v>
      </c>
      <c r="Q327" s="11" t="s">
        <v>35</v>
      </c>
      <c r="R327" s="11">
        <v>2</v>
      </c>
      <c r="S327" s="15">
        <v>6.9</v>
      </c>
      <c r="T327" s="11" t="s">
        <v>80</v>
      </c>
      <c r="U327" s="11">
        <v>20</v>
      </c>
      <c r="V327" s="11">
        <v>0</v>
      </c>
      <c r="Y327" s="11">
        <v>1</v>
      </c>
      <c r="Z327" s="11" t="s">
        <v>209</v>
      </c>
    </row>
    <row r="328" spans="1:28" x14ac:dyDescent="0.25">
      <c r="A328" s="8">
        <v>41565</v>
      </c>
      <c r="B328" s="9">
        <v>1</v>
      </c>
      <c r="C328" s="10" t="s">
        <v>52</v>
      </c>
      <c r="D328" s="10" t="s">
        <v>54</v>
      </c>
      <c r="E328" s="11" t="s">
        <v>77</v>
      </c>
      <c r="F328" s="10" t="s">
        <v>78</v>
      </c>
      <c r="G328" s="13" t="s">
        <v>92</v>
      </c>
      <c r="H328" s="11">
        <v>1</v>
      </c>
      <c r="I328" s="11">
        <f t="shared" si="6"/>
        <v>0.05</v>
      </c>
      <c r="J328" s="11">
        <v>24</v>
      </c>
      <c r="K328" s="11">
        <v>4.7</v>
      </c>
      <c r="M328" s="11" t="s">
        <v>35</v>
      </c>
      <c r="Q328" s="11" t="s">
        <v>35</v>
      </c>
      <c r="R328" s="11">
        <v>3</v>
      </c>
      <c r="S328" s="15">
        <v>13.8</v>
      </c>
      <c r="T328" s="11" t="s">
        <v>82</v>
      </c>
      <c r="U328" s="11">
        <v>7</v>
      </c>
      <c r="V328" s="11">
        <v>0</v>
      </c>
      <c r="Y328" s="11">
        <v>0</v>
      </c>
    </row>
    <row r="329" spans="1:28" x14ac:dyDescent="0.25">
      <c r="A329" s="8">
        <v>41565</v>
      </c>
      <c r="B329" s="9">
        <v>1</v>
      </c>
      <c r="C329" s="10" t="s">
        <v>52</v>
      </c>
      <c r="D329" s="10" t="s">
        <v>54</v>
      </c>
      <c r="E329" s="11" t="s">
        <v>77</v>
      </c>
      <c r="F329" s="10" t="s">
        <v>78</v>
      </c>
      <c r="G329" s="14" t="s">
        <v>110</v>
      </c>
      <c r="H329" s="11">
        <v>1</v>
      </c>
      <c r="I329" s="11">
        <f t="shared" si="6"/>
        <v>0.05</v>
      </c>
      <c r="J329" s="11">
        <v>24</v>
      </c>
      <c r="K329" s="11">
        <v>4.7</v>
      </c>
      <c r="M329" s="11" t="s">
        <v>35</v>
      </c>
      <c r="Q329" s="11" t="s">
        <v>35</v>
      </c>
      <c r="R329" s="11">
        <v>4</v>
      </c>
      <c r="S329" s="15">
        <v>14.6</v>
      </c>
      <c r="T329" s="11" t="s">
        <v>80</v>
      </c>
      <c r="U329" s="11">
        <v>36</v>
      </c>
      <c r="V329" s="11">
        <v>0</v>
      </c>
      <c r="Y329" s="11">
        <v>0</v>
      </c>
      <c r="AA329" s="11" t="s">
        <v>462</v>
      </c>
    </row>
    <row r="330" spans="1:28" x14ac:dyDescent="0.25">
      <c r="A330" s="8">
        <v>41565</v>
      </c>
      <c r="B330" s="9">
        <v>1</v>
      </c>
      <c r="C330" s="10" t="s">
        <v>52</v>
      </c>
      <c r="D330" s="10" t="s">
        <v>54</v>
      </c>
      <c r="E330" s="11" t="s">
        <v>77</v>
      </c>
      <c r="F330" s="10" t="s">
        <v>78</v>
      </c>
      <c r="G330" s="13" t="s">
        <v>79</v>
      </c>
      <c r="H330" s="11">
        <v>1</v>
      </c>
      <c r="I330" s="11">
        <f t="shared" si="6"/>
        <v>0.05</v>
      </c>
      <c r="J330" s="11">
        <v>24</v>
      </c>
      <c r="K330" s="11">
        <v>4.7</v>
      </c>
      <c r="M330" s="11" t="s">
        <v>35</v>
      </c>
      <c r="Q330" s="11" t="s">
        <v>35</v>
      </c>
      <c r="R330" s="11">
        <v>5</v>
      </c>
      <c r="S330" s="15">
        <v>15.6</v>
      </c>
      <c r="T330" s="11" t="s">
        <v>82</v>
      </c>
      <c r="U330" s="11">
        <v>13</v>
      </c>
      <c r="V330" s="11">
        <v>0</v>
      </c>
      <c r="Y330" s="11">
        <v>0</v>
      </c>
      <c r="AA330" s="11" t="s">
        <v>462</v>
      </c>
    </row>
    <row r="331" spans="1:28" x14ac:dyDescent="0.25">
      <c r="A331" s="8">
        <v>41565</v>
      </c>
      <c r="B331" s="9">
        <v>1</v>
      </c>
      <c r="C331" s="10" t="s">
        <v>52</v>
      </c>
      <c r="D331" s="10" t="s">
        <v>55</v>
      </c>
      <c r="E331" s="11" t="s">
        <v>77</v>
      </c>
      <c r="F331" s="10" t="s">
        <v>78</v>
      </c>
      <c r="G331" s="13" t="s">
        <v>81</v>
      </c>
      <c r="H331" s="11">
        <v>1</v>
      </c>
      <c r="I331" s="11">
        <f t="shared" si="6"/>
        <v>0.05</v>
      </c>
      <c r="J331" s="11">
        <v>24</v>
      </c>
      <c r="K331" s="11">
        <v>4.5999999999999996</v>
      </c>
      <c r="M331" s="11" t="s">
        <v>35</v>
      </c>
      <c r="Q331" s="11" t="s">
        <v>35</v>
      </c>
      <c r="R331" s="11">
        <v>1</v>
      </c>
      <c r="S331" s="15">
        <v>2.9</v>
      </c>
      <c r="T331" s="11" t="s">
        <v>82</v>
      </c>
      <c r="U331" s="11">
        <v>16</v>
      </c>
      <c r="V331" s="11">
        <v>0</v>
      </c>
      <c r="Y331" s="11">
        <v>1</v>
      </c>
      <c r="Z331" s="11" t="s">
        <v>209</v>
      </c>
    </row>
    <row r="332" spans="1:28" x14ac:dyDescent="0.25">
      <c r="A332" s="8">
        <v>41565</v>
      </c>
      <c r="B332" s="9">
        <v>1</v>
      </c>
      <c r="C332" s="10" t="s">
        <v>52</v>
      </c>
      <c r="D332" s="10" t="s">
        <v>55</v>
      </c>
      <c r="E332" s="11" t="s">
        <v>77</v>
      </c>
      <c r="F332" s="10" t="s">
        <v>78</v>
      </c>
      <c r="G332" s="13" t="s">
        <v>79</v>
      </c>
      <c r="H332" s="11">
        <v>1</v>
      </c>
      <c r="I332" s="11">
        <f t="shared" si="6"/>
        <v>0.05</v>
      </c>
      <c r="J332" s="11">
        <v>24</v>
      </c>
      <c r="K332" s="11">
        <v>4.5999999999999996</v>
      </c>
      <c r="M332" s="11" t="s">
        <v>35</v>
      </c>
      <c r="Q332" s="11" t="s">
        <v>35</v>
      </c>
      <c r="R332" s="11">
        <v>2</v>
      </c>
      <c r="S332" s="15">
        <v>5.7</v>
      </c>
      <c r="T332" s="11" t="s">
        <v>80</v>
      </c>
      <c r="U332" s="11">
        <v>7</v>
      </c>
      <c r="V332" s="11">
        <v>0</v>
      </c>
      <c r="Y332" s="11">
        <v>0</v>
      </c>
    </row>
    <row r="333" spans="1:28" x14ac:dyDescent="0.25">
      <c r="A333" s="8">
        <v>41565</v>
      </c>
      <c r="B333" s="9">
        <v>1</v>
      </c>
      <c r="C333" s="10" t="s">
        <v>52</v>
      </c>
      <c r="D333" s="10" t="s">
        <v>55</v>
      </c>
      <c r="E333" s="11" t="s">
        <v>77</v>
      </c>
      <c r="F333" s="10" t="s">
        <v>78</v>
      </c>
      <c r="G333" s="13" t="s">
        <v>92</v>
      </c>
      <c r="H333" s="11">
        <v>1</v>
      </c>
      <c r="I333" s="11">
        <f t="shared" si="6"/>
        <v>0.05</v>
      </c>
      <c r="J333" s="11">
        <v>24</v>
      </c>
      <c r="K333" s="11">
        <v>4.5999999999999996</v>
      </c>
      <c r="M333" s="11" t="s">
        <v>35</v>
      </c>
      <c r="Q333" s="11" t="s">
        <v>35</v>
      </c>
      <c r="R333" s="11">
        <v>3</v>
      </c>
      <c r="S333" s="15">
        <v>6.3</v>
      </c>
      <c r="T333" s="11" t="s">
        <v>82</v>
      </c>
      <c r="U333" s="11">
        <v>15</v>
      </c>
      <c r="V333" s="11">
        <v>0</v>
      </c>
      <c r="Y333" s="11">
        <v>1</v>
      </c>
      <c r="Z333" s="11" t="s">
        <v>410</v>
      </c>
    </row>
    <row r="334" spans="1:28" x14ac:dyDescent="0.25">
      <c r="A334" s="8">
        <v>41565</v>
      </c>
      <c r="B334" s="9">
        <v>1</v>
      </c>
      <c r="C334" s="10" t="s">
        <v>52</v>
      </c>
      <c r="D334" s="10" t="s">
        <v>55</v>
      </c>
      <c r="E334" s="11" t="s">
        <v>77</v>
      </c>
      <c r="F334" s="10" t="s">
        <v>78</v>
      </c>
      <c r="G334" s="14" t="s">
        <v>86</v>
      </c>
      <c r="H334" s="11">
        <v>1</v>
      </c>
      <c r="I334" s="11">
        <f t="shared" si="6"/>
        <v>0.05</v>
      </c>
      <c r="J334" s="11">
        <v>24</v>
      </c>
      <c r="K334" s="11">
        <v>4.5999999999999996</v>
      </c>
      <c r="M334" s="11" t="s">
        <v>35</v>
      </c>
      <c r="Q334" s="11" t="s">
        <v>35</v>
      </c>
      <c r="R334" s="11">
        <v>4</v>
      </c>
      <c r="S334" s="15">
        <v>11</v>
      </c>
      <c r="T334" s="11" t="s">
        <v>80</v>
      </c>
      <c r="U334" s="11">
        <v>7</v>
      </c>
      <c r="V334" s="11">
        <v>0</v>
      </c>
      <c r="X334" s="11" t="s">
        <v>111</v>
      </c>
      <c r="Y334" s="11">
        <v>0</v>
      </c>
    </row>
    <row r="335" spans="1:28" x14ac:dyDescent="0.25">
      <c r="A335" s="8">
        <v>41565</v>
      </c>
      <c r="B335" s="9">
        <v>1</v>
      </c>
      <c r="C335" s="10" t="s">
        <v>52</v>
      </c>
      <c r="D335" s="10" t="s">
        <v>55</v>
      </c>
      <c r="E335" s="11" t="s">
        <v>77</v>
      </c>
      <c r="F335" s="10" t="s">
        <v>78</v>
      </c>
      <c r="G335" s="13" t="s">
        <v>103</v>
      </c>
      <c r="H335" s="11">
        <v>1</v>
      </c>
      <c r="I335" s="11">
        <f t="shared" si="6"/>
        <v>0.05</v>
      </c>
      <c r="J335" s="11">
        <v>24</v>
      </c>
      <c r="K335" s="11">
        <v>4.5999999999999996</v>
      </c>
      <c r="M335" s="11" t="s">
        <v>35</v>
      </c>
      <c r="Q335" s="11" t="s">
        <v>35</v>
      </c>
      <c r="R335" s="11">
        <v>5</v>
      </c>
      <c r="S335" s="15">
        <v>20.7</v>
      </c>
      <c r="T335" s="11" t="s">
        <v>82</v>
      </c>
      <c r="U335" s="11">
        <v>40</v>
      </c>
      <c r="V335" s="11">
        <v>0</v>
      </c>
      <c r="Y335" s="11">
        <v>0</v>
      </c>
    </row>
    <row r="336" spans="1:28" x14ac:dyDescent="0.25">
      <c r="A336" s="8">
        <v>41568</v>
      </c>
      <c r="B336" s="9">
        <v>2</v>
      </c>
      <c r="C336" s="10" t="s">
        <v>52</v>
      </c>
      <c r="D336" s="10" t="s">
        <v>53</v>
      </c>
      <c r="E336" s="11" t="s">
        <v>162</v>
      </c>
      <c r="F336" s="10" t="s">
        <v>78</v>
      </c>
      <c r="G336" s="13" t="s">
        <v>103</v>
      </c>
      <c r="H336" s="11">
        <v>1</v>
      </c>
      <c r="I336" s="11">
        <f t="shared" si="6"/>
        <v>0.05</v>
      </c>
      <c r="J336" s="11">
        <v>24</v>
      </c>
      <c r="K336" s="11">
        <v>4.5</v>
      </c>
      <c r="M336" s="11" t="s">
        <v>35</v>
      </c>
      <c r="Q336" s="11" t="s">
        <v>35</v>
      </c>
      <c r="R336" s="11">
        <v>1</v>
      </c>
      <c r="V336" s="11">
        <v>0</v>
      </c>
      <c r="Y336" s="11">
        <v>0</v>
      </c>
      <c r="AB336" s="11" t="s">
        <v>163</v>
      </c>
    </row>
    <row r="337" spans="1:27" x14ac:dyDescent="0.25">
      <c r="A337" s="8">
        <v>41568</v>
      </c>
      <c r="B337" s="9">
        <v>2</v>
      </c>
      <c r="C337" s="10" t="s">
        <v>52</v>
      </c>
      <c r="D337" s="10" t="s">
        <v>53</v>
      </c>
      <c r="E337" s="11" t="s">
        <v>162</v>
      </c>
      <c r="F337" s="10" t="s">
        <v>78</v>
      </c>
      <c r="G337" s="13" t="s">
        <v>81</v>
      </c>
      <c r="H337" s="11">
        <v>1</v>
      </c>
      <c r="I337" s="11">
        <f t="shared" si="6"/>
        <v>0.05</v>
      </c>
      <c r="J337" s="11">
        <v>24</v>
      </c>
      <c r="K337" s="11">
        <v>4.5</v>
      </c>
      <c r="M337" s="11" t="s">
        <v>35</v>
      </c>
      <c r="Q337" s="11" t="s">
        <v>35</v>
      </c>
      <c r="R337" s="11">
        <v>2</v>
      </c>
      <c r="V337" s="11">
        <v>0</v>
      </c>
      <c r="Y337" s="11">
        <v>1</v>
      </c>
      <c r="Z337" s="11" t="s">
        <v>209</v>
      </c>
    </row>
    <row r="338" spans="1:27" x14ac:dyDescent="0.25">
      <c r="A338" s="8">
        <v>41568</v>
      </c>
      <c r="B338" s="9">
        <v>2</v>
      </c>
      <c r="C338" s="10" t="s">
        <v>52</v>
      </c>
      <c r="D338" s="10" t="s">
        <v>53</v>
      </c>
      <c r="E338" s="11" t="s">
        <v>162</v>
      </c>
      <c r="F338" s="10" t="s">
        <v>78</v>
      </c>
      <c r="G338" s="13" t="s">
        <v>103</v>
      </c>
      <c r="H338" s="11">
        <v>1</v>
      </c>
      <c r="I338" s="11">
        <f t="shared" si="6"/>
        <v>0.05</v>
      </c>
      <c r="J338" s="11">
        <v>24</v>
      </c>
      <c r="K338" s="11">
        <v>4.5</v>
      </c>
      <c r="M338" s="11" t="s">
        <v>35</v>
      </c>
      <c r="Q338" s="11" t="s">
        <v>35</v>
      </c>
      <c r="R338" s="11">
        <v>3</v>
      </c>
      <c r="V338" s="11">
        <v>0</v>
      </c>
      <c r="Y338" s="11">
        <v>0</v>
      </c>
      <c r="AA338" s="11" t="s">
        <v>477</v>
      </c>
    </row>
    <row r="339" spans="1:27" x14ac:dyDescent="0.25">
      <c r="A339" s="8">
        <v>41568</v>
      </c>
      <c r="B339" s="9">
        <v>2</v>
      </c>
      <c r="C339" s="10" t="s">
        <v>52</v>
      </c>
      <c r="D339" s="10" t="s">
        <v>53</v>
      </c>
      <c r="E339" s="11" t="s">
        <v>162</v>
      </c>
      <c r="F339" s="10" t="s">
        <v>78</v>
      </c>
      <c r="G339" s="13" t="s">
        <v>79</v>
      </c>
      <c r="H339" s="11">
        <v>1</v>
      </c>
      <c r="I339" s="11">
        <f t="shared" si="6"/>
        <v>0.05</v>
      </c>
      <c r="J339" s="11">
        <v>24</v>
      </c>
      <c r="K339" s="11">
        <v>4.5</v>
      </c>
      <c r="M339" s="11" t="s">
        <v>35</v>
      </c>
      <c r="Q339" s="11" t="s">
        <v>35</v>
      </c>
      <c r="R339" s="11">
        <v>4</v>
      </c>
      <c r="V339" s="11">
        <v>0</v>
      </c>
      <c r="Y339" s="11">
        <v>0</v>
      </c>
    </row>
    <row r="340" spans="1:27" x14ac:dyDescent="0.25">
      <c r="A340" s="8">
        <v>41568</v>
      </c>
      <c r="B340" s="9">
        <v>2</v>
      </c>
      <c r="C340" s="10" t="s">
        <v>52</v>
      </c>
      <c r="D340" s="10" t="s">
        <v>53</v>
      </c>
      <c r="E340" s="11" t="s">
        <v>162</v>
      </c>
      <c r="F340" s="10" t="s">
        <v>78</v>
      </c>
      <c r="G340" s="14" t="s">
        <v>87</v>
      </c>
      <c r="H340" s="11">
        <v>1</v>
      </c>
      <c r="I340" s="11">
        <f t="shared" si="6"/>
        <v>0.05</v>
      </c>
      <c r="J340" s="11">
        <v>24</v>
      </c>
      <c r="K340" s="11">
        <v>4.5</v>
      </c>
      <c r="M340" s="11" t="s">
        <v>35</v>
      </c>
      <c r="Q340" s="11" t="s">
        <v>35</v>
      </c>
      <c r="R340" s="11">
        <v>5</v>
      </c>
      <c r="V340" s="11">
        <v>1</v>
      </c>
      <c r="W340" s="11" t="s">
        <v>147</v>
      </c>
      <c r="Y340" s="11">
        <v>1</v>
      </c>
      <c r="Z340" s="11" t="s">
        <v>147</v>
      </c>
    </row>
    <row r="341" spans="1:27" x14ac:dyDescent="0.25">
      <c r="A341" s="8">
        <v>41568</v>
      </c>
      <c r="B341" s="9">
        <v>2</v>
      </c>
      <c r="C341" s="10" t="s">
        <v>52</v>
      </c>
      <c r="D341" s="10" t="s">
        <v>53</v>
      </c>
      <c r="E341" s="11" t="s">
        <v>162</v>
      </c>
      <c r="F341" s="10" t="s">
        <v>78</v>
      </c>
      <c r="G341" s="13" t="s">
        <v>92</v>
      </c>
      <c r="H341" s="11">
        <v>1</v>
      </c>
      <c r="I341" s="11">
        <f t="shared" si="6"/>
        <v>0.05</v>
      </c>
      <c r="J341" s="11">
        <v>24</v>
      </c>
      <c r="K341" s="11">
        <v>4.5</v>
      </c>
      <c r="M341" s="11" t="s">
        <v>35</v>
      </c>
      <c r="Q341" s="11" t="s">
        <v>35</v>
      </c>
      <c r="R341" s="11">
        <v>6</v>
      </c>
      <c r="V341" s="11">
        <v>0</v>
      </c>
      <c r="W341" s="11" t="s">
        <v>138</v>
      </c>
      <c r="X341" s="11" t="s">
        <v>422</v>
      </c>
      <c r="Y341" s="11">
        <v>0</v>
      </c>
      <c r="AA341" s="11" t="s">
        <v>462</v>
      </c>
    </row>
    <row r="342" spans="1:27" x14ac:dyDescent="0.25">
      <c r="A342" s="8">
        <v>41568</v>
      </c>
      <c r="B342" s="9">
        <v>2</v>
      </c>
      <c r="C342" s="10" t="s">
        <v>52</v>
      </c>
      <c r="D342" s="10" t="s">
        <v>53</v>
      </c>
      <c r="E342" s="11" t="s">
        <v>162</v>
      </c>
      <c r="F342" s="10" t="s">
        <v>78</v>
      </c>
      <c r="G342" s="13" t="s">
        <v>103</v>
      </c>
      <c r="H342" s="11">
        <v>1</v>
      </c>
      <c r="I342" s="11">
        <f t="shared" si="6"/>
        <v>0.05</v>
      </c>
      <c r="J342" s="11">
        <v>24</v>
      </c>
      <c r="K342" s="11">
        <v>4.5</v>
      </c>
      <c r="M342" s="11" t="s">
        <v>35</v>
      </c>
      <c r="Q342" s="11" t="s">
        <v>35</v>
      </c>
      <c r="R342" s="11">
        <v>7</v>
      </c>
      <c r="V342" s="11">
        <v>0</v>
      </c>
      <c r="Y342" s="11">
        <v>0</v>
      </c>
    </row>
    <row r="343" spans="1:27" x14ac:dyDescent="0.25">
      <c r="A343" s="8">
        <v>41568</v>
      </c>
      <c r="B343" s="9">
        <v>2</v>
      </c>
      <c r="C343" s="10" t="s">
        <v>52</v>
      </c>
      <c r="D343" s="10" t="s">
        <v>53</v>
      </c>
      <c r="E343" s="11" t="s">
        <v>162</v>
      </c>
      <c r="F343" s="10" t="s">
        <v>78</v>
      </c>
      <c r="G343" s="13" t="s">
        <v>81</v>
      </c>
      <c r="H343" s="11">
        <v>1</v>
      </c>
      <c r="I343" s="11">
        <f t="shared" si="6"/>
        <v>0.05</v>
      </c>
      <c r="J343" s="11">
        <v>24</v>
      </c>
      <c r="K343" s="11">
        <v>4.5</v>
      </c>
      <c r="M343" s="11" t="s">
        <v>35</v>
      </c>
      <c r="Q343" s="11" t="s">
        <v>35</v>
      </c>
      <c r="R343" s="11">
        <v>8</v>
      </c>
      <c r="V343" s="11">
        <v>0</v>
      </c>
      <c r="Y343" s="11">
        <v>1</v>
      </c>
      <c r="Z343" s="11" t="s">
        <v>209</v>
      </c>
    </row>
    <row r="344" spans="1:27" x14ac:dyDescent="0.25">
      <c r="A344" s="8">
        <v>41568</v>
      </c>
      <c r="B344" s="9">
        <v>2</v>
      </c>
      <c r="C344" s="10" t="s">
        <v>52</v>
      </c>
      <c r="D344" s="10" t="s">
        <v>54</v>
      </c>
      <c r="E344" s="11" t="s">
        <v>162</v>
      </c>
      <c r="F344" s="10" t="s">
        <v>78</v>
      </c>
      <c r="G344" s="13" t="s">
        <v>86</v>
      </c>
      <c r="H344" s="11">
        <v>1</v>
      </c>
      <c r="I344" s="11">
        <f t="shared" ref="I344:I407" si="7">H344/20</f>
        <v>0.05</v>
      </c>
      <c r="J344" s="11">
        <v>24</v>
      </c>
      <c r="K344" s="11">
        <v>4.7</v>
      </c>
      <c r="M344" s="11" t="s">
        <v>35</v>
      </c>
      <c r="Q344" s="11" t="s">
        <v>35</v>
      </c>
      <c r="R344" s="11">
        <v>1</v>
      </c>
      <c r="V344" s="11">
        <v>0</v>
      </c>
      <c r="Y344" s="11">
        <v>0</v>
      </c>
    </row>
    <row r="345" spans="1:27" x14ac:dyDescent="0.25">
      <c r="A345" s="8">
        <v>41568</v>
      </c>
      <c r="B345" s="9">
        <v>2</v>
      </c>
      <c r="C345" s="10" t="s">
        <v>52</v>
      </c>
      <c r="D345" s="10" t="s">
        <v>54</v>
      </c>
      <c r="E345" s="11" t="s">
        <v>162</v>
      </c>
      <c r="F345" s="10" t="s">
        <v>78</v>
      </c>
      <c r="G345" s="13" t="s">
        <v>81</v>
      </c>
      <c r="H345" s="11">
        <v>1</v>
      </c>
      <c r="I345" s="11">
        <f t="shared" si="7"/>
        <v>0.05</v>
      </c>
      <c r="J345" s="11">
        <v>24</v>
      </c>
      <c r="K345" s="11">
        <v>4.7</v>
      </c>
      <c r="M345" s="11" t="s">
        <v>35</v>
      </c>
      <c r="Q345" s="11" t="s">
        <v>35</v>
      </c>
      <c r="R345" s="11">
        <v>2</v>
      </c>
      <c r="V345" s="11">
        <v>0</v>
      </c>
      <c r="Y345" s="11">
        <v>1</v>
      </c>
      <c r="Z345" s="11" t="s">
        <v>209</v>
      </c>
      <c r="AA345" s="11" t="s">
        <v>462</v>
      </c>
    </row>
    <row r="346" spans="1:27" x14ac:dyDescent="0.25">
      <c r="A346" s="8">
        <v>41568</v>
      </c>
      <c r="B346" s="9">
        <v>2</v>
      </c>
      <c r="C346" s="10" t="s">
        <v>52</v>
      </c>
      <c r="D346" s="10" t="s">
        <v>54</v>
      </c>
      <c r="E346" s="11" t="s">
        <v>162</v>
      </c>
      <c r="F346" s="10" t="s">
        <v>78</v>
      </c>
      <c r="G346" s="13" t="s">
        <v>92</v>
      </c>
      <c r="H346" s="11">
        <v>1</v>
      </c>
      <c r="I346" s="11">
        <f t="shared" si="7"/>
        <v>0.05</v>
      </c>
      <c r="J346" s="11">
        <v>24</v>
      </c>
      <c r="K346" s="11">
        <v>4.7</v>
      </c>
      <c r="M346" s="11" t="s">
        <v>35</v>
      </c>
      <c r="Q346" s="11" t="s">
        <v>35</v>
      </c>
      <c r="R346" s="11">
        <v>3</v>
      </c>
      <c r="V346" s="11">
        <v>0</v>
      </c>
      <c r="Y346" s="11">
        <v>0</v>
      </c>
    </row>
    <row r="347" spans="1:27" x14ac:dyDescent="0.25">
      <c r="A347" s="8">
        <v>41568</v>
      </c>
      <c r="B347" s="9">
        <v>2</v>
      </c>
      <c r="C347" s="10" t="s">
        <v>52</v>
      </c>
      <c r="D347" s="10" t="s">
        <v>54</v>
      </c>
      <c r="E347" s="11" t="s">
        <v>162</v>
      </c>
      <c r="F347" s="10" t="s">
        <v>78</v>
      </c>
      <c r="G347" s="14" t="s">
        <v>110</v>
      </c>
      <c r="H347" s="11">
        <v>1</v>
      </c>
      <c r="I347" s="11">
        <f t="shared" si="7"/>
        <v>0.05</v>
      </c>
      <c r="J347" s="11">
        <v>24</v>
      </c>
      <c r="K347" s="11">
        <v>4.7</v>
      </c>
      <c r="M347" s="11" t="s">
        <v>35</v>
      </c>
      <c r="Q347" s="11" t="s">
        <v>35</v>
      </c>
      <c r="R347" s="11">
        <v>4</v>
      </c>
      <c r="V347" s="11">
        <v>0</v>
      </c>
      <c r="Y347" s="11">
        <v>0</v>
      </c>
      <c r="AA347" s="11" t="s">
        <v>462</v>
      </c>
    </row>
    <row r="348" spans="1:27" x14ac:dyDescent="0.25">
      <c r="A348" s="8">
        <v>41568</v>
      </c>
      <c r="B348" s="9">
        <v>2</v>
      </c>
      <c r="C348" s="10" t="s">
        <v>52</v>
      </c>
      <c r="D348" s="10" t="s">
        <v>54</v>
      </c>
      <c r="E348" s="11" t="s">
        <v>162</v>
      </c>
      <c r="F348" s="10" t="s">
        <v>78</v>
      </c>
      <c r="G348" s="13" t="s">
        <v>79</v>
      </c>
      <c r="H348" s="11">
        <v>1</v>
      </c>
      <c r="I348" s="11">
        <f t="shared" si="7"/>
        <v>0.05</v>
      </c>
      <c r="J348" s="11">
        <v>24</v>
      </c>
      <c r="K348" s="11">
        <v>4.7</v>
      </c>
      <c r="M348" s="11" t="s">
        <v>35</v>
      </c>
      <c r="Q348" s="11" t="s">
        <v>35</v>
      </c>
      <c r="R348" s="11">
        <v>5</v>
      </c>
      <c r="V348" s="11">
        <v>0</v>
      </c>
      <c r="Y348" s="11">
        <v>0</v>
      </c>
      <c r="AA348" s="11" t="s">
        <v>462</v>
      </c>
    </row>
    <row r="349" spans="1:27" x14ac:dyDescent="0.25">
      <c r="A349" s="8">
        <v>41568</v>
      </c>
      <c r="B349" s="9">
        <v>2</v>
      </c>
      <c r="C349" s="10" t="s">
        <v>52</v>
      </c>
      <c r="D349" s="10" t="s">
        <v>55</v>
      </c>
      <c r="E349" s="11" t="s">
        <v>162</v>
      </c>
      <c r="F349" s="10" t="s">
        <v>78</v>
      </c>
      <c r="G349" s="14" t="s">
        <v>81</v>
      </c>
      <c r="H349" s="11">
        <v>1</v>
      </c>
      <c r="I349" s="11">
        <f t="shared" si="7"/>
        <v>0.05</v>
      </c>
      <c r="J349" s="11">
        <v>24</v>
      </c>
      <c r="K349" s="11">
        <v>4.5999999999999996</v>
      </c>
      <c r="M349" s="11" t="s">
        <v>35</v>
      </c>
      <c r="Q349" s="11" t="s">
        <v>35</v>
      </c>
      <c r="R349" s="11">
        <v>1</v>
      </c>
      <c r="V349" s="11">
        <v>0</v>
      </c>
      <c r="Y349" s="11">
        <v>1</v>
      </c>
      <c r="Z349" s="11" t="s">
        <v>209</v>
      </c>
    </row>
    <row r="350" spans="1:27" x14ac:dyDescent="0.25">
      <c r="A350" s="8">
        <v>41568</v>
      </c>
      <c r="B350" s="9">
        <v>2</v>
      </c>
      <c r="C350" s="10" t="s">
        <v>52</v>
      </c>
      <c r="D350" s="10" t="s">
        <v>55</v>
      </c>
      <c r="E350" s="11" t="s">
        <v>162</v>
      </c>
      <c r="F350" s="10" t="s">
        <v>78</v>
      </c>
      <c r="G350" s="13" t="s">
        <v>79</v>
      </c>
      <c r="H350" s="11">
        <v>1</v>
      </c>
      <c r="I350" s="11">
        <f t="shared" si="7"/>
        <v>0.05</v>
      </c>
      <c r="J350" s="11">
        <v>24</v>
      </c>
      <c r="K350" s="11">
        <v>4.5999999999999996</v>
      </c>
      <c r="M350" s="11" t="s">
        <v>35</v>
      </c>
      <c r="Q350" s="11" t="s">
        <v>35</v>
      </c>
      <c r="R350" s="11">
        <v>2</v>
      </c>
      <c r="V350" s="11">
        <v>0</v>
      </c>
      <c r="Y350" s="11">
        <v>0</v>
      </c>
    </row>
    <row r="351" spans="1:27" x14ac:dyDescent="0.25">
      <c r="A351" s="8">
        <v>41568</v>
      </c>
      <c r="B351" s="9">
        <v>2</v>
      </c>
      <c r="C351" s="10" t="s">
        <v>52</v>
      </c>
      <c r="D351" s="10" t="s">
        <v>55</v>
      </c>
      <c r="E351" s="11" t="s">
        <v>162</v>
      </c>
      <c r="F351" s="10" t="s">
        <v>78</v>
      </c>
      <c r="G351" s="13" t="s">
        <v>92</v>
      </c>
      <c r="H351" s="11">
        <v>1</v>
      </c>
      <c r="I351" s="11">
        <f t="shared" si="7"/>
        <v>0.05</v>
      </c>
      <c r="J351" s="11">
        <v>24</v>
      </c>
      <c r="K351" s="11">
        <v>4.5999999999999996</v>
      </c>
      <c r="M351" s="11" t="s">
        <v>35</v>
      </c>
      <c r="Q351" s="11" t="s">
        <v>35</v>
      </c>
      <c r="R351" s="11">
        <v>3</v>
      </c>
      <c r="V351" s="11">
        <v>0</v>
      </c>
      <c r="Y351" s="11">
        <v>1</v>
      </c>
      <c r="Z351" s="11" t="s">
        <v>209</v>
      </c>
    </row>
    <row r="352" spans="1:27" x14ac:dyDescent="0.25">
      <c r="A352" s="8">
        <v>41568</v>
      </c>
      <c r="B352" s="9">
        <v>2</v>
      </c>
      <c r="C352" s="10" t="s">
        <v>52</v>
      </c>
      <c r="D352" s="10" t="s">
        <v>55</v>
      </c>
      <c r="E352" s="11" t="s">
        <v>162</v>
      </c>
      <c r="F352" s="10" t="s">
        <v>78</v>
      </c>
      <c r="G352" s="13" t="s">
        <v>86</v>
      </c>
      <c r="H352" s="11">
        <v>1</v>
      </c>
      <c r="I352" s="11">
        <f t="shared" si="7"/>
        <v>0.05</v>
      </c>
      <c r="J352" s="11">
        <v>24</v>
      </c>
      <c r="K352" s="11">
        <v>4.5999999999999996</v>
      </c>
      <c r="M352" s="11" t="s">
        <v>35</v>
      </c>
      <c r="Q352" s="11" t="s">
        <v>35</v>
      </c>
      <c r="R352" s="11">
        <v>4</v>
      </c>
      <c r="V352" s="11">
        <v>0</v>
      </c>
      <c r="Y352" s="11">
        <v>0</v>
      </c>
    </row>
    <row r="353" spans="1:27" x14ac:dyDescent="0.25">
      <c r="A353" s="8">
        <v>41568</v>
      </c>
      <c r="B353" s="9">
        <v>2</v>
      </c>
      <c r="C353" s="10" t="s">
        <v>52</v>
      </c>
      <c r="D353" s="10" t="s">
        <v>55</v>
      </c>
      <c r="E353" s="11" t="s">
        <v>162</v>
      </c>
      <c r="F353" s="10" t="s">
        <v>78</v>
      </c>
      <c r="G353" s="13" t="s">
        <v>103</v>
      </c>
      <c r="H353" s="11">
        <v>1</v>
      </c>
      <c r="I353" s="11">
        <f t="shared" si="7"/>
        <v>0.05</v>
      </c>
      <c r="J353" s="11">
        <v>24</v>
      </c>
      <c r="K353" s="11">
        <v>4.5999999999999996</v>
      </c>
      <c r="M353" s="11" t="s">
        <v>35</v>
      </c>
      <c r="Q353" s="11" t="s">
        <v>35</v>
      </c>
      <c r="R353" s="11">
        <v>5</v>
      </c>
      <c r="V353" s="11">
        <v>0</v>
      </c>
      <c r="Y353" s="11">
        <v>0</v>
      </c>
    </row>
    <row r="354" spans="1:27" x14ac:dyDescent="0.25">
      <c r="A354" s="8">
        <v>41579</v>
      </c>
      <c r="B354" s="9">
        <v>3</v>
      </c>
      <c r="C354" s="10" t="s">
        <v>52</v>
      </c>
      <c r="D354" s="10" t="s">
        <v>53</v>
      </c>
      <c r="E354" s="11" t="s">
        <v>27</v>
      </c>
      <c r="F354" s="10" t="s">
        <v>78</v>
      </c>
      <c r="G354" s="13" t="s">
        <v>103</v>
      </c>
      <c r="H354" s="11">
        <v>1</v>
      </c>
      <c r="I354" s="11">
        <f t="shared" si="7"/>
        <v>0.05</v>
      </c>
      <c r="J354" s="11">
        <v>24</v>
      </c>
      <c r="K354" s="11">
        <v>4.5</v>
      </c>
      <c r="M354" s="11" t="s">
        <v>35</v>
      </c>
      <c r="Q354" s="11" t="s">
        <v>35</v>
      </c>
      <c r="R354" s="11">
        <v>1</v>
      </c>
      <c r="V354" s="11">
        <v>0</v>
      </c>
      <c r="Y354" s="11">
        <v>0</v>
      </c>
      <c r="AA354" s="11" t="s">
        <v>462</v>
      </c>
    </row>
    <row r="355" spans="1:27" x14ac:dyDescent="0.25">
      <c r="A355" s="8">
        <v>41579</v>
      </c>
      <c r="B355" s="9">
        <v>3</v>
      </c>
      <c r="C355" s="10" t="s">
        <v>52</v>
      </c>
      <c r="D355" s="10" t="s">
        <v>53</v>
      </c>
      <c r="E355" s="11" t="s">
        <v>27</v>
      </c>
      <c r="F355" s="10" t="s">
        <v>78</v>
      </c>
      <c r="G355" s="13" t="s">
        <v>81</v>
      </c>
      <c r="H355" s="11">
        <v>1</v>
      </c>
      <c r="I355" s="11">
        <f t="shared" si="7"/>
        <v>0.05</v>
      </c>
      <c r="J355" s="11">
        <v>24</v>
      </c>
      <c r="K355" s="11">
        <v>4.5</v>
      </c>
      <c r="M355" s="11" t="s">
        <v>35</v>
      </c>
      <c r="Q355" s="11" t="s">
        <v>35</v>
      </c>
      <c r="R355" s="11">
        <v>2</v>
      </c>
      <c r="V355" s="11">
        <v>0</v>
      </c>
      <c r="Y355" s="11">
        <v>0</v>
      </c>
    </row>
    <row r="356" spans="1:27" x14ac:dyDescent="0.25">
      <c r="A356" s="8">
        <v>41579</v>
      </c>
      <c r="B356" s="9">
        <v>3</v>
      </c>
      <c r="C356" s="10" t="s">
        <v>52</v>
      </c>
      <c r="D356" s="10" t="s">
        <v>53</v>
      </c>
      <c r="E356" s="11" t="s">
        <v>27</v>
      </c>
      <c r="F356" s="10" t="s">
        <v>78</v>
      </c>
      <c r="G356" s="14" t="s">
        <v>107</v>
      </c>
      <c r="H356" s="11">
        <v>1</v>
      </c>
      <c r="I356" s="11">
        <f t="shared" si="7"/>
        <v>0.05</v>
      </c>
      <c r="J356" s="11">
        <v>24</v>
      </c>
      <c r="K356" s="11">
        <v>4.5</v>
      </c>
      <c r="M356" s="11" t="s">
        <v>35</v>
      </c>
      <c r="Q356" s="11" t="s">
        <v>35</v>
      </c>
      <c r="R356" s="11">
        <v>3</v>
      </c>
      <c r="V356" s="11">
        <v>0</v>
      </c>
      <c r="Y356" s="11">
        <v>0</v>
      </c>
      <c r="AA356" s="11" t="s">
        <v>478</v>
      </c>
    </row>
    <row r="357" spans="1:27" x14ac:dyDescent="0.25">
      <c r="A357" s="8">
        <v>41579</v>
      </c>
      <c r="B357" s="9">
        <v>3</v>
      </c>
      <c r="C357" s="10" t="s">
        <v>52</v>
      </c>
      <c r="D357" s="10" t="s">
        <v>53</v>
      </c>
      <c r="E357" s="11" t="s">
        <v>27</v>
      </c>
      <c r="F357" s="10" t="s">
        <v>78</v>
      </c>
      <c r="G357" s="13" t="s">
        <v>79</v>
      </c>
      <c r="H357" s="11">
        <v>1</v>
      </c>
      <c r="I357" s="11">
        <f t="shared" si="7"/>
        <v>0.05</v>
      </c>
      <c r="J357" s="11">
        <v>24</v>
      </c>
      <c r="K357" s="11">
        <v>4.5</v>
      </c>
      <c r="M357" s="11" t="s">
        <v>35</v>
      </c>
      <c r="Q357" s="11" t="s">
        <v>35</v>
      </c>
      <c r="R357" s="11">
        <v>4</v>
      </c>
      <c r="V357" s="11">
        <v>0</v>
      </c>
      <c r="Y357" s="11">
        <v>0</v>
      </c>
    </row>
    <row r="358" spans="1:27" x14ac:dyDescent="0.25">
      <c r="A358" s="8">
        <v>41579</v>
      </c>
      <c r="B358" s="9">
        <v>3</v>
      </c>
      <c r="C358" s="10" t="s">
        <v>52</v>
      </c>
      <c r="D358" s="10" t="s">
        <v>53</v>
      </c>
      <c r="E358" s="11" t="s">
        <v>27</v>
      </c>
      <c r="F358" s="10" t="s">
        <v>78</v>
      </c>
      <c r="G358" s="13" t="s">
        <v>87</v>
      </c>
      <c r="H358" s="11">
        <v>1</v>
      </c>
      <c r="I358" s="11">
        <f t="shared" si="7"/>
        <v>0.05</v>
      </c>
      <c r="J358" s="11">
        <v>24</v>
      </c>
      <c r="K358" s="11">
        <v>4.5</v>
      </c>
      <c r="M358" s="11" t="s">
        <v>35</v>
      </c>
      <c r="Q358" s="11" t="s">
        <v>35</v>
      </c>
      <c r="R358" s="11">
        <v>5</v>
      </c>
      <c r="V358" s="11">
        <v>0</v>
      </c>
      <c r="W358" s="11" t="s">
        <v>183</v>
      </c>
      <c r="X358" s="11" t="s">
        <v>196</v>
      </c>
      <c r="Y358" s="11">
        <v>0</v>
      </c>
    </row>
    <row r="359" spans="1:27" x14ac:dyDescent="0.25">
      <c r="A359" s="8">
        <v>41579</v>
      </c>
      <c r="B359" s="9">
        <v>3</v>
      </c>
      <c r="C359" s="10" t="s">
        <v>52</v>
      </c>
      <c r="D359" s="10" t="s">
        <v>53</v>
      </c>
      <c r="E359" s="11" t="s">
        <v>27</v>
      </c>
      <c r="F359" s="10" t="s">
        <v>78</v>
      </c>
      <c r="G359" s="13" t="s">
        <v>92</v>
      </c>
      <c r="H359" s="11">
        <v>1</v>
      </c>
      <c r="I359" s="11">
        <f t="shared" si="7"/>
        <v>0.05</v>
      </c>
      <c r="J359" s="11">
        <v>24</v>
      </c>
      <c r="K359" s="11">
        <v>4.5</v>
      </c>
      <c r="M359" s="11" t="s">
        <v>35</v>
      </c>
      <c r="Q359" s="11" t="s">
        <v>35</v>
      </c>
      <c r="R359" s="11">
        <v>6</v>
      </c>
      <c r="V359" s="11">
        <v>1</v>
      </c>
      <c r="W359" s="11" t="s">
        <v>138</v>
      </c>
      <c r="X359" s="11" t="s">
        <v>195</v>
      </c>
      <c r="Y359" s="11">
        <v>1</v>
      </c>
      <c r="Z359" s="11" t="s">
        <v>209</v>
      </c>
    </row>
    <row r="360" spans="1:27" x14ac:dyDescent="0.25">
      <c r="A360" s="8">
        <v>41579</v>
      </c>
      <c r="B360" s="9">
        <v>3</v>
      </c>
      <c r="C360" s="10" t="s">
        <v>52</v>
      </c>
      <c r="D360" s="10" t="s">
        <v>53</v>
      </c>
      <c r="E360" s="11" t="s">
        <v>27</v>
      </c>
      <c r="F360" s="10" t="s">
        <v>78</v>
      </c>
      <c r="G360" s="14" t="s">
        <v>103</v>
      </c>
      <c r="H360" s="11">
        <v>1</v>
      </c>
      <c r="I360" s="11">
        <f t="shared" si="7"/>
        <v>0.05</v>
      </c>
      <c r="J360" s="11">
        <v>24</v>
      </c>
      <c r="K360" s="11">
        <v>4.5</v>
      </c>
      <c r="M360" s="11" t="s">
        <v>35</v>
      </c>
      <c r="Q360" s="11" t="s">
        <v>35</v>
      </c>
      <c r="R360" s="11">
        <v>7</v>
      </c>
      <c r="V360" s="11">
        <v>0</v>
      </c>
      <c r="W360" s="11" t="s">
        <v>183</v>
      </c>
      <c r="X360" s="11" t="s">
        <v>183</v>
      </c>
      <c r="Y360" s="11">
        <v>1</v>
      </c>
      <c r="Z360" s="11" t="s">
        <v>410</v>
      </c>
    </row>
    <row r="361" spans="1:27" x14ac:dyDescent="0.25">
      <c r="A361" s="8">
        <v>41579</v>
      </c>
      <c r="B361" s="9">
        <v>3</v>
      </c>
      <c r="C361" s="10" t="s">
        <v>52</v>
      </c>
      <c r="D361" s="10" t="s">
        <v>53</v>
      </c>
      <c r="E361" s="11" t="s">
        <v>27</v>
      </c>
      <c r="F361" s="10" t="s">
        <v>78</v>
      </c>
      <c r="G361" s="13" t="s">
        <v>81</v>
      </c>
      <c r="H361" s="11">
        <v>1</v>
      </c>
      <c r="I361" s="11">
        <f t="shared" si="7"/>
        <v>0.05</v>
      </c>
      <c r="J361" s="11">
        <v>24</v>
      </c>
      <c r="K361" s="11">
        <v>4.5</v>
      </c>
      <c r="M361" s="11" t="s">
        <v>35</v>
      </c>
      <c r="Q361" s="11" t="s">
        <v>35</v>
      </c>
      <c r="R361" s="11">
        <v>8</v>
      </c>
      <c r="V361" s="11">
        <v>0</v>
      </c>
      <c r="W361" s="11" t="s">
        <v>183</v>
      </c>
      <c r="X361" s="11" t="s">
        <v>183</v>
      </c>
      <c r="Y361" s="11">
        <v>1</v>
      </c>
      <c r="Z361" s="11" t="s">
        <v>479</v>
      </c>
    </row>
    <row r="362" spans="1:27" x14ac:dyDescent="0.25">
      <c r="A362" s="8">
        <v>41579</v>
      </c>
      <c r="B362" s="9">
        <v>3</v>
      </c>
      <c r="C362" s="10" t="s">
        <v>52</v>
      </c>
      <c r="D362" s="10" t="s">
        <v>54</v>
      </c>
      <c r="E362" s="11" t="s">
        <v>27</v>
      </c>
      <c r="F362" s="10" t="s">
        <v>78</v>
      </c>
      <c r="G362" s="14" t="s">
        <v>86</v>
      </c>
      <c r="H362" s="11">
        <v>1</v>
      </c>
      <c r="I362" s="11">
        <f t="shared" si="7"/>
        <v>0.05</v>
      </c>
      <c r="J362" s="11">
        <v>24</v>
      </c>
      <c r="K362" s="11">
        <v>4.7</v>
      </c>
      <c r="M362" s="11" t="s">
        <v>35</v>
      </c>
      <c r="Q362" s="11" t="s">
        <v>35</v>
      </c>
      <c r="R362" s="11">
        <v>1</v>
      </c>
      <c r="V362" s="11">
        <v>0</v>
      </c>
      <c r="X362" s="11" t="s">
        <v>197</v>
      </c>
      <c r="Y362" s="11">
        <v>0</v>
      </c>
    </row>
    <row r="363" spans="1:27" x14ac:dyDescent="0.25">
      <c r="A363" s="8">
        <v>41579</v>
      </c>
      <c r="B363" s="9">
        <v>3</v>
      </c>
      <c r="C363" s="10" t="s">
        <v>52</v>
      </c>
      <c r="D363" s="10" t="s">
        <v>54</v>
      </c>
      <c r="E363" s="11" t="s">
        <v>27</v>
      </c>
      <c r="F363" s="10" t="s">
        <v>78</v>
      </c>
      <c r="G363" s="13" t="s">
        <v>81</v>
      </c>
      <c r="H363" s="11">
        <v>1</v>
      </c>
      <c r="I363" s="11">
        <f t="shared" si="7"/>
        <v>0.05</v>
      </c>
      <c r="J363" s="11">
        <v>24</v>
      </c>
      <c r="K363" s="11">
        <v>4.7</v>
      </c>
      <c r="M363" s="11" t="s">
        <v>35</v>
      </c>
      <c r="Q363" s="11" t="s">
        <v>35</v>
      </c>
      <c r="R363" s="11">
        <v>2</v>
      </c>
      <c r="V363" s="11">
        <v>0</v>
      </c>
      <c r="Y363" s="11">
        <v>1</v>
      </c>
      <c r="Z363" s="11" t="s">
        <v>209</v>
      </c>
    </row>
    <row r="364" spans="1:27" x14ac:dyDescent="0.25">
      <c r="A364" s="8">
        <v>41579</v>
      </c>
      <c r="B364" s="9">
        <v>3</v>
      </c>
      <c r="C364" s="10" t="s">
        <v>52</v>
      </c>
      <c r="D364" s="10" t="s">
        <v>54</v>
      </c>
      <c r="E364" s="11" t="s">
        <v>27</v>
      </c>
      <c r="F364" s="10" t="s">
        <v>78</v>
      </c>
      <c r="G364" s="13" t="s">
        <v>92</v>
      </c>
      <c r="H364" s="11">
        <v>1</v>
      </c>
      <c r="I364" s="11">
        <f t="shared" si="7"/>
        <v>0.05</v>
      </c>
      <c r="J364" s="11">
        <v>24</v>
      </c>
      <c r="K364" s="11">
        <v>4.7</v>
      </c>
      <c r="M364" s="11" t="s">
        <v>35</v>
      </c>
      <c r="Q364" s="11" t="s">
        <v>35</v>
      </c>
      <c r="R364" s="11">
        <v>3</v>
      </c>
      <c r="V364" s="11">
        <v>0</v>
      </c>
      <c r="Y364" s="11">
        <v>0</v>
      </c>
    </row>
    <row r="365" spans="1:27" x14ac:dyDescent="0.25">
      <c r="A365" s="8">
        <v>41579</v>
      </c>
      <c r="B365" s="9">
        <v>3</v>
      </c>
      <c r="C365" s="10" t="s">
        <v>52</v>
      </c>
      <c r="D365" s="10" t="s">
        <v>54</v>
      </c>
      <c r="E365" s="11" t="s">
        <v>27</v>
      </c>
      <c r="F365" s="10" t="s">
        <v>78</v>
      </c>
      <c r="G365" s="14" t="s">
        <v>110</v>
      </c>
      <c r="H365" s="11">
        <v>1</v>
      </c>
      <c r="I365" s="11">
        <f t="shared" si="7"/>
        <v>0.05</v>
      </c>
      <c r="J365" s="11">
        <v>24</v>
      </c>
      <c r="K365" s="11">
        <v>4.7</v>
      </c>
      <c r="M365" s="11" t="s">
        <v>35</v>
      </c>
      <c r="Q365" s="11" t="s">
        <v>35</v>
      </c>
      <c r="R365" s="11">
        <v>4</v>
      </c>
      <c r="V365" s="11">
        <v>0</v>
      </c>
      <c r="Y365" s="11">
        <v>0</v>
      </c>
    </row>
    <row r="366" spans="1:27" x14ac:dyDescent="0.25">
      <c r="A366" s="8">
        <v>41579</v>
      </c>
      <c r="B366" s="9">
        <v>3</v>
      </c>
      <c r="C366" s="10" t="s">
        <v>52</v>
      </c>
      <c r="D366" s="10" t="s">
        <v>54</v>
      </c>
      <c r="E366" s="11" t="s">
        <v>27</v>
      </c>
      <c r="F366" s="10" t="s">
        <v>78</v>
      </c>
      <c r="G366" s="13" t="s">
        <v>79</v>
      </c>
      <c r="H366" s="11">
        <v>1</v>
      </c>
      <c r="I366" s="11">
        <f t="shared" si="7"/>
        <v>0.05</v>
      </c>
      <c r="J366" s="11">
        <v>24</v>
      </c>
      <c r="K366" s="11">
        <v>4.7</v>
      </c>
      <c r="M366" s="11" t="s">
        <v>35</v>
      </c>
      <c r="Q366" s="11" t="s">
        <v>35</v>
      </c>
      <c r="R366" s="11">
        <v>5</v>
      </c>
      <c r="V366" s="11">
        <v>0</v>
      </c>
      <c r="X366" s="11" t="s">
        <v>183</v>
      </c>
      <c r="Y366" s="11">
        <v>0</v>
      </c>
    </row>
    <row r="367" spans="1:27" x14ac:dyDescent="0.25">
      <c r="A367" s="8">
        <v>41579</v>
      </c>
      <c r="B367" s="9">
        <v>3</v>
      </c>
      <c r="C367" s="10" t="s">
        <v>52</v>
      </c>
      <c r="D367" s="10" t="s">
        <v>55</v>
      </c>
      <c r="E367" s="11" t="s">
        <v>27</v>
      </c>
      <c r="F367" s="10" t="s">
        <v>78</v>
      </c>
      <c r="G367" s="14" t="s">
        <v>81</v>
      </c>
      <c r="H367" s="11">
        <v>1</v>
      </c>
      <c r="I367" s="11">
        <f t="shared" si="7"/>
        <v>0.05</v>
      </c>
      <c r="J367" s="11">
        <v>24</v>
      </c>
      <c r="K367" s="11">
        <v>4.5999999999999996</v>
      </c>
      <c r="M367" s="11" t="s">
        <v>35</v>
      </c>
      <c r="Q367" s="11" t="s">
        <v>35</v>
      </c>
      <c r="R367" s="11">
        <v>1</v>
      </c>
      <c r="V367" s="11">
        <v>0</v>
      </c>
      <c r="Y367" s="11">
        <v>1</v>
      </c>
      <c r="Z367" s="11" t="s">
        <v>209</v>
      </c>
    </row>
    <row r="368" spans="1:27" x14ac:dyDescent="0.25">
      <c r="A368" s="8">
        <v>41579</v>
      </c>
      <c r="B368" s="9">
        <v>3</v>
      </c>
      <c r="C368" s="10" t="s">
        <v>52</v>
      </c>
      <c r="D368" s="10" t="s">
        <v>55</v>
      </c>
      <c r="E368" s="11" t="s">
        <v>27</v>
      </c>
      <c r="F368" s="10" t="s">
        <v>78</v>
      </c>
      <c r="G368" s="13" t="s">
        <v>79</v>
      </c>
      <c r="H368" s="11">
        <v>1</v>
      </c>
      <c r="I368" s="11">
        <f t="shared" si="7"/>
        <v>0.05</v>
      </c>
      <c r="J368" s="11">
        <v>24</v>
      </c>
      <c r="K368" s="11">
        <v>4.5999999999999996</v>
      </c>
      <c r="M368" s="11" t="s">
        <v>35</v>
      </c>
      <c r="Q368" s="11" t="s">
        <v>35</v>
      </c>
      <c r="R368" s="11">
        <v>2</v>
      </c>
      <c r="V368" s="11">
        <v>0</v>
      </c>
      <c r="Y368" s="11">
        <v>0</v>
      </c>
    </row>
    <row r="369" spans="1:29" x14ac:dyDescent="0.25">
      <c r="A369" s="8">
        <v>41579</v>
      </c>
      <c r="B369" s="9">
        <v>3</v>
      </c>
      <c r="C369" s="10" t="s">
        <v>52</v>
      </c>
      <c r="D369" s="10" t="s">
        <v>55</v>
      </c>
      <c r="E369" s="11" t="s">
        <v>27</v>
      </c>
      <c r="F369" s="10" t="s">
        <v>78</v>
      </c>
      <c r="G369" s="14" t="s">
        <v>92</v>
      </c>
      <c r="H369" s="11">
        <v>1</v>
      </c>
      <c r="I369" s="11">
        <f t="shared" si="7"/>
        <v>0.05</v>
      </c>
      <c r="J369" s="11">
        <v>24</v>
      </c>
      <c r="K369" s="11">
        <v>4.5999999999999996</v>
      </c>
      <c r="M369" s="11" t="s">
        <v>35</v>
      </c>
      <c r="Q369" s="11" t="s">
        <v>35</v>
      </c>
      <c r="R369" s="11">
        <v>3</v>
      </c>
      <c r="V369" s="11">
        <v>0</v>
      </c>
      <c r="X369" s="11" t="s">
        <v>199</v>
      </c>
      <c r="Y369" s="11">
        <v>0</v>
      </c>
    </row>
    <row r="370" spans="1:29" x14ac:dyDescent="0.25">
      <c r="A370" s="8">
        <v>41579</v>
      </c>
      <c r="B370" s="9">
        <v>3</v>
      </c>
      <c r="C370" s="10" t="s">
        <v>52</v>
      </c>
      <c r="D370" s="10" t="s">
        <v>55</v>
      </c>
      <c r="E370" s="11" t="s">
        <v>27</v>
      </c>
      <c r="F370" s="10" t="s">
        <v>78</v>
      </c>
      <c r="G370" s="13" t="s">
        <v>86</v>
      </c>
      <c r="H370" s="11">
        <v>1</v>
      </c>
      <c r="I370" s="11">
        <f t="shared" si="7"/>
        <v>0.05</v>
      </c>
      <c r="J370" s="11">
        <v>24</v>
      </c>
      <c r="K370" s="11">
        <v>4.5999999999999996</v>
      </c>
      <c r="M370" s="11" t="s">
        <v>35</v>
      </c>
      <c r="Q370" s="11" t="s">
        <v>35</v>
      </c>
      <c r="R370" s="11">
        <v>4</v>
      </c>
      <c r="V370" s="11">
        <v>0</v>
      </c>
      <c r="Y370" s="11">
        <v>0</v>
      </c>
    </row>
    <row r="371" spans="1:29" s="125" customFormat="1" x14ac:dyDescent="0.25">
      <c r="A371" s="123">
        <v>41579</v>
      </c>
      <c r="B371" s="124">
        <v>3</v>
      </c>
      <c r="C371" s="125" t="s">
        <v>52</v>
      </c>
      <c r="D371" s="125" t="s">
        <v>55</v>
      </c>
      <c r="E371" s="126" t="s">
        <v>27</v>
      </c>
      <c r="F371" s="125" t="s">
        <v>78</v>
      </c>
      <c r="G371" s="127" t="s">
        <v>103</v>
      </c>
      <c r="H371" s="126">
        <v>1</v>
      </c>
      <c r="I371" s="126">
        <f t="shared" si="7"/>
        <v>0.05</v>
      </c>
      <c r="J371" s="126">
        <v>24</v>
      </c>
      <c r="K371" s="126">
        <v>4.5999999999999996</v>
      </c>
      <c r="M371" s="126" t="s">
        <v>35</v>
      </c>
      <c r="Q371" s="126" t="s">
        <v>35</v>
      </c>
      <c r="R371" s="126">
        <v>5</v>
      </c>
      <c r="U371" s="126"/>
      <c r="V371" s="126">
        <v>0</v>
      </c>
      <c r="W371" s="126"/>
      <c r="X371" s="126" t="s">
        <v>198</v>
      </c>
      <c r="Y371" s="126">
        <v>0</v>
      </c>
      <c r="Z371" s="126"/>
      <c r="AA371" s="126"/>
      <c r="AB371" s="126"/>
      <c r="AC371" s="126"/>
    </row>
    <row r="372" spans="1:29" s="125" customFormat="1" x14ac:dyDescent="0.25">
      <c r="A372" s="123">
        <v>41585</v>
      </c>
      <c r="B372" s="124">
        <v>4</v>
      </c>
      <c r="C372" s="125" t="s">
        <v>52</v>
      </c>
      <c r="D372" s="125" t="s">
        <v>53</v>
      </c>
      <c r="E372" s="126" t="s">
        <v>27</v>
      </c>
      <c r="F372" s="125" t="s">
        <v>78</v>
      </c>
      <c r="G372" s="127" t="s">
        <v>103</v>
      </c>
      <c r="H372" s="126">
        <v>1</v>
      </c>
      <c r="I372" s="126">
        <f t="shared" si="7"/>
        <v>0.05</v>
      </c>
      <c r="J372" s="126">
        <v>24</v>
      </c>
      <c r="K372" s="126">
        <v>4.5</v>
      </c>
      <c r="M372" s="126" t="s">
        <v>35</v>
      </c>
      <c r="Q372" s="126" t="s">
        <v>35</v>
      </c>
      <c r="R372" s="126">
        <v>1</v>
      </c>
      <c r="S372" s="128"/>
      <c r="U372" s="126"/>
      <c r="V372" s="126">
        <v>0</v>
      </c>
      <c r="W372" s="126"/>
      <c r="X372" s="126"/>
      <c r="Y372" s="126">
        <v>0</v>
      </c>
      <c r="Z372" s="126"/>
      <c r="AA372" s="126"/>
      <c r="AB372" s="126"/>
      <c r="AC372" s="126"/>
    </row>
    <row r="373" spans="1:29" s="125" customFormat="1" x14ac:dyDescent="0.25">
      <c r="A373" s="123">
        <v>41585</v>
      </c>
      <c r="B373" s="124">
        <v>4</v>
      </c>
      <c r="C373" s="125" t="s">
        <v>52</v>
      </c>
      <c r="D373" s="125" t="s">
        <v>53</v>
      </c>
      <c r="E373" s="126" t="s">
        <v>27</v>
      </c>
      <c r="F373" s="125" t="s">
        <v>78</v>
      </c>
      <c r="G373" s="127" t="s">
        <v>81</v>
      </c>
      <c r="H373" s="126">
        <v>1</v>
      </c>
      <c r="I373" s="126">
        <f t="shared" si="7"/>
        <v>0.05</v>
      </c>
      <c r="J373" s="126">
        <v>24</v>
      </c>
      <c r="K373" s="126">
        <v>4.5</v>
      </c>
      <c r="M373" s="126" t="s">
        <v>35</v>
      </c>
      <c r="Q373" s="126" t="s">
        <v>35</v>
      </c>
      <c r="R373" s="126">
        <v>2</v>
      </c>
      <c r="S373" s="128"/>
      <c r="U373" s="126"/>
      <c r="V373" s="126">
        <v>0</v>
      </c>
      <c r="W373" s="126"/>
      <c r="X373" s="126"/>
      <c r="Y373" s="126">
        <v>0</v>
      </c>
      <c r="Z373" s="126"/>
      <c r="AA373" s="126"/>
      <c r="AB373" s="126"/>
      <c r="AC373" s="126"/>
    </row>
    <row r="374" spans="1:29" s="125" customFormat="1" x14ac:dyDescent="0.25">
      <c r="A374" s="123">
        <v>41585</v>
      </c>
      <c r="B374" s="124">
        <v>4</v>
      </c>
      <c r="C374" s="125" t="s">
        <v>52</v>
      </c>
      <c r="D374" s="125" t="s">
        <v>53</v>
      </c>
      <c r="E374" s="126" t="s">
        <v>27</v>
      </c>
      <c r="F374" s="125" t="s">
        <v>78</v>
      </c>
      <c r="G374" s="127" t="s">
        <v>107</v>
      </c>
      <c r="H374" s="126">
        <v>1</v>
      </c>
      <c r="I374" s="126">
        <f t="shared" si="7"/>
        <v>0.05</v>
      </c>
      <c r="J374" s="126">
        <v>24</v>
      </c>
      <c r="K374" s="126">
        <v>4.5</v>
      </c>
      <c r="M374" s="126" t="s">
        <v>35</v>
      </c>
      <c r="Q374" s="126" t="s">
        <v>35</v>
      </c>
      <c r="R374" s="126">
        <v>3</v>
      </c>
      <c r="S374" s="128"/>
      <c r="U374" s="126"/>
      <c r="V374" s="126">
        <v>0</v>
      </c>
      <c r="W374" s="126"/>
      <c r="X374" s="126"/>
      <c r="Y374" s="126">
        <v>0</v>
      </c>
      <c r="Z374" s="126"/>
      <c r="AA374" s="126"/>
      <c r="AB374" s="126"/>
      <c r="AC374" s="126"/>
    </row>
    <row r="375" spans="1:29" s="125" customFormat="1" x14ac:dyDescent="0.25">
      <c r="A375" s="123">
        <v>41585</v>
      </c>
      <c r="B375" s="124">
        <v>4</v>
      </c>
      <c r="C375" s="125" t="s">
        <v>52</v>
      </c>
      <c r="D375" s="125" t="s">
        <v>53</v>
      </c>
      <c r="E375" s="126" t="s">
        <v>27</v>
      </c>
      <c r="F375" s="125" t="s">
        <v>78</v>
      </c>
      <c r="G375" s="127" t="s">
        <v>79</v>
      </c>
      <c r="H375" s="126">
        <v>1</v>
      </c>
      <c r="I375" s="126">
        <f t="shared" si="7"/>
        <v>0.05</v>
      </c>
      <c r="J375" s="126">
        <v>24</v>
      </c>
      <c r="K375" s="126">
        <v>4.5</v>
      </c>
      <c r="M375" s="126" t="s">
        <v>35</v>
      </c>
      <c r="Q375" s="126" t="s">
        <v>35</v>
      </c>
      <c r="R375" s="126">
        <v>4</v>
      </c>
      <c r="S375" s="128"/>
      <c r="U375" s="126"/>
      <c r="V375" s="126">
        <v>0</v>
      </c>
      <c r="W375" s="126"/>
      <c r="X375" s="126"/>
      <c r="Y375" s="126">
        <v>0</v>
      </c>
      <c r="Z375" s="126"/>
      <c r="AA375" s="126"/>
      <c r="AB375" s="126"/>
      <c r="AC375" s="126"/>
    </row>
    <row r="376" spans="1:29" s="125" customFormat="1" x14ac:dyDescent="0.25">
      <c r="A376" s="123">
        <v>41585</v>
      </c>
      <c r="B376" s="124">
        <v>4</v>
      </c>
      <c r="C376" s="125" t="s">
        <v>52</v>
      </c>
      <c r="D376" s="125" t="s">
        <v>53</v>
      </c>
      <c r="E376" s="126" t="s">
        <v>27</v>
      </c>
      <c r="F376" s="125" t="s">
        <v>78</v>
      </c>
      <c r="G376" s="127" t="s">
        <v>87</v>
      </c>
      <c r="H376" s="126">
        <v>1</v>
      </c>
      <c r="I376" s="126">
        <f t="shared" si="7"/>
        <v>0.05</v>
      </c>
      <c r="J376" s="126">
        <v>24</v>
      </c>
      <c r="K376" s="126">
        <v>4.5</v>
      </c>
      <c r="M376" s="126" t="s">
        <v>35</v>
      </c>
      <c r="Q376" s="126" t="s">
        <v>35</v>
      </c>
      <c r="R376" s="126">
        <v>5</v>
      </c>
      <c r="S376" s="128"/>
      <c r="U376" s="126"/>
      <c r="V376" s="126">
        <v>0</v>
      </c>
      <c r="W376" s="126"/>
      <c r="X376" s="126"/>
      <c r="Y376" s="126">
        <v>0</v>
      </c>
      <c r="Z376" s="126"/>
      <c r="AA376" s="126"/>
      <c r="AB376" s="126"/>
      <c r="AC376" s="126"/>
    </row>
    <row r="377" spans="1:29" s="125" customFormat="1" x14ac:dyDescent="0.25">
      <c r="A377" s="123">
        <v>41585</v>
      </c>
      <c r="B377" s="124">
        <v>4</v>
      </c>
      <c r="C377" s="125" t="s">
        <v>52</v>
      </c>
      <c r="D377" s="125" t="s">
        <v>53</v>
      </c>
      <c r="E377" s="126" t="s">
        <v>27</v>
      </c>
      <c r="F377" s="125" t="s">
        <v>78</v>
      </c>
      <c r="G377" s="127" t="s">
        <v>92</v>
      </c>
      <c r="H377" s="126">
        <v>1</v>
      </c>
      <c r="I377" s="126">
        <f t="shared" si="7"/>
        <v>0.05</v>
      </c>
      <c r="J377" s="126">
        <v>24</v>
      </c>
      <c r="K377" s="126">
        <v>4.5</v>
      </c>
      <c r="M377" s="126" t="s">
        <v>35</v>
      </c>
      <c r="Q377" s="126" t="s">
        <v>35</v>
      </c>
      <c r="R377" s="126">
        <v>6</v>
      </c>
      <c r="S377" s="128"/>
      <c r="U377" s="126"/>
      <c r="V377" s="126">
        <v>0</v>
      </c>
      <c r="W377" s="126" t="s">
        <v>183</v>
      </c>
      <c r="X377" s="126" t="s">
        <v>230</v>
      </c>
      <c r="Y377" s="126">
        <v>0</v>
      </c>
      <c r="Z377" s="126"/>
      <c r="AA377" s="126"/>
      <c r="AB377" s="126"/>
      <c r="AC377" s="126"/>
    </row>
    <row r="378" spans="1:29" s="125" customFormat="1" x14ac:dyDescent="0.25">
      <c r="A378" s="123">
        <v>41585</v>
      </c>
      <c r="B378" s="124">
        <v>4</v>
      </c>
      <c r="C378" s="125" t="s">
        <v>52</v>
      </c>
      <c r="D378" s="125" t="s">
        <v>53</v>
      </c>
      <c r="E378" s="126" t="s">
        <v>27</v>
      </c>
      <c r="F378" s="125" t="s">
        <v>78</v>
      </c>
      <c r="G378" s="127" t="s">
        <v>103</v>
      </c>
      <c r="H378" s="126">
        <v>1</v>
      </c>
      <c r="I378" s="126">
        <f t="shared" si="7"/>
        <v>0.05</v>
      </c>
      <c r="J378" s="126">
        <v>24</v>
      </c>
      <c r="K378" s="126">
        <v>4.5</v>
      </c>
      <c r="M378" s="126" t="s">
        <v>35</v>
      </c>
      <c r="Q378" s="126" t="s">
        <v>35</v>
      </c>
      <c r="R378" s="126">
        <v>7</v>
      </c>
      <c r="S378" s="128"/>
      <c r="U378" s="126"/>
      <c r="V378" s="126">
        <v>0</v>
      </c>
      <c r="W378" s="126" t="s">
        <v>183</v>
      </c>
      <c r="X378" s="126" t="s">
        <v>183</v>
      </c>
      <c r="Y378" s="126">
        <v>1</v>
      </c>
      <c r="Z378" s="126" t="s">
        <v>209</v>
      </c>
      <c r="AA378" s="126"/>
      <c r="AB378" s="126"/>
      <c r="AC378" s="126"/>
    </row>
    <row r="379" spans="1:29" s="125" customFormat="1" x14ac:dyDescent="0.25">
      <c r="A379" s="123">
        <v>41585</v>
      </c>
      <c r="B379" s="124">
        <v>4</v>
      </c>
      <c r="C379" s="125" t="s">
        <v>52</v>
      </c>
      <c r="D379" s="125" t="s">
        <v>53</v>
      </c>
      <c r="E379" s="126" t="s">
        <v>27</v>
      </c>
      <c r="F379" s="125" t="s">
        <v>78</v>
      </c>
      <c r="G379" s="127" t="s">
        <v>81</v>
      </c>
      <c r="H379" s="126">
        <v>1</v>
      </c>
      <c r="I379" s="126">
        <f t="shared" si="7"/>
        <v>0.05</v>
      </c>
      <c r="J379" s="126">
        <v>24</v>
      </c>
      <c r="K379" s="126">
        <v>4.5</v>
      </c>
      <c r="M379" s="126" t="s">
        <v>35</v>
      </c>
      <c r="Q379" s="126" t="s">
        <v>35</v>
      </c>
      <c r="R379" s="126">
        <v>8</v>
      </c>
      <c r="S379" s="128"/>
      <c r="U379" s="126"/>
      <c r="V379" s="126">
        <v>0</v>
      </c>
      <c r="W379" s="126"/>
      <c r="X379" s="126"/>
      <c r="Y379" s="126">
        <v>1</v>
      </c>
      <c r="Z379" s="126" t="s">
        <v>209</v>
      </c>
      <c r="AA379" s="126"/>
      <c r="AB379" s="126"/>
      <c r="AC379" s="126"/>
    </row>
    <row r="380" spans="1:29" s="125" customFormat="1" x14ac:dyDescent="0.25">
      <c r="A380" s="123">
        <v>41585</v>
      </c>
      <c r="B380" s="124">
        <v>4</v>
      </c>
      <c r="C380" s="125" t="s">
        <v>52</v>
      </c>
      <c r="D380" s="125" t="s">
        <v>54</v>
      </c>
      <c r="E380" s="126" t="s">
        <v>27</v>
      </c>
      <c r="F380" s="125" t="s">
        <v>78</v>
      </c>
      <c r="G380" s="129" t="s">
        <v>86</v>
      </c>
      <c r="H380" s="126">
        <v>1</v>
      </c>
      <c r="I380" s="126">
        <f t="shared" si="7"/>
        <v>0.05</v>
      </c>
      <c r="J380" s="126">
        <v>24</v>
      </c>
      <c r="K380" s="126">
        <v>4.7</v>
      </c>
      <c r="M380" s="126" t="s">
        <v>35</v>
      </c>
      <c r="Q380" s="126" t="s">
        <v>35</v>
      </c>
      <c r="R380" s="126">
        <v>1</v>
      </c>
      <c r="U380" s="126"/>
      <c r="V380" s="126">
        <v>0</v>
      </c>
      <c r="W380" s="126"/>
      <c r="X380" s="126" t="s">
        <v>223</v>
      </c>
      <c r="Y380" s="126">
        <v>0</v>
      </c>
      <c r="Z380" s="126"/>
      <c r="AA380" s="126"/>
      <c r="AB380" s="126"/>
      <c r="AC380" s="126"/>
    </row>
    <row r="381" spans="1:29" s="125" customFormat="1" x14ac:dyDescent="0.25">
      <c r="A381" s="123">
        <v>41585</v>
      </c>
      <c r="B381" s="124">
        <v>4</v>
      </c>
      <c r="C381" s="125" t="s">
        <v>52</v>
      </c>
      <c r="D381" s="125" t="s">
        <v>54</v>
      </c>
      <c r="E381" s="126" t="s">
        <v>27</v>
      </c>
      <c r="F381" s="125" t="s">
        <v>78</v>
      </c>
      <c r="G381" s="127" t="s">
        <v>81</v>
      </c>
      <c r="H381" s="126">
        <v>1</v>
      </c>
      <c r="I381" s="126">
        <f t="shared" si="7"/>
        <v>0.05</v>
      </c>
      <c r="J381" s="126">
        <v>24</v>
      </c>
      <c r="K381" s="126">
        <v>4.7</v>
      </c>
      <c r="M381" s="126" t="s">
        <v>35</v>
      </c>
      <c r="Q381" s="126" t="s">
        <v>35</v>
      </c>
      <c r="R381" s="126">
        <v>2</v>
      </c>
      <c r="U381" s="126"/>
      <c r="V381" s="126">
        <v>0</v>
      </c>
      <c r="W381" s="126"/>
      <c r="X381" s="126" t="s">
        <v>183</v>
      </c>
      <c r="Y381" s="126">
        <v>1</v>
      </c>
      <c r="Z381" s="126" t="s">
        <v>479</v>
      </c>
      <c r="AA381" s="126"/>
      <c r="AB381" s="126"/>
      <c r="AC381" s="126"/>
    </row>
    <row r="382" spans="1:29" s="125" customFormat="1" x14ac:dyDescent="0.25">
      <c r="A382" s="123">
        <v>41585</v>
      </c>
      <c r="B382" s="124">
        <v>4</v>
      </c>
      <c r="C382" s="125" t="s">
        <v>52</v>
      </c>
      <c r="D382" s="125" t="s">
        <v>54</v>
      </c>
      <c r="E382" s="126" t="s">
        <v>27</v>
      </c>
      <c r="F382" s="125" t="s">
        <v>78</v>
      </c>
      <c r="G382" s="127" t="s">
        <v>92</v>
      </c>
      <c r="H382" s="126">
        <v>1</v>
      </c>
      <c r="I382" s="126">
        <f t="shared" si="7"/>
        <v>0.05</v>
      </c>
      <c r="J382" s="126">
        <v>24</v>
      </c>
      <c r="K382" s="126">
        <v>4.7</v>
      </c>
      <c r="M382" s="126" t="s">
        <v>35</v>
      </c>
      <c r="Q382" s="126" t="s">
        <v>35</v>
      </c>
      <c r="R382" s="126">
        <v>3</v>
      </c>
      <c r="U382" s="126"/>
      <c r="V382" s="126">
        <v>0</v>
      </c>
      <c r="W382" s="126"/>
      <c r="X382" s="126"/>
      <c r="Y382" s="126">
        <v>0</v>
      </c>
      <c r="Z382" s="126"/>
      <c r="AA382" s="126"/>
      <c r="AB382" s="126"/>
      <c r="AC382" s="126"/>
    </row>
    <row r="383" spans="1:29" s="125" customFormat="1" x14ac:dyDescent="0.25">
      <c r="A383" s="123">
        <v>41585</v>
      </c>
      <c r="B383" s="124">
        <v>4</v>
      </c>
      <c r="C383" s="125" t="s">
        <v>52</v>
      </c>
      <c r="D383" s="125" t="s">
        <v>54</v>
      </c>
      <c r="E383" s="126" t="s">
        <v>27</v>
      </c>
      <c r="F383" s="125" t="s">
        <v>78</v>
      </c>
      <c r="G383" s="127" t="s">
        <v>110</v>
      </c>
      <c r="H383" s="126">
        <v>1</v>
      </c>
      <c r="I383" s="126">
        <f t="shared" si="7"/>
        <v>0.05</v>
      </c>
      <c r="J383" s="126">
        <v>24</v>
      </c>
      <c r="K383" s="126">
        <v>4.7</v>
      </c>
      <c r="M383" s="126" t="s">
        <v>35</v>
      </c>
      <c r="Q383" s="126" t="s">
        <v>35</v>
      </c>
      <c r="R383" s="126">
        <v>4</v>
      </c>
      <c r="U383" s="126"/>
      <c r="V383" s="126">
        <v>0</v>
      </c>
      <c r="W383" s="126"/>
      <c r="X383" s="126"/>
      <c r="Y383" s="126">
        <v>0</v>
      </c>
      <c r="Z383" s="126"/>
      <c r="AA383" s="126"/>
      <c r="AB383" s="126"/>
      <c r="AC383" s="126"/>
    </row>
    <row r="384" spans="1:29" s="125" customFormat="1" x14ac:dyDescent="0.25">
      <c r="A384" s="123">
        <v>41585</v>
      </c>
      <c r="B384" s="124">
        <v>4</v>
      </c>
      <c r="C384" s="125" t="s">
        <v>52</v>
      </c>
      <c r="D384" s="125" t="s">
        <v>54</v>
      </c>
      <c r="E384" s="126" t="s">
        <v>27</v>
      </c>
      <c r="F384" s="125" t="s">
        <v>78</v>
      </c>
      <c r="G384" s="127" t="s">
        <v>79</v>
      </c>
      <c r="H384" s="126">
        <v>1</v>
      </c>
      <c r="I384" s="126">
        <f t="shared" si="7"/>
        <v>0.05</v>
      </c>
      <c r="J384" s="126"/>
      <c r="K384" s="126"/>
      <c r="M384" s="126"/>
      <c r="Q384" s="126" t="s">
        <v>35</v>
      </c>
      <c r="R384" s="126">
        <v>5</v>
      </c>
      <c r="U384" s="126"/>
      <c r="V384" s="126">
        <v>0</v>
      </c>
      <c r="W384" s="126"/>
      <c r="X384" s="126"/>
      <c r="Y384" s="126">
        <v>0</v>
      </c>
      <c r="Z384" s="126"/>
      <c r="AA384" s="126" t="s">
        <v>462</v>
      </c>
      <c r="AB384" s="126"/>
      <c r="AC384" s="126"/>
    </row>
    <row r="385" spans="1:29" s="125" customFormat="1" x14ac:dyDescent="0.25">
      <c r="A385" s="123">
        <v>41585</v>
      </c>
      <c r="B385" s="124">
        <v>4</v>
      </c>
      <c r="C385" s="125" t="s">
        <v>52</v>
      </c>
      <c r="D385" s="125" t="s">
        <v>55</v>
      </c>
      <c r="E385" s="126" t="s">
        <v>27</v>
      </c>
      <c r="F385" s="125" t="s">
        <v>78</v>
      </c>
      <c r="G385" s="127" t="s">
        <v>81</v>
      </c>
      <c r="H385" s="126">
        <v>1</v>
      </c>
      <c r="I385" s="126">
        <f t="shared" si="7"/>
        <v>0.05</v>
      </c>
      <c r="J385" s="126">
        <v>24</v>
      </c>
      <c r="K385" s="126">
        <v>4.5999999999999996</v>
      </c>
      <c r="M385" s="126" t="s">
        <v>35</v>
      </c>
      <c r="Q385" s="126" t="s">
        <v>35</v>
      </c>
      <c r="R385" s="126">
        <v>1</v>
      </c>
      <c r="U385" s="126"/>
      <c r="V385" s="126">
        <v>0</v>
      </c>
      <c r="W385" s="126"/>
      <c r="X385" s="126"/>
      <c r="Y385" s="126">
        <v>1</v>
      </c>
      <c r="Z385" s="126" t="s">
        <v>209</v>
      </c>
      <c r="AA385" s="126"/>
      <c r="AB385" s="126"/>
      <c r="AC385" s="126"/>
    </row>
    <row r="386" spans="1:29" s="125" customFormat="1" x14ac:dyDescent="0.25">
      <c r="A386" s="123">
        <v>41585</v>
      </c>
      <c r="B386" s="124">
        <v>4</v>
      </c>
      <c r="C386" s="125" t="s">
        <v>52</v>
      </c>
      <c r="D386" s="125" t="s">
        <v>55</v>
      </c>
      <c r="E386" s="126" t="s">
        <v>27</v>
      </c>
      <c r="F386" s="125" t="s">
        <v>78</v>
      </c>
      <c r="G386" s="127" t="s">
        <v>79</v>
      </c>
      <c r="H386" s="126">
        <v>1</v>
      </c>
      <c r="I386" s="126">
        <f t="shared" si="7"/>
        <v>0.05</v>
      </c>
      <c r="J386" s="126">
        <v>24</v>
      </c>
      <c r="K386" s="126">
        <v>4.5999999999999996</v>
      </c>
      <c r="M386" s="126" t="s">
        <v>35</v>
      </c>
      <c r="Q386" s="126" t="s">
        <v>35</v>
      </c>
      <c r="R386" s="126">
        <v>2</v>
      </c>
      <c r="U386" s="126"/>
      <c r="V386" s="126">
        <v>0</v>
      </c>
      <c r="W386" s="126"/>
      <c r="X386" s="126"/>
      <c r="Y386" s="126">
        <v>0</v>
      </c>
      <c r="Z386" s="126"/>
      <c r="AA386" s="126"/>
      <c r="AB386" s="126"/>
      <c r="AC386" s="126"/>
    </row>
    <row r="387" spans="1:29" s="125" customFormat="1" x14ac:dyDescent="0.25">
      <c r="A387" s="123">
        <v>41585</v>
      </c>
      <c r="B387" s="124">
        <v>4</v>
      </c>
      <c r="C387" s="125" t="s">
        <v>52</v>
      </c>
      <c r="D387" s="125" t="s">
        <v>55</v>
      </c>
      <c r="E387" s="126" t="s">
        <v>27</v>
      </c>
      <c r="F387" s="125" t="s">
        <v>78</v>
      </c>
      <c r="G387" s="127" t="s">
        <v>92</v>
      </c>
      <c r="H387" s="126">
        <v>1</v>
      </c>
      <c r="I387" s="126">
        <f t="shared" si="7"/>
        <v>0.05</v>
      </c>
      <c r="J387" s="126">
        <v>24</v>
      </c>
      <c r="K387" s="126">
        <v>4.5999999999999996</v>
      </c>
      <c r="M387" s="126" t="s">
        <v>35</v>
      </c>
      <c r="Q387" s="126" t="s">
        <v>35</v>
      </c>
      <c r="R387" s="126">
        <v>3</v>
      </c>
      <c r="U387" s="126"/>
      <c r="V387" s="126">
        <v>0</v>
      </c>
      <c r="W387" s="126"/>
      <c r="X387" s="126"/>
      <c r="Y387" s="126">
        <v>1</v>
      </c>
      <c r="Z387" s="126" t="s">
        <v>209</v>
      </c>
      <c r="AA387" s="126"/>
      <c r="AB387" s="126"/>
      <c r="AC387" s="126"/>
    </row>
    <row r="388" spans="1:29" s="125" customFormat="1" x14ac:dyDescent="0.25">
      <c r="A388" s="123">
        <v>41585</v>
      </c>
      <c r="B388" s="124">
        <v>4</v>
      </c>
      <c r="C388" s="125" t="s">
        <v>52</v>
      </c>
      <c r="D388" s="125" t="s">
        <v>55</v>
      </c>
      <c r="E388" s="126" t="s">
        <v>27</v>
      </c>
      <c r="F388" s="125" t="s">
        <v>78</v>
      </c>
      <c r="G388" s="127" t="s">
        <v>86</v>
      </c>
      <c r="H388" s="126">
        <v>1</v>
      </c>
      <c r="I388" s="126">
        <f t="shared" si="7"/>
        <v>0.05</v>
      </c>
      <c r="J388" s="126">
        <v>24</v>
      </c>
      <c r="K388" s="126">
        <v>4.5999999999999996</v>
      </c>
      <c r="M388" s="126" t="s">
        <v>35</v>
      </c>
      <c r="Q388" s="126" t="s">
        <v>35</v>
      </c>
      <c r="R388" s="126">
        <v>4</v>
      </c>
      <c r="U388" s="126"/>
      <c r="V388" s="126">
        <v>0</v>
      </c>
      <c r="W388" s="126"/>
      <c r="X388" s="126"/>
      <c r="Y388" s="126">
        <v>0</v>
      </c>
      <c r="Z388" s="126"/>
      <c r="AA388" s="126" t="s">
        <v>462</v>
      </c>
      <c r="AB388" s="126"/>
      <c r="AC388" s="126"/>
    </row>
    <row r="389" spans="1:29" s="125" customFormat="1" x14ac:dyDescent="0.25">
      <c r="A389" s="123">
        <v>41585</v>
      </c>
      <c r="B389" s="124">
        <v>4</v>
      </c>
      <c r="C389" s="125" t="s">
        <v>52</v>
      </c>
      <c r="D389" s="125" t="s">
        <v>55</v>
      </c>
      <c r="E389" s="126" t="s">
        <v>27</v>
      </c>
      <c r="F389" s="125" t="s">
        <v>78</v>
      </c>
      <c r="G389" s="127" t="s">
        <v>103</v>
      </c>
      <c r="H389" s="126">
        <v>1</v>
      </c>
      <c r="I389" s="126">
        <f t="shared" si="7"/>
        <v>0.05</v>
      </c>
      <c r="J389" s="126">
        <v>24</v>
      </c>
      <c r="K389" s="126">
        <v>4.5999999999999996</v>
      </c>
      <c r="M389" s="126" t="s">
        <v>35</v>
      </c>
      <c r="Q389" s="126" t="s">
        <v>35</v>
      </c>
      <c r="R389" s="126">
        <v>5</v>
      </c>
      <c r="U389" s="126"/>
      <c r="V389" s="126">
        <v>0</v>
      </c>
      <c r="W389" s="126"/>
      <c r="X389" s="126"/>
      <c r="Y389" s="126">
        <v>1</v>
      </c>
      <c r="Z389" s="126" t="s">
        <v>410</v>
      </c>
      <c r="AA389" s="126"/>
      <c r="AB389" s="126"/>
      <c r="AC389" s="126"/>
    </row>
    <row r="390" spans="1:29" x14ac:dyDescent="0.25">
      <c r="A390" s="8">
        <v>41565</v>
      </c>
      <c r="B390" s="9">
        <v>1</v>
      </c>
      <c r="C390" s="10" t="s">
        <v>56</v>
      </c>
      <c r="D390" s="10" t="s">
        <v>57</v>
      </c>
      <c r="E390" s="11" t="s">
        <v>77</v>
      </c>
      <c r="F390" s="10" t="s">
        <v>78</v>
      </c>
      <c r="G390" s="13" t="s">
        <v>83</v>
      </c>
      <c r="H390" s="11">
        <v>1</v>
      </c>
      <c r="I390" s="11">
        <f t="shared" si="7"/>
        <v>0.05</v>
      </c>
      <c r="J390" s="11">
        <v>26</v>
      </c>
      <c r="K390" s="11">
        <v>4.9000000000000004</v>
      </c>
      <c r="M390" s="11" t="s">
        <v>35</v>
      </c>
      <c r="Q390" s="11" t="s">
        <v>35</v>
      </c>
      <c r="R390" s="11">
        <v>1</v>
      </c>
      <c r="S390" s="15">
        <v>0.6</v>
      </c>
      <c r="T390" s="11" t="s">
        <v>82</v>
      </c>
      <c r="U390" s="11">
        <v>10</v>
      </c>
      <c r="V390" s="11">
        <v>0</v>
      </c>
      <c r="Y390" s="11">
        <v>0</v>
      </c>
    </row>
    <row r="391" spans="1:29" x14ac:dyDescent="0.25">
      <c r="A391" s="8">
        <v>41565</v>
      </c>
      <c r="B391" s="9">
        <v>1</v>
      </c>
      <c r="C391" s="10" t="s">
        <v>56</v>
      </c>
      <c r="D391" s="10" t="s">
        <v>57</v>
      </c>
      <c r="E391" s="11" t="s">
        <v>77</v>
      </c>
      <c r="F391" s="10" t="s">
        <v>78</v>
      </c>
      <c r="G391" s="13" t="s">
        <v>112</v>
      </c>
      <c r="H391" s="11">
        <v>1</v>
      </c>
      <c r="I391" s="11">
        <f t="shared" si="7"/>
        <v>0.05</v>
      </c>
      <c r="J391" s="11">
        <v>26</v>
      </c>
      <c r="K391" s="11">
        <v>4.9000000000000004</v>
      </c>
      <c r="M391" s="11" t="s">
        <v>35</v>
      </c>
      <c r="Q391" s="11" t="s">
        <v>35</v>
      </c>
      <c r="R391" s="11">
        <v>2</v>
      </c>
      <c r="S391" s="15">
        <v>1.9</v>
      </c>
      <c r="T391" s="11" t="s">
        <v>82</v>
      </c>
      <c r="U391" s="11">
        <v>23</v>
      </c>
      <c r="V391" s="11">
        <v>0</v>
      </c>
      <c r="Y391" s="11">
        <v>0</v>
      </c>
    </row>
    <row r="392" spans="1:29" x14ac:dyDescent="0.25">
      <c r="A392" s="8">
        <v>41565</v>
      </c>
      <c r="B392" s="9">
        <v>1</v>
      </c>
      <c r="C392" s="10" t="s">
        <v>56</v>
      </c>
      <c r="D392" s="10" t="s">
        <v>57</v>
      </c>
      <c r="E392" s="11" t="s">
        <v>77</v>
      </c>
      <c r="F392" s="10" t="s">
        <v>78</v>
      </c>
      <c r="G392" s="13" t="s">
        <v>81</v>
      </c>
      <c r="H392" s="11">
        <v>1</v>
      </c>
      <c r="I392" s="11">
        <f t="shared" si="7"/>
        <v>0.05</v>
      </c>
      <c r="J392" s="11">
        <v>26</v>
      </c>
      <c r="K392" s="11">
        <v>4.9000000000000004</v>
      </c>
      <c r="M392" s="11" t="s">
        <v>35</v>
      </c>
      <c r="Q392" s="11" t="s">
        <v>35</v>
      </c>
      <c r="R392" s="11">
        <v>3</v>
      </c>
      <c r="S392" s="15">
        <v>2.4</v>
      </c>
      <c r="T392" s="11" t="s">
        <v>82</v>
      </c>
      <c r="U392" s="11">
        <v>7</v>
      </c>
      <c r="V392" s="11">
        <v>0</v>
      </c>
      <c r="Y392" s="11">
        <v>1</v>
      </c>
      <c r="Z392" s="11" t="s">
        <v>209</v>
      </c>
    </row>
    <row r="393" spans="1:29" x14ac:dyDescent="0.25">
      <c r="A393" s="8">
        <v>41565</v>
      </c>
      <c r="B393" s="9">
        <v>1</v>
      </c>
      <c r="C393" s="10" t="s">
        <v>56</v>
      </c>
      <c r="D393" s="10" t="s">
        <v>57</v>
      </c>
      <c r="E393" s="11" t="s">
        <v>77</v>
      </c>
      <c r="F393" s="10" t="s">
        <v>78</v>
      </c>
      <c r="G393" s="13" t="s">
        <v>81</v>
      </c>
      <c r="H393" s="11">
        <v>1</v>
      </c>
      <c r="I393" s="11">
        <f t="shared" si="7"/>
        <v>0.05</v>
      </c>
      <c r="J393" s="11">
        <v>26</v>
      </c>
      <c r="K393" s="11">
        <v>4.9000000000000004</v>
      </c>
      <c r="M393" s="11" t="s">
        <v>35</v>
      </c>
      <c r="Q393" s="11" t="s">
        <v>35</v>
      </c>
      <c r="R393" s="11">
        <v>4</v>
      </c>
      <c r="S393" s="15">
        <v>3.1</v>
      </c>
      <c r="T393" s="11" t="s">
        <v>82</v>
      </c>
      <c r="U393" s="11">
        <v>7</v>
      </c>
      <c r="V393" s="11">
        <v>0</v>
      </c>
      <c r="Y393" s="11">
        <v>1</v>
      </c>
      <c r="Z393" s="11" t="s">
        <v>209</v>
      </c>
    </row>
    <row r="394" spans="1:29" x14ac:dyDescent="0.25">
      <c r="A394" s="8">
        <v>41565</v>
      </c>
      <c r="B394" s="9">
        <v>1</v>
      </c>
      <c r="C394" s="10" t="s">
        <v>56</v>
      </c>
      <c r="D394" s="10" t="s">
        <v>57</v>
      </c>
      <c r="E394" s="11" t="s">
        <v>77</v>
      </c>
      <c r="F394" s="10" t="s">
        <v>78</v>
      </c>
      <c r="G394" s="13" t="s">
        <v>83</v>
      </c>
      <c r="H394" s="11">
        <v>1</v>
      </c>
      <c r="I394" s="11">
        <f t="shared" si="7"/>
        <v>0.05</v>
      </c>
      <c r="J394" s="11">
        <v>26</v>
      </c>
      <c r="K394" s="11">
        <v>4.9000000000000004</v>
      </c>
      <c r="M394" s="11" t="s">
        <v>35</v>
      </c>
      <c r="Q394" s="11" t="s">
        <v>35</v>
      </c>
      <c r="R394" s="11">
        <v>5</v>
      </c>
      <c r="S394" s="15">
        <v>10.8</v>
      </c>
      <c r="T394" s="11" t="s">
        <v>80</v>
      </c>
      <c r="U394" s="11">
        <v>9</v>
      </c>
      <c r="V394" s="11">
        <v>0</v>
      </c>
      <c r="Y394" s="11">
        <v>0</v>
      </c>
    </row>
    <row r="395" spans="1:29" x14ac:dyDescent="0.25">
      <c r="A395" s="8">
        <v>41565</v>
      </c>
      <c r="B395" s="9">
        <v>1</v>
      </c>
      <c r="C395" s="10" t="s">
        <v>56</v>
      </c>
      <c r="D395" s="10" t="s">
        <v>58</v>
      </c>
      <c r="E395" s="11" t="s">
        <v>77</v>
      </c>
      <c r="F395" s="10" t="s">
        <v>78</v>
      </c>
      <c r="G395" s="13" t="s">
        <v>79</v>
      </c>
      <c r="H395" s="11">
        <v>1</v>
      </c>
      <c r="I395" s="11">
        <f t="shared" si="7"/>
        <v>0.05</v>
      </c>
      <c r="J395" s="11">
        <v>26</v>
      </c>
      <c r="K395" s="11">
        <v>4.8</v>
      </c>
      <c r="M395" s="11" t="s">
        <v>35</v>
      </c>
      <c r="Q395" s="11" t="s">
        <v>35</v>
      </c>
      <c r="R395" s="11">
        <v>1</v>
      </c>
      <c r="S395" s="15">
        <v>0.1</v>
      </c>
      <c r="T395" s="11" t="s">
        <v>80</v>
      </c>
      <c r="U395" s="11">
        <v>8</v>
      </c>
      <c r="V395" s="11">
        <v>0</v>
      </c>
      <c r="Y395" s="11">
        <v>0</v>
      </c>
    </row>
    <row r="396" spans="1:29" x14ac:dyDescent="0.25">
      <c r="A396" s="8">
        <v>41565</v>
      </c>
      <c r="B396" s="9">
        <v>1</v>
      </c>
      <c r="C396" s="10" t="s">
        <v>56</v>
      </c>
      <c r="D396" s="10" t="s">
        <v>58</v>
      </c>
      <c r="E396" s="11" t="s">
        <v>77</v>
      </c>
      <c r="F396" s="10" t="s">
        <v>78</v>
      </c>
      <c r="G396" s="13" t="s">
        <v>81</v>
      </c>
      <c r="H396" s="11">
        <v>1</v>
      </c>
      <c r="I396" s="11">
        <f t="shared" si="7"/>
        <v>0.05</v>
      </c>
      <c r="J396" s="11">
        <v>26</v>
      </c>
      <c r="K396" s="11">
        <v>4.8</v>
      </c>
      <c r="M396" s="11" t="s">
        <v>35</v>
      </c>
      <c r="Q396" s="11" t="s">
        <v>35</v>
      </c>
      <c r="R396" s="11">
        <v>2</v>
      </c>
      <c r="S396" s="15">
        <v>0.7</v>
      </c>
      <c r="T396" s="11" t="s">
        <v>82</v>
      </c>
      <c r="U396" s="11">
        <v>12</v>
      </c>
      <c r="V396" s="11">
        <v>0</v>
      </c>
      <c r="Y396" s="11">
        <v>0</v>
      </c>
      <c r="AA396" s="11" t="s">
        <v>469</v>
      </c>
    </row>
    <row r="397" spans="1:29" x14ac:dyDescent="0.25">
      <c r="A397" s="8">
        <v>41565</v>
      </c>
      <c r="B397" s="9">
        <v>1</v>
      </c>
      <c r="C397" s="10" t="s">
        <v>56</v>
      </c>
      <c r="D397" s="10" t="s">
        <v>58</v>
      </c>
      <c r="E397" s="11" t="s">
        <v>77</v>
      </c>
      <c r="F397" s="10" t="s">
        <v>78</v>
      </c>
      <c r="G397" s="13" t="s">
        <v>81</v>
      </c>
      <c r="H397" s="11">
        <v>1</v>
      </c>
      <c r="I397" s="11">
        <f t="shared" si="7"/>
        <v>0.05</v>
      </c>
      <c r="J397" s="11">
        <v>26</v>
      </c>
      <c r="K397" s="11">
        <v>4.8</v>
      </c>
      <c r="M397" s="11" t="s">
        <v>35</v>
      </c>
      <c r="Q397" s="11" t="s">
        <v>35</v>
      </c>
      <c r="R397" s="11">
        <v>3</v>
      </c>
      <c r="S397" s="15">
        <v>1.1000000000000001</v>
      </c>
      <c r="T397" s="11" t="s">
        <v>80</v>
      </c>
      <c r="U397" s="11">
        <v>10</v>
      </c>
      <c r="V397" s="11">
        <v>0</v>
      </c>
      <c r="Y397" s="11">
        <v>1</v>
      </c>
      <c r="Z397" s="11" t="s">
        <v>410</v>
      </c>
    </row>
    <row r="398" spans="1:29" x14ac:dyDescent="0.25">
      <c r="A398" s="8">
        <v>41565</v>
      </c>
      <c r="B398" s="9">
        <v>1</v>
      </c>
      <c r="C398" s="10" t="s">
        <v>56</v>
      </c>
      <c r="D398" s="10" t="s">
        <v>58</v>
      </c>
      <c r="E398" s="11" t="s">
        <v>77</v>
      </c>
      <c r="F398" s="10" t="s">
        <v>78</v>
      </c>
      <c r="G398" s="13" t="s">
        <v>83</v>
      </c>
      <c r="H398" s="11">
        <v>1</v>
      </c>
      <c r="I398" s="11">
        <f t="shared" si="7"/>
        <v>0.05</v>
      </c>
      <c r="J398" s="11">
        <v>26</v>
      </c>
      <c r="K398" s="11">
        <v>4.8</v>
      </c>
      <c r="M398" s="11" t="s">
        <v>35</v>
      </c>
      <c r="Q398" s="11" t="s">
        <v>35</v>
      </c>
      <c r="R398" s="11">
        <v>4</v>
      </c>
      <c r="S398" s="15">
        <v>2.2999999999999998</v>
      </c>
      <c r="T398" s="11" t="s">
        <v>82</v>
      </c>
      <c r="U398" s="11">
        <v>11</v>
      </c>
      <c r="V398" s="11">
        <v>0</v>
      </c>
      <c r="Y398" s="11">
        <v>0</v>
      </c>
      <c r="AA398" s="11" t="s">
        <v>462</v>
      </c>
    </row>
    <row r="399" spans="1:29" x14ac:dyDescent="0.25">
      <c r="A399" s="8">
        <v>41565</v>
      </c>
      <c r="B399" s="9">
        <v>1</v>
      </c>
      <c r="C399" s="10" t="s">
        <v>56</v>
      </c>
      <c r="D399" s="10" t="s">
        <v>58</v>
      </c>
      <c r="E399" s="11" t="s">
        <v>77</v>
      </c>
      <c r="F399" s="10" t="s">
        <v>78</v>
      </c>
      <c r="G399" s="13" t="s">
        <v>81</v>
      </c>
      <c r="H399" s="11">
        <v>1</v>
      </c>
      <c r="I399" s="11">
        <f t="shared" si="7"/>
        <v>0.05</v>
      </c>
      <c r="J399" s="11">
        <v>26</v>
      </c>
      <c r="K399" s="11">
        <v>4.8</v>
      </c>
      <c r="M399" s="11" t="s">
        <v>35</v>
      </c>
      <c r="Q399" s="11" t="s">
        <v>35</v>
      </c>
      <c r="R399" s="11">
        <v>5</v>
      </c>
      <c r="S399" s="15">
        <v>3.3</v>
      </c>
      <c r="T399" s="11" t="s">
        <v>80</v>
      </c>
      <c r="U399" s="11">
        <v>13</v>
      </c>
      <c r="V399" s="11">
        <v>0</v>
      </c>
      <c r="Y399" s="11">
        <v>1</v>
      </c>
      <c r="Z399" s="11" t="s">
        <v>209</v>
      </c>
    </row>
    <row r="400" spans="1:29" x14ac:dyDescent="0.25">
      <c r="A400" s="8">
        <v>41565</v>
      </c>
      <c r="B400" s="9">
        <v>1</v>
      </c>
      <c r="C400" s="10" t="s">
        <v>56</v>
      </c>
      <c r="D400" s="10" t="s">
        <v>58</v>
      </c>
      <c r="E400" s="11" t="s">
        <v>77</v>
      </c>
      <c r="F400" s="10" t="s">
        <v>78</v>
      </c>
      <c r="G400" s="13" t="s">
        <v>81</v>
      </c>
      <c r="H400" s="11">
        <v>1</v>
      </c>
      <c r="I400" s="11">
        <f t="shared" si="7"/>
        <v>0.05</v>
      </c>
      <c r="J400" s="11">
        <v>26</v>
      </c>
      <c r="K400" s="11">
        <v>4.8</v>
      </c>
      <c r="M400" s="11" t="s">
        <v>35</v>
      </c>
      <c r="Q400" s="11" t="s">
        <v>35</v>
      </c>
      <c r="R400" s="11">
        <v>6</v>
      </c>
      <c r="S400" s="15">
        <v>4.2</v>
      </c>
      <c r="T400" s="11" t="s">
        <v>80</v>
      </c>
      <c r="U400" s="11">
        <v>17</v>
      </c>
      <c r="V400" s="11">
        <v>0</v>
      </c>
      <c r="Y400" s="11">
        <v>0</v>
      </c>
    </row>
    <row r="401" spans="1:27" x14ac:dyDescent="0.25">
      <c r="A401" s="8">
        <v>41565</v>
      </c>
      <c r="B401" s="9">
        <v>1</v>
      </c>
      <c r="C401" s="10" t="s">
        <v>56</v>
      </c>
      <c r="D401" s="10" t="s">
        <v>58</v>
      </c>
      <c r="E401" s="11" t="s">
        <v>77</v>
      </c>
      <c r="F401" s="10" t="s">
        <v>78</v>
      </c>
      <c r="G401" s="13" t="s">
        <v>81</v>
      </c>
      <c r="H401" s="11">
        <v>1</v>
      </c>
      <c r="I401" s="11">
        <f t="shared" si="7"/>
        <v>0.05</v>
      </c>
      <c r="J401" s="11">
        <v>26</v>
      </c>
      <c r="K401" s="11">
        <v>4.8</v>
      </c>
      <c r="M401" s="11" t="s">
        <v>35</v>
      </c>
      <c r="Q401" s="11" t="s">
        <v>35</v>
      </c>
      <c r="R401" s="11">
        <v>7</v>
      </c>
      <c r="S401" s="15">
        <v>4.5</v>
      </c>
      <c r="T401" s="11" t="s">
        <v>80</v>
      </c>
      <c r="U401" s="11">
        <v>16</v>
      </c>
      <c r="V401" s="11">
        <v>0</v>
      </c>
      <c r="Y401" s="11">
        <v>0</v>
      </c>
    </row>
    <row r="402" spans="1:27" x14ac:dyDescent="0.25">
      <c r="A402" s="8">
        <v>41565</v>
      </c>
      <c r="B402" s="9">
        <v>1</v>
      </c>
      <c r="C402" s="10" t="s">
        <v>56</v>
      </c>
      <c r="D402" s="10" t="s">
        <v>58</v>
      </c>
      <c r="E402" s="11" t="s">
        <v>77</v>
      </c>
      <c r="F402" s="10" t="s">
        <v>78</v>
      </c>
      <c r="G402" s="13" t="s">
        <v>81</v>
      </c>
      <c r="H402" s="11">
        <v>1</v>
      </c>
      <c r="I402" s="11">
        <f t="shared" si="7"/>
        <v>0.05</v>
      </c>
      <c r="J402" s="11">
        <v>26</v>
      </c>
      <c r="K402" s="11">
        <v>4.8</v>
      </c>
      <c r="M402" s="11" t="s">
        <v>35</v>
      </c>
      <c r="Q402" s="11" t="s">
        <v>35</v>
      </c>
      <c r="R402" s="11">
        <v>8</v>
      </c>
      <c r="S402" s="15">
        <v>4.5999999999999996</v>
      </c>
      <c r="T402" s="11" t="s">
        <v>80</v>
      </c>
      <c r="U402" s="11">
        <v>11</v>
      </c>
      <c r="V402" s="11">
        <v>0</v>
      </c>
      <c r="Y402" s="11">
        <v>1</v>
      </c>
      <c r="Z402" s="11" t="s">
        <v>410</v>
      </c>
    </row>
    <row r="403" spans="1:27" x14ac:dyDescent="0.25">
      <c r="A403" s="8">
        <v>41565</v>
      </c>
      <c r="B403" s="9">
        <v>1</v>
      </c>
      <c r="C403" s="10" t="s">
        <v>56</v>
      </c>
      <c r="D403" s="10" t="s">
        <v>58</v>
      </c>
      <c r="E403" s="11" t="s">
        <v>77</v>
      </c>
      <c r="F403" s="10" t="s">
        <v>78</v>
      </c>
      <c r="G403" s="13" t="s">
        <v>81</v>
      </c>
      <c r="H403" s="11">
        <v>1</v>
      </c>
      <c r="I403" s="11">
        <f t="shared" si="7"/>
        <v>0.05</v>
      </c>
      <c r="J403" s="11">
        <v>26</v>
      </c>
      <c r="K403" s="11">
        <v>4.8</v>
      </c>
      <c r="M403" s="11" t="s">
        <v>35</v>
      </c>
      <c r="Q403" s="11" t="s">
        <v>35</v>
      </c>
      <c r="R403" s="11">
        <v>9</v>
      </c>
      <c r="S403" s="15">
        <v>6.5</v>
      </c>
      <c r="T403" s="11" t="s">
        <v>82</v>
      </c>
      <c r="U403" s="11">
        <v>15</v>
      </c>
      <c r="V403" s="11">
        <v>0</v>
      </c>
      <c r="Y403" s="11">
        <v>0</v>
      </c>
    </row>
    <row r="404" spans="1:27" x14ac:dyDescent="0.25">
      <c r="A404" s="8">
        <v>41565</v>
      </c>
      <c r="B404" s="9">
        <v>1</v>
      </c>
      <c r="C404" s="10" t="s">
        <v>56</v>
      </c>
      <c r="D404" s="10" t="s">
        <v>58</v>
      </c>
      <c r="E404" s="11" t="s">
        <v>77</v>
      </c>
      <c r="F404" s="10" t="s">
        <v>78</v>
      </c>
      <c r="G404" s="13" t="s">
        <v>81</v>
      </c>
      <c r="H404" s="11">
        <v>1</v>
      </c>
      <c r="I404" s="11">
        <f t="shared" si="7"/>
        <v>0.05</v>
      </c>
      <c r="J404" s="11">
        <v>26</v>
      </c>
      <c r="K404" s="11">
        <v>4.8</v>
      </c>
      <c r="M404" s="11" t="s">
        <v>35</v>
      </c>
      <c r="Q404" s="11" t="s">
        <v>35</v>
      </c>
      <c r="R404" s="11">
        <v>10</v>
      </c>
      <c r="S404" s="15">
        <v>7.5</v>
      </c>
      <c r="T404" s="11" t="s">
        <v>80</v>
      </c>
      <c r="U404" s="11">
        <v>12</v>
      </c>
      <c r="V404" s="11">
        <v>0</v>
      </c>
      <c r="Y404" s="11">
        <v>0</v>
      </c>
    </row>
    <row r="405" spans="1:27" x14ac:dyDescent="0.25">
      <c r="A405" s="8">
        <v>41565</v>
      </c>
      <c r="B405" s="9">
        <v>1</v>
      </c>
      <c r="C405" s="10" t="s">
        <v>56</v>
      </c>
      <c r="D405" s="10" t="s">
        <v>60</v>
      </c>
      <c r="E405" s="11" t="s">
        <v>77</v>
      </c>
      <c r="F405" s="10" t="s">
        <v>78</v>
      </c>
      <c r="G405" s="13" t="s">
        <v>81</v>
      </c>
      <c r="H405" s="11">
        <v>1</v>
      </c>
      <c r="I405" s="11">
        <f t="shared" si="7"/>
        <v>0.05</v>
      </c>
      <c r="J405" s="11">
        <v>26</v>
      </c>
      <c r="K405" s="11">
        <v>4.8</v>
      </c>
      <c r="M405" s="11" t="s">
        <v>35</v>
      </c>
      <c r="Q405" s="11" t="s">
        <v>35</v>
      </c>
      <c r="R405" s="11">
        <v>1</v>
      </c>
      <c r="S405" s="15">
        <v>0.2</v>
      </c>
      <c r="T405" s="11" t="s">
        <v>82</v>
      </c>
      <c r="U405" s="11">
        <v>13</v>
      </c>
      <c r="V405" s="11">
        <v>0</v>
      </c>
      <c r="Y405" s="11">
        <v>0</v>
      </c>
      <c r="AA405" s="11" t="s">
        <v>462</v>
      </c>
    </row>
    <row r="406" spans="1:27" x14ac:dyDescent="0.25">
      <c r="A406" s="8">
        <v>41565</v>
      </c>
      <c r="B406" s="9">
        <v>1</v>
      </c>
      <c r="C406" s="10" t="s">
        <v>56</v>
      </c>
      <c r="D406" s="10" t="s">
        <v>60</v>
      </c>
      <c r="E406" s="11" t="s">
        <v>77</v>
      </c>
      <c r="F406" s="10" t="s">
        <v>78</v>
      </c>
      <c r="G406" s="13" t="s">
        <v>87</v>
      </c>
      <c r="H406" s="11">
        <v>1</v>
      </c>
      <c r="I406" s="11">
        <f t="shared" si="7"/>
        <v>0.05</v>
      </c>
      <c r="J406" s="11">
        <v>26</v>
      </c>
      <c r="K406" s="11">
        <v>4.8</v>
      </c>
      <c r="M406" s="11" t="s">
        <v>35</v>
      </c>
      <c r="Q406" s="11" t="s">
        <v>35</v>
      </c>
      <c r="R406" s="11">
        <v>2</v>
      </c>
      <c r="S406" s="15">
        <v>0.6</v>
      </c>
      <c r="T406" s="11" t="s">
        <v>82</v>
      </c>
      <c r="U406" s="11">
        <v>13</v>
      </c>
      <c r="V406" s="11">
        <v>0</v>
      </c>
      <c r="Y406" s="11">
        <v>0</v>
      </c>
    </row>
    <row r="407" spans="1:27" x14ac:dyDescent="0.25">
      <c r="A407" s="8">
        <v>41565</v>
      </c>
      <c r="B407" s="9">
        <v>1</v>
      </c>
      <c r="C407" s="10" t="s">
        <v>56</v>
      </c>
      <c r="D407" s="10" t="s">
        <v>60</v>
      </c>
      <c r="E407" s="11" t="s">
        <v>77</v>
      </c>
      <c r="F407" s="10" t="s">
        <v>78</v>
      </c>
      <c r="G407" s="13" t="s">
        <v>87</v>
      </c>
      <c r="H407" s="11">
        <v>1</v>
      </c>
      <c r="I407" s="11">
        <f t="shared" si="7"/>
        <v>0.05</v>
      </c>
      <c r="J407" s="11">
        <v>26</v>
      </c>
      <c r="K407" s="11">
        <v>4.8</v>
      </c>
      <c r="M407" s="11" t="s">
        <v>35</v>
      </c>
      <c r="Q407" s="11" t="s">
        <v>35</v>
      </c>
      <c r="R407" s="11">
        <v>3</v>
      </c>
      <c r="S407" s="15">
        <v>7.9</v>
      </c>
      <c r="T407" s="11" t="s">
        <v>80</v>
      </c>
      <c r="U407" s="11">
        <v>7</v>
      </c>
      <c r="V407" s="11">
        <v>0</v>
      </c>
      <c r="Y407" s="11">
        <v>0</v>
      </c>
    </row>
    <row r="408" spans="1:27" x14ac:dyDescent="0.25">
      <c r="A408" s="8">
        <v>41565</v>
      </c>
      <c r="B408" s="9">
        <v>1</v>
      </c>
      <c r="C408" s="10" t="s">
        <v>56</v>
      </c>
      <c r="D408" s="10" t="s">
        <v>60</v>
      </c>
      <c r="E408" s="11" t="s">
        <v>77</v>
      </c>
      <c r="F408" s="10" t="s">
        <v>78</v>
      </c>
      <c r="G408" s="13" t="s">
        <v>79</v>
      </c>
      <c r="H408" s="11">
        <v>1</v>
      </c>
      <c r="I408" s="11">
        <f t="shared" ref="I408:I436" si="8">H408/20</f>
        <v>0.05</v>
      </c>
      <c r="J408" s="11">
        <v>26</v>
      </c>
      <c r="K408" s="11">
        <v>4.8</v>
      </c>
      <c r="M408" s="11" t="s">
        <v>35</v>
      </c>
      <c r="Q408" s="11" t="s">
        <v>35</v>
      </c>
      <c r="R408" s="11">
        <v>4</v>
      </c>
      <c r="S408" s="15">
        <v>10.7</v>
      </c>
      <c r="T408" s="11" t="s">
        <v>82</v>
      </c>
      <c r="U408" s="11">
        <v>9</v>
      </c>
      <c r="V408" s="11">
        <v>0</v>
      </c>
      <c r="Y408" s="11">
        <v>0</v>
      </c>
      <c r="AA408" s="11" t="s">
        <v>462</v>
      </c>
    </row>
    <row r="409" spans="1:27" x14ac:dyDescent="0.25">
      <c r="A409" s="8">
        <v>41565</v>
      </c>
      <c r="B409" s="9">
        <v>1</v>
      </c>
      <c r="C409" s="10" t="s">
        <v>56</v>
      </c>
      <c r="D409" s="10" t="s">
        <v>60</v>
      </c>
      <c r="E409" s="11" t="s">
        <v>77</v>
      </c>
      <c r="F409" s="10" t="s">
        <v>78</v>
      </c>
      <c r="G409" s="13" t="s">
        <v>83</v>
      </c>
      <c r="H409" s="11">
        <v>1</v>
      </c>
      <c r="I409" s="11">
        <f t="shared" si="8"/>
        <v>0.05</v>
      </c>
      <c r="J409" s="11">
        <v>26</v>
      </c>
      <c r="K409" s="11">
        <v>4.8</v>
      </c>
      <c r="M409" s="11" t="s">
        <v>35</v>
      </c>
      <c r="Q409" s="11" t="s">
        <v>35</v>
      </c>
      <c r="R409" s="11">
        <v>5</v>
      </c>
      <c r="S409" s="15">
        <v>11.5</v>
      </c>
      <c r="T409" s="11" t="s">
        <v>80</v>
      </c>
      <c r="U409" s="11">
        <v>10</v>
      </c>
      <c r="V409" s="318" t="s">
        <v>105</v>
      </c>
      <c r="X409" s="11" t="s">
        <v>113</v>
      </c>
      <c r="Y409" s="11">
        <v>1</v>
      </c>
      <c r="Z409" s="11" t="s">
        <v>147</v>
      </c>
    </row>
    <row r="410" spans="1:27" x14ac:dyDescent="0.25">
      <c r="A410" s="8">
        <v>41565</v>
      </c>
      <c r="B410" s="9">
        <v>1</v>
      </c>
      <c r="C410" s="10" t="s">
        <v>56</v>
      </c>
      <c r="D410" s="10" t="s">
        <v>60</v>
      </c>
      <c r="E410" s="11" t="s">
        <v>77</v>
      </c>
      <c r="F410" s="10" t="s">
        <v>78</v>
      </c>
      <c r="G410" s="13" t="s">
        <v>83</v>
      </c>
      <c r="H410" s="11">
        <v>1</v>
      </c>
      <c r="I410" s="11">
        <f t="shared" si="8"/>
        <v>0.05</v>
      </c>
      <c r="J410" s="11">
        <v>26</v>
      </c>
      <c r="K410" s="11">
        <v>4.8</v>
      </c>
      <c r="M410" s="11" t="s">
        <v>35</v>
      </c>
      <c r="Q410" s="11" t="s">
        <v>35</v>
      </c>
      <c r="R410" s="11">
        <v>6</v>
      </c>
      <c r="S410" s="15">
        <v>15.3</v>
      </c>
      <c r="T410" s="11" t="s">
        <v>80</v>
      </c>
      <c r="U410" s="11">
        <v>6</v>
      </c>
      <c r="V410" s="11">
        <v>0</v>
      </c>
      <c r="Y410" s="11">
        <v>1</v>
      </c>
      <c r="Z410" s="11" t="s">
        <v>416</v>
      </c>
    </row>
    <row r="411" spans="1:27" x14ac:dyDescent="0.25">
      <c r="A411" s="8">
        <v>41569</v>
      </c>
      <c r="B411" s="9">
        <v>2</v>
      </c>
      <c r="C411" s="10" t="s">
        <v>56</v>
      </c>
      <c r="D411" s="10" t="s">
        <v>57</v>
      </c>
      <c r="E411" s="11" t="s">
        <v>162</v>
      </c>
      <c r="F411" s="10" t="s">
        <v>78</v>
      </c>
      <c r="G411" s="13" t="s">
        <v>83</v>
      </c>
      <c r="H411" s="11">
        <v>1</v>
      </c>
      <c r="I411" s="11">
        <f t="shared" si="8"/>
        <v>0.05</v>
      </c>
      <c r="J411" s="11">
        <v>26</v>
      </c>
      <c r="K411" s="11">
        <v>4.9000000000000004</v>
      </c>
      <c r="M411" s="11" t="s">
        <v>35</v>
      </c>
      <c r="Q411" s="11" t="s">
        <v>35</v>
      </c>
      <c r="R411" s="11">
        <v>1</v>
      </c>
      <c r="V411" s="11">
        <v>0</v>
      </c>
      <c r="Y411" s="11">
        <v>0</v>
      </c>
    </row>
    <row r="412" spans="1:27" x14ac:dyDescent="0.25">
      <c r="A412" s="8">
        <v>41569</v>
      </c>
      <c r="B412" s="9">
        <v>2</v>
      </c>
      <c r="C412" s="10" t="s">
        <v>56</v>
      </c>
      <c r="D412" s="10" t="s">
        <v>57</v>
      </c>
      <c r="E412" s="11" t="s">
        <v>162</v>
      </c>
      <c r="F412" s="10" t="s">
        <v>78</v>
      </c>
      <c r="G412" s="13" t="s">
        <v>112</v>
      </c>
      <c r="H412" s="11">
        <v>1</v>
      </c>
      <c r="I412" s="11">
        <f t="shared" si="8"/>
        <v>0.05</v>
      </c>
      <c r="J412" s="11">
        <v>26</v>
      </c>
      <c r="K412" s="11">
        <v>4.9000000000000004</v>
      </c>
      <c r="M412" s="11" t="s">
        <v>35</v>
      </c>
      <c r="Q412" s="11" t="s">
        <v>35</v>
      </c>
      <c r="R412" s="11">
        <v>2</v>
      </c>
      <c r="V412" s="11">
        <v>0</v>
      </c>
      <c r="Y412" s="11">
        <v>0</v>
      </c>
    </row>
    <row r="413" spans="1:27" x14ac:dyDescent="0.25">
      <c r="A413" s="8">
        <v>41569</v>
      </c>
      <c r="B413" s="9">
        <v>2</v>
      </c>
      <c r="C413" s="10" t="s">
        <v>56</v>
      </c>
      <c r="D413" s="10" t="s">
        <v>57</v>
      </c>
      <c r="E413" s="11" t="s">
        <v>162</v>
      </c>
      <c r="F413" s="10" t="s">
        <v>78</v>
      </c>
      <c r="G413" s="13" t="s">
        <v>81</v>
      </c>
      <c r="H413" s="11">
        <v>1</v>
      </c>
      <c r="I413" s="11">
        <f t="shared" si="8"/>
        <v>0.05</v>
      </c>
      <c r="J413" s="11">
        <v>26</v>
      </c>
      <c r="K413" s="11">
        <v>4.9000000000000004</v>
      </c>
      <c r="M413" s="11" t="s">
        <v>35</v>
      </c>
      <c r="Q413" s="11" t="s">
        <v>35</v>
      </c>
      <c r="R413" s="11">
        <v>3</v>
      </c>
      <c r="V413" s="318">
        <v>1</v>
      </c>
      <c r="W413" s="318" t="s">
        <v>146</v>
      </c>
      <c r="X413" s="318" t="s">
        <v>84</v>
      </c>
      <c r="Y413" s="11">
        <v>1</v>
      </c>
      <c r="Z413" s="11" t="s">
        <v>470</v>
      </c>
    </row>
    <row r="414" spans="1:27" x14ac:dyDescent="0.25">
      <c r="A414" s="8">
        <v>41569</v>
      </c>
      <c r="B414" s="9">
        <v>2</v>
      </c>
      <c r="C414" s="10" t="s">
        <v>56</v>
      </c>
      <c r="D414" s="10" t="s">
        <v>57</v>
      </c>
      <c r="E414" s="11" t="s">
        <v>162</v>
      </c>
      <c r="F414" s="10" t="s">
        <v>78</v>
      </c>
      <c r="G414" s="13" t="s">
        <v>81</v>
      </c>
      <c r="H414" s="11">
        <v>1</v>
      </c>
      <c r="I414" s="11">
        <f t="shared" si="8"/>
        <v>0.05</v>
      </c>
      <c r="J414" s="11">
        <v>26</v>
      </c>
      <c r="K414" s="11">
        <v>4.9000000000000004</v>
      </c>
      <c r="M414" s="11" t="s">
        <v>35</v>
      </c>
      <c r="Q414" s="11" t="s">
        <v>35</v>
      </c>
      <c r="R414" s="11">
        <v>4</v>
      </c>
      <c r="V414" s="11">
        <v>0</v>
      </c>
      <c r="Y414" s="318">
        <v>1</v>
      </c>
      <c r="Z414" s="318" t="s">
        <v>209</v>
      </c>
      <c r="AA414" s="318"/>
    </row>
    <row r="415" spans="1:27" x14ac:dyDescent="0.25">
      <c r="A415" s="8">
        <v>41569</v>
      </c>
      <c r="B415" s="9">
        <v>2</v>
      </c>
      <c r="C415" s="10" t="s">
        <v>56</v>
      </c>
      <c r="D415" s="10" t="s">
        <v>57</v>
      </c>
      <c r="E415" s="11" t="s">
        <v>162</v>
      </c>
      <c r="F415" s="10" t="s">
        <v>78</v>
      </c>
      <c r="G415" s="14" t="s">
        <v>83</v>
      </c>
      <c r="H415" s="11">
        <v>1</v>
      </c>
      <c r="I415" s="11">
        <f t="shared" si="8"/>
        <v>0.05</v>
      </c>
      <c r="J415" s="11">
        <v>26</v>
      </c>
      <c r="K415" s="11">
        <v>4.9000000000000004</v>
      </c>
      <c r="M415" s="11" t="s">
        <v>35</v>
      </c>
      <c r="Q415" s="11" t="s">
        <v>35</v>
      </c>
      <c r="R415" s="11">
        <v>5</v>
      </c>
      <c r="V415" s="11">
        <v>0</v>
      </c>
      <c r="Y415" s="11">
        <v>0</v>
      </c>
    </row>
    <row r="416" spans="1:27" x14ac:dyDescent="0.25">
      <c r="A416" s="8">
        <v>41569</v>
      </c>
      <c r="B416" s="9">
        <v>2</v>
      </c>
      <c r="C416" s="10" t="s">
        <v>56</v>
      </c>
      <c r="D416" s="10" t="s">
        <v>58</v>
      </c>
      <c r="E416" s="11" t="s">
        <v>162</v>
      </c>
      <c r="F416" s="10" t="s">
        <v>78</v>
      </c>
      <c r="G416" s="13" t="s">
        <v>79</v>
      </c>
      <c r="H416" s="11">
        <v>1</v>
      </c>
      <c r="I416" s="11">
        <f t="shared" si="8"/>
        <v>0.05</v>
      </c>
      <c r="J416" s="11">
        <v>26</v>
      </c>
      <c r="K416" s="11">
        <v>4.8</v>
      </c>
      <c r="M416" s="11" t="s">
        <v>35</v>
      </c>
      <c r="Q416" s="11" t="s">
        <v>35</v>
      </c>
      <c r="R416" s="11">
        <v>1</v>
      </c>
      <c r="V416" s="11">
        <v>0</v>
      </c>
      <c r="Y416" s="11">
        <v>0</v>
      </c>
      <c r="AA416" s="11" t="s">
        <v>463</v>
      </c>
    </row>
    <row r="417" spans="1:27" x14ac:dyDescent="0.25">
      <c r="A417" s="8">
        <v>41569</v>
      </c>
      <c r="B417" s="9">
        <v>2</v>
      </c>
      <c r="C417" s="10" t="s">
        <v>56</v>
      </c>
      <c r="D417" s="10" t="s">
        <v>58</v>
      </c>
      <c r="E417" s="11" t="s">
        <v>162</v>
      </c>
      <c r="F417" s="10" t="s">
        <v>78</v>
      </c>
      <c r="G417" s="13" t="s">
        <v>81</v>
      </c>
      <c r="H417" s="11">
        <v>1</v>
      </c>
      <c r="I417" s="11">
        <f t="shared" si="8"/>
        <v>0.05</v>
      </c>
      <c r="J417" s="11">
        <v>26</v>
      </c>
      <c r="K417" s="11">
        <v>4.8</v>
      </c>
      <c r="M417" s="11" t="s">
        <v>35</v>
      </c>
      <c r="Q417" s="11" t="s">
        <v>35</v>
      </c>
      <c r="R417" s="11">
        <v>2</v>
      </c>
      <c r="V417" s="11">
        <v>0</v>
      </c>
      <c r="Y417" s="11">
        <v>0</v>
      </c>
    </row>
    <row r="418" spans="1:27" x14ac:dyDescent="0.25">
      <c r="A418" s="8">
        <v>41569</v>
      </c>
      <c r="B418" s="9">
        <v>2</v>
      </c>
      <c r="C418" s="10" t="s">
        <v>56</v>
      </c>
      <c r="D418" s="10" t="s">
        <v>58</v>
      </c>
      <c r="E418" s="11" t="s">
        <v>162</v>
      </c>
      <c r="F418" s="10" t="s">
        <v>78</v>
      </c>
      <c r="G418" s="13" t="s">
        <v>81</v>
      </c>
      <c r="H418" s="11">
        <v>1</v>
      </c>
      <c r="I418" s="11">
        <f t="shared" si="8"/>
        <v>0.05</v>
      </c>
      <c r="J418" s="11">
        <v>26</v>
      </c>
      <c r="K418" s="11">
        <v>4.8</v>
      </c>
      <c r="M418" s="11" t="s">
        <v>35</v>
      </c>
      <c r="Q418" s="11" t="s">
        <v>35</v>
      </c>
      <c r="R418" s="11">
        <v>3</v>
      </c>
      <c r="V418" s="11">
        <v>1</v>
      </c>
      <c r="W418" s="11" t="s">
        <v>416</v>
      </c>
      <c r="X418" s="11" t="s">
        <v>170</v>
      </c>
      <c r="Y418" s="11">
        <v>1</v>
      </c>
      <c r="Z418" s="11" t="s">
        <v>416</v>
      </c>
    </row>
    <row r="419" spans="1:27" x14ac:dyDescent="0.25">
      <c r="A419" s="8">
        <v>41569</v>
      </c>
      <c r="B419" s="9">
        <v>2</v>
      </c>
      <c r="C419" s="10" t="s">
        <v>56</v>
      </c>
      <c r="D419" s="10" t="s">
        <v>58</v>
      </c>
      <c r="E419" s="11" t="s">
        <v>162</v>
      </c>
      <c r="F419" s="10" t="s">
        <v>78</v>
      </c>
      <c r="G419" s="13" t="s">
        <v>83</v>
      </c>
      <c r="H419" s="11">
        <v>1</v>
      </c>
      <c r="I419" s="11">
        <f t="shared" si="8"/>
        <v>0.05</v>
      </c>
      <c r="J419" s="11">
        <v>26</v>
      </c>
      <c r="K419" s="11">
        <v>4.8</v>
      </c>
      <c r="M419" s="11" t="s">
        <v>35</v>
      </c>
      <c r="Q419" s="11" t="s">
        <v>35</v>
      </c>
      <c r="R419" s="11">
        <v>4</v>
      </c>
      <c r="V419" s="11">
        <v>0</v>
      </c>
      <c r="Y419" s="11">
        <v>0</v>
      </c>
    </row>
    <row r="420" spans="1:27" x14ac:dyDescent="0.25">
      <c r="A420" s="8">
        <v>41569</v>
      </c>
      <c r="B420" s="9">
        <v>2</v>
      </c>
      <c r="C420" s="10" t="s">
        <v>56</v>
      </c>
      <c r="D420" s="10" t="s">
        <v>58</v>
      </c>
      <c r="E420" s="11" t="s">
        <v>162</v>
      </c>
      <c r="F420" s="10" t="s">
        <v>78</v>
      </c>
      <c r="G420" s="13" t="s">
        <v>81</v>
      </c>
      <c r="H420" s="11">
        <v>1</v>
      </c>
      <c r="I420" s="11">
        <f t="shared" si="8"/>
        <v>0.05</v>
      </c>
      <c r="J420" s="11">
        <v>26</v>
      </c>
      <c r="K420" s="11">
        <v>4.8</v>
      </c>
      <c r="M420" s="11" t="s">
        <v>35</v>
      </c>
      <c r="Q420" s="11" t="s">
        <v>35</v>
      </c>
      <c r="R420" s="11">
        <v>5</v>
      </c>
      <c r="V420" s="11">
        <v>0</v>
      </c>
      <c r="Y420" s="11">
        <v>0</v>
      </c>
      <c r="AA420" s="11" t="s">
        <v>463</v>
      </c>
    </row>
    <row r="421" spans="1:27" x14ac:dyDescent="0.25">
      <c r="A421" s="8">
        <v>41569</v>
      </c>
      <c r="B421" s="9">
        <v>2</v>
      </c>
      <c r="C421" s="10" t="s">
        <v>56</v>
      </c>
      <c r="D421" s="10" t="s">
        <v>58</v>
      </c>
      <c r="E421" s="11" t="s">
        <v>162</v>
      </c>
      <c r="F421" s="10" t="s">
        <v>78</v>
      </c>
      <c r="G421" s="13" t="s">
        <v>81</v>
      </c>
      <c r="H421" s="11">
        <v>1</v>
      </c>
      <c r="I421" s="11">
        <f t="shared" si="8"/>
        <v>0.05</v>
      </c>
      <c r="J421" s="11">
        <v>26</v>
      </c>
      <c r="K421" s="11">
        <v>4.8</v>
      </c>
      <c r="M421" s="11" t="s">
        <v>35</v>
      </c>
      <c r="Q421" s="11" t="s">
        <v>35</v>
      </c>
      <c r="R421" s="11">
        <v>6</v>
      </c>
      <c r="V421" s="11">
        <v>0</v>
      </c>
      <c r="Y421" s="11">
        <v>0</v>
      </c>
      <c r="AA421" s="11" t="s">
        <v>469</v>
      </c>
    </row>
    <row r="422" spans="1:27" x14ac:dyDescent="0.25">
      <c r="A422" s="8">
        <v>41569</v>
      </c>
      <c r="B422" s="9">
        <v>2</v>
      </c>
      <c r="C422" s="10" t="s">
        <v>56</v>
      </c>
      <c r="D422" s="10" t="s">
        <v>58</v>
      </c>
      <c r="E422" s="11" t="s">
        <v>162</v>
      </c>
      <c r="F422" s="10" t="s">
        <v>78</v>
      </c>
      <c r="G422" s="13" t="s">
        <v>81</v>
      </c>
      <c r="H422" s="11">
        <v>1</v>
      </c>
      <c r="I422" s="11">
        <f t="shared" si="8"/>
        <v>0.05</v>
      </c>
      <c r="J422" s="11">
        <v>26</v>
      </c>
      <c r="K422" s="11">
        <v>4.8</v>
      </c>
      <c r="M422" s="11" t="s">
        <v>35</v>
      </c>
      <c r="Q422" s="11" t="s">
        <v>35</v>
      </c>
      <c r="R422" s="11">
        <v>7</v>
      </c>
      <c r="V422" s="11">
        <v>0</v>
      </c>
      <c r="Y422" s="11">
        <v>1</v>
      </c>
      <c r="Z422" s="11" t="s">
        <v>410</v>
      </c>
    </row>
    <row r="423" spans="1:27" x14ac:dyDescent="0.25">
      <c r="A423" s="8">
        <v>41569</v>
      </c>
      <c r="B423" s="9">
        <v>2</v>
      </c>
      <c r="C423" s="10" t="s">
        <v>56</v>
      </c>
      <c r="D423" s="10" t="s">
        <v>58</v>
      </c>
      <c r="E423" s="11" t="s">
        <v>162</v>
      </c>
      <c r="F423" s="10" t="s">
        <v>78</v>
      </c>
      <c r="G423" s="13" t="s">
        <v>81</v>
      </c>
      <c r="H423" s="11">
        <v>1</v>
      </c>
      <c r="I423" s="11">
        <f t="shared" si="8"/>
        <v>0.05</v>
      </c>
      <c r="J423" s="11">
        <v>26</v>
      </c>
      <c r="K423" s="11">
        <v>4.8</v>
      </c>
      <c r="M423" s="11" t="s">
        <v>35</v>
      </c>
      <c r="Q423" s="11" t="s">
        <v>35</v>
      </c>
      <c r="R423" s="11">
        <v>8</v>
      </c>
      <c r="V423" s="11">
        <v>0</v>
      </c>
      <c r="Y423" s="11">
        <v>0</v>
      </c>
      <c r="AA423" s="11" t="s">
        <v>463</v>
      </c>
    </row>
    <row r="424" spans="1:27" x14ac:dyDescent="0.25">
      <c r="A424" s="8">
        <v>41569</v>
      </c>
      <c r="B424" s="9">
        <v>2</v>
      </c>
      <c r="C424" s="10" t="s">
        <v>56</v>
      </c>
      <c r="D424" s="10" t="s">
        <v>58</v>
      </c>
      <c r="E424" s="11" t="s">
        <v>162</v>
      </c>
      <c r="F424" s="10" t="s">
        <v>78</v>
      </c>
      <c r="G424" s="13" t="s">
        <v>81</v>
      </c>
      <c r="H424" s="11">
        <v>1</v>
      </c>
      <c r="I424" s="11">
        <f t="shared" si="8"/>
        <v>0.05</v>
      </c>
      <c r="J424" s="11">
        <v>26</v>
      </c>
      <c r="K424" s="11">
        <v>4.8</v>
      </c>
      <c r="M424" s="11" t="s">
        <v>35</v>
      </c>
      <c r="Q424" s="11" t="s">
        <v>35</v>
      </c>
      <c r="R424" s="11">
        <v>9</v>
      </c>
      <c r="V424" s="11">
        <v>0</v>
      </c>
      <c r="Y424" s="11">
        <v>0</v>
      </c>
    </row>
    <row r="425" spans="1:27" x14ac:dyDescent="0.25">
      <c r="A425" s="8">
        <v>41569</v>
      </c>
      <c r="B425" s="9">
        <v>2</v>
      </c>
      <c r="C425" s="10" t="s">
        <v>56</v>
      </c>
      <c r="D425" s="10" t="s">
        <v>58</v>
      </c>
      <c r="E425" s="11" t="s">
        <v>162</v>
      </c>
      <c r="F425" s="10" t="s">
        <v>78</v>
      </c>
      <c r="G425" s="14" t="s">
        <v>81</v>
      </c>
      <c r="H425" s="11">
        <v>1</v>
      </c>
      <c r="I425" s="11">
        <f t="shared" si="8"/>
        <v>0.05</v>
      </c>
      <c r="J425" s="11">
        <v>26</v>
      </c>
      <c r="K425" s="11">
        <v>4.8</v>
      </c>
      <c r="M425" s="11" t="s">
        <v>35</v>
      </c>
      <c r="Q425" s="11" t="s">
        <v>35</v>
      </c>
      <c r="R425" s="11">
        <v>10</v>
      </c>
      <c r="V425" s="11">
        <v>0</v>
      </c>
      <c r="Y425" s="11">
        <v>0</v>
      </c>
    </row>
    <row r="426" spans="1:27" x14ac:dyDescent="0.25">
      <c r="A426" s="8">
        <v>41569</v>
      </c>
      <c r="B426" s="9">
        <v>2</v>
      </c>
      <c r="C426" s="10" t="s">
        <v>56</v>
      </c>
      <c r="D426" s="10" t="s">
        <v>60</v>
      </c>
      <c r="E426" s="11" t="s">
        <v>162</v>
      </c>
      <c r="F426" s="10" t="s">
        <v>78</v>
      </c>
      <c r="G426" s="13" t="s">
        <v>81</v>
      </c>
      <c r="H426" s="11">
        <v>1</v>
      </c>
      <c r="I426" s="11">
        <f t="shared" si="8"/>
        <v>0.05</v>
      </c>
      <c r="J426" s="11">
        <v>26</v>
      </c>
      <c r="K426" s="11">
        <v>4.8</v>
      </c>
      <c r="M426" s="11" t="s">
        <v>35</v>
      </c>
      <c r="Q426" s="11" t="s">
        <v>35</v>
      </c>
      <c r="R426" s="11">
        <v>1</v>
      </c>
      <c r="V426" s="11">
        <v>0</v>
      </c>
      <c r="Y426" s="11">
        <v>1</v>
      </c>
      <c r="Z426" s="11" t="s">
        <v>479</v>
      </c>
    </row>
    <row r="427" spans="1:27" x14ac:dyDescent="0.25">
      <c r="A427" s="8">
        <v>41569</v>
      </c>
      <c r="B427" s="9">
        <v>2</v>
      </c>
      <c r="C427" s="10" t="s">
        <v>56</v>
      </c>
      <c r="D427" s="10" t="s">
        <v>60</v>
      </c>
      <c r="E427" s="11" t="s">
        <v>162</v>
      </c>
      <c r="F427" s="10" t="s">
        <v>78</v>
      </c>
      <c r="G427" s="13" t="s">
        <v>87</v>
      </c>
      <c r="H427" s="11">
        <v>1</v>
      </c>
      <c r="I427" s="11">
        <f t="shared" si="8"/>
        <v>0.05</v>
      </c>
      <c r="J427" s="11">
        <v>26</v>
      </c>
      <c r="K427" s="11">
        <v>4.8</v>
      </c>
      <c r="M427" s="11" t="s">
        <v>35</v>
      </c>
      <c r="Q427" s="11" t="s">
        <v>35</v>
      </c>
      <c r="R427" s="11">
        <v>2</v>
      </c>
      <c r="V427" s="11">
        <v>0</v>
      </c>
      <c r="Y427" s="11">
        <v>0</v>
      </c>
    </row>
    <row r="428" spans="1:27" x14ac:dyDescent="0.25">
      <c r="A428" s="8">
        <v>41569</v>
      </c>
      <c r="B428" s="9">
        <v>2</v>
      </c>
      <c r="C428" s="10" t="s">
        <v>56</v>
      </c>
      <c r="D428" s="10" t="s">
        <v>60</v>
      </c>
      <c r="E428" s="11" t="s">
        <v>162</v>
      </c>
      <c r="F428" s="10" t="s">
        <v>78</v>
      </c>
      <c r="G428" s="13" t="s">
        <v>87</v>
      </c>
      <c r="H428" s="11">
        <v>1</v>
      </c>
      <c r="I428" s="11">
        <f t="shared" si="8"/>
        <v>0.05</v>
      </c>
      <c r="J428" s="11">
        <v>26</v>
      </c>
      <c r="K428" s="11">
        <v>4.8</v>
      </c>
      <c r="M428" s="11" t="s">
        <v>35</v>
      </c>
      <c r="Q428" s="11" t="s">
        <v>35</v>
      </c>
      <c r="R428" s="11">
        <v>3</v>
      </c>
      <c r="V428" s="11">
        <v>0</v>
      </c>
      <c r="Y428" s="11">
        <v>0</v>
      </c>
    </row>
    <row r="429" spans="1:27" x14ac:dyDescent="0.25">
      <c r="A429" s="8">
        <v>41569</v>
      </c>
      <c r="B429" s="9">
        <v>2</v>
      </c>
      <c r="C429" s="10" t="s">
        <v>56</v>
      </c>
      <c r="D429" s="10" t="s">
        <v>60</v>
      </c>
      <c r="E429" s="11" t="s">
        <v>162</v>
      </c>
      <c r="F429" s="10" t="s">
        <v>78</v>
      </c>
      <c r="G429" s="13" t="s">
        <v>79</v>
      </c>
      <c r="H429" s="11">
        <v>1</v>
      </c>
      <c r="I429" s="11">
        <f t="shared" si="8"/>
        <v>0.05</v>
      </c>
      <c r="J429" s="11">
        <v>26</v>
      </c>
      <c r="K429" s="11">
        <v>4.8</v>
      </c>
      <c r="M429" s="11" t="s">
        <v>35</v>
      </c>
      <c r="Q429" s="11" t="s">
        <v>35</v>
      </c>
      <c r="R429" s="11">
        <v>4</v>
      </c>
      <c r="V429" s="11">
        <v>0</v>
      </c>
      <c r="Y429" s="11">
        <v>0</v>
      </c>
      <c r="AA429" s="11" t="s">
        <v>462</v>
      </c>
    </row>
    <row r="430" spans="1:27" x14ac:dyDescent="0.25">
      <c r="A430" s="8">
        <v>41569</v>
      </c>
      <c r="B430" s="9">
        <v>2</v>
      </c>
      <c r="C430" s="10" t="s">
        <v>56</v>
      </c>
      <c r="D430" s="10" t="s">
        <v>60</v>
      </c>
      <c r="E430" s="11" t="s">
        <v>162</v>
      </c>
      <c r="F430" s="10" t="s">
        <v>78</v>
      </c>
      <c r="G430" s="13" t="s">
        <v>83</v>
      </c>
      <c r="H430" s="11">
        <v>1</v>
      </c>
      <c r="I430" s="11">
        <f t="shared" si="8"/>
        <v>0.05</v>
      </c>
      <c r="J430" s="11">
        <v>26</v>
      </c>
      <c r="K430" s="11">
        <v>4.8</v>
      </c>
      <c r="M430" s="11" t="s">
        <v>35</v>
      </c>
      <c r="Q430" s="11" t="s">
        <v>35</v>
      </c>
      <c r="R430" s="11">
        <v>5</v>
      </c>
      <c r="V430" s="11">
        <v>0</v>
      </c>
      <c r="Y430" s="11">
        <v>0</v>
      </c>
    </row>
    <row r="431" spans="1:27" x14ac:dyDescent="0.25">
      <c r="A431" s="8">
        <v>41569</v>
      </c>
      <c r="B431" s="9">
        <v>2</v>
      </c>
      <c r="C431" s="10" t="s">
        <v>56</v>
      </c>
      <c r="D431" s="10" t="s">
        <v>60</v>
      </c>
      <c r="E431" s="11" t="s">
        <v>162</v>
      </c>
      <c r="F431" s="10" t="s">
        <v>78</v>
      </c>
      <c r="G431" s="13" t="s">
        <v>83</v>
      </c>
      <c r="H431" s="11">
        <v>1</v>
      </c>
      <c r="I431" s="11">
        <f t="shared" si="8"/>
        <v>0.05</v>
      </c>
      <c r="J431" s="11">
        <v>26</v>
      </c>
      <c r="K431" s="11">
        <v>4.8</v>
      </c>
      <c r="M431" s="11" t="s">
        <v>35</v>
      </c>
      <c r="Q431" s="11" t="s">
        <v>35</v>
      </c>
      <c r="R431" s="11">
        <v>6</v>
      </c>
      <c r="V431" s="11">
        <v>1</v>
      </c>
      <c r="W431" s="11" t="s">
        <v>147</v>
      </c>
      <c r="X431" s="11" t="s">
        <v>424</v>
      </c>
      <c r="Y431" s="11">
        <v>1</v>
      </c>
      <c r="Z431" s="11" t="s">
        <v>147</v>
      </c>
    </row>
    <row r="432" spans="1:27" x14ac:dyDescent="0.25">
      <c r="A432" s="8">
        <v>41580</v>
      </c>
      <c r="B432" s="9">
        <v>3</v>
      </c>
      <c r="C432" s="10" t="s">
        <v>56</v>
      </c>
      <c r="D432" s="10" t="s">
        <v>57</v>
      </c>
      <c r="E432" s="11" t="s">
        <v>27</v>
      </c>
      <c r="F432" s="10" t="s">
        <v>78</v>
      </c>
      <c r="G432" s="13" t="s">
        <v>83</v>
      </c>
      <c r="H432" s="11">
        <v>1</v>
      </c>
      <c r="I432" s="11">
        <f t="shared" si="8"/>
        <v>0.05</v>
      </c>
      <c r="J432" s="11">
        <v>26</v>
      </c>
      <c r="K432" s="11">
        <v>4.9000000000000004</v>
      </c>
      <c r="M432" s="11" t="s">
        <v>35</v>
      </c>
      <c r="Q432" s="11" t="s">
        <v>35</v>
      </c>
      <c r="R432" s="11">
        <v>1</v>
      </c>
      <c r="V432" s="11">
        <v>0</v>
      </c>
      <c r="X432" s="11" t="s">
        <v>168</v>
      </c>
      <c r="Y432" s="11">
        <v>0</v>
      </c>
    </row>
    <row r="433" spans="1:27" x14ac:dyDescent="0.25">
      <c r="A433" s="8">
        <v>41580</v>
      </c>
      <c r="B433" s="9">
        <v>3</v>
      </c>
      <c r="C433" s="10" t="s">
        <v>56</v>
      </c>
      <c r="D433" s="10" t="s">
        <v>57</v>
      </c>
      <c r="E433" s="11" t="s">
        <v>27</v>
      </c>
      <c r="F433" s="10" t="s">
        <v>78</v>
      </c>
      <c r="G433" s="13" t="s">
        <v>112</v>
      </c>
      <c r="H433" s="11">
        <v>1</v>
      </c>
      <c r="I433" s="11">
        <f t="shared" si="8"/>
        <v>0.05</v>
      </c>
      <c r="J433" s="11">
        <v>26</v>
      </c>
      <c r="K433" s="11">
        <v>4.9000000000000004</v>
      </c>
      <c r="M433" s="11" t="s">
        <v>35</v>
      </c>
      <c r="Q433" s="11" t="s">
        <v>35</v>
      </c>
      <c r="R433" s="11">
        <v>2</v>
      </c>
      <c r="V433" s="11">
        <v>0</v>
      </c>
      <c r="X433" s="11" t="s">
        <v>183</v>
      </c>
      <c r="Y433" s="11">
        <v>1</v>
      </c>
      <c r="Z433" s="11" t="s">
        <v>410</v>
      </c>
    </row>
    <row r="434" spans="1:27" x14ac:dyDescent="0.25">
      <c r="A434" s="8">
        <v>41580</v>
      </c>
      <c r="B434" s="9">
        <v>3</v>
      </c>
      <c r="C434" s="10" t="s">
        <v>56</v>
      </c>
      <c r="D434" s="10" t="s">
        <v>57</v>
      </c>
      <c r="E434" s="11" t="s">
        <v>27</v>
      </c>
      <c r="F434" s="10" t="s">
        <v>78</v>
      </c>
      <c r="G434" s="13" t="s">
        <v>81</v>
      </c>
      <c r="H434" s="11">
        <v>1</v>
      </c>
      <c r="I434" s="11">
        <f t="shared" si="8"/>
        <v>0.05</v>
      </c>
      <c r="J434" s="11">
        <v>26</v>
      </c>
      <c r="K434" s="11">
        <v>4.9000000000000004</v>
      </c>
      <c r="M434" s="11" t="s">
        <v>35</v>
      </c>
      <c r="Q434" s="11" t="s">
        <v>35</v>
      </c>
      <c r="R434" s="11">
        <v>3</v>
      </c>
      <c r="V434" s="11">
        <v>0</v>
      </c>
      <c r="Y434" s="11">
        <v>1</v>
      </c>
      <c r="Z434" s="11" t="s">
        <v>209</v>
      </c>
    </row>
    <row r="435" spans="1:27" x14ac:dyDescent="0.25">
      <c r="A435" s="8">
        <v>41580</v>
      </c>
      <c r="B435" s="9">
        <v>3</v>
      </c>
      <c r="C435" s="10" t="s">
        <v>56</v>
      </c>
      <c r="D435" s="10" t="s">
        <v>57</v>
      </c>
      <c r="E435" s="11" t="s">
        <v>27</v>
      </c>
      <c r="F435" s="10" t="s">
        <v>78</v>
      </c>
      <c r="G435" s="13" t="s">
        <v>81</v>
      </c>
      <c r="H435" s="11">
        <v>1</v>
      </c>
      <c r="I435" s="11">
        <f t="shared" si="8"/>
        <v>0.05</v>
      </c>
      <c r="J435" s="11">
        <v>26</v>
      </c>
      <c r="K435" s="11">
        <v>4.9000000000000004</v>
      </c>
      <c r="M435" s="11" t="s">
        <v>35</v>
      </c>
      <c r="Q435" s="11" t="s">
        <v>35</v>
      </c>
      <c r="R435" s="11">
        <v>4</v>
      </c>
      <c r="V435" s="11">
        <v>0</v>
      </c>
      <c r="Y435" s="11">
        <v>0</v>
      </c>
    </row>
    <row r="436" spans="1:27" x14ac:dyDescent="0.25">
      <c r="A436" s="8">
        <v>41580</v>
      </c>
      <c r="B436" s="9">
        <v>3</v>
      </c>
      <c r="C436" s="10" t="s">
        <v>56</v>
      </c>
      <c r="D436" s="10" t="s">
        <v>57</v>
      </c>
      <c r="E436" s="11" t="s">
        <v>27</v>
      </c>
      <c r="F436" s="10" t="s">
        <v>78</v>
      </c>
      <c r="G436" s="13" t="s">
        <v>83</v>
      </c>
      <c r="H436" s="11">
        <v>1</v>
      </c>
      <c r="I436" s="11">
        <f t="shared" si="8"/>
        <v>0.05</v>
      </c>
      <c r="J436" s="11">
        <v>26</v>
      </c>
      <c r="K436" s="11">
        <v>4.9000000000000004</v>
      </c>
      <c r="M436" s="11" t="s">
        <v>35</v>
      </c>
      <c r="Q436" s="11" t="s">
        <v>35</v>
      </c>
      <c r="R436" s="11">
        <v>5</v>
      </c>
      <c r="V436" s="11">
        <v>0</v>
      </c>
      <c r="X436" s="11" t="s">
        <v>168</v>
      </c>
      <c r="Y436" s="11">
        <v>0</v>
      </c>
    </row>
    <row r="437" spans="1:27" x14ac:dyDescent="0.25">
      <c r="A437" s="8">
        <v>41580</v>
      </c>
      <c r="B437" s="9">
        <v>3</v>
      </c>
      <c r="C437" s="10" t="s">
        <v>56</v>
      </c>
      <c r="D437" s="10" t="s">
        <v>57</v>
      </c>
      <c r="E437" s="11" t="s">
        <v>27</v>
      </c>
      <c r="F437" s="10" t="s">
        <v>78</v>
      </c>
      <c r="G437" s="13" t="s">
        <v>413</v>
      </c>
      <c r="H437" s="11"/>
      <c r="I437" s="11"/>
      <c r="J437" s="11"/>
      <c r="K437" s="11"/>
      <c r="M437" s="11"/>
      <c r="R437" s="11">
        <v>6</v>
      </c>
      <c r="V437" s="11" t="s">
        <v>413</v>
      </c>
      <c r="X437" s="11" t="s">
        <v>414</v>
      </c>
      <c r="Y437" s="11" t="s">
        <v>413</v>
      </c>
      <c r="AA437" s="11" t="s">
        <v>480</v>
      </c>
    </row>
    <row r="438" spans="1:27" x14ac:dyDescent="0.25">
      <c r="A438" s="8">
        <v>41580</v>
      </c>
      <c r="B438" s="9">
        <v>3</v>
      </c>
      <c r="C438" s="10" t="s">
        <v>56</v>
      </c>
      <c r="D438" s="10" t="s">
        <v>57</v>
      </c>
      <c r="E438" s="11" t="s">
        <v>27</v>
      </c>
      <c r="F438" s="10" t="s">
        <v>78</v>
      </c>
      <c r="G438" s="13" t="s">
        <v>413</v>
      </c>
      <c r="H438" s="11"/>
      <c r="I438" s="11"/>
      <c r="J438" s="11"/>
      <c r="K438" s="11"/>
      <c r="M438" s="11"/>
      <c r="R438" s="11">
        <v>7</v>
      </c>
      <c r="V438" s="11" t="s">
        <v>413</v>
      </c>
      <c r="X438" s="11" t="s">
        <v>414</v>
      </c>
      <c r="Y438" s="11" t="s">
        <v>413</v>
      </c>
      <c r="AA438" s="11" t="s">
        <v>480</v>
      </c>
    </row>
    <row r="439" spans="1:27" x14ac:dyDescent="0.25">
      <c r="A439" s="8">
        <v>41580</v>
      </c>
      <c r="B439" s="9">
        <v>3</v>
      </c>
      <c r="C439" s="10" t="s">
        <v>56</v>
      </c>
      <c r="D439" s="10" t="s">
        <v>57</v>
      </c>
      <c r="E439" s="11" t="s">
        <v>27</v>
      </c>
      <c r="F439" s="10" t="s">
        <v>78</v>
      </c>
      <c r="G439" s="13" t="s">
        <v>413</v>
      </c>
      <c r="H439" s="11"/>
      <c r="I439" s="11"/>
      <c r="J439" s="11"/>
      <c r="K439" s="11"/>
      <c r="M439" s="11"/>
      <c r="R439" s="11">
        <v>8</v>
      </c>
      <c r="V439" s="11" t="s">
        <v>413</v>
      </c>
      <c r="X439" s="11" t="s">
        <v>414</v>
      </c>
      <c r="Y439" s="11" t="s">
        <v>413</v>
      </c>
      <c r="AA439" s="11" t="s">
        <v>480</v>
      </c>
    </row>
    <row r="440" spans="1:27" x14ac:dyDescent="0.25">
      <c r="A440" s="8">
        <v>41580</v>
      </c>
      <c r="B440" s="9">
        <v>3</v>
      </c>
      <c r="C440" s="10" t="s">
        <v>56</v>
      </c>
      <c r="D440" s="10" t="s">
        <v>57</v>
      </c>
      <c r="E440" s="11" t="s">
        <v>27</v>
      </c>
      <c r="F440" s="10" t="s">
        <v>78</v>
      </c>
      <c r="G440" s="13" t="s">
        <v>413</v>
      </c>
      <c r="H440" s="11"/>
      <c r="I440" s="11"/>
      <c r="J440" s="11"/>
      <c r="K440" s="11"/>
      <c r="M440" s="11"/>
      <c r="R440" s="11">
        <v>9</v>
      </c>
      <c r="V440" s="11" t="s">
        <v>413</v>
      </c>
      <c r="X440" s="11" t="s">
        <v>414</v>
      </c>
      <c r="Y440" s="11" t="s">
        <v>413</v>
      </c>
      <c r="AA440" s="11" t="s">
        <v>480</v>
      </c>
    </row>
    <row r="441" spans="1:27" x14ac:dyDescent="0.25">
      <c r="A441" s="8">
        <v>41580</v>
      </c>
      <c r="B441" s="9">
        <v>3</v>
      </c>
      <c r="C441" s="10" t="s">
        <v>56</v>
      </c>
      <c r="D441" s="10" t="s">
        <v>57</v>
      </c>
      <c r="E441" s="11" t="s">
        <v>27</v>
      </c>
      <c r="F441" s="10" t="s">
        <v>78</v>
      </c>
      <c r="G441" s="13" t="s">
        <v>413</v>
      </c>
      <c r="H441" s="11"/>
      <c r="I441" s="11"/>
      <c r="J441" s="11"/>
      <c r="K441" s="11"/>
      <c r="M441" s="11"/>
      <c r="R441" s="11">
        <v>10</v>
      </c>
      <c r="V441" s="11" t="s">
        <v>413</v>
      </c>
      <c r="X441" s="11" t="s">
        <v>414</v>
      </c>
      <c r="Y441" s="11" t="s">
        <v>413</v>
      </c>
      <c r="AA441" s="11" t="s">
        <v>480</v>
      </c>
    </row>
    <row r="442" spans="1:27" x14ac:dyDescent="0.25">
      <c r="A442" s="8">
        <v>41580</v>
      </c>
      <c r="B442" s="9">
        <v>3</v>
      </c>
      <c r="C442" s="10" t="s">
        <v>56</v>
      </c>
      <c r="D442" s="10" t="s">
        <v>58</v>
      </c>
      <c r="E442" s="11" t="s">
        <v>27</v>
      </c>
      <c r="F442" s="10" t="s">
        <v>78</v>
      </c>
      <c r="G442" s="13" t="s">
        <v>79</v>
      </c>
      <c r="H442" s="11">
        <v>1</v>
      </c>
      <c r="I442" s="11">
        <f t="shared" ref="I442:I462" si="9">H442/20</f>
        <v>0.05</v>
      </c>
      <c r="J442" s="11">
        <v>26</v>
      </c>
      <c r="K442" s="11">
        <v>4.8</v>
      </c>
      <c r="M442" s="11" t="s">
        <v>35</v>
      </c>
      <c r="Q442" s="11" t="s">
        <v>35</v>
      </c>
      <c r="R442" s="11">
        <v>1</v>
      </c>
      <c r="V442" s="11">
        <v>0</v>
      </c>
      <c r="X442" s="11" t="s">
        <v>183</v>
      </c>
      <c r="Y442" s="11">
        <v>1</v>
      </c>
      <c r="Z442" s="11" t="s">
        <v>410</v>
      </c>
    </row>
    <row r="443" spans="1:27" x14ac:dyDescent="0.25">
      <c r="A443" s="8">
        <v>41580</v>
      </c>
      <c r="B443" s="9">
        <v>3</v>
      </c>
      <c r="C443" s="10" t="s">
        <v>56</v>
      </c>
      <c r="D443" s="10" t="s">
        <v>58</v>
      </c>
      <c r="E443" s="11" t="s">
        <v>27</v>
      </c>
      <c r="F443" s="10" t="s">
        <v>78</v>
      </c>
      <c r="G443" s="13" t="s">
        <v>81</v>
      </c>
      <c r="H443" s="11">
        <v>1</v>
      </c>
      <c r="I443" s="11">
        <f t="shared" si="9"/>
        <v>0.05</v>
      </c>
      <c r="J443" s="11">
        <v>26</v>
      </c>
      <c r="K443" s="11">
        <v>4.8</v>
      </c>
      <c r="M443" s="11" t="s">
        <v>35</v>
      </c>
      <c r="Q443" s="11" t="s">
        <v>35</v>
      </c>
      <c r="R443" s="11">
        <v>2</v>
      </c>
      <c r="V443" s="11">
        <v>1</v>
      </c>
      <c r="W443" s="11" t="s">
        <v>138</v>
      </c>
      <c r="X443" s="11" t="s">
        <v>220</v>
      </c>
      <c r="Y443" s="11">
        <v>1</v>
      </c>
      <c r="Z443" s="11" t="s">
        <v>138</v>
      </c>
      <c r="AA443" s="11" t="s">
        <v>454</v>
      </c>
    </row>
    <row r="444" spans="1:27" x14ac:dyDescent="0.25">
      <c r="A444" s="8">
        <v>41580</v>
      </c>
      <c r="B444" s="9">
        <v>3</v>
      </c>
      <c r="C444" s="10" t="s">
        <v>56</v>
      </c>
      <c r="D444" s="10" t="s">
        <v>58</v>
      </c>
      <c r="E444" s="11" t="s">
        <v>27</v>
      </c>
      <c r="F444" s="10" t="s">
        <v>78</v>
      </c>
      <c r="G444" s="13" t="s">
        <v>81</v>
      </c>
      <c r="H444" s="11">
        <v>1</v>
      </c>
      <c r="I444" s="11">
        <f t="shared" si="9"/>
        <v>0.05</v>
      </c>
      <c r="J444" s="11">
        <v>26</v>
      </c>
      <c r="K444" s="11">
        <v>4.8</v>
      </c>
      <c r="M444" s="11" t="s">
        <v>35</v>
      </c>
      <c r="Q444" s="11" t="s">
        <v>35</v>
      </c>
      <c r="R444" s="11">
        <v>3</v>
      </c>
      <c r="V444" s="11">
        <v>0</v>
      </c>
      <c r="X444" s="11" t="s">
        <v>168</v>
      </c>
      <c r="Y444" s="11">
        <v>1</v>
      </c>
      <c r="Z444" s="11" t="s">
        <v>416</v>
      </c>
    </row>
    <row r="445" spans="1:27" x14ac:dyDescent="0.25">
      <c r="A445" s="8">
        <v>41580</v>
      </c>
      <c r="B445" s="9">
        <v>3</v>
      </c>
      <c r="C445" s="10" t="s">
        <v>56</v>
      </c>
      <c r="D445" s="10" t="s">
        <v>58</v>
      </c>
      <c r="E445" s="11" t="s">
        <v>27</v>
      </c>
      <c r="F445" s="10" t="s">
        <v>78</v>
      </c>
      <c r="G445" s="13" t="s">
        <v>83</v>
      </c>
      <c r="H445" s="11">
        <v>1</v>
      </c>
      <c r="I445" s="11">
        <f t="shared" si="9"/>
        <v>0.05</v>
      </c>
      <c r="J445" s="11">
        <v>26</v>
      </c>
      <c r="K445" s="11">
        <v>4.8</v>
      </c>
      <c r="M445" s="11" t="s">
        <v>35</v>
      </c>
      <c r="Q445" s="11" t="s">
        <v>35</v>
      </c>
      <c r="R445" s="11">
        <v>4</v>
      </c>
      <c r="V445" s="11">
        <v>0</v>
      </c>
      <c r="X445" s="11" t="s">
        <v>221</v>
      </c>
      <c r="Y445" s="11">
        <v>0</v>
      </c>
    </row>
    <row r="446" spans="1:27" x14ac:dyDescent="0.25">
      <c r="A446" s="8">
        <v>41580</v>
      </c>
      <c r="B446" s="9">
        <v>3</v>
      </c>
      <c r="C446" s="10" t="s">
        <v>56</v>
      </c>
      <c r="D446" s="10" t="s">
        <v>58</v>
      </c>
      <c r="E446" s="11" t="s">
        <v>27</v>
      </c>
      <c r="F446" s="10" t="s">
        <v>78</v>
      </c>
      <c r="G446" s="13" t="s">
        <v>81</v>
      </c>
      <c r="H446" s="11">
        <v>1</v>
      </c>
      <c r="I446" s="11">
        <f t="shared" si="9"/>
        <v>0.05</v>
      </c>
      <c r="J446" s="11">
        <v>26</v>
      </c>
      <c r="K446" s="11">
        <v>4.8</v>
      </c>
      <c r="M446" s="11" t="s">
        <v>35</v>
      </c>
      <c r="Q446" s="11" t="s">
        <v>35</v>
      </c>
      <c r="R446" s="11">
        <v>5</v>
      </c>
      <c r="V446" s="11">
        <v>0</v>
      </c>
      <c r="X446" s="11" t="s">
        <v>168</v>
      </c>
      <c r="Y446" s="11">
        <v>1</v>
      </c>
      <c r="Z446" s="11" t="s">
        <v>479</v>
      </c>
    </row>
    <row r="447" spans="1:27" x14ac:dyDescent="0.25">
      <c r="A447" s="8">
        <v>41580</v>
      </c>
      <c r="B447" s="9">
        <v>3</v>
      </c>
      <c r="C447" s="10" t="s">
        <v>56</v>
      </c>
      <c r="D447" s="10" t="s">
        <v>58</v>
      </c>
      <c r="E447" s="11" t="s">
        <v>27</v>
      </c>
      <c r="F447" s="10" t="s">
        <v>78</v>
      </c>
      <c r="G447" s="13" t="s">
        <v>81</v>
      </c>
      <c r="H447" s="11">
        <v>1</v>
      </c>
      <c r="I447" s="11">
        <f t="shared" si="9"/>
        <v>0.05</v>
      </c>
      <c r="J447" s="11">
        <v>26</v>
      </c>
      <c r="K447" s="11">
        <v>4.8</v>
      </c>
      <c r="M447" s="11" t="s">
        <v>35</v>
      </c>
      <c r="Q447" s="11" t="s">
        <v>35</v>
      </c>
      <c r="R447" s="11">
        <v>6</v>
      </c>
      <c r="V447" s="11">
        <v>0</v>
      </c>
      <c r="X447" s="11" t="s">
        <v>183</v>
      </c>
      <c r="Y447" s="11">
        <v>1</v>
      </c>
      <c r="Z447" s="11" t="s">
        <v>410</v>
      </c>
    </row>
    <row r="448" spans="1:27" x14ac:dyDescent="0.25">
      <c r="A448" s="8">
        <v>41580</v>
      </c>
      <c r="B448" s="9">
        <v>3</v>
      </c>
      <c r="C448" s="10" t="s">
        <v>56</v>
      </c>
      <c r="D448" s="10" t="s">
        <v>58</v>
      </c>
      <c r="E448" s="11" t="s">
        <v>27</v>
      </c>
      <c r="F448" s="10" t="s">
        <v>78</v>
      </c>
      <c r="G448" s="13" t="s">
        <v>81</v>
      </c>
      <c r="H448" s="11">
        <v>1</v>
      </c>
      <c r="I448" s="11">
        <f t="shared" si="9"/>
        <v>0.05</v>
      </c>
      <c r="J448" s="11">
        <v>26</v>
      </c>
      <c r="K448" s="11">
        <v>4.8</v>
      </c>
      <c r="M448" s="11" t="s">
        <v>35</v>
      </c>
      <c r="Q448" s="11" t="s">
        <v>35</v>
      </c>
      <c r="R448" s="11">
        <v>8</v>
      </c>
      <c r="V448" s="11">
        <v>1</v>
      </c>
      <c r="W448" s="11" t="s">
        <v>138</v>
      </c>
      <c r="X448" s="11" t="s">
        <v>220</v>
      </c>
      <c r="Y448" s="11">
        <v>1</v>
      </c>
      <c r="Z448" s="11" t="s">
        <v>493</v>
      </c>
      <c r="AA448" s="11" t="s">
        <v>462</v>
      </c>
    </row>
    <row r="449" spans="1:27" x14ac:dyDescent="0.25">
      <c r="A449" s="8">
        <v>41580</v>
      </c>
      <c r="B449" s="9">
        <v>3</v>
      </c>
      <c r="C449" s="10" t="s">
        <v>56</v>
      </c>
      <c r="D449" s="10" t="s">
        <v>58</v>
      </c>
      <c r="E449" s="11" t="s">
        <v>27</v>
      </c>
      <c r="F449" s="10" t="s">
        <v>78</v>
      </c>
      <c r="G449" s="14" t="s">
        <v>81</v>
      </c>
      <c r="H449" s="11">
        <v>1</v>
      </c>
      <c r="I449" s="11">
        <f t="shared" si="9"/>
        <v>0.05</v>
      </c>
      <c r="J449" s="11">
        <v>26</v>
      </c>
      <c r="K449" s="11">
        <v>4.8</v>
      </c>
      <c r="M449" s="11" t="s">
        <v>35</v>
      </c>
      <c r="Q449" s="11" t="s">
        <v>35</v>
      </c>
      <c r="R449" s="11">
        <v>8</v>
      </c>
      <c r="V449" s="11">
        <v>0</v>
      </c>
      <c r="X449" s="11" t="s">
        <v>183</v>
      </c>
      <c r="Y449" s="11">
        <v>1</v>
      </c>
      <c r="Z449" s="11" t="s">
        <v>410</v>
      </c>
    </row>
    <row r="450" spans="1:27" x14ac:dyDescent="0.25">
      <c r="A450" s="8">
        <v>41580</v>
      </c>
      <c r="B450" s="9">
        <v>3</v>
      </c>
      <c r="C450" s="10" t="s">
        <v>56</v>
      </c>
      <c r="D450" s="10" t="s">
        <v>58</v>
      </c>
      <c r="E450" s="11" t="s">
        <v>27</v>
      </c>
      <c r="F450" s="10" t="s">
        <v>78</v>
      </c>
      <c r="G450" s="13" t="s">
        <v>81</v>
      </c>
      <c r="H450" s="11">
        <v>1</v>
      </c>
      <c r="I450" s="11">
        <f t="shared" si="9"/>
        <v>0.05</v>
      </c>
      <c r="J450" s="11">
        <v>26</v>
      </c>
      <c r="K450" s="11">
        <v>4.8</v>
      </c>
      <c r="M450" s="11" t="s">
        <v>35</v>
      </c>
      <c r="Q450" s="11" t="s">
        <v>35</v>
      </c>
      <c r="R450" s="11">
        <v>9</v>
      </c>
      <c r="V450" s="11">
        <v>0</v>
      </c>
      <c r="X450" s="11" t="s">
        <v>183</v>
      </c>
      <c r="Y450" s="11">
        <v>0</v>
      </c>
    </row>
    <row r="451" spans="1:27" x14ac:dyDescent="0.25">
      <c r="A451" s="8">
        <v>41580</v>
      </c>
      <c r="B451" s="9">
        <v>3</v>
      </c>
      <c r="C451" s="10" t="s">
        <v>56</v>
      </c>
      <c r="D451" s="10" t="s">
        <v>58</v>
      </c>
      <c r="E451" s="11" t="s">
        <v>27</v>
      </c>
      <c r="F451" s="10" t="s">
        <v>78</v>
      </c>
      <c r="G451" s="13" t="s">
        <v>81</v>
      </c>
      <c r="H451" s="11">
        <v>1</v>
      </c>
      <c r="I451" s="11">
        <f t="shared" si="9"/>
        <v>0.05</v>
      </c>
      <c r="J451" s="11">
        <v>26</v>
      </c>
      <c r="K451" s="11">
        <v>4.8</v>
      </c>
      <c r="M451" s="11" t="s">
        <v>35</v>
      </c>
      <c r="Q451" s="11" t="s">
        <v>35</v>
      </c>
      <c r="R451" s="11">
        <v>10</v>
      </c>
      <c r="V451" s="11">
        <v>0</v>
      </c>
      <c r="X451" s="11" t="s">
        <v>183</v>
      </c>
      <c r="Y451" s="11">
        <v>0</v>
      </c>
    </row>
    <row r="452" spans="1:27" x14ac:dyDescent="0.25">
      <c r="A452" s="8">
        <v>41580</v>
      </c>
      <c r="B452" s="9">
        <v>3</v>
      </c>
      <c r="C452" s="10" t="s">
        <v>56</v>
      </c>
      <c r="D452" s="10" t="s">
        <v>60</v>
      </c>
      <c r="E452" s="11" t="s">
        <v>27</v>
      </c>
      <c r="F452" s="10" t="s">
        <v>78</v>
      </c>
      <c r="G452" s="13" t="s">
        <v>81</v>
      </c>
      <c r="H452" s="11">
        <v>1</v>
      </c>
      <c r="I452" s="11">
        <f t="shared" si="9"/>
        <v>0.05</v>
      </c>
      <c r="J452" s="11">
        <v>26</v>
      </c>
      <c r="K452" s="11">
        <v>4.8</v>
      </c>
      <c r="M452" s="11" t="s">
        <v>35</v>
      </c>
      <c r="Q452" s="11" t="s">
        <v>35</v>
      </c>
      <c r="R452" s="11">
        <v>1</v>
      </c>
      <c r="V452" s="11">
        <v>0</v>
      </c>
      <c r="X452" s="11" t="s">
        <v>183</v>
      </c>
      <c r="Y452" s="11">
        <v>0</v>
      </c>
      <c r="AA452" s="11" t="s">
        <v>462</v>
      </c>
    </row>
    <row r="453" spans="1:27" x14ac:dyDescent="0.25">
      <c r="A453" s="8">
        <v>41580</v>
      </c>
      <c r="B453" s="9">
        <v>3</v>
      </c>
      <c r="C453" s="10" t="s">
        <v>56</v>
      </c>
      <c r="D453" s="10" t="s">
        <v>60</v>
      </c>
      <c r="E453" s="11" t="s">
        <v>27</v>
      </c>
      <c r="F453" s="10" t="s">
        <v>78</v>
      </c>
      <c r="G453" s="13" t="s">
        <v>87</v>
      </c>
      <c r="H453" s="11">
        <v>1</v>
      </c>
      <c r="I453" s="11">
        <f t="shared" si="9"/>
        <v>0.05</v>
      </c>
      <c r="J453" s="11">
        <v>26</v>
      </c>
      <c r="K453" s="11">
        <v>4.8</v>
      </c>
      <c r="M453" s="11" t="s">
        <v>35</v>
      </c>
      <c r="Q453" s="11" t="s">
        <v>35</v>
      </c>
      <c r="R453" s="11">
        <v>3</v>
      </c>
      <c r="V453" s="11">
        <v>0</v>
      </c>
      <c r="Y453" s="11">
        <v>0</v>
      </c>
    </row>
    <row r="454" spans="1:27" x14ac:dyDescent="0.25">
      <c r="A454" s="8">
        <v>41580</v>
      </c>
      <c r="B454" s="9">
        <v>3</v>
      </c>
      <c r="C454" s="10" t="s">
        <v>56</v>
      </c>
      <c r="D454" s="10" t="s">
        <v>60</v>
      </c>
      <c r="E454" s="11" t="s">
        <v>27</v>
      </c>
      <c r="F454" s="10" t="s">
        <v>78</v>
      </c>
      <c r="G454" s="13" t="s">
        <v>87</v>
      </c>
      <c r="H454" s="11">
        <v>1</v>
      </c>
      <c r="I454" s="11">
        <f t="shared" si="9"/>
        <v>0.05</v>
      </c>
      <c r="J454" s="11">
        <v>26</v>
      </c>
      <c r="K454" s="11">
        <v>4.8</v>
      </c>
      <c r="M454" s="11" t="s">
        <v>35</v>
      </c>
      <c r="Q454" s="11" t="s">
        <v>35</v>
      </c>
      <c r="R454" s="11">
        <v>4</v>
      </c>
      <c r="V454" s="11">
        <v>0</v>
      </c>
      <c r="Y454" s="11">
        <v>0</v>
      </c>
    </row>
    <row r="455" spans="1:27" x14ac:dyDescent="0.25">
      <c r="A455" s="8">
        <v>41580</v>
      </c>
      <c r="B455" s="9">
        <v>3</v>
      </c>
      <c r="C455" s="10" t="s">
        <v>56</v>
      </c>
      <c r="D455" s="10" t="s">
        <v>60</v>
      </c>
      <c r="E455" s="11" t="s">
        <v>27</v>
      </c>
      <c r="F455" s="10" t="s">
        <v>78</v>
      </c>
      <c r="G455" s="13" t="s">
        <v>79</v>
      </c>
      <c r="H455" s="11">
        <v>1</v>
      </c>
      <c r="I455" s="11">
        <f t="shared" si="9"/>
        <v>0.05</v>
      </c>
      <c r="J455" s="11">
        <v>26</v>
      </c>
      <c r="K455" s="11">
        <v>4.8</v>
      </c>
      <c r="M455" s="11" t="s">
        <v>35</v>
      </c>
      <c r="Q455" s="11" t="s">
        <v>35</v>
      </c>
      <c r="R455" s="11">
        <v>4</v>
      </c>
      <c r="V455" s="11">
        <v>0</v>
      </c>
      <c r="Y455" s="11">
        <v>0</v>
      </c>
      <c r="AA455" s="11" t="s">
        <v>462</v>
      </c>
    </row>
    <row r="456" spans="1:27" x14ac:dyDescent="0.25">
      <c r="A456" s="8">
        <v>41580</v>
      </c>
      <c r="B456" s="9">
        <v>3</v>
      </c>
      <c r="C456" s="10" t="s">
        <v>56</v>
      </c>
      <c r="D456" s="10" t="s">
        <v>60</v>
      </c>
      <c r="E456" s="11" t="s">
        <v>27</v>
      </c>
      <c r="F456" s="10" t="s">
        <v>78</v>
      </c>
      <c r="G456" s="13" t="s">
        <v>83</v>
      </c>
      <c r="H456" s="11">
        <v>1</v>
      </c>
      <c r="I456" s="11">
        <f t="shared" si="9"/>
        <v>0.05</v>
      </c>
      <c r="J456" s="11">
        <v>26</v>
      </c>
      <c r="K456" s="11">
        <v>4.8</v>
      </c>
      <c r="M456" s="11" t="s">
        <v>35</v>
      </c>
      <c r="Q456" s="11" t="s">
        <v>35</v>
      </c>
      <c r="R456" s="11">
        <v>5</v>
      </c>
      <c r="V456" s="11">
        <v>0</v>
      </c>
      <c r="X456" s="11" t="s">
        <v>223</v>
      </c>
      <c r="Y456" s="11">
        <v>0</v>
      </c>
    </row>
    <row r="457" spans="1:27" x14ac:dyDescent="0.25">
      <c r="A457" s="8">
        <v>41580</v>
      </c>
      <c r="B457" s="9">
        <v>3</v>
      </c>
      <c r="C457" s="10" t="s">
        <v>56</v>
      </c>
      <c r="D457" s="10" t="s">
        <v>60</v>
      </c>
      <c r="E457" s="11" t="s">
        <v>27</v>
      </c>
      <c r="F457" s="10" t="s">
        <v>78</v>
      </c>
      <c r="G457" s="13" t="s">
        <v>83</v>
      </c>
      <c r="H457" s="11">
        <v>1</v>
      </c>
      <c r="I457" s="11">
        <f t="shared" si="9"/>
        <v>0.05</v>
      </c>
      <c r="J457" s="11">
        <v>26</v>
      </c>
      <c r="K457" s="11">
        <v>4.8</v>
      </c>
      <c r="M457" s="11" t="s">
        <v>35</v>
      </c>
      <c r="Q457" s="11" t="s">
        <v>35</v>
      </c>
      <c r="R457" s="11">
        <v>6</v>
      </c>
      <c r="V457" s="318">
        <v>1</v>
      </c>
      <c r="W457" s="318"/>
      <c r="X457" s="318" t="s">
        <v>222</v>
      </c>
      <c r="Y457" s="11">
        <v>1</v>
      </c>
      <c r="Z457" s="11" t="s">
        <v>147</v>
      </c>
      <c r="AA457" s="11" t="s">
        <v>222</v>
      </c>
    </row>
    <row r="458" spans="1:27" x14ac:dyDescent="0.25">
      <c r="A458" s="8">
        <v>41585</v>
      </c>
      <c r="B458" s="9">
        <v>4</v>
      </c>
      <c r="C458" s="10" t="s">
        <v>56</v>
      </c>
      <c r="D458" s="10" t="s">
        <v>57</v>
      </c>
      <c r="E458" s="11" t="s">
        <v>27</v>
      </c>
      <c r="F458" s="10" t="s">
        <v>78</v>
      </c>
      <c r="G458" s="13" t="s">
        <v>83</v>
      </c>
      <c r="H458" s="11">
        <v>1</v>
      </c>
      <c r="I458" s="11">
        <f t="shared" si="9"/>
        <v>0.05</v>
      </c>
      <c r="J458" s="11">
        <v>26</v>
      </c>
      <c r="K458" s="11">
        <v>4.9000000000000004</v>
      </c>
      <c r="M458" s="11" t="s">
        <v>35</v>
      </c>
      <c r="Q458" s="11" t="s">
        <v>35</v>
      </c>
      <c r="R458" s="11">
        <v>1</v>
      </c>
      <c r="V458" s="11">
        <v>0</v>
      </c>
      <c r="Y458" s="318">
        <v>0</v>
      </c>
      <c r="Z458" s="318"/>
      <c r="AA458" s="318"/>
    </row>
    <row r="459" spans="1:27" x14ac:dyDescent="0.25">
      <c r="A459" s="8">
        <v>41585</v>
      </c>
      <c r="B459" s="9">
        <v>4</v>
      </c>
      <c r="C459" s="10" t="s">
        <v>56</v>
      </c>
      <c r="D459" s="10" t="s">
        <v>57</v>
      </c>
      <c r="E459" s="11" t="s">
        <v>27</v>
      </c>
      <c r="F459" s="10" t="s">
        <v>78</v>
      </c>
      <c r="G459" s="13" t="s">
        <v>112</v>
      </c>
      <c r="H459" s="11">
        <v>1</v>
      </c>
      <c r="I459" s="11">
        <f t="shared" si="9"/>
        <v>0.05</v>
      </c>
      <c r="J459" s="11">
        <v>26</v>
      </c>
      <c r="K459" s="11">
        <v>4.9000000000000004</v>
      </c>
      <c r="M459" s="11" t="s">
        <v>35</v>
      </c>
      <c r="Q459" s="11" t="s">
        <v>35</v>
      </c>
      <c r="R459" s="11">
        <v>2</v>
      </c>
      <c r="V459" s="11">
        <v>0</v>
      </c>
      <c r="Y459" s="11">
        <v>0</v>
      </c>
    </row>
    <row r="460" spans="1:27" x14ac:dyDescent="0.25">
      <c r="A460" s="8">
        <v>41585</v>
      </c>
      <c r="B460" s="9">
        <v>4</v>
      </c>
      <c r="C460" s="10" t="s">
        <v>56</v>
      </c>
      <c r="D460" s="10" t="s">
        <v>57</v>
      </c>
      <c r="E460" s="11" t="s">
        <v>27</v>
      </c>
      <c r="F460" s="10" t="s">
        <v>78</v>
      </c>
      <c r="G460" s="13" t="s">
        <v>81</v>
      </c>
      <c r="H460" s="11">
        <v>1</v>
      </c>
      <c r="I460" s="11">
        <f t="shared" si="9"/>
        <v>0.05</v>
      </c>
      <c r="J460" s="11">
        <v>26</v>
      </c>
      <c r="K460" s="11">
        <v>4.9000000000000004</v>
      </c>
      <c r="M460" s="11" t="s">
        <v>35</v>
      </c>
      <c r="Q460" s="11" t="s">
        <v>35</v>
      </c>
      <c r="R460" s="11">
        <v>3</v>
      </c>
      <c r="V460" s="11">
        <v>0</v>
      </c>
      <c r="Y460" s="11">
        <v>1</v>
      </c>
      <c r="Z460" s="11" t="s">
        <v>479</v>
      </c>
    </row>
    <row r="461" spans="1:27" x14ac:dyDescent="0.25">
      <c r="A461" s="8">
        <v>41585</v>
      </c>
      <c r="B461" s="9">
        <v>4</v>
      </c>
      <c r="C461" s="10" t="s">
        <v>56</v>
      </c>
      <c r="D461" s="10" t="s">
        <v>57</v>
      </c>
      <c r="E461" s="11" t="s">
        <v>27</v>
      </c>
      <c r="F461" s="10" t="s">
        <v>78</v>
      </c>
      <c r="G461" s="13" t="s">
        <v>81</v>
      </c>
      <c r="H461" s="11">
        <v>1</v>
      </c>
      <c r="I461" s="11">
        <f t="shared" si="9"/>
        <v>0.05</v>
      </c>
      <c r="J461" s="11">
        <v>26</v>
      </c>
      <c r="K461" s="11">
        <v>4.9000000000000004</v>
      </c>
      <c r="M461" s="11" t="s">
        <v>35</v>
      </c>
      <c r="Q461" s="11" t="s">
        <v>35</v>
      </c>
      <c r="R461" s="11">
        <v>4</v>
      </c>
      <c r="V461" s="11">
        <v>0</v>
      </c>
      <c r="Y461" s="11">
        <v>1</v>
      </c>
      <c r="Z461" s="11" t="s">
        <v>479</v>
      </c>
    </row>
    <row r="462" spans="1:27" x14ac:dyDescent="0.25">
      <c r="A462" s="8">
        <v>41585</v>
      </c>
      <c r="B462" s="9">
        <v>4</v>
      </c>
      <c r="C462" s="10" t="s">
        <v>56</v>
      </c>
      <c r="D462" s="10" t="s">
        <v>57</v>
      </c>
      <c r="E462" s="11" t="s">
        <v>27</v>
      </c>
      <c r="F462" s="10" t="s">
        <v>78</v>
      </c>
      <c r="G462" s="13" t="s">
        <v>83</v>
      </c>
      <c r="H462" s="11">
        <v>1</v>
      </c>
      <c r="I462" s="11">
        <f t="shared" si="9"/>
        <v>0.05</v>
      </c>
      <c r="J462" s="11">
        <v>26</v>
      </c>
      <c r="K462" s="11">
        <v>4.9000000000000004</v>
      </c>
      <c r="M462" s="11" t="s">
        <v>35</v>
      </c>
      <c r="Q462" s="11" t="s">
        <v>35</v>
      </c>
      <c r="R462" s="11">
        <v>5</v>
      </c>
      <c r="V462" s="11">
        <v>0</v>
      </c>
      <c r="Y462" s="11">
        <v>0</v>
      </c>
    </row>
    <row r="463" spans="1:27" x14ac:dyDescent="0.25">
      <c r="A463" s="8">
        <v>41585</v>
      </c>
      <c r="B463" s="9">
        <v>4</v>
      </c>
      <c r="C463" s="10" t="s">
        <v>56</v>
      </c>
      <c r="D463" s="10" t="s">
        <v>57</v>
      </c>
      <c r="E463" s="11" t="s">
        <v>27</v>
      </c>
      <c r="F463" s="10" t="s">
        <v>78</v>
      </c>
      <c r="G463" s="13" t="s">
        <v>413</v>
      </c>
      <c r="H463" s="11"/>
      <c r="I463" s="11"/>
      <c r="J463" s="11"/>
      <c r="K463" s="11"/>
      <c r="M463" s="11"/>
      <c r="Q463" s="11" t="s">
        <v>35</v>
      </c>
      <c r="R463" s="11">
        <v>6</v>
      </c>
      <c r="V463" s="11" t="s">
        <v>413</v>
      </c>
      <c r="X463" s="11" t="s">
        <v>414</v>
      </c>
      <c r="Y463" s="11" t="s">
        <v>413</v>
      </c>
      <c r="AA463" s="11" t="s">
        <v>481</v>
      </c>
    </row>
    <row r="464" spans="1:27" x14ac:dyDescent="0.25">
      <c r="A464" s="8">
        <v>41585</v>
      </c>
      <c r="B464" s="9">
        <v>4</v>
      </c>
      <c r="C464" s="10" t="s">
        <v>56</v>
      </c>
      <c r="D464" s="10" t="s">
        <v>57</v>
      </c>
      <c r="E464" s="11" t="s">
        <v>27</v>
      </c>
      <c r="F464" s="10" t="s">
        <v>78</v>
      </c>
      <c r="G464" s="13" t="s">
        <v>413</v>
      </c>
      <c r="H464" s="11"/>
      <c r="I464" s="11"/>
      <c r="J464" s="11"/>
      <c r="K464" s="11"/>
      <c r="M464" s="11"/>
      <c r="Q464" s="11" t="s">
        <v>35</v>
      </c>
      <c r="R464" s="11">
        <v>7</v>
      </c>
      <c r="V464" s="11" t="s">
        <v>413</v>
      </c>
      <c r="X464" s="11" t="s">
        <v>414</v>
      </c>
      <c r="Y464" s="11" t="s">
        <v>413</v>
      </c>
      <c r="AA464" s="11" t="s">
        <v>481</v>
      </c>
    </row>
    <row r="465" spans="1:27" x14ac:dyDescent="0.25">
      <c r="A465" s="8">
        <v>41585</v>
      </c>
      <c r="B465" s="9">
        <v>4</v>
      </c>
      <c r="C465" s="10" t="s">
        <v>56</v>
      </c>
      <c r="D465" s="10" t="s">
        <v>57</v>
      </c>
      <c r="E465" s="11" t="s">
        <v>27</v>
      </c>
      <c r="F465" s="10" t="s">
        <v>78</v>
      </c>
      <c r="G465" s="13" t="s">
        <v>413</v>
      </c>
      <c r="H465" s="11"/>
      <c r="I465" s="11"/>
      <c r="J465" s="11"/>
      <c r="K465" s="11"/>
      <c r="M465" s="11"/>
      <c r="Q465" s="11" t="s">
        <v>35</v>
      </c>
      <c r="R465" s="11">
        <v>8</v>
      </c>
      <c r="V465" s="11" t="s">
        <v>413</v>
      </c>
      <c r="X465" s="11" t="s">
        <v>414</v>
      </c>
      <c r="Y465" s="11" t="s">
        <v>413</v>
      </c>
      <c r="AA465" s="11" t="s">
        <v>481</v>
      </c>
    </row>
    <row r="466" spans="1:27" x14ac:dyDescent="0.25">
      <c r="A466" s="8">
        <v>41585</v>
      </c>
      <c r="B466" s="9">
        <v>4</v>
      </c>
      <c r="C466" s="10" t="s">
        <v>56</v>
      </c>
      <c r="D466" s="10" t="s">
        <v>57</v>
      </c>
      <c r="E466" s="11" t="s">
        <v>27</v>
      </c>
      <c r="F466" s="10" t="s">
        <v>78</v>
      </c>
      <c r="G466" s="13" t="s">
        <v>413</v>
      </c>
      <c r="H466" s="11"/>
      <c r="I466" s="11"/>
      <c r="J466" s="11"/>
      <c r="K466" s="11"/>
      <c r="M466" s="11"/>
      <c r="Q466" s="11" t="s">
        <v>35</v>
      </c>
      <c r="R466" s="11">
        <v>9</v>
      </c>
      <c r="V466" s="11" t="s">
        <v>413</v>
      </c>
      <c r="X466" s="11" t="s">
        <v>414</v>
      </c>
      <c r="Y466" s="11" t="s">
        <v>413</v>
      </c>
      <c r="AA466" s="11" t="s">
        <v>481</v>
      </c>
    </row>
    <row r="467" spans="1:27" x14ac:dyDescent="0.25">
      <c r="A467" s="8">
        <v>41585</v>
      </c>
      <c r="B467" s="9">
        <v>4</v>
      </c>
      <c r="C467" s="10" t="s">
        <v>56</v>
      </c>
      <c r="D467" s="10" t="s">
        <v>57</v>
      </c>
      <c r="E467" s="11" t="s">
        <v>27</v>
      </c>
      <c r="F467" s="10" t="s">
        <v>78</v>
      </c>
      <c r="G467" s="13" t="s">
        <v>413</v>
      </c>
      <c r="H467" s="11"/>
      <c r="I467" s="11"/>
      <c r="J467" s="11"/>
      <c r="K467" s="11"/>
      <c r="M467" s="11"/>
      <c r="Q467" s="11" t="s">
        <v>35</v>
      </c>
      <c r="R467" s="11">
        <v>10</v>
      </c>
      <c r="V467" s="11" t="s">
        <v>413</v>
      </c>
      <c r="X467" s="11" t="s">
        <v>414</v>
      </c>
      <c r="Y467" s="11" t="s">
        <v>413</v>
      </c>
      <c r="AA467" s="11" t="s">
        <v>481</v>
      </c>
    </row>
    <row r="468" spans="1:27" x14ac:dyDescent="0.25">
      <c r="A468" s="8">
        <v>41585</v>
      </c>
      <c r="B468" s="9">
        <v>4</v>
      </c>
      <c r="C468" s="10" t="s">
        <v>56</v>
      </c>
      <c r="D468" s="10" t="s">
        <v>58</v>
      </c>
      <c r="E468" s="11" t="s">
        <v>27</v>
      </c>
      <c r="F468" s="10" t="s">
        <v>78</v>
      </c>
      <c r="G468" s="13" t="s">
        <v>79</v>
      </c>
      <c r="H468" s="11">
        <v>1</v>
      </c>
      <c r="I468" s="11">
        <f t="shared" ref="I468:I499" si="10">H468/20</f>
        <v>0.05</v>
      </c>
      <c r="J468" s="11">
        <v>26</v>
      </c>
      <c r="K468" s="11">
        <v>4.8</v>
      </c>
      <c r="M468" s="11" t="s">
        <v>35</v>
      </c>
      <c r="Q468" s="11" t="s">
        <v>35</v>
      </c>
      <c r="R468" s="11">
        <v>1</v>
      </c>
      <c r="V468" s="11">
        <v>0</v>
      </c>
      <c r="Y468" s="11">
        <v>0</v>
      </c>
    </row>
    <row r="469" spans="1:27" x14ac:dyDescent="0.25">
      <c r="A469" s="8">
        <v>41585</v>
      </c>
      <c r="B469" s="9">
        <v>4</v>
      </c>
      <c r="C469" s="10" t="s">
        <v>56</v>
      </c>
      <c r="D469" s="10" t="s">
        <v>58</v>
      </c>
      <c r="E469" s="11" t="s">
        <v>27</v>
      </c>
      <c r="F469" s="10" t="s">
        <v>78</v>
      </c>
      <c r="G469" s="13" t="s">
        <v>81</v>
      </c>
      <c r="H469" s="11">
        <v>1</v>
      </c>
      <c r="I469" s="11">
        <f t="shared" si="10"/>
        <v>0.05</v>
      </c>
      <c r="J469" s="11">
        <v>26</v>
      </c>
      <c r="K469" s="11">
        <v>4.8</v>
      </c>
      <c r="M469" s="11" t="s">
        <v>35</v>
      </c>
      <c r="Q469" s="11" t="s">
        <v>35</v>
      </c>
      <c r="R469" s="11">
        <v>2</v>
      </c>
      <c r="V469" s="11">
        <v>0</v>
      </c>
      <c r="Y469" s="11">
        <v>0</v>
      </c>
    </row>
    <row r="470" spans="1:27" x14ac:dyDescent="0.25">
      <c r="A470" s="8">
        <v>41585</v>
      </c>
      <c r="B470" s="9">
        <v>4</v>
      </c>
      <c r="C470" s="10" t="s">
        <v>56</v>
      </c>
      <c r="D470" s="10" t="s">
        <v>58</v>
      </c>
      <c r="E470" s="11" t="s">
        <v>27</v>
      </c>
      <c r="F470" s="10" t="s">
        <v>78</v>
      </c>
      <c r="G470" s="13" t="s">
        <v>81</v>
      </c>
      <c r="H470" s="11">
        <v>1</v>
      </c>
      <c r="I470" s="11">
        <f t="shared" si="10"/>
        <v>0.05</v>
      </c>
      <c r="J470" s="11">
        <v>26</v>
      </c>
      <c r="K470" s="11">
        <v>4.8</v>
      </c>
      <c r="M470" s="11" t="s">
        <v>35</v>
      </c>
      <c r="Q470" s="11" t="s">
        <v>35</v>
      </c>
      <c r="R470" s="11">
        <v>3</v>
      </c>
      <c r="V470" s="11">
        <v>0</v>
      </c>
      <c r="Y470" s="11">
        <v>1</v>
      </c>
      <c r="Z470" s="11" t="s">
        <v>416</v>
      </c>
    </row>
    <row r="471" spans="1:27" x14ac:dyDescent="0.25">
      <c r="A471" s="8">
        <v>41585</v>
      </c>
      <c r="B471" s="9">
        <v>4</v>
      </c>
      <c r="C471" s="10" t="s">
        <v>56</v>
      </c>
      <c r="D471" s="10" t="s">
        <v>58</v>
      </c>
      <c r="E471" s="11" t="s">
        <v>27</v>
      </c>
      <c r="F471" s="10" t="s">
        <v>78</v>
      </c>
      <c r="G471" s="13" t="s">
        <v>83</v>
      </c>
      <c r="H471" s="11">
        <v>1</v>
      </c>
      <c r="I471" s="11">
        <f t="shared" si="10"/>
        <v>0.05</v>
      </c>
      <c r="J471" s="11">
        <v>26</v>
      </c>
      <c r="K471" s="11">
        <v>4.8</v>
      </c>
      <c r="M471" s="11" t="s">
        <v>35</v>
      </c>
      <c r="Q471" s="11" t="s">
        <v>35</v>
      </c>
      <c r="R471" s="11">
        <v>4</v>
      </c>
      <c r="V471" s="11">
        <v>0</v>
      </c>
      <c r="X471" s="11" t="s">
        <v>200</v>
      </c>
      <c r="Y471" s="11">
        <v>0</v>
      </c>
    </row>
    <row r="472" spans="1:27" x14ac:dyDescent="0.25">
      <c r="A472" s="8">
        <v>41585</v>
      </c>
      <c r="B472" s="9">
        <v>4</v>
      </c>
      <c r="C472" s="10" t="s">
        <v>56</v>
      </c>
      <c r="D472" s="10" t="s">
        <v>58</v>
      </c>
      <c r="E472" s="11" t="s">
        <v>27</v>
      </c>
      <c r="F472" s="10" t="s">
        <v>78</v>
      </c>
      <c r="G472" s="13" t="s">
        <v>81</v>
      </c>
      <c r="H472" s="11">
        <v>1</v>
      </c>
      <c r="I472" s="11">
        <f t="shared" si="10"/>
        <v>0.05</v>
      </c>
      <c r="J472" s="11">
        <v>26</v>
      </c>
      <c r="K472" s="11">
        <v>4.8</v>
      </c>
      <c r="M472" s="11" t="s">
        <v>35</v>
      </c>
      <c r="Q472" s="11" t="s">
        <v>35</v>
      </c>
      <c r="R472" s="11">
        <v>5</v>
      </c>
      <c r="V472" s="11">
        <v>0</v>
      </c>
      <c r="X472" s="11" t="s">
        <v>183</v>
      </c>
      <c r="Y472" s="11">
        <v>1</v>
      </c>
      <c r="Z472" s="11" t="s">
        <v>410</v>
      </c>
    </row>
    <row r="473" spans="1:27" x14ac:dyDescent="0.25">
      <c r="A473" s="8">
        <v>41585</v>
      </c>
      <c r="B473" s="9">
        <v>4</v>
      </c>
      <c r="C473" s="10" t="s">
        <v>56</v>
      </c>
      <c r="D473" s="10" t="s">
        <v>58</v>
      </c>
      <c r="E473" s="11" t="s">
        <v>27</v>
      </c>
      <c r="F473" s="10" t="s">
        <v>78</v>
      </c>
      <c r="G473" s="13" t="s">
        <v>81</v>
      </c>
      <c r="H473" s="11">
        <v>1</v>
      </c>
      <c r="I473" s="11">
        <f t="shared" si="10"/>
        <v>0.05</v>
      </c>
      <c r="J473" s="11">
        <v>26</v>
      </c>
      <c r="K473" s="11">
        <v>4.8</v>
      </c>
      <c r="M473" s="11" t="s">
        <v>35</v>
      </c>
      <c r="Q473" s="11" t="s">
        <v>35</v>
      </c>
      <c r="R473" s="11">
        <v>6</v>
      </c>
      <c r="V473" s="11">
        <v>0</v>
      </c>
      <c r="X473" s="11" t="s">
        <v>183</v>
      </c>
      <c r="Y473" s="11">
        <v>0</v>
      </c>
      <c r="AA473" s="11" t="s">
        <v>463</v>
      </c>
    </row>
    <row r="474" spans="1:27" x14ac:dyDescent="0.25">
      <c r="A474" s="8">
        <v>41585</v>
      </c>
      <c r="B474" s="9">
        <v>4</v>
      </c>
      <c r="C474" s="10" t="s">
        <v>56</v>
      </c>
      <c r="D474" s="10" t="s">
        <v>58</v>
      </c>
      <c r="E474" s="11" t="s">
        <v>27</v>
      </c>
      <c r="F474" s="10" t="s">
        <v>78</v>
      </c>
      <c r="G474" s="13" t="s">
        <v>81</v>
      </c>
      <c r="H474" s="11">
        <v>1</v>
      </c>
      <c r="I474" s="11">
        <f t="shared" si="10"/>
        <v>0.05</v>
      </c>
      <c r="J474" s="11">
        <v>26</v>
      </c>
      <c r="K474" s="11">
        <v>4.8</v>
      </c>
      <c r="M474" s="11" t="s">
        <v>35</v>
      </c>
      <c r="Q474" s="11" t="s">
        <v>35</v>
      </c>
      <c r="R474" s="11">
        <v>7</v>
      </c>
      <c r="V474" s="11">
        <v>0</v>
      </c>
      <c r="X474" s="11" t="s">
        <v>183</v>
      </c>
      <c r="Y474" s="11">
        <v>1</v>
      </c>
      <c r="Z474" s="11" t="s">
        <v>410</v>
      </c>
    </row>
    <row r="475" spans="1:27" x14ac:dyDescent="0.25">
      <c r="A475" s="8">
        <v>41585</v>
      </c>
      <c r="B475" s="9">
        <v>4</v>
      </c>
      <c r="C475" s="10" t="s">
        <v>56</v>
      </c>
      <c r="D475" s="10" t="s">
        <v>58</v>
      </c>
      <c r="E475" s="11" t="s">
        <v>27</v>
      </c>
      <c r="F475" s="10" t="s">
        <v>78</v>
      </c>
      <c r="G475" s="13" t="s">
        <v>81</v>
      </c>
      <c r="H475" s="11">
        <v>1</v>
      </c>
      <c r="I475" s="11">
        <f t="shared" si="10"/>
        <v>0.05</v>
      </c>
      <c r="J475" s="11">
        <v>26</v>
      </c>
      <c r="K475" s="11">
        <v>4.8</v>
      </c>
      <c r="M475" s="11" t="s">
        <v>35</v>
      </c>
      <c r="Q475" s="11" t="s">
        <v>35</v>
      </c>
      <c r="R475" s="11">
        <v>8</v>
      </c>
      <c r="V475" s="11">
        <v>0</v>
      </c>
      <c r="X475" s="11" t="s">
        <v>183</v>
      </c>
      <c r="Y475" s="11">
        <v>1</v>
      </c>
      <c r="Z475" s="11" t="s">
        <v>410</v>
      </c>
    </row>
    <row r="476" spans="1:27" x14ac:dyDescent="0.25">
      <c r="A476" s="8">
        <v>41585</v>
      </c>
      <c r="B476" s="9">
        <v>4</v>
      </c>
      <c r="C476" s="10" t="s">
        <v>56</v>
      </c>
      <c r="D476" s="10" t="s">
        <v>58</v>
      </c>
      <c r="E476" s="11" t="s">
        <v>27</v>
      </c>
      <c r="F476" s="10" t="s">
        <v>78</v>
      </c>
      <c r="G476" s="13" t="s">
        <v>81</v>
      </c>
      <c r="H476" s="11">
        <v>1</v>
      </c>
      <c r="I476" s="11">
        <f t="shared" si="10"/>
        <v>0.05</v>
      </c>
      <c r="J476" s="11">
        <v>26</v>
      </c>
      <c r="K476" s="11">
        <v>4.8</v>
      </c>
      <c r="M476" s="11" t="s">
        <v>35</v>
      </c>
      <c r="Q476" s="11" t="s">
        <v>35</v>
      </c>
      <c r="R476" s="11">
        <v>9</v>
      </c>
      <c r="V476" s="11">
        <v>0</v>
      </c>
      <c r="X476" s="11" t="s">
        <v>183</v>
      </c>
      <c r="Y476" s="11">
        <v>1</v>
      </c>
      <c r="Z476" s="11" t="s">
        <v>209</v>
      </c>
    </row>
    <row r="477" spans="1:27" x14ac:dyDescent="0.25">
      <c r="A477" s="8">
        <v>41585</v>
      </c>
      <c r="B477" s="9">
        <v>4</v>
      </c>
      <c r="C477" s="10" t="s">
        <v>56</v>
      </c>
      <c r="D477" s="10" t="s">
        <v>58</v>
      </c>
      <c r="E477" s="11" t="s">
        <v>27</v>
      </c>
      <c r="F477" s="10" t="s">
        <v>78</v>
      </c>
      <c r="G477" s="13" t="s">
        <v>81</v>
      </c>
      <c r="H477" s="11">
        <v>1</v>
      </c>
      <c r="I477" s="11">
        <f t="shared" si="10"/>
        <v>0.05</v>
      </c>
      <c r="J477" s="11">
        <v>26</v>
      </c>
      <c r="K477" s="11">
        <v>4.8</v>
      </c>
      <c r="M477" s="11" t="s">
        <v>35</v>
      </c>
      <c r="Q477" s="11" t="s">
        <v>35</v>
      </c>
      <c r="R477" s="11">
        <v>10</v>
      </c>
      <c r="V477" s="11">
        <v>0</v>
      </c>
      <c r="Y477" s="11">
        <v>1</v>
      </c>
      <c r="Z477" s="11" t="s">
        <v>209</v>
      </c>
    </row>
    <row r="478" spans="1:27" x14ac:dyDescent="0.25">
      <c r="A478" s="8">
        <v>41585</v>
      </c>
      <c r="B478" s="9">
        <v>4</v>
      </c>
      <c r="C478" s="10" t="s">
        <v>56</v>
      </c>
      <c r="D478" s="10" t="s">
        <v>60</v>
      </c>
      <c r="E478" s="11" t="s">
        <v>27</v>
      </c>
      <c r="F478" s="10" t="s">
        <v>78</v>
      </c>
      <c r="G478" s="13" t="s">
        <v>81</v>
      </c>
      <c r="H478" s="11">
        <v>1</v>
      </c>
      <c r="I478" s="11">
        <f t="shared" si="10"/>
        <v>0.05</v>
      </c>
      <c r="J478" s="11">
        <v>26</v>
      </c>
      <c r="K478" s="11">
        <v>4.8</v>
      </c>
      <c r="M478" s="11" t="s">
        <v>35</v>
      </c>
      <c r="Q478" s="11" t="s">
        <v>35</v>
      </c>
      <c r="R478" s="11">
        <v>1</v>
      </c>
      <c r="V478" s="11">
        <v>0</v>
      </c>
      <c r="X478" s="11" t="s">
        <v>183</v>
      </c>
      <c r="Y478" s="11">
        <v>1</v>
      </c>
      <c r="Z478" s="11" t="s">
        <v>410</v>
      </c>
    </row>
    <row r="479" spans="1:27" x14ac:dyDescent="0.25">
      <c r="A479" s="8">
        <v>41585</v>
      </c>
      <c r="B479" s="9">
        <v>4</v>
      </c>
      <c r="C479" s="10" t="s">
        <v>56</v>
      </c>
      <c r="D479" s="10" t="s">
        <v>60</v>
      </c>
      <c r="E479" s="11" t="s">
        <v>27</v>
      </c>
      <c r="F479" s="10" t="s">
        <v>78</v>
      </c>
      <c r="G479" s="13" t="s">
        <v>87</v>
      </c>
      <c r="H479" s="11">
        <v>1</v>
      </c>
      <c r="I479" s="11">
        <f t="shared" si="10"/>
        <v>0.05</v>
      </c>
      <c r="J479" s="11">
        <v>26</v>
      </c>
      <c r="K479" s="11">
        <v>4.8</v>
      </c>
      <c r="M479" s="11" t="s">
        <v>35</v>
      </c>
      <c r="Q479" s="11" t="s">
        <v>35</v>
      </c>
      <c r="R479" s="11">
        <v>2</v>
      </c>
      <c r="V479" s="11">
        <v>0</v>
      </c>
      <c r="Y479" s="11">
        <v>0</v>
      </c>
    </row>
    <row r="480" spans="1:27" x14ac:dyDescent="0.25">
      <c r="A480" s="8">
        <v>41585</v>
      </c>
      <c r="B480" s="9">
        <v>4</v>
      </c>
      <c r="C480" s="10" t="s">
        <v>56</v>
      </c>
      <c r="D480" s="10" t="s">
        <v>60</v>
      </c>
      <c r="E480" s="11" t="s">
        <v>27</v>
      </c>
      <c r="F480" s="10" t="s">
        <v>78</v>
      </c>
      <c r="G480" s="13" t="s">
        <v>87</v>
      </c>
      <c r="H480" s="11">
        <v>1</v>
      </c>
      <c r="I480" s="11">
        <f t="shared" si="10"/>
        <v>0.05</v>
      </c>
      <c r="J480" s="11">
        <v>26</v>
      </c>
      <c r="K480" s="11">
        <v>4.8</v>
      </c>
      <c r="M480" s="11" t="s">
        <v>35</v>
      </c>
      <c r="Q480" s="11" t="s">
        <v>35</v>
      </c>
      <c r="R480" s="11">
        <v>3</v>
      </c>
      <c r="V480" s="11">
        <v>0</v>
      </c>
      <c r="Y480" s="11">
        <v>0</v>
      </c>
    </row>
    <row r="481" spans="1:29" x14ac:dyDescent="0.25">
      <c r="A481" s="8">
        <v>41585</v>
      </c>
      <c r="B481" s="9">
        <v>4</v>
      </c>
      <c r="C481" s="10" t="s">
        <v>56</v>
      </c>
      <c r="D481" s="10" t="s">
        <v>60</v>
      </c>
      <c r="E481" s="11" t="s">
        <v>27</v>
      </c>
      <c r="F481" s="10" t="s">
        <v>78</v>
      </c>
      <c r="G481" s="13" t="s">
        <v>79</v>
      </c>
      <c r="H481" s="11">
        <v>1</v>
      </c>
      <c r="I481" s="11">
        <f t="shared" si="10"/>
        <v>0.05</v>
      </c>
      <c r="J481" s="11">
        <v>26</v>
      </c>
      <c r="K481" s="11">
        <v>4.8</v>
      </c>
      <c r="M481" s="11" t="s">
        <v>35</v>
      </c>
      <c r="Q481" s="11" t="s">
        <v>35</v>
      </c>
      <c r="R481" s="11">
        <v>4</v>
      </c>
      <c r="V481" s="11">
        <v>0</v>
      </c>
      <c r="X481" s="11" t="s">
        <v>183</v>
      </c>
      <c r="Y481" s="11">
        <v>0</v>
      </c>
    </row>
    <row r="482" spans="1:29" x14ac:dyDescent="0.25">
      <c r="A482" s="8">
        <v>41585</v>
      </c>
      <c r="B482" s="9">
        <v>4</v>
      </c>
      <c r="C482" s="10" t="s">
        <v>56</v>
      </c>
      <c r="D482" s="10" t="s">
        <v>60</v>
      </c>
      <c r="E482" s="11" t="s">
        <v>27</v>
      </c>
      <c r="F482" s="10" t="s">
        <v>78</v>
      </c>
      <c r="G482" s="13" t="s">
        <v>83</v>
      </c>
      <c r="H482" s="11">
        <v>1</v>
      </c>
      <c r="I482" s="11">
        <f t="shared" si="10"/>
        <v>0.05</v>
      </c>
      <c r="J482" s="11">
        <v>26</v>
      </c>
      <c r="K482" s="11">
        <v>4.8</v>
      </c>
      <c r="M482" s="11" t="s">
        <v>35</v>
      </c>
      <c r="Q482" s="11" t="s">
        <v>35</v>
      </c>
      <c r="R482" s="11">
        <v>5</v>
      </c>
      <c r="V482" s="11">
        <v>0</v>
      </c>
      <c r="X482" s="11" t="s">
        <v>230</v>
      </c>
      <c r="Y482" s="11">
        <v>0</v>
      </c>
    </row>
    <row r="483" spans="1:29" x14ac:dyDescent="0.25">
      <c r="A483" s="8">
        <v>41585</v>
      </c>
      <c r="B483" s="9">
        <v>4</v>
      </c>
      <c r="C483" s="10" t="s">
        <v>56</v>
      </c>
      <c r="D483" s="10" t="s">
        <v>60</v>
      </c>
      <c r="E483" s="11" t="s">
        <v>27</v>
      </c>
      <c r="F483" s="10" t="s">
        <v>78</v>
      </c>
      <c r="G483" s="13" t="s">
        <v>83</v>
      </c>
      <c r="H483" s="11">
        <v>1</v>
      </c>
      <c r="I483" s="11">
        <f t="shared" si="10"/>
        <v>0.05</v>
      </c>
      <c r="J483" s="11">
        <v>26</v>
      </c>
      <c r="K483" s="11">
        <v>4.8</v>
      </c>
      <c r="M483" s="11" t="s">
        <v>35</v>
      </c>
      <c r="Q483" s="11" t="s">
        <v>35</v>
      </c>
      <c r="R483" s="11">
        <v>6</v>
      </c>
      <c r="V483" s="318">
        <v>1</v>
      </c>
      <c r="W483" s="318"/>
      <c r="X483" s="318" t="s">
        <v>231</v>
      </c>
      <c r="Y483" s="11">
        <v>1</v>
      </c>
      <c r="Z483" s="11" t="s">
        <v>147</v>
      </c>
      <c r="AA483" s="11" t="s">
        <v>222</v>
      </c>
    </row>
    <row r="484" spans="1:29" s="120" customFormat="1" x14ac:dyDescent="0.25">
      <c r="A484" s="118">
        <v>41566</v>
      </c>
      <c r="B484" s="119">
        <v>1</v>
      </c>
      <c r="C484" s="120" t="s">
        <v>61</v>
      </c>
      <c r="D484" s="120" t="s">
        <v>62</v>
      </c>
      <c r="E484" s="121" t="s">
        <v>77</v>
      </c>
      <c r="F484" s="120" t="s">
        <v>78</v>
      </c>
      <c r="G484" s="122" t="s">
        <v>81</v>
      </c>
      <c r="H484" s="121">
        <v>1</v>
      </c>
      <c r="I484" s="121">
        <f t="shared" si="10"/>
        <v>0.05</v>
      </c>
      <c r="J484" s="121">
        <v>28</v>
      </c>
      <c r="K484" s="121" t="s">
        <v>34</v>
      </c>
      <c r="M484" s="121" t="s">
        <v>35</v>
      </c>
      <c r="Q484" s="121" t="s">
        <v>35</v>
      </c>
      <c r="R484" s="121">
        <v>1</v>
      </c>
      <c r="S484" s="130">
        <v>1</v>
      </c>
      <c r="T484" s="121" t="s">
        <v>82</v>
      </c>
      <c r="U484" s="121">
        <v>26</v>
      </c>
      <c r="V484" s="121">
        <v>0</v>
      </c>
      <c r="W484" s="121"/>
      <c r="X484" s="121" t="s">
        <v>122</v>
      </c>
      <c r="Y484" s="319">
        <v>1</v>
      </c>
      <c r="Z484" s="319" t="s">
        <v>458</v>
      </c>
      <c r="AA484" s="319" t="s">
        <v>482</v>
      </c>
      <c r="AB484" s="121"/>
      <c r="AC484" s="121"/>
    </row>
    <row r="485" spans="1:29" x14ac:dyDescent="0.25">
      <c r="A485" s="8">
        <v>41566</v>
      </c>
      <c r="B485" s="9">
        <v>1</v>
      </c>
      <c r="C485" s="10" t="s">
        <v>61</v>
      </c>
      <c r="D485" s="10" t="s">
        <v>62</v>
      </c>
      <c r="E485" s="11" t="s">
        <v>77</v>
      </c>
      <c r="F485" s="10" t="s">
        <v>78</v>
      </c>
      <c r="G485" s="13" t="s">
        <v>98</v>
      </c>
      <c r="H485" s="11">
        <v>1</v>
      </c>
      <c r="I485" s="11">
        <f t="shared" si="10"/>
        <v>0.05</v>
      </c>
      <c r="J485" s="11">
        <v>28</v>
      </c>
      <c r="K485" s="11" t="s">
        <v>34</v>
      </c>
      <c r="M485" s="11" t="s">
        <v>35</v>
      </c>
      <c r="Q485" s="11" t="s">
        <v>35</v>
      </c>
      <c r="R485" s="11">
        <v>2</v>
      </c>
      <c r="S485" s="15">
        <v>1.3</v>
      </c>
      <c r="T485" s="11" t="s">
        <v>82</v>
      </c>
      <c r="U485" s="11">
        <v>13</v>
      </c>
      <c r="V485" s="318">
        <v>1</v>
      </c>
      <c r="W485" s="318"/>
      <c r="X485" s="318" t="s">
        <v>120</v>
      </c>
      <c r="Y485" s="11">
        <v>0</v>
      </c>
      <c r="AA485" s="11" t="s">
        <v>483</v>
      </c>
    </row>
    <row r="486" spans="1:29" x14ac:dyDescent="0.25">
      <c r="A486" s="8">
        <v>41566</v>
      </c>
      <c r="B486" s="9">
        <v>1</v>
      </c>
      <c r="C486" s="10" t="s">
        <v>61</v>
      </c>
      <c r="D486" s="10" t="s">
        <v>62</v>
      </c>
      <c r="E486" s="11" t="s">
        <v>77</v>
      </c>
      <c r="F486" s="10" t="s">
        <v>78</v>
      </c>
      <c r="G486" s="13" t="s">
        <v>112</v>
      </c>
      <c r="H486" s="11">
        <v>1</v>
      </c>
      <c r="I486" s="11">
        <f t="shared" si="10"/>
        <v>0.05</v>
      </c>
      <c r="J486" s="11">
        <v>28</v>
      </c>
      <c r="K486" s="11" t="s">
        <v>34</v>
      </c>
      <c r="M486" s="11" t="s">
        <v>35</v>
      </c>
      <c r="Q486" s="11" t="s">
        <v>35</v>
      </c>
      <c r="R486" s="11">
        <v>3</v>
      </c>
      <c r="S486" s="15">
        <v>3.4</v>
      </c>
      <c r="T486" s="11" t="s">
        <v>82</v>
      </c>
      <c r="U486" s="11">
        <v>20</v>
      </c>
      <c r="V486" s="11">
        <v>0</v>
      </c>
      <c r="X486" s="11" t="s">
        <v>121</v>
      </c>
      <c r="Y486" s="318">
        <v>0</v>
      </c>
      <c r="Z486" s="318"/>
      <c r="AA486" s="318"/>
    </row>
    <row r="487" spans="1:29" x14ac:dyDescent="0.25">
      <c r="A487" s="8">
        <v>41566</v>
      </c>
      <c r="B487" s="9">
        <v>1</v>
      </c>
      <c r="C487" s="10" t="s">
        <v>61</v>
      </c>
      <c r="D487" s="10" t="s">
        <v>62</v>
      </c>
      <c r="E487" s="11" t="s">
        <v>77</v>
      </c>
      <c r="F487" s="10" t="s">
        <v>78</v>
      </c>
      <c r="G487" s="13" t="s">
        <v>112</v>
      </c>
      <c r="H487" s="11">
        <v>1</v>
      </c>
      <c r="I487" s="11">
        <f t="shared" si="10"/>
        <v>0.05</v>
      </c>
      <c r="J487" s="11">
        <v>28</v>
      </c>
      <c r="K487" s="11" t="s">
        <v>34</v>
      </c>
      <c r="M487" s="11" t="s">
        <v>35</v>
      </c>
      <c r="Q487" s="11" t="s">
        <v>35</v>
      </c>
      <c r="R487" s="11">
        <v>4</v>
      </c>
      <c r="S487" s="15">
        <v>3.7</v>
      </c>
      <c r="T487" s="11" t="s">
        <v>80</v>
      </c>
      <c r="U487" s="11">
        <v>21</v>
      </c>
      <c r="V487" s="11">
        <v>0</v>
      </c>
      <c r="X487" s="11" t="s">
        <v>121</v>
      </c>
      <c r="Y487" s="11">
        <v>0</v>
      </c>
    </row>
    <row r="488" spans="1:29" x14ac:dyDescent="0.25">
      <c r="A488" s="8">
        <v>41566</v>
      </c>
      <c r="B488" s="9">
        <v>1</v>
      </c>
      <c r="C488" s="10" t="s">
        <v>61</v>
      </c>
      <c r="D488" s="10" t="s">
        <v>62</v>
      </c>
      <c r="E488" s="11" t="s">
        <v>77</v>
      </c>
      <c r="F488" s="10" t="s">
        <v>78</v>
      </c>
      <c r="G488" s="13" t="s">
        <v>112</v>
      </c>
      <c r="H488" s="11">
        <v>1</v>
      </c>
      <c r="I488" s="11">
        <f t="shared" si="10"/>
        <v>0.05</v>
      </c>
      <c r="J488" s="11">
        <v>28</v>
      </c>
      <c r="K488" s="11" t="s">
        <v>34</v>
      </c>
      <c r="M488" s="11" t="s">
        <v>35</v>
      </c>
      <c r="Q488" s="11" t="s">
        <v>35</v>
      </c>
      <c r="R488" s="11">
        <v>5</v>
      </c>
      <c r="S488" s="15">
        <v>4.7</v>
      </c>
      <c r="T488" s="11" t="s">
        <v>82</v>
      </c>
      <c r="U488" s="11">
        <v>15</v>
      </c>
      <c r="V488" s="318">
        <v>1</v>
      </c>
      <c r="W488" s="318"/>
      <c r="X488" s="318" t="s">
        <v>118</v>
      </c>
      <c r="Y488" s="11">
        <v>0</v>
      </c>
      <c r="AA488" s="11" t="s">
        <v>484</v>
      </c>
    </row>
    <row r="489" spans="1:29" x14ac:dyDescent="0.25">
      <c r="A489" s="8">
        <v>41566</v>
      </c>
      <c r="B489" s="9">
        <v>1</v>
      </c>
      <c r="C489" s="10" t="s">
        <v>61</v>
      </c>
      <c r="D489" s="10" t="s">
        <v>62</v>
      </c>
      <c r="E489" s="11" t="s">
        <v>77</v>
      </c>
      <c r="F489" s="10" t="s">
        <v>78</v>
      </c>
      <c r="G489" s="13" t="s">
        <v>79</v>
      </c>
      <c r="H489" s="11">
        <v>1</v>
      </c>
      <c r="I489" s="11">
        <f t="shared" si="10"/>
        <v>0.05</v>
      </c>
      <c r="J489" s="11">
        <v>28</v>
      </c>
      <c r="K489" s="11" t="s">
        <v>34</v>
      </c>
      <c r="M489" s="11" t="s">
        <v>35</v>
      </c>
      <c r="Q489" s="11" t="s">
        <v>35</v>
      </c>
      <c r="R489" s="11">
        <v>6</v>
      </c>
      <c r="S489" s="15">
        <v>7.2</v>
      </c>
      <c r="T489" s="11" t="s">
        <v>82</v>
      </c>
      <c r="U489" s="11">
        <v>11</v>
      </c>
      <c r="V489" s="11">
        <v>0</v>
      </c>
      <c r="Y489" s="318">
        <v>0</v>
      </c>
      <c r="Z489" s="318"/>
      <c r="AA489" s="318"/>
    </row>
    <row r="490" spans="1:29" x14ac:dyDescent="0.25">
      <c r="A490" s="8">
        <v>41566</v>
      </c>
      <c r="B490" s="9">
        <v>1</v>
      </c>
      <c r="C490" s="10" t="s">
        <v>61</v>
      </c>
      <c r="D490" s="10" t="s">
        <v>62</v>
      </c>
      <c r="E490" s="11" t="s">
        <v>77</v>
      </c>
      <c r="F490" s="10" t="s">
        <v>78</v>
      </c>
      <c r="G490" s="13" t="s">
        <v>83</v>
      </c>
      <c r="H490" s="11">
        <v>1</v>
      </c>
      <c r="I490" s="11">
        <f t="shared" si="10"/>
        <v>0.05</v>
      </c>
      <c r="J490" s="11">
        <v>28</v>
      </c>
      <c r="K490" s="11" t="s">
        <v>34</v>
      </c>
      <c r="M490" s="11" t="s">
        <v>35</v>
      </c>
      <c r="Q490" s="11" t="s">
        <v>35</v>
      </c>
      <c r="R490" s="11">
        <v>7</v>
      </c>
      <c r="S490" s="15">
        <v>11.5</v>
      </c>
      <c r="T490" s="11" t="s">
        <v>80</v>
      </c>
      <c r="U490" s="11">
        <v>15</v>
      </c>
      <c r="V490" s="11">
        <v>0</v>
      </c>
      <c r="Y490" s="11">
        <v>0</v>
      </c>
    </row>
    <row r="491" spans="1:29" x14ac:dyDescent="0.25">
      <c r="A491" s="8">
        <v>41566</v>
      </c>
      <c r="B491" s="9">
        <v>1</v>
      </c>
      <c r="C491" s="10" t="s">
        <v>61</v>
      </c>
      <c r="D491" s="10" t="s">
        <v>62</v>
      </c>
      <c r="E491" s="11" t="s">
        <v>77</v>
      </c>
      <c r="F491" s="10" t="s">
        <v>78</v>
      </c>
      <c r="G491" s="13" t="s">
        <v>83</v>
      </c>
      <c r="H491" s="11">
        <v>1</v>
      </c>
      <c r="I491" s="11">
        <f t="shared" si="10"/>
        <v>0.05</v>
      </c>
      <c r="J491" s="11">
        <v>28</v>
      </c>
      <c r="K491" s="11" t="s">
        <v>34</v>
      </c>
      <c r="M491" s="11" t="s">
        <v>35</v>
      </c>
      <c r="Q491" s="11" t="s">
        <v>35</v>
      </c>
      <c r="R491" s="11">
        <v>8</v>
      </c>
      <c r="S491" s="15">
        <v>12.2</v>
      </c>
      <c r="T491" s="11" t="s">
        <v>82</v>
      </c>
      <c r="U491" s="11">
        <v>10</v>
      </c>
      <c r="V491" s="11">
        <v>0</v>
      </c>
      <c r="X491" s="11" t="s">
        <v>123</v>
      </c>
      <c r="Y491" s="11">
        <v>0</v>
      </c>
    </row>
    <row r="492" spans="1:29" x14ac:dyDescent="0.25">
      <c r="A492" s="8">
        <v>41566</v>
      </c>
      <c r="B492" s="9">
        <v>1</v>
      </c>
      <c r="C492" s="10" t="s">
        <v>61</v>
      </c>
      <c r="D492" s="10" t="s">
        <v>62</v>
      </c>
      <c r="E492" s="11" t="s">
        <v>77</v>
      </c>
      <c r="F492" s="10" t="s">
        <v>78</v>
      </c>
      <c r="G492" s="13" t="s">
        <v>79</v>
      </c>
      <c r="H492" s="11">
        <v>1</v>
      </c>
      <c r="I492" s="11">
        <f t="shared" si="10"/>
        <v>0.05</v>
      </c>
      <c r="J492" s="11">
        <v>28</v>
      </c>
      <c r="K492" s="11" t="s">
        <v>34</v>
      </c>
      <c r="M492" s="11" t="s">
        <v>35</v>
      </c>
      <c r="Q492" s="11" t="s">
        <v>35</v>
      </c>
      <c r="R492" s="11">
        <v>9</v>
      </c>
      <c r="S492" s="15">
        <v>19.5</v>
      </c>
      <c r="T492" s="11" t="s">
        <v>104</v>
      </c>
      <c r="U492" s="11">
        <v>10</v>
      </c>
      <c r="V492" s="318">
        <v>1</v>
      </c>
      <c r="W492" s="318"/>
      <c r="X492" s="318" t="s">
        <v>119</v>
      </c>
      <c r="Y492" s="11">
        <v>0</v>
      </c>
      <c r="AA492" s="11" t="s">
        <v>503</v>
      </c>
    </row>
    <row r="493" spans="1:29" x14ac:dyDescent="0.25">
      <c r="A493" s="8">
        <v>41566</v>
      </c>
      <c r="B493" s="9">
        <v>1</v>
      </c>
      <c r="C493" s="10" t="s">
        <v>61</v>
      </c>
      <c r="D493" s="10" t="s">
        <v>63</v>
      </c>
      <c r="E493" s="11" t="s">
        <v>77</v>
      </c>
      <c r="F493" s="10" t="s">
        <v>78</v>
      </c>
      <c r="G493" s="13" t="s">
        <v>79</v>
      </c>
      <c r="H493" s="11">
        <v>1</v>
      </c>
      <c r="I493" s="11">
        <f t="shared" si="10"/>
        <v>0.05</v>
      </c>
      <c r="J493" s="11">
        <v>28</v>
      </c>
      <c r="K493" s="11" t="s">
        <v>34</v>
      </c>
      <c r="M493" s="11" t="s">
        <v>35</v>
      </c>
      <c r="Q493" s="11" t="s">
        <v>35</v>
      </c>
      <c r="R493" s="11">
        <v>1</v>
      </c>
      <c r="S493" s="15">
        <v>0.1</v>
      </c>
      <c r="T493" s="11" t="s">
        <v>80</v>
      </c>
      <c r="U493" s="11">
        <v>7</v>
      </c>
      <c r="V493" s="11">
        <v>0</v>
      </c>
      <c r="Y493" s="318">
        <v>0</v>
      </c>
      <c r="Z493" s="318"/>
      <c r="AA493" s="318"/>
    </row>
    <row r="494" spans="1:29" x14ac:dyDescent="0.25">
      <c r="A494" s="8">
        <v>41566</v>
      </c>
      <c r="B494" s="9">
        <v>1</v>
      </c>
      <c r="C494" s="10" t="s">
        <v>61</v>
      </c>
      <c r="D494" s="10" t="s">
        <v>63</v>
      </c>
      <c r="E494" s="11" t="s">
        <v>77</v>
      </c>
      <c r="F494" s="10" t="s">
        <v>78</v>
      </c>
      <c r="G494" s="13" t="s">
        <v>87</v>
      </c>
      <c r="H494" s="11">
        <v>1</v>
      </c>
      <c r="I494" s="11">
        <f t="shared" si="10"/>
        <v>0.05</v>
      </c>
      <c r="J494" s="11">
        <v>28</v>
      </c>
      <c r="K494" s="11" t="s">
        <v>34</v>
      </c>
      <c r="M494" s="11" t="s">
        <v>35</v>
      </c>
      <c r="Q494" s="11" t="s">
        <v>35</v>
      </c>
      <c r="R494" s="11">
        <v>2</v>
      </c>
      <c r="S494" s="15">
        <v>1.6</v>
      </c>
      <c r="T494" s="11" t="s">
        <v>80</v>
      </c>
      <c r="U494" s="11">
        <v>34</v>
      </c>
      <c r="V494" s="11">
        <v>0</v>
      </c>
      <c r="X494" s="11" t="s">
        <v>124</v>
      </c>
      <c r="Y494" s="11">
        <v>0</v>
      </c>
    </row>
    <row r="495" spans="1:29" x14ac:dyDescent="0.25">
      <c r="A495" s="8">
        <v>41566</v>
      </c>
      <c r="B495" s="9">
        <v>1</v>
      </c>
      <c r="C495" s="10" t="s">
        <v>61</v>
      </c>
      <c r="D495" s="10" t="s">
        <v>63</v>
      </c>
      <c r="E495" s="11" t="s">
        <v>77</v>
      </c>
      <c r="F495" s="10" t="s">
        <v>78</v>
      </c>
      <c r="G495" s="13" t="s">
        <v>79</v>
      </c>
      <c r="H495" s="11">
        <v>1</v>
      </c>
      <c r="I495" s="11">
        <f t="shared" si="10"/>
        <v>0.05</v>
      </c>
      <c r="J495" s="11">
        <v>28</v>
      </c>
      <c r="K495" s="11" t="s">
        <v>34</v>
      </c>
      <c r="M495" s="11" t="s">
        <v>35</v>
      </c>
      <c r="Q495" s="11" t="s">
        <v>35</v>
      </c>
      <c r="R495" s="11">
        <v>3</v>
      </c>
      <c r="S495" s="15">
        <v>2.2000000000000002</v>
      </c>
      <c r="T495" s="11" t="s">
        <v>80</v>
      </c>
      <c r="U495" s="11">
        <v>13</v>
      </c>
      <c r="V495" s="11">
        <v>0</v>
      </c>
      <c r="Y495" s="11">
        <v>0</v>
      </c>
      <c r="AA495" s="11" t="s">
        <v>462</v>
      </c>
    </row>
    <row r="496" spans="1:29" x14ac:dyDescent="0.25">
      <c r="A496" s="8">
        <v>41566</v>
      </c>
      <c r="B496" s="9">
        <v>1</v>
      </c>
      <c r="C496" s="10" t="s">
        <v>61</v>
      </c>
      <c r="D496" s="10" t="s">
        <v>63</v>
      </c>
      <c r="E496" s="11" t="s">
        <v>77</v>
      </c>
      <c r="F496" s="10" t="s">
        <v>78</v>
      </c>
      <c r="G496" s="13" t="s">
        <v>79</v>
      </c>
      <c r="H496" s="11">
        <v>1</v>
      </c>
      <c r="I496" s="11">
        <f t="shared" si="10"/>
        <v>0.05</v>
      </c>
      <c r="J496" s="11">
        <v>28</v>
      </c>
      <c r="K496" s="11" t="s">
        <v>34</v>
      </c>
      <c r="M496" s="11" t="s">
        <v>35</v>
      </c>
      <c r="Q496" s="11" t="s">
        <v>35</v>
      </c>
      <c r="R496" s="11">
        <v>4</v>
      </c>
      <c r="S496" s="15">
        <v>3</v>
      </c>
      <c r="T496" s="11" t="s">
        <v>80</v>
      </c>
      <c r="U496" s="11">
        <v>13</v>
      </c>
      <c r="V496" s="11">
        <v>0</v>
      </c>
      <c r="Y496" s="11">
        <v>0</v>
      </c>
      <c r="AA496" s="11" t="s">
        <v>462</v>
      </c>
    </row>
    <row r="497" spans="1:27" x14ac:dyDescent="0.25">
      <c r="A497" s="8">
        <v>41566</v>
      </c>
      <c r="B497" s="9">
        <v>1</v>
      </c>
      <c r="C497" s="10" t="s">
        <v>61</v>
      </c>
      <c r="D497" s="10" t="s">
        <v>63</v>
      </c>
      <c r="E497" s="11" t="s">
        <v>77</v>
      </c>
      <c r="F497" s="10" t="s">
        <v>78</v>
      </c>
      <c r="G497" s="13" t="s">
        <v>79</v>
      </c>
      <c r="H497" s="11">
        <v>1</v>
      </c>
      <c r="I497" s="11">
        <f t="shared" si="10"/>
        <v>0.05</v>
      </c>
      <c r="J497" s="11">
        <v>28</v>
      </c>
      <c r="K497" s="11" t="s">
        <v>34</v>
      </c>
      <c r="M497" s="11" t="s">
        <v>35</v>
      </c>
      <c r="Q497" s="11" t="s">
        <v>35</v>
      </c>
      <c r="R497" s="11">
        <v>5</v>
      </c>
      <c r="S497" s="15">
        <v>4.0999999999999996</v>
      </c>
      <c r="T497" s="11" t="s">
        <v>80</v>
      </c>
      <c r="U497" s="11">
        <v>13</v>
      </c>
      <c r="V497" s="11">
        <v>0</v>
      </c>
      <c r="X497" s="11" t="s">
        <v>125</v>
      </c>
      <c r="Y497" s="11">
        <v>0</v>
      </c>
      <c r="AA497" s="11" t="s">
        <v>462</v>
      </c>
    </row>
    <row r="498" spans="1:27" x14ac:dyDescent="0.25">
      <c r="A498" s="8">
        <v>41566</v>
      </c>
      <c r="B498" s="9">
        <v>1</v>
      </c>
      <c r="C498" s="10" t="s">
        <v>61</v>
      </c>
      <c r="D498" s="10" t="s">
        <v>63</v>
      </c>
      <c r="E498" s="11" t="s">
        <v>77</v>
      </c>
      <c r="F498" s="10" t="s">
        <v>78</v>
      </c>
      <c r="G498" s="13" t="s">
        <v>112</v>
      </c>
      <c r="H498" s="11">
        <v>1</v>
      </c>
      <c r="I498" s="11">
        <f t="shared" si="10"/>
        <v>0.05</v>
      </c>
      <c r="J498" s="11">
        <v>28</v>
      </c>
      <c r="K498" s="11" t="s">
        <v>34</v>
      </c>
      <c r="M498" s="11" t="s">
        <v>35</v>
      </c>
      <c r="Q498" s="11" t="s">
        <v>35</v>
      </c>
      <c r="R498" s="11">
        <v>6</v>
      </c>
      <c r="S498" s="15">
        <v>7.1</v>
      </c>
      <c r="T498" s="11" t="s">
        <v>80</v>
      </c>
      <c r="U498" s="11">
        <v>16</v>
      </c>
      <c r="V498" s="11">
        <v>0</v>
      </c>
      <c r="X498" s="11" t="s">
        <v>125</v>
      </c>
      <c r="Y498" s="11">
        <v>0</v>
      </c>
    </row>
    <row r="499" spans="1:27" x14ac:dyDescent="0.25">
      <c r="A499" s="8">
        <v>41566</v>
      </c>
      <c r="B499" s="9">
        <v>1</v>
      </c>
      <c r="C499" s="10" t="s">
        <v>61</v>
      </c>
      <c r="D499" s="10" t="s">
        <v>63</v>
      </c>
      <c r="E499" s="11" t="s">
        <v>77</v>
      </c>
      <c r="F499" s="10" t="s">
        <v>78</v>
      </c>
      <c r="G499" s="13" t="s">
        <v>79</v>
      </c>
      <c r="H499" s="11">
        <v>1</v>
      </c>
      <c r="I499" s="11">
        <f t="shared" si="10"/>
        <v>0.05</v>
      </c>
      <c r="J499" s="11">
        <v>28</v>
      </c>
      <c r="K499" s="11" t="s">
        <v>34</v>
      </c>
      <c r="M499" s="11" t="s">
        <v>35</v>
      </c>
      <c r="Q499" s="11" t="s">
        <v>35</v>
      </c>
      <c r="R499" s="11">
        <v>7</v>
      </c>
      <c r="S499" s="15">
        <v>9</v>
      </c>
      <c r="T499" s="11" t="s">
        <v>80</v>
      </c>
      <c r="U499" s="11">
        <v>12</v>
      </c>
      <c r="V499" s="11">
        <v>0</v>
      </c>
      <c r="Y499" s="11">
        <v>0</v>
      </c>
    </row>
    <row r="500" spans="1:27" x14ac:dyDescent="0.25">
      <c r="A500" s="8">
        <v>41566</v>
      </c>
      <c r="B500" s="9">
        <v>1</v>
      </c>
      <c r="C500" s="10" t="s">
        <v>61</v>
      </c>
      <c r="D500" s="10" t="s">
        <v>63</v>
      </c>
      <c r="E500" s="11" t="s">
        <v>77</v>
      </c>
      <c r="F500" s="10" t="s">
        <v>78</v>
      </c>
      <c r="G500" s="13" t="s">
        <v>83</v>
      </c>
      <c r="H500" s="11">
        <v>1</v>
      </c>
      <c r="I500" s="11">
        <f t="shared" ref="I500:I531" si="11">H500/20</f>
        <v>0.05</v>
      </c>
      <c r="J500" s="11">
        <v>28</v>
      </c>
      <c r="K500" s="11" t="s">
        <v>34</v>
      </c>
      <c r="M500" s="11" t="s">
        <v>35</v>
      </c>
      <c r="Q500" s="11" t="s">
        <v>35</v>
      </c>
      <c r="R500" s="11">
        <v>8</v>
      </c>
      <c r="S500" s="15">
        <v>9.9</v>
      </c>
      <c r="T500" s="11" t="s">
        <v>82</v>
      </c>
      <c r="U500" s="11">
        <v>15</v>
      </c>
      <c r="V500" s="11">
        <v>0</v>
      </c>
      <c r="Y500" s="11">
        <v>0</v>
      </c>
    </row>
    <row r="501" spans="1:27" x14ac:dyDescent="0.25">
      <c r="A501" s="8">
        <v>41566</v>
      </c>
      <c r="B501" s="9">
        <v>1</v>
      </c>
      <c r="C501" s="10" t="s">
        <v>61</v>
      </c>
      <c r="D501" s="10" t="s">
        <v>63</v>
      </c>
      <c r="E501" s="11" t="s">
        <v>77</v>
      </c>
      <c r="F501" s="10" t="s">
        <v>78</v>
      </c>
      <c r="G501" s="13" t="s">
        <v>79</v>
      </c>
      <c r="H501" s="11">
        <v>1</v>
      </c>
      <c r="I501" s="11">
        <f t="shared" si="11"/>
        <v>0.05</v>
      </c>
      <c r="J501" s="11">
        <v>28</v>
      </c>
      <c r="K501" s="11" t="s">
        <v>34</v>
      </c>
      <c r="M501" s="11" t="s">
        <v>35</v>
      </c>
      <c r="Q501" s="11" t="s">
        <v>35</v>
      </c>
      <c r="R501" s="11">
        <v>9</v>
      </c>
      <c r="S501" s="15">
        <v>17.8</v>
      </c>
      <c r="T501" s="11" t="s">
        <v>82</v>
      </c>
      <c r="U501" s="11">
        <v>13</v>
      </c>
      <c r="V501" s="11">
        <v>0</v>
      </c>
      <c r="Y501" s="11">
        <v>0</v>
      </c>
    </row>
    <row r="502" spans="1:27" x14ac:dyDescent="0.25">
      <c r="A502" s="8">
        <v>41566</v>
      </c>
      <c r="B502" s="9">
        <v>1</v>
      </c>
      <c r="C502" s="10" t="s">
        <v>61</v>
      </c>
      <c r="D502" s="10" t="s">
        <v>63</v>
      </c>
      <c r="E502" s="11" t="s">
        <v>77</v>
      </c>
      <c r="F502" s="10" t="s">
        <v>78</v>
      </c>
      <c r="G502" s="13" t="s">
        <v>83</v>
      </c>
      <c r="H502" s="11">
        <v>1</v>
      </c>
      <c r="I502" s="11">
        <f t="shared" si="11"/>
        <v>0.05</v>
      </c>
      <c r="J502" s="11">
        <v>28</v>
      </c>
      <c r="K502" s="11" t="s">
        <v>34</v>
      </c>
      <c r="M502" s="11" t="s">
        <v>35</v>
      </c>
      <c r="Q502" s="11" t="s">
        <v>35</v>
      </c>
      <c r="R502" s="11">
        <v>10</v>
      </c>
      <c r="S502" s="15">
        <v>19</v>
      </c>
      <c r="T502" s="11" t="s">
        <v>80</v>
      </c>
      <c r="U502" s="11">
        <v>12</v>
      </c>
      <c r="V502" s="11">
        <v>0</v>
      </c>
      <c r="Y502" s="11">
        <v>1</v>
      </c>
      <c r="Z502" s="11" t="s">
        <v>209</v>
      </c>
    </row>
    <row r="503" spans="1:27" x14ac:dyDescent="0.25">
      <c r="A503" s="8">
        <v>41566</v>
      </c>
      <c r="B503" s="9">
        <v>1</v>
      </c>
      <c r="C503" s="10" t="s">
        <v>61</v>
      </c>
      <c r="D503" s="10" t="s">
        <v>64</v>
      </c>
      <c r="E503" s="11" t="s">
        <v>77</v>
      </c>
      <c r="F503" s="10" t="s">
        <v>78</v>
      </c>
      <c r="G503" s="13" t="s">
        <v>112</v>
      </c>
      <c r="H503" s="11">
        <v>1</v>
      </c>
      <c r="I503" s="11">
        <f t="shared" si="11"/>
        <v>0.05</v>
      </c>
      <c r="J503" s="11">
        <v>28</v>
      </c>
      <c r="K503" s="11" t="s">
        <v>34</v>
      </c>
      <c r="M503" s="11" t="s">
        <v>35</v>
      </c>
      <c r="Q503" s="11" t="s">
        <v>35</v>
      </c>
      <c r="R503" s="11">
        <v>1</v>
      </c>
      <c r="S503" s="15">
        <v>0.6</v>
      </c>
      <c r="T503" s="11" t="s">
        <v>82</v>
      </c>
      <c r="U503" s="11">
        <v>30</v>
      </c>
      <c r="V503" s="11">
        <v>0</v>
      </c>
      <c r="Y503" s="11">
        <v>0</v>
      </c>
    </row>
    <row r="504" spans="1:27" x14ac:dyDescent="0.25">
      <c r="A504" s="8">
        <v>41566</v>
      </c>
      <c r="B504" s="9">
        <v>1</v>
      </c>
      <c r="C504" s="10" t="s">
        <v>61</v>
      </c>
      <c r="D504" s="10" t="s">
        <v>64</v>
      </c>
      <c r="E504" s="11" t="s">
        <v>77</v>
      </c>
      <c r="F504" s="10" t="s">
        <v>78</v>
      </c>
      <c r="G504" s="13" t="s">
        <v>86</v>
      </c>
      <c r="H504" s="11">
        <v>1</v>
      </c>
      <c r="I504" s="11">
        <f t="shared" si="11"/>
        <v>0.05</v>
      </c>
      <c r="J504" s="11">
        <v>28</v>
      </c>
      <c r="K504" s="11" t="s">
        <v>34</v>
      </c>
      <c r="M504" s="11" t="s">
        <v>35</v>
      </c>
      <c r="Q504" s="11" t="s">
        <v>35</v>
      </c>
      <c r="R504" s="11">
        <v>2</v>
      </c>
      <c r="S504" s="15">
        <v>3.5</v>
      </c>
      <c r="T504" s="11" t="s">
        <v>80</v>
      </c>
      <c r="U504" s="11">
        <v>12</v>
      </c>
      <c r="V504" s="318">
        <v>1</v>
      </c>
      <c r="X504" s="318" t="s">
        <v>127</v>
      </c>
      <c r="Y504" s="11">
        <v>0</v>
      </c>
    </row>
    <row r="505" spans="1:27" x14ac:dyDescent="0.25">
      <c r="A505" s="8">
        <v>41566</v>
      </c>
      <c r="B505" s="9">
        <v>1</v>
      </c>
      <c r="C505" s="10" t="s">
        <v>61</v>
      </c>
      <c r="D505" s="10" t="s">
        <v>64</v>
      </c>
      <c r="E505" s="11" t="s">
        <v>77</v>
      </c>
      <c r="F505" s="10" t="s">
        <v>78</v>
      </c>
      <c r="G505" s="13" t="s">
        <v>98</v>
      </c>
      <c r="H505" s="11">
        <v>1</v>
      </c>
      <c r="I505" s="11">
        <f t="shared" si="11"/>
        <v>0.05</v>
      </c>
      <c r="J505" s="11">
        <v>28</v>
      </c>
      <c r="K505" s="11" t="s">
        <v>34</v>
      </c>
      <c r="M505" s="11" t="s">
        <v>35</v>
      </c>
      <c r="Q505" s="11" t="s">
        <v>35</v>
      </c>
      <c r="R505" s="11">
        <v>3</v>
      </c>
      <c r="S505" s="15">
        <v>4</v>
      </c>
      <c r="T505" s="11" t="s">
        <v>80</v>
      </c>
      <c r="U505" s="11">
        <v>33</v>
      </c>
      <c r="V505" s="11">
        <v>0</v>
      </c>
      <c r="Y505" s="318">
        <v>0</v>
      </c>
      <c r="Z505" s="318"/>
      <c r="AA505" s="318"/>
    </row>
    <row r="506" spans="1:27" x14ac:dyDescent="0.25">
      <c r="A506" s="8">
        <v>41566</v>
      </c>
      <c r="B506" s="9">
        <v>1</v>
      </c>
      <c r="C506" s="10" t="s">
        <v>61</v>
      </c>
      <c r="D506" s="10" t="s">
        <v>64</v>
      </c>
      <c r="E506" s="11" t="s">
        <v>77</v>
      </c>
      <c r="F506" s="10" t="s">
        <v>78</v>
      </c>
      <c r="G506" s="13" t="s">
        <v>112</v>
      </c>
      <c r="H506" s="11">
        <v>1</v>
      </c>
      <c r="I506" s="11">
        <f t="shared" si="11"/>
        <v>0.05</v>
      </c>
      <c r="J506" s="11">
        <v>28</v>
      </c>
      <c r="K506" s="11" t="s">
        <v>34</v>
      </c>
      <c r="M506" s="11" t="s">
        <v>35</v>
      </c>
      <c r="Q506" s="11" t="s">
        <v>35</v>
      </c>
      <c r="R506" s="11">
        <v>4</v>
      </c>
      <c r="S506" s="15">
        <v>5.7</v>
      </c>
      <c r="T506" s="11" t="s">
        <v>104</v>
      </c>
      <c r="U506" s="11">
        <v>29</v>
      </c>
      <c r="V506" s="11">
        <v>0</v>
      </c>
      <c r="Y506" s="11">
        <v>0</v>
      </c>
    </row>
    <row r="507" spans="1:27" x14ac:dyDescent="0.25">
      <c r="A507" s="8">
        <v>41566</v>
      </c>
      <c r="B507" s="9">
        <v>1</v>
      </c>
      <c r="C507" s="10" t="s">
        <v>61</v>
      </c>
      <c r="D507" s="10" t="s">
        <v>64</v>
      </c>
      <c r="E507" s="11" t="s">
        <v>77</v>
      </c>
      <c r="F507" s="10" t="s">
        <v>78</v>
      </c>
      <c r="G507" s="13" t="s">
        <v>79</v>
      </c>
      <c r="H507" s="11">
        <v>1</v>
      </c>
      <c r="I507" s="11">
        <f t="shared" si="11"/>
        <v>0.05</v>
      </c>
      <c r="J507" s="11">
        <v>28</v>
      </c>
      <c r="K507" s="11" t="s">
        <v>34</v>
      </c>
      <c r="M507" s="11" t="s">
        <v>35</v>
      </c>
      <c r="Q507" s="11" t="s">
        <v>35</v>
      </c>
      <c r="R507" s="11">
        <v>5</v>
      </c>
      <c r="S507" s="15">
        <v>9</v>
      </c>
      <c r="T507" s="11" t="s">
        <v>80</v>
      </c>
      <c r="U507" s="11">
        <v>10</v>
      </c>
      <c r="V507" s="11">
        <v>0</v>
      </c>
      <c r="Y507" s="11">
        <v>0</v>
      </c>
      <c r="AA507" s="11" t="s">
        <v>462</v>
      </c>
    </row>
    <row r="508" spans="1:27" x14ac:dyDescent="0.25">
      <c r="A508" s="8">
        <v>41566</v>
      </c>
      <c r="B508" s="9">
        <v>1</v>
      </c>
      <c r="C508" s="10" t="s">
        <v>61</v>
      </c>
      <c r="D508" s="10" t="s">
        <v>64</v>
      </c>
      <c r="E508" s="11" t="s">
        <v>77</v>
      </c>
      <c r="F508" s="10" t="s">
        <v>78</v>
      </c>
      <c r="G508" s="13" t="s">
        <v>79</v>
      </c>
      <c r="H508" s="11">
        <v>1</v>
      </c>
      <c r="I508" s="11">
        <f t="shared" si="11"/>
        <v>0.05</v>
      </c>
      <c r="J508" s="11">
        <v>28</v>
      </c>
      <c r="K508" s="11" t="s">
        <v>34</v>
      </c>
      <c r="M508" s="11" t="s">
        <v>35</v>
      </c>
      <c r="Q508" s="11" t="s">
        <v>35</v>
      </c>
      <c r="R508" s="11">
        <v>6</v>
      </c>
      <c r="S508" s="15">
        <v>10</v>
      </c>
      <c r="T508" s="11" t="s">
        <v>82</v>
      </c>
      <c r="U508" s="11">
        <v>10</v>
      </c>
      <c r="V508" s="11">
        <v>0</v>
      </c>
      <c r="Y508" s="11">
        <v>0</v>
      </c>
    </row>
    <row r="509" spans="1:27" x14ac:dyDescent="0.25">
      <c r="A509" s="8">
        <v>41566</v>
      </c>
      <c r="B509" s="9">
        <v>1</v>
      </c>
      <c r="C509" s="10" t="s">
        <v>61</v>
      </c>
      <c r="D509" s="10" t="s">
        <v>64</v>
      </c>
      <c r="E509" s="11" t="s">
        <v>77</v>
      </c>
      <c r="F509" s="10" t="s">
        <v>78</v>
      </c>
      <c r="G509" s="13" t="s">
        <v>79</v>
      </c>
      <c r="H509" s="11">
        <v>1</v>
      </c>
      <c r="I509" s="11">
        <f t="shared" si="11"/>
        <v>0.05</v>
      </c>
      <c r="J509" s="11">
        <v>28</v>
      </c>
      <c r="K509" s="11" t="s">
        <v>34</v>
      </c>
      <c r="M509" s="11" t="s">
        <v>35</v>
      </c>
      <c r="Q509" s="11" t="s">
        <v>35</v>
      </c>
      <c r="R509" s="11">
        <v>7</v>
      </c>
      <c r="S509" s="15">
        <v>13.2</v>
      </c>
      <c r="T509" s="11" t="s">
        <v>80</v>
      </c>
      <c r="U509" s="11">
        <v>11</v>
      </c>
      <c r="V509" s="11">
        <v>0</v>
      </c>
      <c r="Y509" s="11">
        <v>0</v>
      </c>
    </row>
    <row r="510" spans="1:27" x14ac:dyDescent="0.25">
      <c r="A510" s="8">
        <v>41566</v>
      </c>
      <c r="B510" s="9">
        <v>1</v>
      </c>
      <c r="C510" s="10" t="s">
        <v>61</v>
      </c>
      <c r="D510" s="10" t="s">
        <v>64</v>
      </c>
      <c r="E510" s="11" t="s">
        <v>77</v>
      </c>
      <c r="F510" s="10" t="s">
        <v>78</v>
      </c>
      <c r="G510" s="13" t="s">
        <v>79</v>
      </c>
      <c r="H510" s="11">
        <v>1</v>
      </c>
      <c r="I510" s="11">
        <f t="shared" si="11"/>
        <v>0.05</v>
      </c>
      <c r="J510" s="11">
        <v>28</v>
      </c>
      <c r="K510" s="11" t="s">
        <v>34</v>
      </c>
      <c r="M510" s="11" t="s">
        <v>35</v>
      </c>
      <c r="Q510" s="11" t="s">
        <v>35</v>
      </c>
      <c r="R510" s="11">
        <v>8</v>
      </c>
      <c r="S510" s="15">
        <v>15.7</v>
      </c>
      <c r="T510" s="11" t="s">
        <v>82</v>
      </c>
      <c r="U510" s="11">
        <v>8</v>
      </c>
      <c r="V510" s="11">
        <v>0</v>
      </c>
      <c r="X510" s="11" t="s">
        <v>123</v>
      </c>
      <c r="Y510" s="11">
        <v>0</v>
      </c>
    </row>
    <row r="511" spans="1:27" x14ac:dyDescent="0.25">
      <c r="A511" s="8">
        <v>41566</v>
      </c>
      <c r="B511" s="9">
        <v>1</v>
      </c>
      <c r="C511" s="10" t="s">
        <v>61</v>
      </c>
      <c r="D511" s="10" t="s">
        <v>64</v>
      </c>
      <c r="E511" s="11" t="s">
        <v>77</v>
      </c>
      <c r="F511" s="10" t="s">
        <v>78</v>
      </c>
      <c r="G511" s="13" t="s">
        <v>86</v>
      </c>
      <c r="H511" s="11">
        <v>1</v>
      </c>
      <c r="I511" s="11">
        <f t="shared" si="11"/>
        <v>0.05</v>
      </c>
      <c r="J511" s="11">
        <v>28</v>
      </c>
      <c r="K511" s="11" t="s">
        <v>34</v>
      </c>
      <c r="M511" s="11" t="s">
        <v>35</v>
      </c>
      <c r="Q511" s="11" t="s">
        <v>35</v>
      </c>
      <c r="R511" s="11">
        <v>9</v>
      </c>
      <c r="S511" s="15">
        <v>16.3</v>
      </c>
      <c r="T511" s="11" t="s">
        <v>82</v>
      </c>
      <c r="U511" s="11">
        <v>13</v>
      </c>
      <c r="V511" s="318">
        <v>1</v>
      </c>
      <c r="X511" s="318" t="s">
        <v>126</v>
      </c>
      <c r="Y511" s="11">
        <v>1</v>
      </c>
      <c r="Z511" s="11" t="s">
        <v>138</v>
      </c>
      <c r="AA511" s="11" t="s">
        <v>504</v>
      </c>
    </row>
    <row r="512" spans="1:27" x14ac:dyDescent="0.25">
      <c r="A512" s="8">
        <v>41566</v>
      </c>
      <c r="B512" s="9">
        <v>1</v>
      </c>
      <c r="C512" s="10" t="s">
        <v>61</v>
      </c>
      <c r="D512" s="10" t="s">
        <v>64</v>
      </c>
      <c r="E512" s="11" t="s">
        <v>77</v>
      </c>
      <c r="F512" s="10" t="s">
        <v>78</v>
      </c>
      <c r="G512" s="13" t="s">
        <v>79</v>
      </c>
      <c r="H512" s="11">
        <v>1</v>
      </c>
      <c r="I512" s="11">
        <f t="shared" si="11"/>
        <v>0.05</v>
      </c>
      <c r="J512" s="11">
        <v>28</v>
      </c>
      <c r="K512" s="11" t="s">
        <v>34</v>
      </c>
      <c r="M512" s="11" t="s">
        <v>35</v>
      </c>
      <c r="Q512" s="11" t="s">
        <v>35</v>
      </c>
      <c r="R512" s="11">
        <v>10</v>
      </c>
      <c r="S512" s="15">
        <v>20.7</v>
      </c>
      <c r="T512" s="11" t="s">
        <v>80</v>
      </c>
      <c r="U512" s="11">
        <v>10</v>
      </c>
      <c r="V512" s="11">
        <v>0</v>
      </c>
      <c r="X512" s="11" t="s">
        <v>128</v>
      </c>
      <c r="Y512" s="11">
        <v>0</v>
      </c>
    </row>
    <row r="513" spans="1:27" x14ac:dyDescent="0.25">
      <c r="A513" s="8">
        <v>41569</v>
      </c>
      <c r="B513" s="9">
        <v>2</v>
      </c>
      <c r="C513" s="10" t="s">
        <v>61</v>
      </c>
      <c r="D513" s="10" t="s">
        <v>62</v>
      </c>
      <c r="E513" s="11" t="s">
        <v>162</v>
      </c>
      <c r="F513" s="10" t="s">
        <v>78</v>
      </c>
      <c r="G513" s="14" t="s">
        <v>81</v>
      </c>
      <c r="H513" s="11">
        <v>1</v>
      </c>
      <c r="I513" s="11">
        <f t="shared" si="11"/>
        <v>0.05</v>
      </c>
      <c r="J513" s="11">
        <v>28</v>
      </c>
      <c r="K513" s="11" t="s">
        <v>34</v>
      </c>
      <c r="M513" s="11" t="s">
        <v>35</v>
      </c>
      <c r="Q513" s="11" t="s">
        <v>35</v>
      </c>
      <c r="R513" s="11">
        <v>1</v>
      </c>
      <c r="V513" s="318">
        <v>1</v>
      </c>
      <c r="W513" s="318"/>
      <c r="X513" s="318" t="s">
        <v>146</v>
      </c>
      <c r="Y513" s="11">
        <v>1</v>
      </c>
      <c r="Z513" s="11" t="s">
        <v>458</v>
      </c>
    </row>
    <row r="514" spans="1:27" x14ac:dyDescent="0.25">
      <c r="A514" s="8">
        <v>41569</v>
      </c>
      <c r="B514" s="9">
        <v>2</v>
      </c>
      <c r="C514" s="10" t="s">
        <v>61</v>
      </c>
      <c r="D514" s="10" t="s">
        <v>62</v>
      </c>
      <c r="E514" s="11" t="s">
        <v>162</v>
      </c>
      <c r="F514" s="10" t="s">
        <v>78</v>
      </c>
      <c r="G514" s="14" t="s">
        <v>98</v>
      </c>
      <c r="H514" s="11">
        <v>1</v>
      </c>
      <c r="I514" s="11">
        <f t="shared" si="11"/>
        <v>0.05</v>
      </c>
      <c r="J514" s="11">
        <v>28</v>
      </c>
      <c r="K514" s="11" t="s">
        <v>34</v>
      </c>
      <c r="M514" s="11" t="s">
        <v>35</v>
      </c>
      <c r="Q514" s="11" t="s">
        <v>35</v>
      </c>
      <c r="R514" s="11">
        <v>2</v>
      </c>
      <c r="V514" s="11">
        <v>0</v>
      </c>
      <c r="Y514" s="11">
        <v>0</v>
      </c>
    </row>
    <row r="515" spans="1:27" x14ac:dyDescent="0.25">
      <c r="A515" s="8">
        <v>41569</v>
      </c>
      <c r="B515" s="9">
        <v>2</v>
      </c>
      <c r="C515" s="10" t="s">
        <v>61</v>
      </c>
      <c r="D515" s="10" t="s">
        <v>62</v>
      </c>
      <c r="E515" s="11" t="s">
        <v>162</v>
      </c>
      <c r="F515" s="10" t="s">
        <v>78</v>
      </c>
      <c r="G515" s="13" t="s">
        <v>112</v>
      </c>
      <c r="H515" s="11">
        <v>1</v>
      </c>
      <c r="I515" s="11">
        <f t="shared" si="11"/>
        <v>0.05</v>
      </c>
      <c r="J515" s="11">
        <v>28</v>
      </c>
      <c r="K515" s="11" t="s">
        <v>34</v>
      </c>
      <c r="M515" s="11" t="s">
        <v>35</v>
      </c>
      <c r="Q515" s="11" t="s">
        <v>35</v>
      </c>
      <c r="R515" s="11">
        <v>3</v>
      </c>
      <c r="V515" s="11">
        <v>0</v>
      </c>
      <c r="Y515" s="11">
        <v>0</v>
      </c>
    </row>
    <row r="516" spans="1:27" x14ac:dyDescent="0.25">
      <c r="A516" s="8">
        <v>41569</v>
      </c>
      <c r="B516" s="9">
        <v>2</v>
      </c>
      <c r="C516" s="10" t="s">
        <v>61</v>
      </c>
      <c r="D516" s="10" t="s">
        <v>62</v>
      </c>
      <c r="E516" s="11" t="s">
        <v>162</v>
      </c>
      <c r="F516" s="10" t="s">
        <v>78</v>
      </c>
      <c r="G516" s="13" t="s">
        <v>112</v>
      </c>
      <c r="H516" s="11">
        <v>1</v>
      </c>
      <c r="I516" s="11">
        <f t="shared" si="11"/>
        <v>0.05</v>
      </c>
      <c r="J516" s="11">
        <v>28</v>
      </c>
      <c r="K516" s="11" t="s">
        <v>34</v>
      </c>
      <c r="M516" s="11" t="s">
        <v>35</v>
      </c>
      <c r="Q516" s="11" t="s">
        <v>35</v>
      </c>
      <c r="R516" s="11">
        <v>4</v>
      </c>
      <c r="V516" s="11">
        <v>0</v>
      </c>
      <c r="Y516" s="11">
        <v>0</v>
      </c>
    </row>
    <row r="517" spans="1:27" x14ac:dyDescent="0.25">
      <c r="A517" s="8">
        <v>41569</v>
      </c>
      <c r="B517" s="9">
        <v>2</v>
      </c>
      <c r="C517" s="10" t="s">
        <v>61</v>
      </c>
      <c r="D517" s="10" t="s">
        <v>62</v>
      </c>
      <c r="E517" s="11" t="s">
        <v>162</v>
      </c>
      <c r="F517" s="10" t="s">
        <v>78</v>
      </c>
      <c r="G517" s="13" t="s">
        <v>112</v>
      </c>
      <c r="H517" s="11">
        <v>1</v>
      </c>
      <c r="I517" s="11">
        <f t="shared" si="11"/>
        <v>0.05</v>
      </c>
      <c r="J517" s="11">
        <v>28</v>
      </c>
      <c r="K517" s="11" t="s">
        <v>34</v>
      </c>
      <c r="M517" s="11" t="s">
        <v>35</v>
      </c>
      <c r="Q517" s="11" t="s">
        <v>35</v>
      </c>
      <c r="R517" s="11">
        <v>5</v>
      </c>
      <c r="V517" s="318">
        <v>1</v>
      </c>
      <c r="W517" s="318"/>
      <c r="X517" s="318" t="s">
        <v>146</v>
      </c>
      <c r="Y517" s="11">
        <v>1</v>
      </c>
      <c r="Z517" s="11" t="s">
        <v>486</v>
      </c>
    </row>
    <row r="518" spans="1:27" x14ac:dyDescent="0.25">
      <c r="A518" s="8">
        <v>41569</v>
      </c>
      <c r="B518" s="9">
        <v>2</v>
      </c>
      <c r="C518" s="10" t="s">
        <v>61</v>
      </c>
      <c r="D518" s="10" t="s">
        <v>62</v>
      </c>
      <c r="E518" s="11" t="s">
        <v>162</v>
      </c>
      <c r="F518" s="10" t="s">
        <v>78</v>
      </c>
      <c r="G518" s="13" t="s">
        <v>79</v>
      </c>
      <c r="H518" s="11">
        <v>1</v>
      </c>
      <c r="I518" s="11">
        <f t="shared" si="11"/>
        <v>0.05</v>
      </c>
      <c r="J518" s="11">
        <v>28</v>
      </c>
      <c r="K518" s="11" t="s">
        <v>34</v>
      </c>
      <c r="M518" s="11" t="s">
        <v>35</v>
      </c>
      <c r="Q518" s="11" t="s">
        <v>35</v>
      </c>
      <c r="R518" s="11">
        <v>6</v>
      </c>
      <c r="V518" s="11">
        <v>0</v>
      </c>
      <c r="Y518" s="11">
        <v>0</v>
      </c>
    </row>
    <row r="519" spans="1:27" x14ac:dyDescent="0.25">
      <c r="A519" s="8">
        <v>41569</v>
      </c>
      <c r="B519" s="9">
        <v>2</v>
      </c>
      <c r="C519" s="10" t="s">
        <v>61</v>
      </c>
      <c r="D519" s="10" t="s">
        <v>62</v>
      </c>
      <c r="E519" s="11" t="s">
        <v>162</v>
      </c>
      <c r="F519" s="10" t="s">
        <v>78</v>
      </c>
      <c r="G519" s="14" t="s">
        <v>83</v>
      </c>
      <c r="H519" s="11">
        <v>1</v>
      </c>
      <c r="I519" s="11">
        <f t="shared" si="11"/>
        <v>0.05</v>
      </c>
      <c r="J519" s="11">
        <v>28</v>
      </c>
      <c r="K519" s="11" t="s">
        <v>34</v>
      </c>
      <c r="M519" s="11" t="s">
        <v>35</v>
      </c>
      <c r="Q519" s="11" t="s">
        <v>35</v>
      </c>
      <c r="R519" s="11">
        <v>7</v>
      </c>
      <c r="V519" s="11">
        <v>0</v>
      </c>
      <c r="Y519" s="11">
        <v>0</v>
      </c>
    </row>
    <row r="520" spans="1:27" x14ac:dyDescent="0.25">
      <c r="A520" s="8">
        <v>41569</v>
      </c>
      <c r="B520" s="9">
        <v>2</v>
      </c>
      <c r="C520" s="10" t="s">
        <v>61</v>
      </c>
      <c r="D520" s="10" t="s">
        <v>62</v>
      </c>
      <c r="E520" s="11" t="s">
        <v>162</v>
      </c>
      <c r="F520" s="10" t="s">
        <v>78</v>
      </c>
      <c r="G520" s="13" t="s">
        <v>83</v>
      </c>
      <c r="H520" s="11">
        <v>1</v>
      </c>
      <c r="I520" s="11">
        <f t="shared" si="11"/>
        <v>0.05</v>
      </c>
      <c r="J520" s="11">
        <v>28</v>
      </c>
      <c r="K520" s="11" t="s">
        <v>34</v>
      </c>
      <c r="M520" s="11" t="s">
        <v>35</v>
      </c>
      <c r="Q520" s="11" t="s">
        <v>35</v>
      </c>
      <c r="R520" s="11">
        <v>8</v>
      </c>
      <c r="V520" s="11">
        <v>0</v>
      </c>
      <c r="Y520" s="11">
        <v>0</v>
      </c>
    </row>
    <row r="521" spans="1:27" x14ac:dyDescent="0.25">
      <c r="A521" s="8">
        <v>41569</v>
      </c>
      <c r="B521" s="9">
        <v>2</v>
      </c>
      <c r="C521" s="10" t="s">
        <v>61</v>
      </c>
      <c r="D521" s="10" t="s">
        <v>62</v>
      </c>
      <c r="E521" s="11" t="s">
        <v>162</v>
      </c>
      <c r="F521" s="10" t="s">
        <v>78</v>
      </c>
      <c r="G521" s="13" t="s">
        <v>79</v>
      </c>
      <c r="H521" s="11">
        <v>1</v>
      </c>
      <c r="I521" s="11">
        <f t="shared" si="11"/>
        <v>0.05</v>
      </c>
      <c r="J521" s="11">
        <v>28</v>
      </c>
      <c r="K521" s="11" t="s">
        <v>34</v>
      </c>
      <c r="M521" s="11" t="s">
        <v>35</v>
      </c>
      <c r="Q521" s="11" t="s">
        <v>35</v>
      </c>
      <c r="R521" s="11">
        <v>9</v>
      </c>
      <c r="V521" s="11">
        <v>0</v>
      </c>
      <c r="X521" s="11" t="s">
        <v>168</v>
      </c>
      <c r="Y521" s="11">
        <v>0</v>
      </c>
    </row>
    <row r="522" spans="1:27" x14ac:dyDescent="0.25">
      <c r="A522" s="8">
        <v>41569</v>
      </c>
      <c r="B522" s="9">
        <v>2</v>
      </c>
      <c r="C522" s="10" t="s">
        <v>61</v>
      </c>
      <c r="D522" s="10" t="s">
        <v>63</v>
      </c>
      <c r="E522" s="11" t="s">
        <v>162</v>
      </c>
      <c r="F522" s="10" t="s">
        <v>78</v>
      </c>
      <c r="G522" s="13" t="s">
        <v>79</v>
      </c>
      <c r="H522" s="11">
        <v>1</v>
      </c>
      <c r="I522" s="11">
        <f t="shared" si="11"/>
        <v>0.05</v>
      </c>
      <c r="J522" s="11">
        <v>28</v>
      </c>
      <c r="K522" s="11" t="s">
        <v>34</v>
      </c>
      <c r="M522" s="11" t="s">
        <v>35</v>
      </c>
      <c r="Q522" s="11" t="s">
        <v>35</v>
      </c>
      <c r="R522" s="11">
        <v>1</v>
      </c>
      <c r="V522" s="11">
        <v>0</v>
      </c>
      <c r="Y522" s="11">
        <v>0</v>
      </c>
    </row>
    <row r="523" spans="1:27" x14ac:dyDescent="0.25">
      <c r="A523" s="8">
        <v>41569</v>
      </c>
      <c r="B523" s="9">
        <v>2</v>
      </c>
      <c r="C523" s="10" t="s">
        <v>61</v>
      </c>
      <c r="D523" s="10" t="s">
        <v>63</v>
      </c>
      <c r="E523" s="11" t="s">
        <v>162</v>
      </c>
      <c r="F523" s="10" t="s">
        <v>78</v>
      </c>
      <c r="G523" s="14" t="s">
        <v>87</v>
      </c>
      <c r="H523" s="11">
        <v>1</v>
      </c>
      <c r="I523" s="11">
        <f t="shared" si="11"/>
        <v>0.05</v>
      </c>
      <c r="J523" s="11">
        <v>28</v>
      </c>
      <c r="K523" s="11" t="s">
        <v>34</v>
      </c>
      <c r="M523" s="11" t="s">
        <v>35</v>
      </c>
      <c r="Q523" s="11" t="s">
        <v>35</v>
      </c>
      <c r="R523" s="11">
        <v>2</v>
      </c>
      <c r="V523" s="11">
        <v>0</v>
      </c>
      <c r="Y523" s="11">
        <v>0</v>
      </c>
    </row>
    <row r="524" spans="1:27" x14ac:dyDescent="0.25">
      <c r="A524" s="8">
        <v>41569</v>
      </c>
      <c r="B524" s="9">
        <v>2</v>
      </c>
      <c r="C524" s="10" t="s">
        <v>61</v>
      </c>
      <c r="D524" s="10" t="s">
        <v>63</v>
      </c>
      <c r="E524" s="11" t="s">
        <v>162</v>
      </c>
      <c r="F524" s="10" t="s">
        <v>78</v>
      </c>
      <c r="G524" s="13" t="s">
        <v>79</v>
      </c>
      <c r="H524" s="11">
        <v>1</v>
      </c>
      <c r="I524" s="11">
        <f t="shared" si="11"/>
        <v>0.05</v>
      </c>
      <c r="J524" s="11">
        <v>28</v>
      </c>
      <c r="K524" s="11" t="s">
        <v>34</v>
      </c>
      <c r="M524" s="11" t="s">
        <v>35</v>
      </c>
      <c r="Q524" s="11" t="s">
        <v>35</v>
      </c>
      <c r="R524" s="11">
        <v>3</v>
      </c>
      <c r="V524" s="11">
        <v>0</v>
      </c>
      <c r="Y524" s="11">
        <v>1</v>
      </c>
      <c r="Z524" s="11" t="s">
        <v>410</v>
      </c>
    </row>
    <row r="525" spans="1:27" x14ac:dyDescent="0.25">
      <c r="A525" s="8">
        <v>41569</v>
      </c>
      <c r="B525" s="9">
        <v>2</v>
      </c>
      <c r="C525" s="10" t="s">
        <v>61</v>
      </c>
      <c r="D525" s="10" t="s">
        <v>63</v>
      </c>
      <c r="E525" s="11" t="s">
        <v>162</v>
      </c>
      <c r="F525" s="10" t="s">
        <v>78</v>
      </c>
      <c r="G525" s="13" t="s">
        <v>79</v>
      </c>
      <c r="H525" s="11">
        <v>1</v>
      </c>
      <c r="I525" s="11">
        <f t="shared" si="11"/>
        <v>0.05</v>
      </c>
      <c r="J525" s="11">
        <v>28</v>
      </c>
      <c r="K525" s="11" t="s">
        <v>34</v>
      </c>
      <c r="M525" s="11" t="s">
        <v>35</v>
      </c>
      <c r="Q525" s="11" t="s">
        <v>35</v>
      </c>
      <c r="R525" s="11">
        <v>4</v>
      </c>
      <c r="V525" s="11">
        <v>0</v>
      </c>
      <c r="Y525" s="11">
        <v>0</v>
      </c>
      <c r="AA525" s="11" t="s">
        <v>462</v>
      </c>
    </row>
    <row r="526" spans="1:27" x14ac:dyDescent="0.25">
      <c r="A526" s="8">
        <v>41569</v>
      </c>
      <c r="B526" s="9">
        <v>2</v>
      </c>
      <c r="C526" s="10" t="s">
        <v>61</v>
      </c>
      <c r="D526" s="10" t="s">
        <v>63</v>
      </c>
      <c r="E526" s="11" t="s">
        <v>162</v>
      </c>
      <c r="F526" s="10" t="s">
        <v>78</v>
      </c>
      <c r="G526" s="13" t="s">
        <v>79</v>
      </c>
      <c r="H526" s="11">
        <v>1</v>
      </c>
      <c r="I526" s="11">
        <f t="shared" si="11"/>
        <v>0.05</v>
      </c>
      <c r="J526" s="11">
        <v>28</v>
      </c>
      <c r="K526" s="11" t="s">
        <v>34</v>
      </c>
      <c r="M526" s="11" t="s">
        <v>35</v>
      </c>
      <c r="Q526" s="11" t="s">
        <v>35</v>
      </c>
      <c r="R526" s="11">
        <v>5</v>
      </c>
      <c r="V526" s="11">
        <v>1</v>
      </c>
      <c r="W526" s="11" t="s">
        <v>426</v>
      </c>
      <c r="X526" s="11" t="s">
        <v>428</v>
      </c>
      <c r="Y526" s="11">
        <v>1</v>
      </c>
      <c r="Z526" s="11" t="s">
        <v>205</v>
      </c>
      <c r="AA526" s="11" t="s">
        <v>507</v>
      </c>
    </row>
    <row r="527" spans="1:27" x14ac:dyDescent="0.25">
      <c r="A527" s="8">
        <v>41569</v>
      </c>
      <c r="B527" s="9">
        <v>2</v>
      </c>
      <c r="C527" s="10" t="s">
        <v>61</v>
      </c>
      <c r="D527" s="10" t="s">
        <v>63</v>
      </c>
      <c r="E527" s="11" t="s">
        <v>162</v>
      </c>
      <c r="F527" s="10" t="s">
        <v>78</v>
      </c>
      <c r="G527" s="14" t="s">
        <v>112</v>
      </c>
      <c r="H527" s="11">
        <v>1</v>
      </c>
      <c r="I527" s="11">
        <f t="shared" si="11"/>
        <v>0.05</v>
      </c>
      <c r="J527" s="11">
        <v>28</v>
      </c>
      <c r="K527" s="11" t="s">
        <v>34</v>
      </c>
      <c r="M527" s="11" t="s">
        <v>35</v>
      </c>
      <c r="Q527" s="11" t="s">
        <v>35</v>
      </c>
      <c r="R527" s="11">
        <v>6</v>
      </c>
      <c r="V527" s="11">
        <v>0</v>
      </c>
      <c r="Y527" s="11">
        <v>0</v>
      </c>
      <c r="AA527" s="11" t="s">
        <v>462</v>
      </c>
    </row>
    <row r="528" spans="1:27" x14ac:dyDescent="0.25">
      <c r="A528" s="8">
        <v>41569</v>
      </c>
      <c r="B528" s="9">
        <v>2</v>
      </c>
      <c r="C528" s="10" t="s">
        <v>61</v>
      </c>
      <c r="D528" s="10" t="s">
        <v>63</v>
      </c>
      <c r="E528" s="11" t="s">
        <v>162</v>
      </c>
      <c r="F528" s="10" t="s">
        <v>78</v>
      </c>
      <c r="G528" s="13" t="s">
        <v>79</v>
      </c>
      <c r="H528" s="11">
        <v>1</v>
      </c>
      <c r="I528" s="11">
        <f t="shared" si="11"/>
        <v>0.05</v>
      </c>
      <c r="J528" s="11">
        <v>28</v>
      </c>
      <c r="K528" s="11" t="s">
        <v>34</v>
      </c>
      <c r="M528" s="11" t="s">
        <v>35</v>
      </c>
      <c r="Q528" s="11" t="s">
        <v>35</v>
      </c>
      <c r="R528" s="11">
        <v>7</v>
      </c>
      <c r="V528" s="11">
        <v>0</v>
      </c>
      <c r="Y528" s="11">
        <v>0</v>
      </c>
      <c r="AA528" s="11" t="s">
        <v>462</v>
      </c>
    </row>
    <row r="529" spans="1:29" x14ac:dyDescent="0.25">
      <c r="A529" s="8">
        <v>41569</v>
      </c>
      <c r="B529" s="9">
        <v>2</v>
      </c>
      <c r="C529" s="10" t="s">
        <v>61</v>
      </c>
      <c r="D529" s="10" t="s">
        <v>63</v>
      </c>
      <c r="E529" s="11" t="s">
        <v>162</v>
      </c>
      <c r="F529" s="10" t="s">
        <v>78</v>
      </c>
      <c r="G529" s="14" t="s">
        <v>83</v>
      </c>
      <c r="H529" s="11">
        <v>1</v>
      </c>
      <c r="I529" s="11">
        <f t="shared" si="11"/>
        <v>0.05</v>
      </c>
      <c r="J529" s="11">
        <v>28</v>
      </c>
      <c r="K529" s="11" t="s">
        <v>34</v>
      </c>
      <c r="M529" s="11" t="s">
        <v>35</v>
      </c>
      <c r="Q529" s="11" t="s">
        <v>35</v>
      </c>
      <c r="R529" s="11">
        <v>8</v>
      </c>
      <c r="V529" s="11">
        <v>0</v>
      </c>
      <c r="Y529" s="11">
        <v>0</v>
      </c>
    </row>
    <row r="530" spans="1:29" x14ac:dyDescent="0.25">
      <c r="A530" s="8">
        <v>41569</v>
      </c>
      <c r="B530" s="9">
        <v>2</v>
      </c>
      <c r="C530" s="10" t="s">
        <v>61</v>
      </c>
      <c r="D530" s="10" t="s">
        <v>63</v>
      </c>
      <c r="E530" s="11" t="s">
        <v>162</v>
      </c>
      <c r="F530" s="10" t="s">
        <v>78</v>
      </c>
      <c r="G530" s="14" t="s">
        <v>79</v>
      </c>
      <c r="H530" s="11">
        <v>1</v>
      </c>
      <c r="I530" s="11">
        <f t="shared" si="11"/>
        <v>0.05</v>
      </c>
      <c r="J530" s="11">
        <v>28</v>
      </c>
      <c r="K530" s="11" t="s">
        <v>34</v>
      </c>
      <c r="M530" s="11" t="s">
        <v>35</v>
      </c>
      <c r="Q530" s="11" t="s">
        <v>35</v>
      </c>
      <c r="R530" s="11">
        <v>9</v>
      </c>
      <c r="V530" s="11">
        <v>0</v>
      </c>
      <c r="Y530" s="11">
        <v>0</v>
      </c>
    </row>
    <row r="531" spans="1:29" x14ac:dyDescent="0.25">
      <c r="A531" s="8">
        <v>41569</v>
      </c>
      <c r="B531" s="9">
        <v>2</v>
      </c>
      <c r="C531" s="10" t="s">
        <v>61</v>
      </c>
      <c r="D531" s="10" t="s">
        <v>63</v>
      </c>
      <c r="E531" s="11" t="s">
        <v>162</v>
      </c>
      <c r="F531" s="10" t="s">
        <v>78</v>
      </c>
      <c r="G531" s="14" t="s">
        <v>83</v>
      </c>
      <c r="H531" s="11">
        <v>1</v>
      </c>
      <c r="I531" s="11">
        <f t="shared" si="11"/>
        <v>0.05</v>
      </c>
      <c r="J531" s="11">
        <v>28</v>
      </c>
      <c r="K531" s="11" t="s">
        <v>34</v>
      </c>
      <c r="M531" s="11" t="s">
        <v>35</v>
      </c>
      <c r="Q531" s="11" t="s">
        <v>35</v>
      </c>
      <c r="R531" s="11">
        <v>10</v>
      </c>
      <c r="V531" s="11">
        <v>0</v>
      </c>
      <c r="Y531" s="11">
        <v>1</v>
      </c>
      <c r="Z531" s="11" t="s">
        <v>209</v>
      </c>
    </row>
    <row r="532" spans="1:29" x14ac:dyDescent="0.25">
      <c r="A532" s="8">
        <v>41569</v>
      </c>
      <c r="B532" s="9">
        <v>2</v>
      </c>
      <c r="C532" s="10" t="s">
        <v>61</v>
      </c>
      <c r="D532" s="10" t="s">
        <v>64</v>
      </c>
      <c r="E532" s="11" t="s">
        <v>162</v>
      </c>
      <c r="F532" s="10" t="s">
        <v>78</v>
      </c>
      <c r="G532" s="14" t="s">
        <v>112</v>
      </c>
      <c r="H532" s="11">
        <v>1</v>
      </c>
      <c r="I532" s="11">
        <f t="shared" ref="I532:I563" si="12">H532/20</f>
        <v>0.05</v>
      </c>
      <c r="J532" s="11">
        <v>28</v>
      </c>
      <c r="K532" s="11" t="s">
        <v>34</v>
      </c>
      <c r="M532" s="11" t="s">
        <v>35</v>
      </c>
      <c r="Q532" s="11" t="s">
        <v>35</v>
      </c>
      <c r="R532" s="11">
        <v>1</v>
      </c>
      <c r="V532" s="11">
        <v>0</v>
      </c>
      <c r="Y532" s="11">
        <v>0</v>
      </c>
    </row>
    <row r="533" spans="1:29" x14ac:dyDescent="0.25">
      <c r="A533" s="8">
        <v>41569</v>
      </c>
      <c r="B533" s="9">
        <v>2</v>
      </c>
      <c r="C533" s="10" t="s">
        <v>61</v>
      </c>
      <c r="D533" s="10" t="s">
        <v>64</v>
      </c>
      <c r="E533" s="11" t="s">
        <v>162</v>
      </c>
      <c r="F533" s="10" t="s">
        <v>78</v>
      </c>
      <c r="G533" s="13" t="s">
        <v>86</v>
      </c>
      <c r="H533" s="11">
        <v>1</v>
      </c>
      <c r="I533" s="11">
        <f t="shared" si="12"/>
        <v>0.05</v>
      </c>
      <c r="J533" s="11">
        <v>28</v>
      </c>
      <c r="K533" s="11" t="s">
        <v>34</v>
      </c>
      <c r="M533" s="11" t="s">
        <v>35</v>
      </c>
      <c r="Q533" s="11" t="s">
        <v>35</v>
      </c>
      <c r="R533" s="11">
        <v>2</v>
      </c>
      <c r="V533" s="11">
        <v>0</v>
      </c>
      <c r="X533" s="11" t="s">
        <v>171</v>
      </c>
      <c r="Y533" s="11">
        <v>0</v>
      </c>
    </row>
    <row r="534" spans="1:29" x14ac:dyDescent="0.25">
      <c r="A534" s="8">
        <v>41569</v>
      </c>
      <c r="B534" s="9">
        <v>2</v>
      </c>
      <c r="C534" s="10" t="s">
        <v>61</v>
      </c>
      <c r="D534" s="10" t="s">
        <v>64</v>
      </c>
      <c r="E534" s="11" t="s">
        <v>162</v>
      </c>
      <c r="F534" s="10" t="s">
        <v>78</v>
      </c>
      <c r="G534" s="13" t="s">
        <v>98</v>
      </c>
      <c r="H534" s="11">
        <v>1</v>
      </c>
      <c r="I534" s="11">
        <f t="shared" si="12"/>
        <v>0.05</v>
      </c>
      <c r="J534" s="11">
        <v>28</v>
      </c>
      <c r="K534" s="11" t="s">
        <v>34</v>
      </c>
      <c r="M534" s="11" t="s">
        <v>35</v>
      </c>
      <c r="Q534" s="11" t="s">
        <v>35</v>
      </c>
      <c r="R534" s="11">
        <v>3</v>
      </c>
      <c r="V534" s="11">
        <v>0</v>
      </c>
      <c r="Y534" s="11">
        <v>0</v>
      </c>
    </row>
    <row r="535" spans="1:29" x14ac:dyDescent="0.25">
      <c r="A535" s="8">
        <v>41569</v>
      </c>
      <c r="B535" s="9">
        <v>2</v>
      </c>
      <c r="C535" s="10" t="s">
        <v>61</v>
      </c>
      <c r="D535" s="10" t="s">
        <v>64</v>
      </c>
      <c r="E535" s="11" t="s">
        <v>162</v>
      </c>
      <c r="F535" s="10" t="s">
        <v>78</v>
      </c>
      <c r="G535" s="13" t="s">
        <v>112</v>
      </c>
      <c r="H535" s="11">
        <v>1</v>
      </c>
      <c r="I535" s="11">
        <f t="shared" si="12"/>
        <v>0.05</v>
      </c>
      <c r="J535" s="11">
        <v>28</v>
      </c>
      <c r="K535" s="11" t="s">
        <v>34</v>
      </c>
      <c r="M535" s="11" t="s">
        <v>35</v>
      </c>
      <c r="Q535" s="11" t="s">
        <v>35</v>
      </c>
      <c r="R535" s="11">
        <v>4</v>
      </c>
      <c r="V535" s="11">
        <v>0</v>
      </c>
      <c r="Y535" s="11">
        <v>0</v>
      </c>
    </row>
    <row r="536" spans="1:29" x14ac:dyDescent="0.25">
      <c r="A536" s="8">
        <v>41569</v>
      </c>
      <c r="B536" s="9">
        <v>2</v>
      </c>
      <c r="C536" s="10" t="s">
        <v>61</v>
      </c>
      <c r="D536" s="10" t="s">
        <v>64</v>
      </c>
      <c r="E536" s="11" t="s">
        <v>162</v>
      </c>
      <c r="F536" s="10" t="s">
        <v>78</v>
      </c>
      <c r="G536" s="13" t="s">
        <v>79</v>
      </c>
      <c r="H536" s="11">
        <v>1</v>
      </c>
      <c r="I536" s="11">
        <f t="shared" si="12"/>
        <v>0.05</v>
      </c>
      <c r="J536" s="11">
        <v>28</v>
      </c>
      <c r="K536" s="11" t="s">
        <v>34</v>
      </c>
      <c r="M536" s="11" t="s">
        <v>35</v>
      </c>
      <c r="Q536" s="11" t="s">
        <v>35</v>
      </c>
      <c r="R536" s="11">
        <v>5</v>
      </c>
      <c r="V536" s="11">
        <v>0</v>
      </c>
      <c r="Y536" s="11">
        <v>0</v>
      </c>
    </row>
    <row r="537" spans="1:29" x14ac:dyDescent="0.25">
      <c r="A537" s="8">
        <v>41569</v>
      </c>
      <c r="B537" s="9">
        <v>2</v>
      </c>
      <c r="C537" s="10" t="s">
        <v>61</v>
      </c>
      <c r="D537" s="10" t="s">
        <v>64</v>
      </c>
      <c r="E537" s="11" t="s">
        <v>162</v>
      </c>
      <c r="F537" s="10" t="s">
        <v>78</v>
      </c>
      <c r="G537" s="14" t="s">
        <v>79</v>
      </c>
      <c r="H537" s="11">
        <v>1</v>
      </c>
      <c r="I537" s="11">
        <f t="shared" si="12"/>
        <v>0.05</v>
      </c>
      <c r="J537" s="11">
        <v>28</v>
      </c>
      <c r="K537" s="11" t="s">
        <v>34</v>
      </c>
      <c r="M537" s="11" t="s">
        <v>35</v>
      </c>
      <c r="Q537" s="11" t="s">
        <v>35</v>
      </c>
      <c r="R537" s="11">
        <v>6</v>
      </c>
      <c r="V537" s="11">
        <v>0</v>
      </c>
      <c r="Y537" s="11">
        <v>0</v>
      </c>
    </row>
    <row r="538" spans="1:29" x14ac:dyDescent="0.25">
      <c r="A538" s="8">
        <v>41569</v>
      </c>
      <c r="B538" s="9">
        <v>2</v>
      </c>
      <c r="C538" s="10" t="s">
        <v>61</v>
      </c>
      <c r="D538" s="10" t="s">
        <v>64</v>
      </c>
      <c r="E538" s="11" t="s">
        <v>162</v>
      </c>
      <c r="F538" s="10" t="s">
        <v>78</v>
      </c>
      <c r="G538" s="13" t="s">
        <v>79</v>
      </c>
      <c r="H538" s="11">
        <v>1</v>
      </c>
      <c r="I538" s="11">
        <f t="shared" si="12"/>
        <v>0.05</v>
      </c>
      <c r="J538" s="11">
        <v>28</v>
      </c>
      <c r="K538" s="11" t="s">
        <v>34</v>
      </c>
      <c r="M538" s="11" t="s">
        <v>35</v>
      </c>
      <c r="Q538" s="11" t="s">
        <v>35</v>
      </c>
      <c r="R538" s="11">
        <v>7</v>
      </c>
      <c r="V538" s="11">
        <v>0</v>
      </c>
      <c r="Y538" s="11">
        <v>0</v>
      </c>
      <c r="AA538" s="11" t="s">
        <v>462</v>
      </c>
    </row>
    <row r="539" spans="1:29" x14ac:dyDescent="0.25">
      <c r="A539" s="8">
        <v>41569</v>
      </c>
      <c r="B539" s="9">
        <v>2</v>
      </c>
      <c r="C539" s="10" t="s">
        <v>61</v>
      </c>
      <c r="D539" s="10" t="s">
        <v>64</v>
      </c>
      <c r="E539" s="11" t="s">
        <v>162</v>
      </c>
      <c r="F539" s="10" t="s">
        <v>78</v>
      </c>
      <c r="G539" s="14" t="s">
        <v>79</v>
      </c>
      <c r="H539" s="11">
        <v>1</v>
      </c>
      <c r="I539" s="11">
        <f t="shared" si="12"/>
        <v>0.05</v>
      </c>
      <c r="J539" s="11">
        <v>28</v>
      </c>
      <c r="K539" s="11" t="s">
        <v>34</v>
      </c>
      <c r="M539" s="11" t="s">
        <v>35</v>
      </c>
      <c r="Q539" s="11" t="s">
        <v>35</v>
      </c>
      <c r="R539" s="11">
        <v>8</v>
      </c>
      <c r="V539" s="11">
        <v>0</v>
      </c>
      <c r="Y539" s="11">
        <v>0</v>
      </c>
    </row>
    <row r="540" spans="1:29" x14ac:dyDescent="0.25">
      <c r="A540" s="8">
        <v>41569</v>
      </c>
      <c r="B540" s="9">
        <v>2</v>
      </c>
      <c r="C540" s="10" t="s">
        <v>61</v>
      </c>
      <c r="D540" s="10" t="s">
        <v>64</v>
      </c>
      <c r="E540" s="11" t="s">
        <v>162</v>
      </c>
      <c r="F540" s="10" t="s">
        <v>78</v>
      </c>
      <c r="G540" s="13" t="s">
        <v>86</v>
      </c>
      <c r="H540" s="11">
        <v>1</v>
      </c>
      <c r="I540" s="11">
        <f t="shared" si="12"/>
        <v>0.05</v>
      </c>
      <c r="J540" s="11">
        <v>28</v>
      </c>
      <c r="K540" s="11" t="s">
        <v>34</v>
      </c>
      <c r="M540" s="11" t="s">
        <v>35</v>
      </c>
      <c r="Q540" s="11" t="s">
        <v>35</v>
      </c>
      <c r="R540" s="11">
        <v>9</v>
      </c>
      <c r="V540" s="11">
        <v>0</v>
      </c>
      <c r="X540" s="11" t="s">
        <v>172</v>
      </c>
      <c r="Y540" s="11">
        <v>0</v>
      </c>
    </row>
    <row r="541" spans="1:29" x14ac:dyDescent="0.25">
      <c r="A541" s="8">
        <v>41569</v>
      </c>
      <c r="B541" s="9">
        <v>2</v>
      </c>
      <c r="C541" s="10" t="s">
        <v>61</v>
      </c>
      <c r="D541" s="10" t="s">
        <v>64</v>
      </c>
      <c r="E541" s="11" t="s">
        <v>162</v>
      </c>
      <c r="F541" s="10" t="s">
        <v>78</v>
      </c>
      <c r="G541" s="14" t="s">
        <v>79</v>
      </c>
      <c r="H541" s="11">
        <v>1</v>
      </c>
      <c r="I541" s="11">
        <f t="shared" si="12"/>
        <v>0.05</v>
      </c>
      <c r="J541" s="11">
        <v>28</v>
      </c>
      <c r="K541" s="11" t="s">
        <v>34</v>
      </c>
      <c r="M541" s="11" t="s">
        <v>35</v>
      </c>
      <c r="Q541" s="11" t="s">
        <v>35</v>
      </c>
      <c r="R541" s="11">
        <v>10</v>
      </c>
      <c r="V541" s="11">
        <v>0</v>
      </c>
      <c r="Y541" s="11">
        <v>0</v>
      </c>
    </row>
    <row r="542" spans="1:29" s="120" customFormat="1" x14ac:dyDescent="0.25">
      <c r="A542" s="118">
        <v>41579</v>
      </c>
      <c r="B542" s="119">
        <v>3</v>
      </c>
      <c r="C542" s="120" t="s">
        <v>61</v>
      </c>
      <c r="D542" s="120" t="s">
        <v>62</v>
      </c>
      <c r="E542" s="121" t="s">
        <v>77</v>
      </c>
      <c r="F542" s="120" t="s">
        <v>78</v>
      </c>
      <c r="G542" s="122" t="s">
        <v>81</v>
      </c>
      <c r="H542" s="121">
        <v>1</v>
      </c>
      <c r="I542" s="121">
        <f t="shared" si="12"/>
        <v>0.05</v>
      </c>
      <c r="J542" s="121">
        <v>28</v>
      </c>
      <c r="K542" s="121" t="s">
        <v>34</v>
      </c>
      <c r="M542" s="121" t="s">
        <v>35</v>
      </c>
      <c r="Q542" s="121" t="s">
        <v>35</v>
      </c>
      <c r="R542" s="121">
        <v>1</v>
      </c>
      <c r="U542" s="121"/>
      <c r="V542" s="319">
        <v>1</v>
      </c>
      <c r="W542" s="319"/>
      <c r="X542" s="319" t="s">
        <v>201</v>
      </c>
      <c r="Y542" s="11">
        <v>1</v>
      </c>
      <c r="Z542" s="11" t="s">
        <v>458</v>
      </c>
      <c r="AA542" s="11" t="s">
        <v>485</v>
      </c>
      <c r="AB542" s="121"/>
      <c r="AC542" s="121"/>
    </row>
    <row r="543" spans="1:29" x14ac:dyDescent="0.25">
      <c r="A543" s="8">
        <v>41579</v>
      </c>
      <c r="B543" s="9">
        <v>3</v>
      </c>
      <c r="C543" s="10" t="s">
        <v>61</v>
      </c>
      <c r="D543" s="10" t="s">
        <v>62</v>
      </c>
      <c r="E543" s="11" t="s">
        <v>77</v>
      </c>
      <c r="F543" s="10" t="s">
        <v>78</v>
      </c>
      <c r="G543" s="13" t="s">
        <v>98</v>
      </c>
      <c r="H543" s="11">
        <v>1</v>
      </c>
      <c r="I543" s="11">
        <f t="shared" si="12"/>
        <v>0.05</v>
      </c>
      <c r="J543" s="11">
        <v>28</v>
      </c>
      <c r="K543" s="11" t="s">
        <v>34</v>
      </c>
      <c r="M543" s="11" t="s">
        <v>35</v>
      </c>
      <c r="Q543" s="11" t="s">
        <v>35</v>
      </c>
      <c r="R543" s="11">
        <v>2</v>
      </c>
      <c r="V543" s="11">
        <v>0</v>
      </c>
      <c r="Y543" s="318">
        <v>0</v>
      </c>
      <c r="Z543" s="318"/>
      <c r="AA543" s="318" t="s">
        <v>462</v>
      </c>
    </row>
    <row r="544" spans="1:29" x14ac:dyDescent="0.25">
      <c r="A544" s="8">
        <v>41579</v>
      </c>
      <c r="B544" s="9">
        <v>3</v>
      </c>
      <c r="C544" s="10" t="s">
        <v>61</v>
      </c>
      <c r="D544" s="10" t="s">
        <v>62</v>
      </c>
      <c r="E544" s="11" t="s">
        <v>77</v>
      </c>
      <c r="F544" s="10" t="s">
        <v>78</v>
      </c>
      <c r="G544" s="13" t="s">
        <v>112</v>
      </c>
      <c r="H544" s="11">
        <v>1</v>
      </c>
      <c r="I544" s="11">
        <f t="shared" si="12"/>
        <v>0.05</v>
      </c>
      <c r="J544" s="11">
        <v>28</v>
      </c>
      <c r="K544" s="11" t="s">
        <v>34</v>
      </c>
      <c r="M544" s="11" t="s">
        <v>35</v>
      </c>
      <c r="Q544" s="11" t="s">
        <v>35</v>
      </c>
      <c r="R544" s="11">
        <v>3</v>
      </c>
      <c r="V544" s="11">
        <v>0</v>
      </c>
      <c r="X544" s="11" t="s">
        <v>204</v>
      </c>
      <c r="Y544" s="11">
        <v>0</v>
      </c>
    </row>
    <row r="545" spans="1:27" x14ac:dyDescent="0.25">
      <c r="A545" s="8">
        <v>41579</v>
      </c>
      <c r="B545" s="9">
        <v>3</v>
      </c>
      <c r="C545" s="10" t="s">
        <v>61</v>
      </c>
      <c r="D545" s="10" t="s">
        <v>62</v>
      </c>
      <c r="E545" s="11" t="s">
        <v>77</v>
      </c>
      <c r="F545" s="10" t="s">
        <v>78</v>
      </c>
      <c r="G545" s="14" t="s">
        <v>112</v>
      </c>
      <c r="H545" s="11">
        <v>1</v>
      </c>
      <c r="I545" s="11">
        <f t="shared" si="12"/>
        <v>0.05</v>
      </c>
      <c r="J545" s="11">
        <v>28</v>
      </c>
      <c r="K545" s="11" t="s">
        <v>34</v>
      </c>
      <c r="M545" s="11" t="s">
        <v>35</v>
      </c>
      <c r="Q545" s="11" t="s">
        <v>35</v>
      </c>
      <c r="R545" s="11">
        <v>4</v>
      </c>
      <c r="V545" s="11">
        <v>0</v>
      </c>
      <c r="X545" s="11" t="s">
        <v>203</v>
      </c>
      <c r="Y545" s="11">
        <v>0</v>
      </c>
    </row>
    <row r="546" spans="1:27" x14ac:dyDescent="0.25">
      <c r="A546" s="8">
        <v>41579</v>
      </c>
      <c r="B546" s="9">
        <v>3</v>
      </c>
      <c r="C546" s="10" t="s">
        <v>61</v>
      </c>
      <c r="D546" s="10" t="s">
        <v>62</v>
      </c>
      <c r="E546" s="11" t="s">
        <v>77</v>
      </c>
      <c r="F546" s="10" t="s">
        <v>78</v>
      </c>
      <c r="G546" s="13" t="s">
        <v>112</v>
      </c>
      <c r="H546" s="11">
        <v>1</v>
      </c>
      <c r="I546" s="11">
        <f t="shared" si="12"/>
        <v>0.05</v>
      </c>
      <c r="J546" s="11">
        <v>28</v>
      </c>
      <c r="K546" s="11" t="s">
        <v>34</v>
      </c>
      <c r="M546" s="11" t="s">
        <v>35</v>
      </c>
      <c r="Q546" s="11" t="s">
        <v>35</v>
      </c>
      <c r="R546" s="11">
        <v>5</v>
      </c>
      <c r="V546" s="318">
        <v>1</v>
      </c>
      <c r="W546" s="318"/>
      <c r="X546" s="318" t="s">
        <v>202</v>
      </c>
      <c r="Y546" s="11">
        <v>1</v>
      </c>
      <c r="Z546" s="11" t="s">
        <v>486</v>
      </c>
      <c r="AA546" s="11" t="s">
        <v>487</v>
      </c>
    </row>
    <row r="547" spans="1:27" x14ac:dyDescent="0.25">
      <c r="A547" s="8">
        <v>41579</v>
      </c>
      <c r="B547" s="9">
        <v>3</v>
      </c>
      <c r="C547" s="10" t="s">
        <v>61</v>
      </c>
      <c r="D547" s="10" t="s">
        <v>62</v>
      </c>
      <c r="E547" s="11" t="s">
        <v>77</v>
      </c>
      <c r="F547" s="10" t="s">
        <v>78</v>
      </c>
      <c r="G547" s="13" t="s">
        <v>79</v>
      </c>
      <c r="H547" s="11">
        <v>1</v>
      </c>
      <c r="I547" s="11">
        <f t="shared" si="12"/>
        <v>0.05</v>
      </c>
      <c r="J547" s="11">
        <v>28</v>
      </c>
      <c r="K547" s="11" t="s">
        <v>34</v>
      </c>
      <c r="M547" s="11" t="s">
        <v>35</v>
      </c>
      <c r="Q547" s="11" t="s">
        <v>35</v>
      </c>
      <c r="R547" s="11">
        <v>6</v>
      </c>
      <c r="V547" s="11">
        <v>1</v>
      </c>
      <c r="Y547" s="318">
        <v>0</v>
      </c>
      <c r="Z547" s="318"/>
      <c r="AA547" s="318"/>
    </row>
    <row r="548" spans="1:27" x14ac:dyDescent="0.25">
      <c r="A548" s="8">
        <v>41579</v>
      </c>
      <c r="B548" s="9">
        <v>3</v>
      </c>
      <c r="C548" s="10" t="s">
        <v>61</v>
      </c>
      <c r="D548" s="10" t="s">
        <v>62</v>
      </c>
      <c r="E548" s="11" t="s">
        <v>77</v>
      </c>
      <c r="F548" s="10" t="s">
        <v>78</v>
      </c>
      <c r="G548" s="14" t="s">
        <v>83</v>
      </c>
      <c r="H548" s="11">
        <v>1</v>
      </c>
      <c r="I548" s="11">
        <f t="shared" si="12"/>
        <v>0.05</v>
      </c>
      <c r="J548" s="11">
        <v>28</v>
      </c>
      <c r="K548" s="11" t="s">
        <v>34</v>
      </c>
      <c r="M548" s="11" t="s">
        <v>35</v>
      </c>
      <c r="Q548" s="11" t="s">
        <v>35</v>
      </c>
      <c r="R548" s="11">
        <v>7</v>
      </c>
      <c r="V548" s="11">
        <v>1</v>
      </c>
      <c r="X548" s="11" t="s">
        <v>425</v>
      </c>
      <c r="Y548" s="11">
        <v>1</v>
      </c>
      <c r="Z548" s="11" t="s">
        <v>209</v>
      </c>
    </row>
    <row r="549" spans="1:27" x14ac:dyDescent="0.25">
      <c r="A549" s="8">
        <v>41579</v>
      </c>
      <c r="B549" s="9">
        <v>3</v>
      </c>
      <c r="C549" s="10" t="s">
        <v>61</v>
      </c>
      <c r="D549" s="10" t="s">
        <v>62</v>
      </c>
      <c r="E549" s="11" t="s">
        <v>77</v>
      </c>
      <c r="F549" s="10" t="s">
        <v>78</v>
      </c>
      <c r="G549" s="13" t="s">
        <v>79</v>
      </c>
      <c r="H549" s="11">
        <v>1</v>
      </c>
      <c r="I549" s="11">
        <f t="shared" si="12"/>
        <v>0.05</v>
      </c>
      <c r="J549" s="11">
        <v>28</v>
      </c>
      <c r="K549" s="11" t="s">
        <v>34</v>
      </c>
      <c r="M549" s="11" t="s">
        <v>35</v>
      </c>
      <c r="Q549" s="11" t="s">
        <v>35</v>
      </c>
      <c r="R549" s="11">
        <v>8</v>
      </c>
      <c r="V549" s="11">
        <v>0</v>
      </c>
      <c r="X549" s="11" t="s">
        <v>425</v>
      </c>
      <c r="Y549" s="11">
        <v>0</v>
      </c>
    </row>
    <row r="550" spans="1:27" x14ac:dyDescent="0.25">
      <c r="A550" s="8">
        <v>41579</v>
      </c>
      <c r="B550" s="9">
        <v>3</v>
      </c>
      <c r="C550" s="10" t="s">
        <v>61</v>
      </c>
      <c r="D550" s="10" t="s">
        <v>62</v>
      </c>
      <c r="E550" s="11" t="s">
        <v>77</v>
      </c>
      <c r="F550" s="10" t="s">
        <v>78</v>
      </c>
      <c r="G550" s="13" t="s">
        <v>83</v>
      </c>
      <c r="H550" s="11">
        <v>1</v>
      </c>
      <c r="I550" s="11">
        <f t="shared" si="12"/>
        <v>0.05</v>
      </c>
      <c r="J550" s="11">
        <v>28</v>
      </c>
      <c r="K550" s="11" t="s">
        <v>34</v>
      </c>
      <c r="M550" s="11" t="s">
        <v>35</v>
      </c>
      <c r="Q550" s="11" t="s">
        <v>35</v>
      </c>
      <c r="R550" s="11">
        <v>9</v>
      </c>
      <c r="V550" s="318">
        <v>1</v>
      </c>
      <c r="W550" s="318" t="s">
        <v>426</v>
      </c>
      <c r="X550" s="318" t="s">
        <v>427</v>
      </c>
      <c r="Y550" s="11">
        <v>0</v>
      </c>
    </row>
    <row r="551" spans="1:27" x14ac:dyDescent="0.25">
      <c r="A551" s="8">
        <v>41579</v>
      </c>
      <c r="B551" s="9">
        <v>3</v>
      </c>
      <c r="C551" s="10" t="s">
        <v>61</v>
      </c>
      <c r="D551" s="10" t="s">
        <v>63</v>
      </c>
      <c r="E551" s="11" t="s">
        <v>77</v>
      </c>
      <c r="F551" s="10" t="s">
        <v>78</v>
      </c>
      <c r="G551" s="13" t="s">
        <v>79</v>
      </c>
      <c r="H551" s="11">
        <v>1</v>
      </c>
      <c r="I551" s="11">
        <f t="shared" si="12"/>
        <v>0.05</v>
      </c>
      <c r="J551" s="11">
        <v>28</v>
      </c>
      <c r="K551" s="11" t="s">
        <v>34</v>
      </c>
      <c r="M551" s="11" t="s">
        <v>35</v>
      </c>
      <c r="Q551" s="11" t="s">
        <v>35</v>
      </c>
      <c r="R551" s="11">
        <v>1</v>
      </c>
      <c r="V551" s="11">
        <v>0</v>
      </c>
      <c r="Y551" s="11">
        <v>1</v>
      </c>
      <c r="Z551" s="11" t="s">
        <v>209</v>
      </c>
    </row>
    <row r="552" spans="1:27" x14ac:dyDescent="0.25">
      <c r="A552" s="8">
        <v>41579</v>
      </c>
      <c r="B552" s="9">
        <v>3</v>
      </c>
      <c r="C552" s="10" t="s">
        <v>61</v>
      </c>
      <c r="D552" s="10" t="s">
        <v>63</v>
      </c>
      <c r="E552" s="11" t="s">
        <v>77</v>
      </c>
      <c r="F552" s="10" t="s">
        <v>78</v>
      </c>
      <c r="G552" s="13" t="s">
        <v>87</v>
      </c>
      <c r="H552" s="11">
        <v>1</v>
      </c>
      <c r="I552" s="11">
        <f t="shared" si="12"/>
        <v>0.05</v>
      </c>
      <c r="J552" s="11">
        <v>28</v>
      </c>
      <c r="K552" s="11" t="s">
        <v>34</v>
      </c>
      <c r="M552" s="11" t="s">
        <v>35</v>
      </c>
      <c r="Q552" s="11" t="s">
        <v>35</v>
      </c>
      <c r="R552" s="11">
        <v>2</v>
      </c>
      <c r="V552" s="11">
        <v>0</v>
      </c>
      <c r="X552" s="11" t="s">
        <v>206</v>
      </c>
      <c r="Y552" s="11">
        <v>0</v>
      </c>
    </row>
    <row r="553" spans="1:27" x14ac:dyDescent="0.25">
      <c r="A553" s="8">
        <v>41579</v>
      </c>
      <c r="B553" s="9">
        <v>3</v>
      </c>
      <c r="C553" s="10" t="s">
        <v>61</v>
      </c>
      <c r="D553" s="10" t="s">
        <v>63</v>
      </c>
      <c r="E553" s="11" t="s">
        <v>77</v>
      </c>
      <c r="F553" s="10" t="s">
        <v>78</v>
      </c>
      <c r="G553" s="13" t="s">
        <v>79</v>
      </c>
      <c r="H553" s="11">
        <v>1</v>
      </c>
      <c r="I553" s="11">
        <f t="shared" si="12"/>
        <v>0.05</v>
      </c>
      <c r="J553" s="11">
        <v>28</v>
      </c>
      <c r="K553" s="11" t="s">
        <v>34</v>
      </c>
      <c r="M553" s="11" t="s">
        <v>35</v>
      </c>
      <c r="Q553" s="11" t="s">
        <v>35</v>
      </c>
      <c r="R553" s="11">
        <v>3</v>
      </c>
      <c r="V553" s="11">
        <v>0</v>
      </c>
      <c r="Y553" s="11">
        <v>0</v>
      </c>
    </row>
    <row r="554" spans="1:27" x14ac:dyDescent="0.25">
      <c r="A554" s="8">
        <v>41579</v>
      </c>
      <c r="B554" s="9">
        <v>3</v>
      </c>
      <c r="C554" s="10" t="s">
        <v>61</v>
      </c>
      <c r="D554" s="10" t="s">
        <v>63</v>
      </c>
      <c r="E554" s="11" t="s">
        <v>77</v>
      </c>
      <c r="F554" s="10" t="s">
        <v>78</v>
      </c>
      <c r="G554" s="13" t="s">
        <v>79</v>
      </c>
      <c r="H554" s="11">
        <v>1</v>
      </c>
      <c r="I554" s="11">
        <f t="shared" si="12"/>
        <v>0.05</v>
      </c>
      <c r="J554" s="11">
        <v>28</v>
      </c>
      <c r="K554" s="11" t="s">
        <v>34</v>
      </c>
      <c r="M554" s="11" t="s">
        <v>35</v>
      </c>
      <c r="Q554" s="11" t="s">
        <v>35</v>
      </c>
      <c r="R554" s="11">
        <v>4</v>
      </c>
      <c r="V554" s="11">
        <v>0</v>
      </c>
      <c r="Y554" s="11">
        <v>0</v>
      </c>
    </row>
    <row r="555" spans="1:27" x14ac:dyDescent="0.25">
      <c r="A555" s="8">
        <v>41579</v>
      </c>
      <c r="B555" s="9">
        <v>3</v>
      </c>
      <c r="C555" s="10" t="s">
        <v>61</v>
      </c>
      <c r="D555" s="10" t="s">
        <v>63</v>
      </c>
      <c r="E555" s="11" t="s">
        <v>77</v>
      </c>
      <c r="F555" s="10" t="s">
        <v>78</v>
      </c>
      <c r="G555" s="13" t="s">
        <v>79</v>
      </c>
      <c r="H555" s="11">
        <v>1</v>
      </c>
      <c r="I555" s="11">
        <f t="shared" si="12"/>
        <v>0.05</v>
      </c>
      <c r="J555" s="11">
        <v>28</v>
      </c>
      <c r="K555" s="11" t="s">
        <v>34</v>
      </c>
      <c r="M555" s="11" t="s">
        <v>35</v>
      </c>
      <c r="Q555" s="11" t="s">
        <v>35</v>
      </c>
      <c r="R555" s="11">
        <v>5</v>
      </c>
      <c r="V555" s="318">
        <v>1</v>
      </c>
      <c r="W555" s="11" t="s">
        <v>205</v>
      </c>
      <c r="X555" s="318" t="s">
        <v>429</v>
      </c>
      <c r="Y555" s="11">
        <v>1</v>
      </c>
      <c r="Z555" s="11" t="s">
        <v>205</v>
      </c>
      <c r="AA555" s="11" t="s">
        <v>488</v>
      </c>
    </row>
    <row r="556" spans="1:27" x14ac:dyDescent="0.25">
      <c r="A556" s="8">
        <v>41579</v>
      </c>
      <c r="B556" s="9">
        <v>3</v>
      </c>
      <c r="C556" s="10" t="s">
        <v>61</v>
      </c>
      <c r="D556" s="10" t="s">
        <v>63</v>
      </c>
      <c r="E556" s="11" t="s">
        <v>77</v>
      </c>
      <c r="F556" s="10" t="s">
        <v>78</v>
      </c>
      <c r="G556" s="14" t="s">
        <v>112</v>
      </c>
      <c r="H556" s="11">
        <v>1</v>
      </c>
      <c r="I556" s="11">
        <f t="shared" si="12"/>
        <v>0.05</v>
      </c>
      <c r="J556" s="11">
        <v>28</v>
      </c>
      <c r="K556" s="11" t="s">
        <v>34</v>
      </c>
      <c r="M556" s="11" t="s">
        <v>35</v>
      </c>
      <c r="Q556" s="11" t="s">
        <v>35</v>
      </c>
      <c r="R556" s="11">
        <v>6</v>
      </c>
      <c r="V556" s="11">
        <v>0</v>
      </c>
      <c r="Y556" s="11">
        <v>0</v>
      </c>
    </row>
    <row r="557" spans="1:27" x14ac:dyDescent="0.25">
      <c r="A557" s="8">
        <v>41579</v>
      </c>
      <c r="B557" s="9">
        <v>3</v>
      </c>
      <c r="C557" s="10" t="s">
        <v>61</v>
      </c>
      <c r="D557" s="10" t="s">
        <v>63</v>
      </c>
      <c r="E557" s="11" t="s">
        <v>77</v>
      </c>
      <c r="F557" s="10" t="s">
        <v>78</v>
      </c>
      <c r="G557" s="13" t="s">
        <v>79</v>
      </c>
      <c r="H557" s="11">
        <v>1</v>
      </c>
      <c r="I557" s="11">
        <f t="shared" si="12"/>
        <v>0.05</v>
      </c>
      <c r="J557" s="11">
        <v>28</v>
      </c>
      <c r="K557" s="11" t="s">
        <v>34</v>
      </c>
      <c r="M557" s="11" t="s">
        <v>35</v>
      </c>
      <c r="Q557" s="11" t="s">
        <v>35</v>
      </c>
      <c r="R557" s="11">
        <v>7</v>
      </c>
      <c r="V557" s="11">
        <v>0</v>
      </c>
      <c r="Y557" s="11">
        <v>0</v>
      </c>
    </row>
    <row r="558" spans="1:27" x14ac:dyDescent="0.25">
      <c r="A558" s="8">
        <v>41579</v>
      </c>
      <c r="B558" s="9">
        <v>3</v>
      </c>
      <c r="C558" s="10" t="s">
        <v>61</v>
      </c>
      <c r="D558" s="10" t="s">
        <v>63</v>
      </c>
      <c r="E558" s="11" t="s">
        <v>77</v>
      </c>
      <c r="F558" s="10" t="s">
        <v>78</v>
      </c>
      <c r="G558" s="13" t="s">
        <v>83</v>
      </c>
      <c r="H558" s="11">
        <v>1</v>
      </c>
      <c r="I558" s="11">
        <f t="shared" si="12"/>
        <v>0.05</v>
      </c>
      <c r="J558" s="11">
        <v>28</v>
      </c>
      <c r="K558" s="11" t="s">
        <v>34</v>
      </c>
      <c r="M558" s="11" t="s">
        <v>35</v>
      </c>
      <c r="Q558" s="11" t="s">
        <v>35</v>
      </c>
      <c r="R558" s="11">
        <v>8</v>
      </c>
      <c r="V558" s="11">
        <v>0</v>
      </c>
      <c r="Y558" s="11">
        <v>0</v>
      </c>
    </row>
    <row r="559" spans="1:27" x14ac:dyDescent="0.25">
      <c r="A559" s="8">
        <v>41579</v>
      </c>
      <c r="B559" s="9">
        <v>3</v>
      </c>
      <c r="C559" s="10" t="s">
        <v>61</v>
      </c>
      <c r="D559" s="10" t="s">
        <v>63</v>
      </c>
      <c r="E559" s="11" t="s">
        <v>77</v>
      </c>
      <c r="F559" s="10" t="s">
        <v>78</v>
      </c>
      <c r="G559" s="14" t="s">
        <v>79</v>
      </c>
      <c r="H559" s="11">
        <v>1</v>
      </c>
      <c r="I559" s="11">
        <f t="shared" si="12"/>
        <v>0.05</v>
      </c>
      <c r="J559" s="11">
        <v>28</v>
      </c>
      <c r="K559" s="11" t="s">
        <v>34</v>
      </c>
      <c r="M559" s="11" t="s">
        <v>35</v>
      </c>
      <c r="Q559" s="11" t="s">
        <v>35</v>
      </c>
      <c r="R559" s="11">
        <v>9</v>
      </c>
      <c r="V559" s="11">
        <v>0</v>
      </c>
      <c r="Y559" s="11">
        <v>0</v>
      </c>
      <c r="AA559" s="11" t="s">
        <v>462</v>
      </c>
    </row>
    <row r="560" spans="1:27" x14ac:dyDescent="0.25">
      <c r="A560" s="8">
        <v>41579</v>
      </c>
      <c r="B560" s="9">
        <v>3</v>
      </c>
      <c r="C560" s="10" t="s">
        <v>61</v>
      </c>
      <c r="D560" s="10" t="s">
        <v>63</v>
      </c>
      <c r="E560" s="11" t="s">
        <v>77</v>
      </c>
      <c r="F560" s="10" t="s">
        <v>78</v>
      </c>
      <c r="G560" s="13" t="s">
        <v>83</v>
      </c>
      <c r="H560" s="11">
        <v>1</v>
      </c>
      <c r="I560" s="11">
        <f t="shared" si="12"/>
        <v>0.05</v>
      </c>
      <c r="J560" s="11">
        <v>28</v>
      </c>
      <c r="K560" s="11" t="s">
        <v>34</v>
      </c>
      <c r="M560" s="11" t="s">
        <v>35</v>
      </c>
      <c r="Q560" s="11" t="s">
        <v>35</v>
      </c>
      <c r="R560" s="11">
        <v>10</v>
      </c>
      <c r="V560" s="11">
        <v>0</v>
      </c>
      <c r="Y560" s="11">
        <v>1</v>
      </c>
      <c r="Z560" s="11" t="s">
        <v>209</v>
      </c>
    </row>
    <row r="561" spans="1:27" x14ac:dyDescent="0.25">
      <c r="A561" s="8">
        <v>41579</v>
      </c>
      <c r="B561" s="9">
        <v>3</v>
      </c>
      <c r="C561" s="10" t="s">
        <v>61</v>
      </c>
      <c r="D561" s="10" t="s">
        <v>64</v>
      </c>
      <c r="E561" s="11" t="s">
        <v>77</v>
      </c>
      <c r="F561" s="10" t="s">
        <v>78</v>
      </c>
      <c r="G561" s="14" t="s">
        <v>112</v>
      </c>
      <c r="H561" s="11">
        <v>1</v>
      </c>
      <c r="I561" s="11">
        <f t="shared" si="12"/>
        <v>0.05</v>
      </c>
      <c r="J561" s="11">
        <v>28</v>
      </c>
      <c r="K561" s="11" t="s">
        <v>34</v>
      </c>
      <c r="M561" s="11" t="s">
        <v>35</v>
      </c>
      <c r="Q561" s="11" t="s">
        <v>35</v>
      </c>
      <c r="R561" s="11">
        <v>1</v>
      </c>
      <c r="U561" s="15">
        <v>32</v>
      </c>
      <c r="V561" s="11">
        <v>0</v>
      </c>
      <c r="Y561" s="11">
        <v>0</v>
      </c>
      <c r="AA561" s="11" t="s">
        <v>237</v>
      </c>
    </row>
    <row r="562" spans="1:27" x14ac:dyDescent="0.25">
      <c r="A562" s="8">
        <v>41579</v>
      </c>
      <c r="B562" s="9">
        <v>3</v>
      </c>
      <c r="C562" s="10" t="s">
        <v>61</v>
      </c>
      <c r="D562" s="10" t="s">
        <v>64</v>
      </c>
      <c r="E562" s="11" t="s">
        <v>77</v>
      </c>
      <c r="F562" s="10" t="s">
        <v>78</v>
      </c>
      <c r="G562" s="13" t="s">
        <v>86</v>
      </c>
      <c r="H562" s="11">
        <v>1</v>
      </c>
      <c r="I562" s="11">
        <f t="shared" si="12"/>
        <v>0.05</v>
      </c>
      <c r="J562" s="11">
        <v>28</v>
      </c>
      <c r="K562" s="11" t="s">
        <v>34</v>
      </c>
      <c r="M562" s="11" t="s">
        <v>35</v>
      </c>
      <c r="Q562" s="11" t="s">
        <v>35</v>
      </c>
      <c r="R562" s="11">
        <v>2</v>
      </c>
      <c r="U562" s="15">
        <v>15</v>
      </c>
      <c r="V562" s="11">
        <v>1</v>
      </c>
      <c r="Y562" s="11">
        <v>1</v>
      </c>
      <c r="Z562" s="11" t="s">
        <v>138</v>
      </c>
    </row>
    <row r="563" spans="1:27" x14ac:dyDescent="0.25">
      <c r="A563" s="8">
        <v>41579</v>
      </c>
      <c r="B563" s="9">
        <v>3</v>
      </c>
      <c r="C563" s="10" t="s">
        <v>61</v>
      </c>
      <c r="D563" s="10" t="s">
        <v>64</v>
      </c>
      <c r="E563" s="11" t="s">
        <v>77</v>
      </c>
      <c r="F563" s="10" t="s">
        <v>78</v>
      </c>
      <c r="G563" s="14" t="s">
        <v>98</v>
      </c>
      <c r="H563" s="11">
        <v>1</v>
      </c>
      <c r="I563" s="11">
        <f t="shared" si="12"/>
        <v>0.05</v>
      </c>
      <c r="J563" s="11">
        <v>28</v>
      </c>
      <c r="K563" s="11" t="s">
        <v>34</v>
      </c>
      <c r="M563" s="11" t="s">
        <v>35</v>
      </c>
      <c r="Q563" s="11" t="s">
        <v>35</v>
      </c>
      <c r="R563" s="11">
        <v>3</v>
      </c>
      <c r="U563" s="15">
        <v>32</v>
      </c>
      <c r="V563" s="11">
        <v>0</v>
      </c>
      <c r="Y563" s="11">
        <v>0</v>
      </c>
    </row>
    <row r="564" spans="1:27" x14ac:dyDescent="0.25">
      <c r="A564" s="8">
        <v>41579</v>
      </c>
      <c r="B564" s="9">
        <v>3</v>
      </c>
      <c r="C564" s="10" t="s">
        <v>61</v>
      </c>
      <c r="D564" s="10" t="s">
        <v>64</v>
      </c>
      <c r="E564" s="11" t="s">
        <v>77</v>
      </c>
      <c r="F564" s="10" t="s">
        <v>78</v>
      </c>
      <c r="G564" s="13" t="s">
        <v>112</v>
      </c>
      <c r="H564" s="11">
        <v>1</v>
      </c>
      <c r="I564" s="11">
        <f t="shared" ref="I564:I595" si="13">H564/20</f>
        <v>0.05</v>
      </c>
      <c r="J564" s="11">
        <v>28</v>
      </c>
      <c r="K564" s="11" t="s">
        <v>34</v>
      </c>
      <c r="M564" s="11" t="s">
        <v>35</v>
      </c>
      <c r="Q564" s="11" t="s">
        <v>35</v>
      </c>
      <c r="R564" s="11">
        <v>4</v>
      </c>
      <c r="U564" s="15">
        <v>23</v>
      </c>
      <c r="V564" s="11">
        <v>0</v>
      </c>
      <c r="X564" s="11" t="s">
        <v>207</v>
      </c>
      <c r="Y564" s="11">
        <v>1</v>
      </c>
      <c r="Z564" s="11" t="s">
        <v>209</v>
      </c>
    </row>
    <row r="565" spans="1:27" x14ac:dyDescent="0.25">
      <c r="A565" s="8">
        <v>41579</v>
      </c>
      <c r="B565" s="9">
        <v>3</v>
      </c>
      <c r="C565" s="10" t="s">
        <v>61</v>
      </c>
      <c r="D565" s="10" t="s">
        <v>64</v>
      </c>
      <c r="E565" s="11" t="s">
        <v>77</v>
      </c>
      <c r="F565" s="10" t="s">
        <v>78</v>
      </c>
      <c r="G565" s="14" t="s">
        <v>79</v>
      </c>
      <c r="H565" s="11">
        <v>1</v>
      </c>
      <c r="I565" s="11">
        <f t="shared" si="13"/>
        <v>0.05</v>
      </c>
      <c r="J565" s="11">
        <v>28</v>
      </c>
      <c r="K565" s="11" t="s">
        <v>34</v>
      </c>
      <c r="M565" s="11" t="s">
        <v>35</v>
      </c>
      <c r="Q565" s="11" t="s">
        <v>35</v>
      </c>
      <c r="R565" s="11">
        <v>5</v>
      </c>
      <c r="U565" s="15">
        <v>9</v>
      </c>
      <c r="V565" s="11">
        <v>0</v>
      </c>
      <c r="Y565" s="11">
        <v>0</v>
      </c>
      <c r="AA565" s="11" t="s">
        <v>237</v>
      </c>
    </row>
    <row r="566" spans="1:27" x14ac:dyDescent="0.25">
      <c r="A566" s="8">
        <v>41579</v>
      </c>
      <c r="B566" s="9">
        <v>3</v>
      </c>
      <c r="C566" s="10" t="s">
        <v>61</v>
      </c>
      <c r="D566" s="10" t="s">
        <v>64</v>
      </c>
      <c r="E566" s="11" t="s">
        <v>77</v>
      </c>
      <c r="F566" s="10" t="s">
        <v>78</v>
      </c>
      <c r="G566" s="13" t="s">
        <v>79</v>
      </c>
      <c r="H566" s="11">
        <v>1</v>
      </c>
      <c r="I566" s="11">
        <f t="shared" si="13"/>
        <v>0.05</v>
      </c>
      <c r="J566" s="11">
        <v>28</v>
      </c>
      <c r="K566" s="11" t="s">
        <v>34</v>
      </c>
      <c r="M566" s="11" t="s">
        <v>35</v>
      </c>
      <c r="Q566" s="11" t="s">
        <v>35</v>
      </c>
      <c r="R566" s="11">
        <v>6</v>
      </c>
      <c r="U566" s="15">
        <v>12</v>
      </c>
      <c r="V566" s="11">
        <v>0</v>
      </c>
      <c r="Y566" s="11">
        <v>0</v>
      </c>
    </row>
    <row r="567" spans="1:27" x14ac:dyDescent="0.25">
      <c r="A567" s="8">
        <v>41579</v>
      </c>
      <c r="B567" s="9">
        <v>3</v>
      </c>
      <c r="C567" s="10" t="s">
        <v>61</v>
      </c>
      <c r="D567" s="10" t="s">
        <v>64</v>
      </c>
      <c r="E567" s="11" t="s">
        <v>77</v>
      </c>
      <c r="F567" s="10" t="s">
        <v>78</v>
      </c>
      <c r="G567" s="13" t="s">
        <v>79</v>
      </c>
      <c r="H567" s="11">
        <v>1</v>
      </c>
      <c r="I567" s="11">
        <f t="shared" si="13"/>
        <v>0.05</v>
      </c>
      <c r="J567" s="11">
        <v>28</v>
      </c>
      <c r="K567" s="11" t="s">
        <v>34</v>
      </c>
      <c r="M567" s="11" t="s">
        <v>35</v>
      </c>
      <c r="Q567" s="11" t="s">
        <v>35</v>
      </c>
      <c r="R567" s="11">
        <v>7</v>
      </c>
      <c r="U567" s="15">
        <v>9</v>
      </c>
      <c r="V567" s="11">
        <v>0</v>
      </c>
      <c r="Y567" s="11">
        <v>0</v>
      </c>
      <c r="AA567" s="11" t="s">
        <v>462</v>
      </c>
    </row>
    <row r="568" spans="1:27" x14ac:dyDescent="0.25">
      <c r="A568" s="8">
        <v>41579</v>
      </c>
      <c r="B568" s="9">
        <v>3</v>
      </c>
      <c r="C568" s="10" t="s">
        <v>61</v>
      </c>
      <c r="D568" s="10" t="s">
        <v>64</v>
      </c>
      <c r="E568" s="11" t="s">
        <v>77</v>
      </c>
      <c r="F568" s="10" t="s">
        <v>78</v>
      </c>
      <c r="G568" s="14" t="s">
        <v>79</v>
      </c>
      <c r="H568" s="11">
        <v>1</v>
      </c>
      <c r="I568" s="11">
        <f t="shared" si="13"/>
        <v>0.05</v>
      </c>
      <c r="J568" s="11">
        <v>28</v>
      </c>
      <c r="K568" s="11" t="s">
        <v>34</v>
      </c>
      <c r="M568" s="11" t="s">
        <v>35</v>
      </c>
      <c r="Q568" s="11" t="s">
        <v>35</v>
      </c>
      <c r="R568" s="11">
        <v>8</v>
      </c>
      <c r="U568" s="15">
        <v>7</v>
      </c>
      <c r="V568" s="11">
        <v>0</v>
      </c>
      <c r="Y568" s="11">
        <v>0</v>
      </c>
    </row>
    <row r="569" spans="1:27" x14ac:dyDescent="0.25">
      <c r="A569" s="8">
        <v>41579</v>
      </c>
      <c r="B569" s="9">
        <v>3</v>
      </c>
      <c r="C569" s="10" t="s">
        <v>61</v>
      </c>
      <c r="D569" s="10" t="s">
        <v>64</v>
      </c>
      <c r="E569" s="11" t="s">
        <v>77</v>
      </c>
      <c r="F569" s="10" t="s">
        <v>78</v>
      </c>
      <c r="G569" s="13" t="s">
        <v>86</v>
      </c>
      <c r="H569" s="11">
        <v>1</v>
      </c>
      <c r="I569" s="11">
        <f t="shared" si="13"/>
        <v>0.05</v>
      </c>
      <c r="J569" s="11">
        <v>28</v>
      </c>
      <c r="K569" s="11" t="s">
        <v>34</v>
      </c>
      <c r="M569" s="11" t="s">
        <v>35</v>
      </c>
      <c r="Q569" s="11" t="s">
        <v>35</v>
      </c>
      <c r="R569" s="11">
        <v>9</v>
      </c>
      <c r="U569" s="15">
        <v>12</v>
      </c>
      <c r="V569" s="318">
        <v>1</v>
      </c>
      <c r="W569" s="318"/>
      <c r="X569" s="318" t="s">
        <v>431</v>
      </c>
      <c r="Y569" s="11">
        <v>0</v>
      </c>
    </row>
    <row r="570" spans="1:27" x14ac:dyDescent="0.25">
      <c r="A570" s="8">
        <v>41579</v>
      </c>
      <c r="B570" s="9">
        <v>3</v>
      </c>
      <c r="C570" s="10" t="s">
        <v>61</v>
      </c>
      <c r="D570" s="10" t="s">
        <v>64</v>
      </c>
      <c r="E570" s="11" t="s">
        <v>77</v>
      </c>
      <c r="F570" s="10" t="s">
        <v>78</v>
      </c>
      <c r="G570" s="13" t="s">
        <v>79</v>
      </c>
      <c r="H570" s="11">
        <v>1</v>
      </c>
      <c r="I570" s="11">
        <f t="shared" si="13"/>
        <v>0.05</v>
      </c>
      <c r="J570" s="11">
        <v>28</v>
      </c>
      <c r="K570" s="11" t="s">
        <v>34</v>
      </c>
      <c r="M570" s="11" t="s">
        <v>35</v>
      </c>
      <c r="Q570" s="11" t="s">
        <v>35</v>
      </c>
      <c r="R570" s="11">
        <v>10</v>
      </c>
      <c r="U570" s="15">
        <v>8</v>
      </c>
      <c r="Y570" s="11">
        <v>0</v>
      </c>
      <c r="AA570" s="11" t="s">
        <v>462</v>
      </c>
    </row>
    <row r="571" spans="1:27" x14ac:dyDescent="0.25">
      <c r="A571" s="8">
        <v>41590</v>
      </c>
      <c r="B571" s="9">
        <v>4</v>
      </c>
      <c r="C571" s="10" t="s">
        <v>61</v>
      </c>
      <c r="D571" s="10" t="s">
        <v>62</v>
      </c>
      <c r="E571" s="11" t="s">
        <v>162</v>
      </c>
      <c r="F571" s="10" t="s">
        <v>78</v>
      </c>
      <c r="G571" s="14" t="s">
        <v>81</v>
      </c>
      <c r="H571" s="11">
        <v>1</v>
      </c>
      <c r="I571" s="11">
        <f t="shared" si="13"/>
        <v>0.05</v>
      </c>
      <c r="J571" s="11">
        <v>28</v>
      </c>
      <c r="K571" s="11" t="s">
        <v>34</v>
      </c>
      <c r="M571" s="11" t="s">
        <v>35</v>
      </c>
      <c r="Q571" s="11" t="s">
        <v>35</v>
      </c>
      <c r="R571" s="11">
        <v>1</v>
      </c>
      <c r="V571" s="318">
        <v>1</v>
      </c>
      <c r="W571" s="318"/>
      <c r="X571" s="318" t="s">
        <v>146</v>
      </c>
      <c r="Y571" s="121">
        <v>1</v>
      </c>
      <c r="Z571" s="121" t="s">
        <v>458</v>
      </c>
      <c r="AA571" s="121" t="s">
        <v>482</v>
      </c>
    </row>
    <row r="572" spans="1:27" x14ac:dyDescent="0.25">
      <c r="A572" s="8">
        <v>41590</v>
      </c>
      <c r="B572" s="9">
        <v>4</v>
      </c>
      <c r="C572" s="10" t="s">
        <v>61</v>
      </c>
      <c r="D572" s="10" t="s">
        <v>62</v>
      </c>
      <c r="E572" s="11" t="s">
        <v>162</v>
      </c>
      <c r="F572" s="10" t="s">
        <v>78</v>
      </c>
      <c r="G572" s="14" t="s">
        <v>98</v>
      </c>
      <c r="H572" s="11">
        <v>1</v>
      </c>
      <c r="I572" s="11">
        <f t="shared" si="13"/>
        <v>0.05</v>
      </c>
      <c r="J572" s="11">
        <v>28</v>
      </c>
      <c r="K572" s="11" t="s">
        <v>34</v>
      </c>
      <c r="M572" s="11" t="s">
        <v>35</v>
      </c>
      <c r="Q572" s="11" t="s">
        <v>35</v>
      </c>
      <c r="R572" s="11">
        <v>2</v>
      </c>
      <c r="V572" s="11">
        <v>0</v>
      </c>
      <c r="Y572" s="318">
        <v>0</v>
      </c>
      <c r="Z572" s="318"/>
      <c r="AA572" s="318"/>
    </row>
    <row r="573" spans="1:27" x14ac:dyDescent="0.25">
      <c r="A573" s="8">
        <v>41590</v>
      </c>
      <c r="B573" s="9">
        <v>4</v>
      </c>
      <c r="C573" s="10" t="s">
        <v>61</v>
      </c>
      <c r="D573" s="10" t="s">
        <v>62</v>
      </c>
      <c r="E573" s="11" t="s">
        <v>162</v>
      </c>
      <c r="F573" s="10" t="s">
        <v>78</v>
      </c>
      <c r="G573" s="14" t="s">
        <v>112</v>
      </c>
      <c r="H573" s="11">
        <v>1</v>
      </c>
      <c r="I573" s="11">
        <f t="shared" si="13"/>
        <v>0.05</v>
      </c>
      <c r="J573" s="11">
        <v>28</v>
      </c>
      <c r="K573" s="11" t="s">
        <v>34</v>
      </c>
      <c r="M573" s="11" t="s">
        <v>35</v>
      </c>
      <c r="Q573" s="11" t="s">
        <v>35</v>
      </c>
      <c r="R573" s="11">
        <v>3</v>
      </c>
      <c r="V573" s="11">
        <v>0</v>
      </c>
      <c r="Y573" s="11">
        <v>0</v>
      </c>
    </row>
    <row r="574" spans="1:27" x14ac:dyDescent="0.25">
      <c r="A574" s="8">
        <v>41590</v>
      </c>
      <c r="B574" s="9">
        <v>4</v>
      </c>
      <c r="C574" s="10" t="s">
        <v>61</v>
      </c>
      <c r="D574" s="10" t="s">
        <v>62</v>
      </c>
      <c r="E574" s="11" t="s">
        <v>162</v>
      </c>
      <c r="F574" s="10" t="s">
        <v>78</v>
      </c>
      <c r="G574" s="14" t="s">
        <v>112</v>
      </c>
      <c r="H574" s="11">
        <v>1</v>
      </c>
      <c r="I574" s="11">
        <f t="shared" si="13"/>
        <v>0.05</v>
      </c>
      <c r="J574" s="11">
        <v>28</v>
      </c>
      <c r="K574" s="11" t="s">
        <v>34</v>
      </c>
      <c r="M574" s="11" t="s">
        <v>35</v>
      </c>
      <c r="Q574" s="11" t="s">
        <v>35</v>
      </c>
      <c r="R574" s="11">
        <v>4</v>
      </c>
      <c r="V574" s="11">
        <v>0</v>
      </c>
      <c r="Y574" s="11">
        <v>0</v>
      </c>
    </row>
    <row r="575" spans="1:27" x14ac:dyDescent="0.25">
      <c r="A575" s="8">
        <v>41590</v>
      </c>
      <c r="B575" s="9">
        <v>4</v>
      </c>
      <c r="C575" s="10" t="s">
        <v>61</v>
      </c>
      <c r="D575" s="10" t="s">
        <v>62</v>
      </c>
      <c r="E575" s="11" t="s">
        <v>162</v>
      </c>
      <c r="F575" s="10" t="s">
        <v>78</v>
      </c>
      <c r="G575" s="14" t="s">
        <v>112</v>
      </c>
      <c r="H575" s="11">
        <v>1</v>
      </c>
      <c r="I575" s="11">
        <f t="shared" si="13"/>
        <v>0.05</v>
      </c>
      <c r="J575" s="11">
        <v>28</v>
      </c>
      <c r="K575" s="11" t="s">
        <v>34</v>
      </c>
      <c r="M575" s="11" t="s">
        <v>35</v>
      </c>
      <c r="Q575" s="11" t="s">
        <v>35</v>
      </c>
      <c r="R575" s="11">
        <v>5</v>
      </c>
      <c r="V575" s="11">
        <v>0</v>
      </c>
      <c r="W575" s="11" t="s">
        <v>183</v>
      </c>
      <c r="X575" s="11" t="s">
        <v>134</v>
      </c>
      <c r="Y575" s="11">
        <v>0</v>
      </c>
    </row>
    <row r="576" spans="1:27" x14ac:dyDescent="0.25">
      <c r="A576" s="8">
        <v>41590</v>
      </c>
      <c r="B576" s="9">
        <v>4</v>
      </c>
      <c r="C576" s="10" t="s">
        <v>61</v>
      </c>
      <c r="D576" s="10" t="s">
        <v>62</v>
      </c>
      <c r="E576" s="11" t="s">
        <v>162</v>
      </c>
      <c r="F576" s="10" t="s">
        <v>78</v>
      </c>
      <c r="G576" s="14" t="s">
        <v>79</v>
      </c>
      <c r="H576" s="11">
        <v>1</v>
      </c>
      <c r="I576" s="11">
        <f t="shared" si="13"/>
        <v>0.05</v>
      </c>
      <c r="J576" s="11">
        <v>28</v>
      </c>
      <c r="K576" s="11" t="s">
        <v>34</v>
      </c>
      <c r="M576" s="11" t="s">
        <v>35</v>
      </c>
      <c r="Q576" s="11" t="s">
        <v>35</v>
      </c>
      <c r="R576" s="11">
        <v>6</v>
      </c>
      <c r="V576" s="11">
        <v>0</v>
      </c>
      <c r="Y576" s="318">
        <v>0</v>
      </c>
      <c r="Z576" s="318"/>
      <c r="AA576" s="318"/>
    </row>
    <row r="577" spans="1:27" x14ac:dyDescent="0.25">
      <c r="A577" s="8">
        <v>41590</v>
      </c>
      <c r="B577" s="9">
        <v>4</v>
      </c>
      <c r="C577" s="10" t="s">
        <v>61</v>
      </c>
      <c r="D577" s="10" t="s">
        <v>62</v>
      </c>
      <c r="E577" s="11" t="s">
        <v>162</v>
      </c>
      <c r="F577" s="10" t="s">
        <v>78</v>
      </c>
      <c r="G577" s="14" t="s">
        <v>83</v>
      </c>
      <c r="H577" s="11">
        <v>1</v>
      </c>
      <c r="I577" s="11">
        <f t="shared" si="13"/>
        <v>0.05</v>
      </c>
      <c r="J577" s="11">
        <v>28</v>
      </c>
      <c r="K577" s="11" t="s">
        <v>34</v>
      </c>
      <c r="M577" s="11" t="s">
        <v>35</v>
      </c>
      <c r="Q577" s="11" t="s">
        <v>35</v>
      </c>
      <c r="R577" s="11">
        <v>7</v>
      </c>
      <c r="V577" s="11">
        <v>0</v>
      </c>
      <c r="W577" s="11" t="s">
        <v>183</v>
      </c>
      <c r="X577" s="11" t="s">
        <v>134</v>
      </c>
      <c r="Y577" s="11">
        <v>0</v>
      </c>
    </row>
    <row r="578" spans="1:27" x14ac:dyDescent="0.25">
      <c r="A578" s="8">
        <v>41590</v>
      </c>
      <c r="B578" s="9">
        <v>4</v>
      </c>
      <c r="C578" s="10" t="s">
        <v>61</v>
      </c>
      <c r="D578" s="10" t="s">
        <v>62</v>
      </c>
      <c r="E578" s="11" t="s">
        <v>162</v>
      </c>
      <c r="F578" s="10" t="s">
        <v>78</v>
      </c>
      <c r="G578" s="14" t="s">
        <v>83</v>
      </c>
      <c r="H578" s="11">
        <v>1</v>
      </c>
      <c r="I578" s="11">
        <f t="shared" si="13"/>
        <v>0.05</v>
      </c>
      <c r="J578" s="11">
        <v>28</v>
      </c>
      <c r="K578" s="11" t="s">
        <v>34</v>
      </c>
      <c r="M578" s="11" t="s">
        <v>35</v>
      </c>
      <c r="Q578" s="11" t="s">
        <v>35</v>
      </c>
      <c r="R578" s="11">
        <v>8</v>
      </c>
      <c r="V578" s="11">
        <v>0</v>
      </c>
      <c r="W578" s="11" t="s">
        <v>183</v>
      </c>
      <c r="X578" s="11" t="s">
        <v>134</v>
      </c>
      <c r="Y578" s="11">
        <v>1</v>
      </c>
      <c r="Z578" s="11" t="s">
        <v>410</v>
      </c>
    </row>
    <row r="579" spans="1:27" x14ac:dyDescent="0.25">
      <c r="A579" s="8">
        <v>41590</v>
      </c>
      <c r="B579" s="9">
        <v>4</v>
      </c>
      <c r="C579" s="10" t="s">
        <v>61</v>
      </c>
      <c r="D579" s="10" t="s">
        <v>62</v>
      </c>
      <c r="E579" s="11" t="s">
        <v>162</v>
      </c>
      <c r="F579" s="10" t="s">
        <v>78</v>
      </c>
      <c r="G579" s="14" t="s">
        <v>79</v>
      </c>
      <c r="H579" s="11">
        <v>1</v>
      </c>
      <c r="I579" s="11">
        <f t="shared" si="13"/>
        <v>0.05</v>
      </c>
      <c r="J579" s="11">
        <v>28</v>
      </c>
      <c r="K579" s="11" t="s">
        <v>34</v>
      </c>
      <c r="M579" s="11" t="s">
        <v>35</v>
      </c>
      <c r="Q579" s="11" t="s">
        <v>35</v>
      </c>
      <c r="R579" s="11">
        <v>9</v>
      </c>
      <c r="V579" s="11">
        <v>0</v>
      </c>
      <c r="Y579" s="11">
        <v>0</v>
      </c>
    </row>
    <row r="580" spans="1:27" x14ac:dyDescent="0.25">
      <c r="A580" s="8">
        <v>41590</v>
      </c>
      <c r="B580" s="9">
        <v>4</v>
      </c>
      <c r="C580" s="10" t="s">
        <v>61</v>
      </c>
      <c r="D580" s="10" t="s">
        <v>63</v>
      </c>
      <c r="E580" s="11" t="s">
        <v>162</v>
      </c>
      <c r="F580" s="10" t="s">
        <v>78</v>
      </c>
      <c r="G580" s="13" t="s">
        <v>79</v>
      </c>
      <c r="H580" s="11">
        <v>1</v>
      </c>
      <c r="I580" s="11">
        <f t="shared" si="13"/>
        <v>0.05</v>
      </c>
      <c r="J580" s="11">
        <v>28</v>
      </c>
      <c r="K580" s="11" t="s">
        <v>34</v>
      </c>
      <c r="M580" s="11" t="s">
        <v>35</v>
      </c>
      <c r="Q580" s="11" t="s">
        <v>35</v>
      </c>
      <c r="R580" s="11">
        <v>1</v>
      </c>
      <c r="V580" s="11">
        <v>0</v>
      </c>
      <c r="Y580" s="318">
        <v>0</v>
      </c>
      <c r="Z580" s="318"/>
      <c r="AA580" s="318"/>
    </row>
    <row r="581" spans="1:27" x14ac:dyDescent="0.25">
      <c r="A581" s="8">
        <v>41590</v>
      </c>
      <c r="B581" s="9">
        <v>4</v>
      </c>
      <c r="C581" s="10" t="s">
        <v>61</v>
      </c>
      <c r="D581" s="10" t="s">
        <v>63</v>
      </c>
      <c r="E581" s="11" t="s">
        <v>162</v>
      </c>
      <c r="F581" s="10" t="s">
        <v>78</v>
      </c>
      <c r="G581" s="13" t="s">
        <v>87</v>
      </c>
      <c r="H581" s="11">
        <v>1</v>
      </c>
      <c r="I581" s="11">
        <f t="shared" si="13"/>
        <v>0.05</v>
      </c>
      <c r="J581" s="11">
        <v>28</v>
      </c>
      <c r="K581" s="11" t="s">
        <v>34</v>
      </c>
      <c r="M581" s="11" t="s">
        <v>35</v>
      </c>
      <c r="Q581" s="11" t="s">
        <v>35</v>
      </c>
      <c r="R581" s="11">
        <v>2</v>
      </c>
      <c r="V581" s="11">
        <v>0</v>
      </c>
      <c r="Y581" s="11">
        <v>0</v>
      </c>
    </row>
    <row r="582" spans="1:27" x14ac:dyDescent="0.25">
      <c r="A582" s="8">
        <v>41590</v>
      </c>
      <c r="B582" s="9">
        <v>4</v>
      </c>
      <c r="C582" s="10" t="s">
        <v>61</v>
      </c>
      <c r="D582" s="10" t="s">
        <v>63</v>
      </c>
      <c r="E582" s="11" t="s">
        <v>162</v>
      </c>
      <c r="F582" s="10" t="s">
        <v>78</v>
      </c>
      <c r="G582" s="13" t="s">
        <v>79</v>
      </c>
      <c r="H582" s="11">
        <v>1</v>
      </c>
      <c r="I582" s="11">
        <f t="shared" si="13"/>
        <v>0.05</v>
      </c>
      <c r="J582" s="11">
        <v>28</v>
      </c>
      <c r="K582" s="11" t="s">
        <v>34</v>
      </c>
      <c r="M582" s="11" t="s">
        <v>35</v>
      </c>
      <c r="Q582" s="11" t="s">
        <v>35</v>
      </c>
      <c r="R582" s="11">
        <v>3</v>
      </c>
      <c r="V582" s="11">
        <v>0</v>
      </c>
      <c r="Y582" s="11">
        <v>0</v>
      </c>
    </row>
    <row r="583" spans="1:27" x14ac:dyDescent="0.25">
      <c r="A583" s="8">
        <v>41590</v>
      </c>
      <c r="B583" s="9">
        <v>4</v>
      </c>
      <c r="C583" s="10" t="s">
        <v>61</v>
      </c>
      <c r="D583" s="10" t="s">
        <v>63</v>
      </c>
      <c r="E583" s="11" t="s">
        <v>162</v>
      </c>
      <c r="F583" s="10" t="s">
        <v>78</v>
      </c>
      <c r="G583" s="14" t="s">
        <v>79</v>
      </c>
      <c r="H583" s="11">
        <v>1</v>
      </c>
      <c r="I583" s="11">
        <f t="shared" si="13"/>
        <v>0.05</v>
      </c>
      <c r="J583" s="11">
        <v>28</v>
      </c>
      <c r="K583" s="11" t="s">
        <v>34</v>
      </c>
      <c r="M583" s="11" t="s">
        <v>35</v>
      </c>
      <c r="Q583" s="11" t="s">
        <v>35</v>
      </c>
      <c r="R583" s="11">
        <v>4</v>
      </c>
      <c r="V583" s="11">
        <v>0</v>
      </c>
      <c r="X583" s="11" t="s">
        <v>134</v>
      </c>
      <c r="Y583" s="11">
        <v>1</v>
      </c>
      <c r="Z583" s="11" t="s">
        <v>410</v>
      </c>
    </row>
    <row r="584" spans="1:27" x14ac:dyDescent="0.25">
      <c r="A584" s="8">
        <v>41590</v>
      </c>
      <c r="B584" s="9">
        <v>4</v>
      </c>
      <c r="C584" s="10" t="s">
        <v>61</v>
      </c>
      <c r="D584" s="10" t="s">
        <v>63</v>
      </c>
      <c r="E584" s="11" t="s">
        <v>162</v>
      </c>
      <c r="F584" s="10" t="s">
        <v>78</v>
      </c>
      <c r="G584" s="13" t="s">
        <v>79</v>
      </c>
      <c r="H584" s="11">
        <v>1</v>
      </c>
      <c r="I584" s="11">
        <f t="shared" si="13"/>
        <v>0.05</v>
      </c>
      <c r="J584" s="11">
        <v>28</v>
      </c>
      <c r="K584" s="11" t="s">
        <v>34</v>
      </c>
      <c r="M584" s="11" t="s">
        <v>35</v>
      </c>
      <c r="Q584" s="11" t="s">
        <v>35</v>
      </c>
      <c r="R584" s="11">
        <v>5</v>
      </c>
      <c r="V584" s="318">
        <v>1</v>
      </c>
      <c r="W584" s="318" t="s">
        <v>426</v>
      </c>
      <c r="X584" s="318" t="s">
        <v>430</v>
      </c>
      <c r="Y584" s="11">
        <v>1</v>
      </c>
      <c r="Z584" s="11" t="s">
        <v>205</v>
      </c>
      <c r="AA584" s="11" t="s">
        <v>505</v>
      </c>
    </row>
    <row r="585" spans="1:27" x14ac:dyDescent="0.25">
      <c r="A585" s="8">
        <v>41590</v>
      </c>
      <c r="B585" s="9">
        <v>4</v>
      </c>
      <c r="C585" s="10" t="s">
        <v>61</v>
      </c>
      <c r="D585" s="10" t="s">
        <v>63</v>
      </c>
      <c r="E585" s="11" t="s">
        <v>162</v>
      </c>
      <c r="F585" s="10" t="s">
        <v>78</v>
      </c>
      <c r="G585" s="13" t="s">
        <v>112</v>
      </c>
      <c r="H585" s="11">
        <v>1</v>
      </c>
      <c r="I585" s="11">
        <f t="shared" si="13"/>
        <v>0.05</v>
      </c>
      <c r="J585" s="11">
        <v>28</v>
      </c>
      <c r="K585" s="11" t="s">
        <v>34</v>
      </c>
      <c r="M585" s="11" t="s">
        <v>35</v>
      </c>
      <c r="Q585" s="11" t="s">
        <v>35</v>
      </c>
      <c r="R585" s="11">
        <v>6</v>
      </c>
      <c r="V585" s="11">
        <v>0</v>
      </c>
      <c r="Y585" s="318">
        <v>0</v>
      </c>
      <c r="Z585" s="318"/>
      <c r="AA585" s="318"/>
    </row>
    <row r="586" spans="1:27" x14ac:dyDescent="0.25">
      <c r="A586" s="8">
        <v>41590</v>
      </c>
      <c r="B586" s="9">
        <v>4</v>
      </c>
      <c r="C586" s="10" t="s">
        <v>61</v>
      </c>
      <c r="D586" s="10" t="s">
        <v>63</v>
      </c>
      <c r="E586" s="11" t="s">
        <v>162</v>
      </c>
      <c r="F586" s="10" t="s">
        <v>78</v>
      </c>
      <c r="G586" s="13" t="s">
        <v>79</v>
      </c>
      <c r="H586" s="11">
        <v>1</v>
      </c>
      <c r="I586" s="11">
        <f t="shared" si="13"/>
        <v>0.05</v>
      </c>
      <c r="J586" s="11">
        <v>28</v>
      </c>
      <c r="K586" s="11" t="s">
        <v>34</v>
      </c>
      <c r="M586" s="11" t="s">
        <v>35</v>
      </c>
      <c r="Q586" s="11" t="s">
        <v>35</v>
      </c>
      <c r="R586" s="11">
        <v>7</v>
      </c>
      <c r="V586" s="11">
        <v>0</v>
      </c>
      <c r="X586" s="11" t="s">
        <v>134</v>
      </c>
      <c r="Y586" s="11">
        <v>0</v>
      </c>
      <c r="AA586" s="11" t="s">
        <v>462</v>
      </c>
    </row>
    <row r="587" spans="1:27" x14ac:dyDescent="0.25">
      <c r="A587" s="8">
        <v>41590</v>
      </c>
      <c r="B587" s="9">
        <v>4</v>
      </c>
      <c r="C587" s="10" t="s">
        <v>61</v>
      </c>
      <c r="D587" s="10" t="s">
        <v>63</v>
      </c>
      <c r="E587" s="11" t="s">
        <v>162</v>
      </c>
      <c r="F587" s="10" t="s">
        <v>78</v>
      </c>
      <c r="G587" s="13" t="s">
        <v>83</v>
      </c>
      <c r="H587" s="11">
        <v>1</v>
      </c>
      <c r="I587" s="11">
        <f t="shared" si="13"/>
        <v>0.05</v>
      </c>
      <c r="J587" s="11">
        <v>28</v>
      </c>
      <c r="K587" s="11" t="s">
        <v>34</v>
      </c>
      <c r="M587" s="11" t="s">
        <v>35</v>
      </c>
      <c r="Q587" s="11" t="s">
        <v>35</v>
      </c>
      <c r="R587" s="11">
        <v>8</v>
      </c>
      <c r="V587" s="11">
        <v>0</v>
      </c>
      <c r="X587" s="11" t="s">
        <v>134</v>
      </c>
      <c r="Y587" s="11">
        <v>0</v>
      </c>
    </row>
    <row r="588" spans="1:27" x14ac:dyDescent="0.25">
      <c r="A588" s="8">
        <v>41590</v>
      </c>
      <c r="B588" s="9">
        <v>4</v>
      </c>
      <c r="C588" s="10" t="s">
        <v>61</v>
      </c>
      <c r="D588" s="10" t="s">
        <v>63</v>
      </c>
      <c r="E588" s="11" t="s">
        <v>162</v>
      </c>
      <c r="F588" s="10" t="s">
        <v>78</v>
      </c>
      <c r="G588" s="13" t="s">
        <v>79</v>
      </c>
      <c r="H588" s="11">
        <v>1</v>
      </c>
      <c r="I588" s="11">
        <f t="shared" si="13"/>
        <v>0.05</v>
      </c>
      <c r="J588" s="11">
        <v>28</v>
      </c>
      <c r="K588" s="11" t="s">
        <v>34</v>
      </c>
      <c r="M588" s="11" t="s">
        <v>35</v>
      </c>
      <c r="Q588" s="11" t="s">
        <v>35</v>
      </c>
      <c r="R588" s="11">
        <v>9</v>
      </c>
      <c r="V588" s="11">
        <v>0</v>
      </c>
      <c r="X588" s="11" t="s">
        <v>134</v>
      </c>
      <c r="Y588" s="11">
        <v>0</v>
      </c>
    </row>
    <row r="589" spans="1:27" x14ac:dyDescent="0.25">
      <c r="A589" s="8">
        <v>41590</v>
      </c>
      <c r="B589" s="9">
        <v>4</v>
      </c>
      <c r="C589" s="10" t="s">
        <v>61</v>
      </c>
      <c r="D589" s="10" t="s">
        <v>63</v>
      </c>
      <c r="E589" s="11" t="s">
        <v>162</v>
      </c>
      <c r="F589" s="10" t="s">
        <v>78</v>
      </c>
      <c r="G589" s="13" t="s">
        <v>83</v>
      </c>
      <c r="H589" s="11">
        <v>1</v>
      </c>
      <c r="I589" s="11">
        <f t="shared" si="13"/>
        <v>0.05</v>
      </c>
      <c r="J589" s="11">
        <v>28</v>
      </c>
      <c r="K589" s="11" t="s">
        <v>34</v>
      </c>
      <c r="M589" s="11" t="s">
        <v>35</v>
      </c>
      <c r="Q589" s="11" t="s">
        <v>35</v>
      </c>
      <c r="R589" s="11">
        <v>10</v>
      </c>
      <c r="V589" s="11">
        <v>0</v>
      </c>
      <c r="X589" s="11" t="s">
        <v>134</v>
      </c>
      <c r="Y589" s="11">
        <v>1</v>
      </c>
      <c r="Z589" s="11" t="s">
        <v>209</v>
      </c>
    </row>
    <row r="590" spans="1:27" x14ac:dyDescent="0.25">
      <c r="A590" s="8">
        <v>41590</v>
      </c>
      <c r="B590" s="9">
        <v>4</v>
      </c>
      <c r="C590" s="10" t="s">
        <v>61</v>
      </c>
      <c r="D590" s="10" t="s">
        <v>64</v>
      </c>
      <c r="E590" s="11" t="s">
        <v>162</v>
      </c>
      <c r="F590" s="10" t="s">
        <v>78</v>
      </c>
      <c r="G590" s="13" t="s">
        <v>112</v>
      </c>
      <c r="H590" s="11">
        <v>1</v>
      </c>
      <c r="I590" s="11">
        <f t="shared" si="13"/>
        <v>0.05</v>
      </c>
      <c r="J590" s="11">
        <v>28</v>
      </c>
      <c r="K590" s="11" t="s">
        <v>34</v>
      </c>
      <c r="M590" s="11" t="s">
        <v>35</v>
      </c>
      <c r="Q590" s="11" t="s">
        <v>35</v>
      </c>
      <c r="R590" s="11">
        <v>1</v>
      </c>
      <c r="V590" s="11">
        <v>0</v>
      </c>
      <c r="Y590" s="11">
        <v>0</v>
      </c>
    </row>
    <row r="591" spans="1:27" x14ac:dyDescent="0.25">
      <c r="A591" s="8">
        <v>41590</v>
      </c>
      <c r="B591" s="9">
        <v>4</v>
      </c>
      <c r="C591" s="10" t="s">
        <v>61</v>
      </c>
      <c r="D591" s="10" t="s">
        <v>64</v>
      </c>
      <c r="E591" s="11" t="s">
        <v>162</v>
      </c>
      <c r="F591" s="10" t="s">
        <v>78</v>
      </c>
      <c r="G591" s="13" t="s">
        <v>86</v>
      </c>
      <c r="H591" s="11">
        <v>1</v>
      </c>
      <c r="I591" s="11">
        <f t="shared" si="13"/>
        <v>0.05</v>
      </c>
      <c r="J591" s="11">
        <v>28</v>
      </c>
      <c r="K591" s="11" t="s">
        <v>34</v>
      </c>
      <c r="M591" s="11" t="s">
        <v>35</v>
      </c>
      <c r="Q591" s="11" t="s">
        <v>35</v>
      </c>
      <c r="R591" s="11">
        <v>2</v>
      </c>
      <c r="V591" s="11">
        <v>0</v>
      </c>
      <c r="X591" s="11" t="s">
        <v>134</v>
      </c>
      <c r="Y591" s="11">
        <v>0</v>
      </c>
    </row>
    <row r="592" spans="1:27" x14ac:dyDescent="0.25">
      <c r="A592" s="8">
        <v>41590</v>
      </c>
      <c r="B592" s="9">
        <v>4</v>
      </c>
      <c r="C592" s="10" t="s">
        <v>61</v>
      </c>
      <c r="D592" s="10" t="s">
        <v>64</v>
      </c>
      <c r="E592" s="11" t="s">
        <v>162</v>
      </c>
      <c r="F592" s="10" t="s">
        <v>78</v>
      </c>
      <c r="G592" s="13" t="s">
        <v>98</v>
      </c>
      <c r="H592" s="11">
        <v>1</v>
      </c>
      <c r="I592" s="11">
        <f t="shared" si="13"/>
        <v>0.05</v>
      </c>
      <c r="J592" s="11">
        <v>28</v>
      </c>
      <c r="K592" s="11" t="s">
        <v>34</v>
      </c>
      <c r="M592" s="11" t="s">
        <v>35</v>
      </c>
      <c r="Q592" s="11" t="s">
        <v>35</v>
      </c>
      <c r="R592" s="11">
        <v>3</v>
      </c>
      <c r="V592" s="11">
        <v>0</v>
      </c>
      <c r="X592" s="11" t="s">
        <v>134</v>
      </c>
      <c r="Y592" s="11">
        <v>0</v>
      </c>
    </row>
    <row r="593" spans="1:27" x14ac:dyDescent="0.25">
      <c r="A593" s="8">
        <v>41590</v>
      </c>
      <c r="B593" s="9">
        <v>4</v>
      </c>
      <c r="C593" s="10" t="s">
        <v>61</v>
      </c>
      <c r="D593" s="10" t="s">
        <v>64</v>
      </c>
      <c r="E593" s="11" t="s">
        <v>162</v>
      </c>
      <c r="F593" s="10" t="s">
        <v>78</v>
      </c>
      <c r="G593" s="13" t="s">
        <v>112</v>
      </c>
      <c r="H593" s="11">
        <v>1</v>
      </c>
      <c r="I593" s="11">
        <f t="shared" si="13"/>
        <v>0.05</v>
      </c>
      <c r="J593" s="11">
        <v>28</v>
      </c>
      <c r="K593" s="11" t="s">
        <v>34</v>
      </c>
      <c r="M593" s="11" t="s">
        <v>35</v>
      </c>
      <c r="Q593" s="11" t="s">
        <v>35</v>
      </c>
      <c r="R593" s="11">
        <v>4</v>
      </c>
      <c r="V593" s="11">
        <v>0</v>
      </c>
      <c r="Y593" s="11">
        <v>1</v>
      </c>
      <c r="Z593" s="11" t="s">
        <v>209</v>
      </c>
    </row>
    <row r="594" spans="1:27" x14ac:dyDescent="0.25">
      <c r="A594" s="8">
        <v>41590</v>
      </c>
      <c r="B594" s="9">
        <v>4</v>
      </c>
      <c r="C594" s="10" t="s">
        <v>61</v>
      </c>
      <c r="D594" s="10" t="s">
        <v>64</v>
      </c>
      <c r="E594" s="11" t="s">
        <v>162</v>
      </c>
      <c r="F594" s="10" t="s">
        <v>78</v>
      </c>
      <c r="G594" s="13" t="s">
        <v>79</v>
      </c>
      <c r="H594" s="11">
        <v>1</v>
      </c>
      <c r="I594" s="11">
        <f t="shared" si="13"/>
        <v>0.05</v>
      </c>
      <c r="J594" s="11">
        <v>28</v>
      </c>
      <c r="K594" s="11" t="s">
        <v>34</v>
      </c>
      <c r="M594" s="11" t="s">
        <v>35</v>
      </c>
      <c r="Q594" s="11" t="s">
        <v>35</v>
      </c>
      <c r="R594" s="11">
        <v>5</v>
      </c>
      <c r="V594" s="11">
        <v>0</v>
      </c>
      <c r="Y594" s="11">
        <v>0</v>
      </c>
    </row>
    <row r="595" spans="1:27" x14ac:dyDescent="0.25">
      <c r="A595" s="8">
        <v>41590</v>
      </c>
      <c r="B595" s="9">
        <v>4</v>
      </c>
      <c r="C595" s="10" t="s">
        <v>61</v>
      </c>
      <c r="D595" s="10" t="s">
        <v>64</v>
      </c>
      <c r="E595" s="11" t="s">
        <v>162</v>
      </c>
      <c r="F595" s="10" t="s">
        <v>78</v>
      </c>
      <c r="G595" s="13" t="s">
        <v>79</v>
      </c>
      <c r="H595" s="11">
        <v>1</v>
      </c>
      <c r="I595" s="11">
        <f t="shared" si="13"/>
        <v>0.05</v>
      </c>
      <c r="J595" s="11">
        <v>28</v>
      </c>
      <c r="K595" s="11" t="s">
        <v>34</v>
      </c>
      <c r="M595" s="11" t="s">
        <v>35</v>
      </c>
      <c r="Q595" s="11" t="s">
        <v>35</v>
      </c>
      <c r="R595" s="11">
        <v>6</v>
      </c>
      <c r="V595" s="11">
        <v>0</v>
      </c>
      <c r="Y595" s="11">
        <v>0</v>
      </c>
      <c r="AA595" s="11" t="s">
        <v>462</v>
      </c>
    </row>
    <row r="596" spans="1:27" x14ac:dyDescent="0.25">
      <c r="A596" s="8">
        <v>41590</v>
      </c>
      <c r="B596" s="9">
        <v>4</v>
      </c>
      <c r="C596" s="10" t="s">
        <v>61</v>
      </c>
      <c r="D596" s="10" t="s">
        <v>64</v>
      </c>
      <c r="E596" s="11" t="s">
        <v>162</v>
      </c>
      <c r="F596" s="10" t="s">
        <v>78</v>
      </c>
      <c r="G596" s="13" t="s">
        <v>79</v>
      </c>
      <c r="H596" s="11">
        <v>1</v>
      </c>
      <c r="I596" s="11">
        <f>H596/20</f>
        <v>0.05</v>
      </c>
      <c r="J596" s="11">
        <v>28</v>
      </c>
      <c r="K596" s="11" t="s">
        <v>34</v>
      </c>
      <c r="M596" s="11" t="s">
        <v>35</v>
      </c>
      <c r="Q596" s="11" t="s">
        <v>35</v>
      </c>
      <c r="R596" s="11">
        <v>7</v>
      </c>
      <c r="V596" s="11">
        <v>0</v>
      </c>
      <c r="Y596" s="11">
        <v>0</v>
      </c>
      <c r="AA596" s="11" t="s">
        <v>462</v>
      </c>
    </row>
    <row r="597" spans="1:27" x14ac:dyDescent="0.25">
      <c r="A597" s="8">
        <v>41590</v>
      </c>
      <c r="B597" s="9">
        <v>4</v>
      </c>
      <c r="C597" s="10" t="s">
        <v>61</v>
      </c>
      <c r="D597" s="10" t="s">
        <v>64</v>
      </c>
      <c r="E597" s="11" t="s">
        <v>162</v>
      </c>
      <c r="F597" s="10" t="s">
        <v>78</v>
      </c>
      <c r="G597" s="13" t="s">
        <v>79</v>
      </c>
      <c r="H597" s="11">
        <v>1</v>
      </c>
      <c r="I597" s="11">
        <f>H597/20</f>
        <v>0.05</v>
      </c>
      <c r="J597" s="11">
        <v>28</v>
      </c>
      <c r="K597" s="11" t="s">
        <v>34</v>
      </c>
      <c r="M597" s="11" t="s">
        <v>35</v>
      </c>
      <c r="Q597" s="11" t="s">
        <v>35</v>
      </c>
      <c r="R597" s="11">
        <v>8</v>
      </c>
      <c r="V597" s="11">
        <v>0</v>
      </c>
      <c r="Y597" s="11">
        <v>0</v>
      </c>
      <c r="AA597" s="11" t="s">
        <v>462</v>
      </c>
    </row>
    <row r="598" spans="1:27" x14ac:dyDescent="0.25">
      <c r="A598" s="8">
        <v>41590</v>
      </c>
      <c r="B598" s="9">
        <v>4</v>
      </c>
      <c r="C598" s="10" t="s">
        <v>61</v>
      </c>
      <c r="D598" s="10" t="s">
        <v>64</v>
      </c>
      <c r="E598" s="11" t="s">
        <v>162</v>
      </c>
      <c r="F598" s="10" t="s">
        <v>78</v>
      </c>
      <c r="G598" s="13" t="s">
        <v>86</v>
      </c>
      <c r="H598" s="11">
        <v>1</v>
      </c>
      <c r="I598" s="11">
        <f>H598/20</f>
        <v>0.05</v>
      </c>
      <c r="J598" s="11">
        <v>28</v>
      </c>
      <c r="K598" s="11" t="s">
        <v>34</v>
      </c>
      <c r="M598" s="11" t="s">
        <v>35</v>
      </c>
      <c r="Q598" s="11" t="s">
        <v>35</v>
      </c>
      <c r="R598" s="11">
        <v>9</v>
      </c>
      <c r="V598" s="11">
        <v>0</v>
      </c>
      <c r="X598" s="11" t="s">
        <v>134</v>
      </c>
      <c r="Y598" s="11">
        <v>1</v>
      </c>
      <c r="Z598" s="11" t="s">
        <v>138</v>
      </c>
    </row>
    <row r="599" spans="1:27" x14ac:dyDescent="0.25">
      <c r="A599" s="8">
        <v>41590</v>
      </c>
      <c r="B599" s="9">
        <v>4</v>
      </c>
      <c r="C599" s="10" t="s">
        <v>61</v>
      </c>
      <c r="D599" s="10" t="s">
        <v>64</v>
      </c>
      <c r="E599" s="11" t="s">
        <v>162</v>
      </c>
      <c r="F599" s="10" t="s">
        <v>78</v>
      </c>
      <c r="G599" s="13" t="s">
        <v>79</v>
      </c>
      <c r="H599" s="11"/>
      <c r="I599" s="11"/>
      <c r="J599" s="11"/>
      <c r="K599" s="11"/>
      <c r="M599" s="11"/>
      <c r="Q599" s="11" t="s">
        <v>35</v>
      </c>
      <c r="R599" s="11">
        <v>10</v>
      </c>
      <c r="V599" s="11" t="s">
        <v>413</v>
      </c>
      <c r="X599" s="11" t="s">
        <v>414</v>
      </c>
      <c r="Y599" s="11">
        <v>0</v>
      </c>
      <c r="AA599" s="11" t="s">
        <v>462</v>
      </c>
    </row>
    <row r="600" spans="1:27" x14ac:dyDescent="0.25">
      <c r="A600" s="8">
        <v>41565</v>
      </c>
      <c r="B600" s="9">
        <v>1</v>
      </c>
      <c r="C600" s="10" t="s">
        <v>65</v>
      </c>
      <c r="D600" s="10" t="s">
        <v>66</v>
      </c>
      <c r="E600" s="11" t="s">
        <v>77</v>
      </c>
      <c r="F600" s="10" t="s">
        <v>78</v>
      </c>
      <c r="G600" s="14" t="s">
        <v>112</v>
      </c>
      <c r="H600" s="11">
        <v>1</v>
      </c>
      <c r="I600" s="11">
        <f t="shared" ref="I600:I663" si="14">H600/20</f>
        <v>0.05</v>
      </c>
      <c r="J600" s="11">
        <v>27</v>
      </c>
      <c r="K600" s="11">
        <v>5</v>
      </c>
      <c r="M600" s="11" t="s">
        <v>35</v>
      </c>
      <c r="Q600" s="11" t="s">
        <v>35</v>
      </c>
      <c r="R600" s="11">
        <v>1</v>
      </c>
      <c r="S600" s="15">
        <v>0.6</v>
      </c>
      <c r="T600" s="11" t="s">
        <v>80</v>
      </c>
      <c r="U600" s="11">
        <v>23</v>
      </c>
      <c r="V600" s="11">
        <v>0</v>
      </c>
      <c r="Y600" s="318">
        <v>0</v>
      </c>
      <c r="Z600" s="318"/>
      <c r="AA600" s="318"/>
    </row>
    <row r="601" spans="1:27" x14ac:dyDescent="0.25">
      <c r="A601" s="8">
        <v>41565</v>
      </c>
      <c r="B601" s="9">
        <v>1</v>
      </c>
      <c r="C601" s="10" t="s">
        <v>65</v>
      </c>
      <c r="D601" s="10" t="s">
        <v>66</v>
      </c>
      <c r="E601" s="11" t="s">
        <v>77</v>
      </c>
      <c r="F601" s="10" t="s">
        <v>78</v>
      </c>
      <c r="G601" s="13" t="s">
        <v>83</v>
      </c>
      <c r="H601" s="11">
        <v>1</v>
      </c>
      <c r="I601" s="11">
        <f t="shared" si="14"/>
        <v>0.05</v>
      </c>
      <c r="J601" s="11">
        <v>27</v>
      </c>
      <c r="K601" s="11">
        <v>5</v>
      </c>
      <c r="M601" s="11" t="s">
        <v>35</v>
      </c>
      <c r="Q601" s="11" t="s">
        <v>35</v>
      </c>
      <c r="R601" s="11">
        <v>2</v>
      </c>
      <c r="S601" s="15">
        <v>3.2</v>
      </c>
      <c r="T601" s="11" t="s">
        <v>82</v>
      </c>
      <c r="U601" s="11">
        <v>11</v>
      </c>
      <c r="V601" s="11">
        <v>0</v>
      </c>
      <c r="X601" s="11" t="s">
        <v>115</v>
      </c>
      <c r="Y601" s="11">
        <v>0</v>
      </c>
    </row>
    <row r="602" spans="1:27" x14ac:dyDescent="0.25">
      <c r="A602" s="8">
        <v>41565</v>
      </c>
      <c r="B602" s="9">
        <v>1</v>
      </c>
      <c r="C602" s="10" t="s">
        <v>65</v>
      </c>
      <c r="D602" s="10" t="s">
        <v>66</v>
      </c>
      <c r="E602" s="11" t="s">
        <v>77</v>
      </c>
      <c r="F602" s="10" t="s">
        <v>78</v>
      </c>
      <c r="G602" s="13" t="s">
        <v>81</v>
      </c>
      <c r="H602" s="11">
        <v>1</v>
      </c>
      <c r="I602" s="11">
        <f t="shared" si="14"/>
        <v>0.05</v>
      </c>
      <c r="J602" s="11">
        <v>27</v>
      </c>
      <c r="K602" s="11">
        <v>5</v>
      </c>
      <c r="M602" s="11" t="s">
        <v>35</v>
      </c>
      <c r="Q602" s="11" t="s">
        <v>35</v>
      </c>
      <c r="R602" s="11">
        <v>3</v>
      </c>
      <c r="S602" s="15">
        <v>4.7</v>
      </c>
      <c r="T602" s="11" t="s">
        <v>82</v>
      </c>
      <c r="U602" s="11">
        <v>7</v>
      </c>
      <c r="V602" s="11">
        <v>0</v>
      </c>
      <c r="X602" s="11" t="s">
        <v>114</v>
      </c>
      <c r="Y602" s="318">
        <v>0</v>
      </c>
      <c r="Z602" s="318"/>
      <c r="AA602" s="318"/>
    </row>
    <row r="603" spans="1:27" x14ac:dyDescent="0.25">
      <c r="A603" s="8">
        <v>41565</v>
      </c>
      <c r="B603" s="9">
        <v>1</v>
      </c>
      <c r="C603" s="10" t="s">
        <v>65</v>
      </c>
      <c r="D603" s="10" t="s">
        <v>66</v>
      </c>
      <c r="E603" s="11" t="s">
        <v>77</v>
      </c>
      <c r="F603" s="10" t="s">
        <v>78</v>
      </c>
      <c r="G603" s="14" t="s">
        <v>79</v>
      </c>
      <c r="H603" s="11">
        <v>1</v>
      </c>
      <c r="I603" s="11">
        <f t="shared" si="14"/>
        <v>0.05</v>
      </c>
      <c r="J603" s="11">
        <v>27</v>
      </c>
      <c r="K603" s="11">
        <v>5</v>
      </c>
      <c r="M603" s="11" t="s">
        <v>35</v>
      </c>
      <c r="Q603" s="11" t="s">
        <v>35</v>
      </c>
      <c r="R603" s="11">
        <v>4</v>
      </c>
      <c r="S603" s="15">
        <v>4.7</v>
      </c>
      <c r="T603" s="11" t="s">
        <v>104</v>
      </c>
      <c r="U603" s="11">
        <v>6</v>
      </c>
      <c r="V603" s="11">
        <v>0</v>
      </c>
      <c r="Y603" s="11">
        <v>0</v>
      </c>
    </row>
    <row r="604" spans="1:27" x14ac:dyDescent="0.25">
      <c r="A604" s="8">
        <v>41565</v>
      </c>
      <c r="B604" s="9">
        <v>1</v>
      </c>
      <c r="C604" s="10" t="s">
        <v>65</v>
      </c>
      <c r="D604" s="10" t="s">
        <v>66</v>
      </c>
      <c r="E604" s="11" t="s">
        <v>77</v>
      </c>
      <c r="F604" s="10" t="s">
        <v>78</v>
      </c>
      <c r="G604" s="13" t="s">
        <v>81</v>
      </c>
      <c r="H604" s="11">
        <v>1</v>
      </c>
      <c r="I604" s="11">
        <f t="shared" si="14"/>
        <v>0.05</v>
      </c>
      <c r="J604" s="11">
        <v>27</v>
      </c>
      <c r="K604" s="11">
        <v>5</v>
      </c>
      <c r="M604" s="11" t="s">
        <v>35</v>
      </c>
      <c r="Q604" s="11" t="s">
        <v>35</v>
      </c>
      <c r="R604" s="11">
        <v>5</v>
      </c>
      <c r="S604" s="15">
        <v>5.3</v>
      </c>
      <c r="T604" s="11" t="s">
        <v>80</v>
      </c>
      <c r="U604" s="11">
        <v>9</v>
      </c>
      <c r="V604" s="11">
        <v>0</v>
      </c>
      <c r="Y604" s="11">
        <v>1</v>
      </c>
      <c r="Z604" s="11" t="s">
        <v>209</v>
      </c>
    </row>
    <row r="605" spans="1:27" x14ac:dyDescent="0.25">
      <c r="A605" s="8">
        <v>41565</v>
      </c>
      <c r="B605" s="9">
        <v>1</v>
      </c>
      <c r="C605" s="10" t="s">
        <v>65</v>
      </c>
      <c r="D605" s="10" t="s">
        <v>66</v>
      </c>
      <c r="E605" s="11" t="s">
        <v>77</v>
      </c>
      <c r="F605" s="10" t="s">
        <v>78</v>
      </c>
      <c r="G605" s="14" t="s">
        <v>79</v>
      </c>
      <c r="H605" s="11">
        <v>1</v>
      </c>
      <c r="I605" s="11">
        <f t="shared" si="14"/>
        <v>0.05</v>
      </c>
      <c r="J605" s="11">
        <v>27</v>
      </c>
      <c r="K605" s="11">
        <v>5</v>
      </c>
      <c r="M605" s="11" t="s">
        <v>35</v>
      </c>
      <c r="Q605" s="11" t="s">
        <v>35</v>
      </c>
      <c r="R605" s="11">
        <v>6</v>
      </c>
      <c r="S605" s="15">
        <v>7.7</v>
      </c>
      <c r="T605" s="11" t="s">
        <v>80</v>
      </c>
      <c r="U605" s="11">
        <v>10</v>
      </c>
      <c r="V605" s="11">
        <v>0</v>
      </c>
      <c r="Y605" s="11">
        <v>0</v>
      </c>
    </row>
    <row r="606" spans="1:27" x14ac:dyDescent="0.25">
      <c r="A606" s="8">
        <v>41565</v>
      </c>
      <c r="B606" s="9">
        <v>1</v>
      </c>
      <c r="C606" s="10" t="s">
        <v>65</v>
      </c>
      <c r="D606" s="10" t="s">
        <v>66</v>
      </c>
      <c r="E606" s="11" t="s">
        <v>77</v>
      </c>
      <c r="F606" s="10" t="s">
        <v>78</v>
      </c>
      <c r="G606" s="13" t="s">
        <v>79</v>
      </c>
      <c r="H606" s="11">
        <v>1</v>
      </c>
      <c r="I606" s="11">
        <f t="shared" si="14"/>
        <v>0.05</v>
      </c>
      <c r="J606" s="11">
        <v>27</v>
      </c>
      <c r="K606" s="11">
        <v>5</v>
      </c>
      <c r="M606" s="11" t="s">
        <v>35</v>
      </c>
      <c r="Q606" s="11" t="s">
        <v>35</v>
      </c>
      <c r="R606" s="11">
        <v>7</v>
      </c>
      <c r="S606" s="15">
        <v>11</v>
      </c>
      <c r="T606" s="11" t="s">
        <v>82</v>
      </c>
      <c r="U606" s="11">
        <v>7</v>
      </c>
      <c r="V606" s="11">
        <v>0</v>
      </c>
      <c r="Y606" s="11">
        <v>0</v>
      </c>
      <c r="AA606" s="11" t="s">
        <v>462</v>
      </c>
    </row>
    <row r="607" spans="1:27" x14ac:dyDescent="0.25">
      <c r="A607" s="8">
        <v>41565</v>
      </c>
      <c r="B607" s="9">
        <v>1</v>
      </c>
      <c r="C607" s="10" t="s">
        <v>65</v>
      </c>
      <c r="D607" s="10" t="s">
        <v>66</v>
      </c>
      <c r="E607" s="11" t="s">
        <v>77</v>
      </c>
      <c r="F607" s="10" t="s">
        <v>78</v>
      </c>
      <c r="G607" s="14" t="s">
        <v>79</v>
      </c>
      <c r="H607" s="11">
        <v>1</v>
      </c>
      <c r="I607" s="11">
        <f t="shared" si="14"/>
        <v>0.05</v>
      </c>
      <c r="J607" s="11">
        <v>27</v>
      </c>
      <c r="K607" s="11">
        <v>5</v>
      </c>
      <c r="M607" s="11" t="s">
        <v>35</v>
      </c>
      <c r="Q607" s="11" t="s">
        <v>35</v>
      </c>
      <c r="R607" s="11">
        <v>8</v>
      </c>
      <c r="S607" s="15">
        <v>17.600000000000001</v>
      </c>
      <c r="T607" s="11" t="s">
        <v>80</v>
      </c>
      <c r="U607" s="11">
        <v>7</v>
      </c>
      <c r="V607" s="11">
        <v>0</v>
      </c>
      <c r="Y607" s="11">
        <v>0</v>
      </c>
    </row>
    <row r="608" spans="1:27" x14ac:dyDescent="0.25">
      <c r="A608" s="8">
        <v>41565</v>
      </c>
      <c r="B608" s="9">
        <v>1</v>
      </c>
      <c r="C608" s="10" t="s">
        <v>65</v>
      </c>
      <c r="D608" s="10" t="s">
        <v>66</v>
      </c>
      <c r="E608" s="11" t="s">
        <v>77</v>
      </c>
      <c r="F608" s="10" t="s">
        <v>78</v>
      </c>
      <c r="G608" s="13" t="s">
        <v>87</v>
      </c>
      <c r="H608" s="11">
        <v>1</v>
      </c>
      <c r="I608" s="11">
        <f t="shared" si="14"/>
        <v>0.05</v>
      </c>
      <c r="J608" s="11">
        <v>27</v>
      </c>
      <c r="K608" s="11">
        <v>5</v>
      </c>
      <c r="M608" s="11" t="s">
        <v>35</v>
      </c>
      <c r="Q608" s="11" t="s">
        <v>35</v>
      </c>
      <c r="R608" s="11">
        <v>9</v>
      </c>
      <c r="S608" s="15">
        <v>19.100000000000001</v>
      </c>
      <c r="T608" s="11" t="s">
        <v>80</v>
      </c>
      <c r="U608" s="11">
        <v>12</v>
      </c>
      <c r="V608" s="11">
        <v>0</v>
      </c>
      <c r="Y608" s="11">
        <v>0</v>
      </c>
    </row>
    <row r="609" spans="1:27" x14ac:dyDescent="0.25">
      <c r="A609" s="8">
        <v>41565</v>
      </c>
      <c r="B609" s="9">
        <v>1</v>
      </c>
      <c r="C609" s="10" t="s">
        <v>65</v>
      </c>
      <c r="D609" s="10" t="s">
        <v>67</v>
      </c>
      <c r="E609" s="11" t="s">
        <v>77</v>
      </c>
      <c r="F609" s="10" t="s">
        <v>78</v>
      </c>
      <c r="G609" s="14" t="s">
        <v>87</v>
      </c>
      <c r="H609" s="11">
        <v>1</v>
      </c>
      <c r="I609" s="11">
        <f t="shared" si="14"/>
        <v>0.05</v>
      </c>
      <c r="J609" s="11">
        <v>27</v>
      </c>
      <c r="K609" s="11">
        <v>4.8</v>
      </c>
      <c r="M609" s="11" t="s">
        <v>35</v>
      </c>
      <c r="Q609" s="11" t="s">
        <v>35</v>
      </c>
      <c r="R609" s="11">
        <v>1</v>
      </c>
      <c r="S609" s="15">
        <v>2.8</v>
      </c>
      <c r="T609" s="11" t="s">
        <v>80</v>
      </c>
      <c r="U609" s="11">
        <v>17</v>
      </c>
      <c r="V609" s="11" t="s">
        <v>413</v>
      </c>
      <c r="Y609" s="11">
        <v>0</v>
      </c>
    </row>
    <row r="610" spans="1:27" x14ac:dyDescent="0.25">
      <c r="A610" s="8">
        <v>41565</v>
      </c>
      <c r="B610" s="9">
        <v>1</v>
      </c>
      <c r="C610" s="10" t="s">
        <v>65</v>
      </c>
      <c r="D610" s="10" t="s">
        <v>67</v>
      </c>
      <c r="E610" s="11" t="s">
        <v>77</v>
      </c>
      <c r="F610" s="10" t="s">
        <v>78</v>
      </c>
      <c r="G610" s="14" t="s">
        <v>79</v>
      </c>
      <c r="H610" s="11">
        <v>1</v>
      </c>
      <c r="I610" s="11">
        <f t="shared" si="14"/>
        <v>0.05</v>
      </c>
      <c r="J610" s="11">
        <v>27</v>
      </c>
      <c r="K610" s="11">
        <v>4.8</v>
      </c>
      <c r="M610" s="11" t="s">
        <v>35</v>
      </c>
      <c r="Q610" s="11" t="s">
        <v>35</v>
      </c>
      <c r="R610" s="11">
        <v>2</v>
      </c>
      <c r="S610" s="15">
        <v>2.9</v>
      </c>
      <c r="T610" s="11" t="s">
        <v>82</v>
      </c>
      <c r="U610" s="11">
        <v>11</v>
      </c>
      <c r="V610" s="11">
        <v>0</v>
      </c>
      <c r="Y610" s="11">
        <v>1</v>
      </c>
      <c r="Z610" s="11" t="s">
        <v>410</v>
      </c>
    </row>
    <row r="611" spans="1:27" x14ac:dyDescent="0.25">
      <c r="A611" s="8">
        <v>41565</v>
      </c>
      <c r="B611" s="9">
        <v>1</v>
      </c>
      <c r="C611" s="10" t="s">
        <v>65</v>
      </c>
      <c r="D611" s="10" t="s">
        <v>67</v>
      </c>
      <c r="E611" s="11" t="s">
        <v>77</v>
      </c>
      <c r="F611" s="10" t="s">
        <v>78</v>
      </c>
      <c r="G611" s="14" t="s">
        <v>79</v>
      </c>
      <c r="H611" s="11">
        <v>1</v>
      </c>
      <c r="I611" s="11">
        <f t="shared" si="14"/>
        <v>0.05</v>
      </c>
      <c r="J611" s="11">
        <v>27</v>
      </c>
      <c r="K611" s="11">
        <v>4.8</v>
      </c>
      <c r="M611" s="11" t="s">
        <v>35</v>
      </c>
      <c r="Q611" s="11" t="s">
        <v>35</v>
      </c>
      <c r="R611" s="11">
        <v>3</v>
      </c>
      <c r="S611" s="15">
        <v>4.5</v>
      </c>
      <c r="T611" s="11" t="s">
        <v>82</v>
      </c>
      <c r="U611" s="11">
        <v>7</v>
      </c>
      <c r="V611" s="11">
        <v>0</v>
      </c>
      <c r="Y611" s="11">
        <v>0</v>
      </c>
    </row>
    <row r="612" spans="1:27" x14ac:dyDescent="0.25">
      <c r="A612" s="8">
        <v>41565</v>
      </c>
      <c r="B612" s="9">
        <v>1</v>
      </c>
      <c r="C612" s="10" t="s">
        <v>65</v>
      </c>
      <c r="D612" s="10" t="s">
        <v>67</v>
      </c>
      <c r="E612" s="11" t="s">
        <v>77</v>
      </c>
      <c r="F612" s="10" t="s">
        <v>78</v>
      </c>
      <c r="G612" s="14" t="s">
        <v>81</v>
      </c>
      <c r="H612" s="11">
        <v>1</v>
      </c>
      <c r="I612" s="11">
        <f t="shared" si="14"/>
        <v>0.05</v>
      </c>
      <c r="J612" s="11">
        <v>27</v>
      </c>
      <c r="K612" s="11">
        <v>4.8</v>
      </c>
      <c r="M612" s="11" t="s">
        <v>35</v>
      </c>
      <c r="Q612" s="11" t="s">
        <v>35</v>
      </c>
      <c r="R612" s="11">
        <v>4</v>
      </c>
      <c r="S612" s="15">
        <v>8.1999999999999993</v>
      </c>
      <c r="T612" s="11" t="s">
        <v>82</v>
      </c>
      <c r="U612" s="11">
        <v>6</v>
      </c>
      <c r="V612" s="11">
        <v>0</v>
      </c>
      <c r="Y612" s="11">
        <v>1</v>
      </c>
      <c r="Z612" s="11" t="s">
        <v>209</v>
      </c>
    </row>
    <row r="613" spans="1:27" x14ac:dyDescent="0.25">
      <c r="A613" s="8">
        <v>41565</v>
      </c>
      <c r="B613" s="9">
        <v>1</v>
      </c>
      <c r="C613" s="10" t="s">
        <v>65</v>
      </c>
      <c r="D613" s="10" t="s">
        <v>67</v>
      </c>
      <c r="E613" s="11" t="s">
        <v>77</v>
      </c>
      <c r="F613" s="10" t="s">
        <v>78</v>
      </c>
      <c r="G613" s="14" t="s">
        <v>81</v>
      </c>
      <c r="H613" s="11">
        <v>1</v>
      </c>
      <c r="I613" s="11">
        <f t="shared" si="14"/>
        <v>0.05</v>
      </c>
      <c r="J613" s="11">
        <v>27</v>
      </c>
      <c r="K613" s="11">
        <v>4.8</v>
      </c>
      <c r="M613" s="11" t="s">
        <v>35</v>
      </c>
      <c r="Q613" s="11" t="s">
        <v>35</v>
      </c>
      <c r="R613" s="11">
        <v>5</v>
      </c>
      <c r="S613" s="15">
        <v>12.5</v>
      </c>
      <c r="T613" s="11" t="s">
        <v>80</v>
      </c>
      <c r="U613" s="11">
        <v>7</v>
      </c>
      <c r="V613" s="11">
        <v>0</v>
      </c>
      <c r="Y613" s="11">
        <v>1</v>
      </c>
      <c r="Z613" s="11" t="s">
        <v>506</v>
      </c>
      <c r="AA613" s="11" t="s">
        <v>489</v>
      </c>
    </row>
    <row r="614" spans="1:27" x14ac:dyDescent="0.25">
      <c r="A614" s="8">
        <v>41565</v>
      </c>
      <c r="B614" s="9">
        <v>1</v>
      </c>
      <c r="C614" s="10" t="s">
        <v>65</v>
      </c>
      <c r="D614" s="10" t="s">
        <v>67</v>
      </c>
      <c r="E614" s="11" t="s">
        <v>77</v>
      </c>
      <c r="F614" s="10" t="s">
        <v>78</v>
      </c>
      <c r="G614" s="14" t="s">
        <v>86</v>
      </c>
      <c r="H614" s="11">
        <v>1</v>
      </c>
      <c r="I614" s="11">
        <f t="shared" si="14"/>
        <v>0.05</v>
      </c>
      <c r="J614" s="11">
        <v>27</v>
      </c>
      <c r="K614" s="11">
        <v>4.8</v>
      </c>
      <c r="M614" s="11" t="s">
        <v>35</v>
      </c>
      <c r="Q614" s="11" t="s">
        <v>35</v>
      </c>
      <c r="R614" s="11">
        <v>6</v>
      </c>
      <c r="S614" s="15">
        <v>12.9</v>
      </c>
      <c r="T614" s="11" t="s">
        <v>80</v>
      </c>
      <c r="U614" s="11">
        <v>7</v>
      </c>
      <c r="V614" s="318">
        <v>1</v>
      </c>
      <c r="W614" s="318"/>
      <c r="X614" s="318" t="s">
        <v>116</v>
      </c>
      <c r="Y614" s="11">
        <v>0</v>
      </c>
    </row>
    <row r="615" spans="1:27" x14ac:dyDescent="0.25">
      <c r="A615" s="8">
        <v>41565</v>
      </c>
      <c r="B615" s="9">
        <v>1</v>
      </c>
      <c r="C615" s="10" t="s">
        <v>65</v>
      </c>
      <c r="D615" s="10" t="s">
        <v>67</v>
      </c>
      <c r="E615" s="11" t="s">
        <v>77</v>
      </c>
      <c r="F615" s="10" t="s">
        <v>78</v>
      </c>
      <c r="G615" s="14" t="s">
        <v>79</v>
      </c>
      <c r="H615" s="11">
        <v>1</v>
      </c>
      <c r="I615" s="11">
        <f t="shared" si="14"/>
        <v>0.05</v>
      </c>
      <c r="J615" s="11">
        <v>27</v>
      </c>
      <c r="K615" s="11">
        <v>4.8</v>
      </c>
      <c r="M615" s="11" t="s">
        <v>35</v>
      </c>
      <c r="Q615" s="11" t="s">
        <v>35</v>
      </c>
      <c r="R615" s="11">
        <v>7</v>
      </c>
      <c r="S615" s="15">
        <v>19</v>
      </c>
      <c r="T615" s="11" t="s">
        <v>82</v>
      </c>
      <c r="U615" s="11">
        <v>7</v>
      </c>
      <c r="V615" s="11">
        <v>0</v>
      </c>
      <c r="Y615" s="318">
        <v>0</v>
      </c>
      <c r="Z615" s="318"/>
      <c r="AA615" s="318"/>
    </row>
    <row r="616" spans="1:27" x14ac:dyDescent="0.25">
      <c r="A616" s="8">
        <v>41565</v>
      </c>
      <c r="B616" s="9">
        <v>1</v>
      </c>
      <c r="C616" s="10" t="s">
        <v>65</v>
      </c>
      <c r="D616" s="10" t="s">
        <v>67</v>
      </c>
      <c r="E616" s="11" t="s">
        <v>77</v>
      </c>
      <c r="F616" s="10" t="s">
        <v>78</v>
      </c>
      <c r="G616" s="14" t="s">
        <v>79</v>
      </c>
      <c r="H616" s="11">
        <v>1</v>
      </c>
      <c r="I616" s="11">
        <f t="shared" si="14"/>
        <v>0.05</v>
      </c>
      <c r="J616" s="11">
        <v>27</v>
      </c>
      <c r="K616" s="11">
        <v>4.8</v>
      </c>
      <c r="M616" s="11" t="s">
        <v>35</v>
      </c>
      <c r="Q616" s="11" t="s">
        <v>35</v>
      </c>
      <c r="R616" s="11">
        <v>8</v>
      </c>
      <c r="S616" s="15">
        <v>19.899999999999999</v>
      </c>
      <c r="T616" s="11" t="s">
        <v>80</v>
      </c>
      <c r="U616" s="11">
        <v>10</v>
      </c>
      <c r="V616" s="11">
        <v>0</v>
      </c>
      <c r="Y616" s="11">
        <v>0</v>
      </c>
    </row>
    <row r="617" spans="1:27" x14ac:dyDescent="0.25">
      <c r="A617" s="8">
        <v>41565</v>
      </c>
      <c r="B617" s="9">
        <v>1</v>
      </c>
      <c r="C617" s="10" t="s">
        <v>65</v>
      </c>
      <c r="D617" s="10" t="s">
        <v>68</v>
      </c>
      <c r="E617" s="11" t="s">
        <v>77</v>
      </c>
      <c r="F617" s="10" t="s">
        <v>78</v>
      </c>
      <c r="G617" s="14" t="s">
        <v>79</v>
      </c>
      <c r="H617" s="11">
        <v>1</v>
      </c>
      <c r="I617" s="11">
        <f t="shared" si="14"/>
        <v>0.05</v>
      </c>
      <c r="J617" s="11">
        <v>27</v>
      </c>
      <c r="K617" s="11">
        <v>4.9000000000000004</v>
      </c>
      <c r="M617" s="11" t="s">
        <v>35</v>
      </c>
      <c r="Q617" s="11" t="s">
        <v>35</v>
      </c>
      <c r="R617" s="11">
        <v>1</v>
      </c>
      <c r="S617" s="15">
        <v>0.1</v>
      </c>
      <c r="T617" s="11" t="s">
        <v>82</v>
      </c>
      <c r="U617" s="11">
        <v>6</v>
      </c>
      <c r="V617" s="11">
        <v>0</v>
      </c>
      <c r="Y617" s="11">
        <v>0</v>
      </c>
    </row>
    <row r="618" spans="1:27" x14ac:dyDescent="0.25">
      <c r="A618" s="8">
        <v>41565</v>
      </c>
      <c r="B618" s="9">
        <v>1</v>
      </c>
      <c r="C618" s="10" t="s">
        <v>65</v>
      </c>
      <c r="D618" s="10" t="s">
        <v>68</v>
      </c>
      <c r="E618" s="11" t="s">
        <v>77</v>
      </c>
      <c r="F618" s="10" t="s">
        <v>78</v>
      </c>
      <c r="G618" s="14" t="s">
        <v>79</v>
      </c>
      <c r="H618" s="11">
        <v>1</v>
      </c>
      <c r="I618" s="11">
        <f t="shared" si="14"/>
        <v>0.05</v>
      </c>
      <c r="J618" s="11">
        <v>27</v>
      </c>
      <c r="K618" s="11">
        <v>4.9000000000000004</v>
      </c>
      <c r="M618" s="11" t="s">
        <v>35</v>
      </c>
      <c r="Q618" s="11" t="s">
        <v>35</v>
      </c>
      <c r="R618" s="11">
        <v>2</v>
      </c>
      <c r="S618" s="15">
        <v>2.9</v>
      </c>
      <c r="T618" s="11" t="s">
        <v>82</v>
      </c>
      <c r="U618" s="11">
        <v>11</v>
      </c>
      <c r="V618" s="11">
        <v>0</v>
      </c>
      <c r="Y618" s="11">
        <v>0</v>
      </c>
    </row>
    <row r="619" spans="1:27" x14ac:dyDescent="0.25">
      <c r="A619" s="8">
        <v>41565</v>
      </c>
      <c r="B619" s="9">
        <v>1</v>
      </c>
      <c r="C619" s="10" t="s">
        <v>65</v>
      </c>
      <c r="D619" s="10" t="s">
        <v>68</v>
      </c>
      <c r="E619" s="11" t="s">
        <v>77</v>
      </c>
      <c r="F619" s="10" t="s">
        <v>78</v>
      </c>
      <c r="G619" s="14" t="s">
        <v>81</v>
      </c>
      <c r="H619" s="11">
        <v>1</v>
      </c>
      <c r="I619" s="11">
        <f t="shared" si="14"/>
        <v>0.05</v>
      </c>
      <c r="J619" s="11">
        <v>27</v>
      </c>
      <c r="K619" s="11">
        <v>4.9000000000000004</v>
      </c>
      <c r="M619" s="11" t="s">
        <v>35</v>
      </c>
      <c r="Q619" s="11" t="s">
        <v>35</v>
      </c>
      <c r="R619" s="11">
        <v>3</v>
      </c>
      <c r="S619" s="15">
        <v>6.3</v>
      </c>
      <c r="T619" s="11" t="s">
        <v>80</v>
      </c>
      <c r="U619" s="11">
        <v>25</v>
      </c>
      <c r="V619" s="11">
        <v>0</v>
      </c>
      <c r="Y619" s="11">
        <v>1</v>
      </c>
      <c r="Z619" s="11" t="s">
        <v>479</v>
      </c>
    </row>
    <row r="620" spans="1:27" x14ac:dyDescent="0.25">
      <c r="A620" s="8">
        <v>41565</v>
      </c>
      <c r="B620" s="9">
        <v>1</v>
      </c>
      <c r="C620" s="10" t="s">
        <v>65</v>
      </c>
      <c r="D620" s="10" t="s">
        <v>68</v>
      </c>
      <c r="E620" s="11" t="s">
        <v>77</v>
      </c>
      <c r="F620" s="10" t="s">
        <v>78</v>
      </c>
      <c r="G620" s="14" t="s">
        <v>79</v>
      </c>
      <c r="H620" s="11">
        <v>1</v>
      </c>
      <c r="I620" s="11">
        <f t="shared" si="14"/>
        <v>0.05</v>
      </c>
      <c r="J620" s="11">
        <v>27</v>
      </c>
      <c r="K620" s="11">
        <v>4.9000000000000004</v>
      </c>
      <c r="M620" s="11" t="s">
        <v>35</v>
      </c>
      <c r="Q620" s="11" t="s">
        <v>35</v>
      </c>
      <c r="R620" s="11">
        <v>4</v>
      </c>
      <c r="S620" s="15">
        <v>7.3</v>
      </c>
      <c r="T620" s="11" t="s">
        <v>80</v>
      </c>
      <c r="U620" s="11">
        <v>5</v>
      </c>
      <c r="V620" s="11">
        <v>0</v>
      </c>
      <c r="Y620" s="11">
        <v>0</v>
      </c>
    </row>
    <row r="621" spans="1:27" x14ac:dyDescent="0.25">
      <c r="A621" s="8">
        <v>41565</v>
      </c>
      <c r="B621" s="9">
        <v>1</v>
      </c>
      <c r="C621" s="10" t="s">
        <v>65</v>
      </c>
      <c r="D621" s="10" t="s">
        <v>68</v>
      </c>
      <c r="E621" s="11" t="s">
        <v>77</v>
      </c>
      <c r="F621" s="10" t="s">
        <v>78</v>
      </c>
      <c r="G621" s="14" t="s">
        <v>79</v>
      </c>
      <c r="H621" s="11">
        <v>1</v>
      </c>
      <c r="I621" s="11">
        <f t="shared" si="14"/>
        <v>0.05</v>
      </c>
      <c r="J621" s="11">
        <v>27</v>
      </c>
      <c r="K621" s="11">
        <v>4.9000000000000004</v>
      </c>
      <c r="M621" s="11" t="s">
        <v>35</v>
      </c>
      <c r="Q621" s="11" t="s">
        <v>35</v>
      </c>
      <c r="R621" s="11">
        <v>5</v>
      </c>
      <c r="S621" s="15">
        <v>8.6999999999999993</v>
      </c>
      <c r="T621" s="11" t="s">
        <v>80</v>
      </c>
      <c r="U621" s="11">
        <v>10</v>
      </c>
      <c r="V621" s="11">
        <v>0</v>
      </c>
      <c r="X621" s="11" t="s">
        <v>117</v>
      </c>
      <c r="Y621" s="11">
        <v>0</v>
      </c>
    </row>
    <row r="622" spans="1:27" x14ac:dyDescent="0.25">
      <c r="A622" s="8">
        <v>41565</v>
      </c>
      <c r="B622" s="9">
        <v>1</v>
      </c>
      <c r="C622" s="10" t="s">
        <v>65</v>
      </c>
      <c r="D622" s="10" t="s">
        <v>68</v>
      </c>
      <c r="E622" s="11" t="s">
        <v>77</v>
      </c>
      <c r="F622" s="10" t="s">
        <v>78</v>
      </c>
      <c r="G622" s="14" t="s">
        <v>81</v>
      </c>
      <c r="H622" s="11">
        <v>1</v>
      </c>
      <c r="I622" s="11">
        <f t="shared" si="14"/>
        <v>0.05</v>
      </c>
      <c r="J622" s="11">
        <v>27</v>
      </c>
      <c r="K622" s="11">
        <v>4.9000000000000004</v>
      </c>
      <c r="M622" s="11" t="s">
        <v>35</v>
      </c>
      <c r="Q622" s="11" t="s">
        <v>35</v>
      </c>
      <c r="R622" s="11">
        <v>6</v>
      </c>
      <c r="S622" s="15">
        <v>9.5</v>
      </c>
      <c r="T622" s="11" t="s">
        <v>80</v>
      </c>
      <c r="U622" s="11">
        <v>7</v>
      </c>
      <c r="V622" s="11">
        <v>0</v>
      </c>
      <c r="Y622" s="11">
        <v>1</v>
      </c>
      <c r="Z622" s="11" t="s">
        <v>209</v>
      </c>
    </row>
    <row r="623" spans="1:27" x14ac:dyDescent="0.25">
      <c r="A623" s="8">
        <v>41565</v>
      </c>
      <c r="B623" s="9">
        <v>1</v>
      </c>
      <c r="C623" s="10" t="s">
        <v>65</v>
      </c>
      <c r="D623" s="10" t="s">
        <v>68</v>
      </c>
      <c r="E623" s="11" t="s">
        <v>77</v>
      </c>
      <c r="F623" s="10" t="s">
        <v>78</v>
      </c>
      <c r="G623" s="14" t="s">
        <v>79</v>
      </c>
      <c r="H623" s="11">
        <v>1</v>
      </c>
      <c r="I623" s="11">
        <f t="shared" si="14"/>
        <v>0.05</v>
      </c>
      <c r="J623" s="11">
        <v>27</v>
      </c>
      <c r="K623" s="11">
        <v>4.9000000000000004</v>
      </c>
      <c r="M623" s="11" t="s">
        <v>35</v>
      </c>
      <c r="Q623" s="11" t="s">
        <v>35</v>
      </c>
      <c r="R623" s="11">
        <v>7</v>
      </c>
      <c r="S623" s="15">
        <v>16.600000000000001</v>
      </c>
      <c r="T623" s="11" t="s">
        <v>82</v>
      </c>
      <c r="U623" s="11">
        <v>6</v>
      </c>
      <c r="V623" s="11">
        <v>0</v>
      </c>
      <c r="Y623" s="11">
        <v>0</v>
      </c>
    </row>
    <row r="624" spans="1:27" x14ac:dyDescent="0.25">
      <c r="A624" s="8">
        <v>41565</v>
      </c>
      <c r="B624" s="9">
        <v>1</v>
      </c>
      <c r="C624" s="10" t="s">
        <v>65</v>
      </c>
      <c r="D624" s="10" t="s">
        <v>68</v>
      </c>
      <c r="E624" s="11" t="s">
        <v>77</v>
      </c>
      <c r="F624" s="10" t="s">
        <v>78</v>
      </c>
      <c r="G624" s="14" t="s">
        <v>79</v>
      </c>
      <c r="H624" s="11">
        <v>1</v>
      </c>
      <c r="I624" s="11">
        <f t="shared" si="14"/>
        <v>0.05</v>
      </c>
      <c r="J624" s="11">
        <v>27</v>
      </c>
      <c r="K624" s="11">
        <v>4.9000000000000004</v>
      </c>
      <c r="M624" s="11" t="s">
        <v>35</v>
      </c>
      <c r="Q624" s="11" t="s">
        <v>35</v>
      </c>
      <c r="R624" s="11">
        <v>8</v>
      </c>
      <c r="S624" s="15">
        <v>18.7</v>
      </c>
      <c r="T624" s="11" t="s">
        <v>80</v>
      </c>
      <c r="U624" s="11">
        <v>8</v>
      </c>
      <c r="V624" s="11">
        <v>0</v>
      </c>
      <c r="Y624" s="11">
        <v>0</v>
      </c>
      <c r="AA624" s="11" t="s">
        <v>237</v>
      </c>
    </row>
    <row r="625" spans="1:26" x14ac:dyDescent="0.25">
      <c r="A625" s="8">
        <v>41569</v>
      </c>
      <c r="B625" s="9">
        <v>2</v>
      </c>
      <c r="C625" s="10" t="s">
        <v>65</v>
      </c>
      <c r="D625" s="10" t="s">
        <v>66</v>
      </c>
      <c r="E625" s="11" t="s">
        <v>162</v>
      </c>
      <c r="F625" s="10" t="s">
        <v>78</v>
      </c>
      <c r="G625" s="14" t="s">
        <v>112</v>
      </c>
      <c r="H625" s="11">
        <v>1</v>
      </c>
      <c r="I625" s="11">
        <f t="shared" si="14"/>
        <v>0.05</v>
      </c>
      <c r="J625" s="11">
        <v>27</v>
      </c>
      <c r="K625" s="11">
        <v>5</v>
      </c>
      <c r="M625" s="11" t="s">
        <v>35</v>
      </c>
      <c r="Q625" s="11" t="s">
        <v>35</v>
      </c>
      <c r="R625" s="11">
        <v>1</v>
      </c>
      <c r="V625" s="11">
        <v>0</v>
      </c>
      <c r="Y625" s="11">
        <v>0</v>
      </c>
    </row>
    <row r="626" spans="1:26" x14ac:dyDescent="0.25">
      <c r="A626" s="8">
        <v>41569</v>
      </c>
      <c r="B626" s="9">
        <v>2</v>
      </c>
      <c r="C626" s="10" t="s">
        <v>65</v>
      </c>
      <c r="D626" s="10" t="s">
        <v>66</v>
      </c>
      <c r="E626" s="11" t="s">
        <v>162</v>
      </c>
      <c r="F626" s="10" t="s">
        <v>78</v>
      </c>
      <c r="G626" s="14" t="s">
        <v>83</v>
      </c>
      <c r="H626" s="11">
        <v>1</v>
      </c>
      <c r="I626" s="11">
        <f t="shared" si="14"/>
        <v>0.05</v>
      </c>
      <c r="J626" s="11">
        <v>27</v>
      </c>
      <c r="K626" s="11">
        <v>5</v>
      </c>
      <c r="M626" s="11" t="s">
        <v>35</v>
      </c>
      <c r="Q626" s="11" t="s">
        <v>35</v>
      </c>
      <c r="R626" s="11">
        <v>2</v>
      </c>
      <c r="V626" s="11">
        <v>0</v>
      </c>
      <c r="Y626" s="11">
        <v>0</v>
      </c>
    </row>
    <row r="627" spans="1:26" x14ac:dyDescent="0.25">
      <c r="A627" s="8">
        <v>41569</v>
      </c>
      <c r="B627" s="9">
        <v>2</v>
      </c>
      <c r="C627" s="10" t="s">
        <v>65</v>
      </c>
      <c r="D627" s="10" t="s">
        <v>66</v>
      </c>
      <c r="E627" s="11" t="s">
        <v>162</v>
      </c>
      <c r="F627" s="10" t="s">
        <v>78</v>
      </c>
      <c r="G627" s="14" t="s">
        <v>79</v>
      </c>
      <c r="H627" s="11">
        <v>1</v>
      </c>
      <c r="I627" s="11">
        <f t="shared" si="14"/>
        <v>0.05</v>
      </c>
      <c r="J627" s="11">
        <v>27</v>
      </c>
      <c r="K627" s="11">
        <v>5</v>
      </c>
      <c r="M627" s="11" t="s">
        <v>35</v>
      </c>
      <c r="Q627" s="11" t="s">
        <v>35</v>
      </c>
      <c r="R627" s="11">
        <v>3</v>
      </c>
      <c r="V627" s="11">
        <v>0</v>
      </c>
      <c r="Y627" s="11">
        <v>0</v>
      </c>
    </row>
    <row r="628" spans="1:26" x14ac:dyDescent="0.25">
      <c r="A628" s="8">
        <v>41569</v>
      </c>
      <c r="B628" s="9">
        <v>2</v>
      </c>
      <c r="C628" s="10" t="s">
        <v>65</v>
      </c>
      <c r="D628" s="10" t="s">
        <v>66</v>
      </c>
      <c r="E628" s="11" t="s">
        <v>162</v>
      </c>
      <c r="F628" s="10" t="s">
        <v>78</v>
      </c>
      <c r="G628" s="14" t="s">
        <v>81</v>
      </c>
      <c r="H628" s="11">
        <v>1</v>
      </c>
      <c r="I628" s="11">
        <f t="shared" si="14"/>
        <v>0.05</v>
      </c>
      <c r="J628" s="11">
        <v>27</v>
      </c>
      <c r="K628" s="11">
        <v>5</v>
      </c>
      <c r="M628" s="11" t="s">
        <v>35</v>
      </c>
      <c r="Q628" s="11" t="s">
        <v>35</v>
      </c>
      <c r="R628" s="11">
        <v>4</v>
      </c>
      <c r="V628" s="11">
        <v>0</v>
      </c>
      <c r="Y628" s="11">
        <v>0</v>
      </c>
    </row>
    <row r="629" spans="1:26" x14ac:dyDescent="0.25">
      <c r="A629" s="8">
        <v>41569</v>
      </c>
      <c r="B629" s="9">
        <v>2</v>
      </c>
      <c r="C629" s="10" t="s">
        <v>65</v>
      </c>
      <c r="D629" s="10" t="s">
        <v>66</v>
      </c>
      <c r="E629" s="11" t="s">
        <v>162</v>
      </c>
      <c r="F629" s="10" t="s">
        <v>78</v>
      </c>
      <c r="G629" s="14" t="s">
        <v>81</v>
      </c>
      <c r="H629" s="11">
        <v>1</v>
      </c>
      <c r="I629" s="11">
        <f t="shared" si="14"/>
        <v>0.05</v>
      </c>
      <c r="J629" s="11">
        <v>27</v>
      </c>
      <c r="K629" s="11">
        <v>5</v>
      </c>
      <c r="M629" s="11" t="s">
        <v>35</v>
      </c>
      <c r="Q629" s="11" t="s">
        <v>35</v>
      </c>
      <c r="R629" s="11">
        <v>5</v>
      </c>
      <c r="V629" s="11">
        <v>0</v>
      </c>
      <c r="Y629" s="11">
        <v>1</v>
      </c>
      <c r="Z629" s="11" t="s">
        <v>209</v>
      </c>
    </row>
    <row r="630" spans="1:26" x14ac:dyDescent="0.25">
      <c r="A630" s="8">
        <v>41569</v>
      </c>
      <c r="B630" s="9">
        <v>2</v>
      </c>
      <c r="C630" s="10" t="s">
        <v>65</v>
      </c>
      <c r="D630" s="10" t="s">
        <v>66</v>
      </c>
      <c r="E630" s="11" t="s">
        <v>162</v>
      </c>
      <c r="F630" s="10" t="s">
        <v>78</v>
      </c>
      <c r="G630" s="14" t="s">
        <v>79</v>
      </c>
      <c r="H630" s="11">
        <v>1</v>
      </c>
      <c r="I630" s="11">
        <f t="shared" si="14"/>
        <v>0.05</v>
      </c>
      <c r="J630" s="11">
        <v>27</v>
      </c>
      <c r="K630" s="11">
        <v>5</v>
      </c>
      <c r="M630" s="11" t="s">
        <v>35</v>
      </c>
      <c r="Q630" s="11" t="s">
        <v>35</v>
      </c>
      <c r="R630" s="11">
        <v>6</v>
      </c>
      <c r="V630" s="11">
        <v>0</v>
      </c>
      <c r="Y630" s="11">
        <v>0</v>
      </c>
    </row>
    <row r="631" spans="1:26" x14ac:dyDescent="0.25">
      <c r="A631" s="8">
        <v>41569</v>
      </c>
      <c r="B631" s="9">
        <v>2</v>
      </c>
      <c r="C631" s="10" t="s">
        <v>65</v>
      </c>
      <c r="D631" s="10" t="s">
        <v>66</v>
      </c>
      <c r="E631" s="11" t="s">
        <v>162</v>
      </c>
      <c r="F631" s="10" t="s">
        <v>78</v>
      </c>
      <c r="G631" s="14" t="s">
        <v>79</v>
      </c>
      <c r="H631" s="11">
        <v>1</v>
      </c>
      <c r="I631" s="11">
        <f t="shared" si="14"/>
        <v>0.05</v>
      </c>
      <c r="J631" s="11">
        <v>27</v>
      </c>
      <c r="K631" s="11">
        <v>5</v>
      </c>
      <c r="M631" s="11" t="s">
        <v>35</v>
      </c>
      <c r="Q631" s="11" t="s">
        <v>35</v>
      </c>
      <c r="R631" s="11">
        <v>7</v>
      </c>
      <c r="V631" s="11">
        <v>0</v>
      </c>
      <c r="Y631" s="11">
        <v>0</v>
      </c>
    </row>
    <row r="632" spans="1:26" x14ac:dyDescent="0.25">
      <c r="A632" s="8">
        <v>41569</v>
      </c>
      <c r="B632" s="9">
        <v>2</v>
      </c>
      <c r="C632" s="10" t="s">
        <v>65</v>
      </c>
      <c r="D632" s="10" t="s">
        <v>66</v>
      </c>
      <c r="E632" s="11" t="s">
        <v>162</v>
      </c>
      <c r="F632" s="10" t="s">
        <v>78</v>
      </c>
      <c r="G632" s="14" t="s">
        <v>79</v>
      </c>
      <c r="H632" s="11">
        <v>1</v>
      </c>
      <c r="I632" s="11">
        <f t="shared" si="14"/>
        <v>0.05</v>
      </c>
      <c r="J632" s="11">
        <v>27</v>
      </c>
      <c r="K632" s="11">
        <v>5</v>
      </c>
      <c r="M632" s="11" t="s">
        <v>35</v>
      </c>
      <c r="Q632" s="11" t="s">
        <v>35</v>
      </c>
      <c r="R632" s="11">
        <v>8</v>
      </c>
      <c r="V632" s="11">
        <v>0</v>
      </c>
      <c r="Y632" s="11">
        <v>0</v>
      </c>
    </row>
    <row r="633" spans="1:26" x14ac:dyDescent="0.25">
      <c r="A633" s="8">
        <v>41569</v>
      </c>
      <c r="B633" s="9">
        <v>2</v>
      </c>
      <c r="C633" s="10" t="s">
        <v>65</v>
      </c>
      <c r="D633" s="10" t="s">
        <v>66</v>
      </c>
      <c r="E633" s="11" t="s">
        <v>162</v>
      </c>
      <c r="F633" s="10" t="s">
        <v>78</v>
      </c>
      <c r="G633" s="14" t="s">
        <v>87</v>
      </c>
      <c r="H633" s="11">
        <v>1</v>
      </c>
      <c r="I633" s="11">
        <f t="shared" si="14"/>
        <v>0.05</v>
      </c>
      <c r="J633" s="11">
        <v>27</v>
      </c>
      <c r="K633" s="11">
        <v>5</v>
      </c>
      <c r="M633" s="11" t="s">
        <v>35</v>
      </c>
      <c r="Q633" s="11" t="s">
        <v>35</v>
      </c>
      <c r="R633" s="11">
        <v>9</v>
      </c>
      <c r="V633" s="11">
        <v>0</v>
      </c>
      <c r="Y633" s="11">
        <v>0</v>
      </c>
    </row>
    <row r="634" spans="1:26" x14ac:dyDescent="0.25">
      <c r="A634" s="8">
        <v>41569</v>
      </c>
      <c r="B634" s="9">
        <v>2</v>
      </c>
      <c r="C634" s="10" t="s">
        <v>65</v>
      </c>
      <c r="D634" s="10" t="s">
        <v>67</v>
      </c>
      <c r="E634" s="11" t="s">
        <v>162</v>
      </c>
      <c r="F634" s="10" t="s">
        <v>78</v>
      </c>
      <c r="G634" s="14" t="s">
        <v>87</v>
      </c>
      <c r="H634" s="11">
        <v>1</v>
      </c>
      <c r="I634" s="11">
        <f t="shared" si="14"/>
        <v>0.05</v>
      </c>
      <c r="J634" s="11">
        <v>27</v>
      </c>
      <c r="K634" s="11">
        <v>4.8</v>
      </c>
      <c r="M634" s="11" t="s">
        <v>35</v>
      </c>
      <c r="Q634" s="11" t="s">
        <v>35</v>
      </c>
      <c r="R634" s="11">
        <v>1</v>
      </c>
      <c r="V634" s="11">
        <v>0</v>
      </c>
      <c r="Y634" s="11">
        <v>0</v>
      </c>
    </row>
    <row r="635" spans="1:26" x14ac:dyDescent="0.25">
      <c r="A635" s="8">
        <v>41569</v>
      </c>
      <c r="B635" s="9">
        <v>2</v>
      </c>
      <c r="C635" s="10" t="s">
        <v>65</v>
      </c>
      <c r="D635" s="10" t="s">
        <v>67</v>
      </c>
      <c r="E635" s="11" t="s">
        <v>162</v>
      </c>
      <c r="F635" s="10" t="s">
        <v>78</v>
      </c>
      <c r="G635" s="14" t="s">
        <v>79</v>
      </c>
      <c r="H635" s="11">
        <v>1</v>
      </c>
      <c r="I635" s="11">
        <f t="shared" si="14"/>
        <v>0.05</v>
      </c>
      <c r="J635" s="11">
        <v>27</v>
      </c>
      <c r="K635" s="11">
        <v>4.8</v>
      </c>
      <c r="M635" s="11" t="s">
        <v>35</v>
      </c>
      <c r="Q635" s="11" t="s">
        <v>35</v>
      </c>
      <c r="R635" s="11">
        <v>2</v>
      </c>
      <c r="V635" s="11">
        <v>0</v>
      </c>
      <c r="Y635" s="11">
        <v>0</v>
      </c>
    </row>
    <row r="636" spans="1:26" x14ac:dyDescent="0.25">
      <c r="A636" s="8">
        <v>41569</v>
      </c>
      <c r="B636" s="9">
        <v>2</v>
      </c>
      <c r="C636" s="10" t="s">
        <v>65</v>
      </c>
      <c r="D636" s="10" t="s">
        <v>67</v>
      </c>
      <c r="E636" s="11" t="s">
        <v>162</v>
      </c>
      <c r="F636" s="10" t="s">
        <v>78</v>
      </c>
      <c r="G636" s="14" t="s">
        <v>79</v>
      </c>
      <c r="H636" s="11">
        <v>1</v>
      </c>
      <c r="I636" s="11">
        <f t="shared" si="14"/>
        <v>0.05</v>
      </c>
      <c r="J636" s="11">
        <v>27</v>
      </c>
      <c r="K636" s="11">
        <v>4.8</v>
      </c>
      <c r="M636" s="11" t="s">
        <v>35</v>
      </c>
      <c r="Q636" s="11" t="s">
        <v>35</v>
      </c>
      <c r="R636" s="11">
        <v>3</v>
      </c>
      <c r="V636" s="11">
        <v>0</v>
      </c>
      <c r="Y636" s="11">
        <v>0</v>
      </c>
    </row>
    <row r="637" spans="1:26" x14ac:dyDescent="0.25">
      <c r="A637" s="8">
        <v>41569</v>
      </c>
      <c r="B637" s="9">
        <v>2</v>
      </c>
      <c r="C637" s="10" t="s">
        <v>65</v>
      </c>
      <c r="D637" s="10" t="s">
        <v>67</v>
      </c>
      <c r="E637" s="11" t="s">
        <v>162</v>
      </c>
      <c r="F637" s="10" t="s">
        <v>78</v>
      </c>
      <c r="G637" s="14" t="s">
        <v>81</v>
      </c>
      <c r="H637" s="11">
        <v>1</v>
      </c>
      <c r="I637" s="11">
        <f t="shared" si="14"/>
        <v>0.05</v>
      </c>
      <c r="J637" s="11">
        <v>27</v>
      </c>
      <c r="K637" s="11">
        <v>4.8</v>
      </c>
      <c r="M637" s="11" t="s">
        <v>35</v>
      </c>
      <c r="Q637" s="11" t="s">
        <v>35</v>
      </c>
      <c r="R637" s="11">
        <v>4</v>
      </c>
      <c r="V637" s="11">
        <v>0</v>
      </c>
      <c r="Y637" s="11">
        <v>1</v>
      </c>
      <c r="Z637" s="11" t="s">
        <v>209</v>
      </c>
    </row>
    <row r="638" spans="1:26" x14ac:dyDescent="0.25">
      <c r="A638" s="8">
        <v>41569</v>
      </c>
      <c r="B638" s="9">
        <v>2</v>
      </c>
      <c r="C638" s="10" t="s">
        <v>65</v>
      </c>
      <c r="D638" s="10" t="s">
        <v>67</v>
      </c>
      <c r="E638" s="11" t="s">
        <v>162</v>
      </c>
      <c r="F638" s="10" t="s">
        <v>78</v>
      </c>
      <c r="G638" s="14" t="s">
        <v>81</v>
      </c>
      <c r="H638" s="11">
        <v>1</v>
      </c>
      <c r="I638" s="11">
        <f t="shared" si="14"/>
        <v>0.05</v>
      </c>
      <c r="J638" s="11">
        <v>27</v>
      </c>
      <c r="K638" s="11">
        <v>4.8</v>
      </c>
      <c r="M638" s="11" t="s">
        <v>35</v>
      </c>
      <c r="Q638" s="11" t="s">
        <v>35</v>
      </c>
      <c r="R638" s="11">
        <v>5</v>
      </c>
      <c r="V638" s="11">
        <v>0</v>
      </c>
      <c r="Y638" s="11">
        <v>0</v>
      </c>
    </row>
    <row r="639" spans="1:26" x14ac:dyDescent="0.25">
      <c r="A639" s="8">
        <v>41569</v>
      </c>
      <c r="B639" s="9">
        <v>2</v>
      </c>
      <c r="C639" s="10" t="s">
        <v>65</v>
      </c>
      <c r="D639" s="10" t="s">
        <v>67</v>
      </c>
      <c r="E639" s="11" t="s">
        <v>162</v>
      </c>
      <c r="F639" s="10" t="s">
        <v>78</v>
      </c>
      <c r="G639" s="14" t="s">
        <v>86</v>
      </c>
      <c r="H639" s="11">
        <v>1</v>
      </c>
      <c r="I639" s="11">
        <f t="shared" si="14"/>
        <v>0.05</v>
      </c>
      <c r="J639" s="11">
        <v>27</v>
      </c>
      <c r="K639" s="11">
        <v>4.8</v>
      </c>
      <c r="M639" s="11" t="s">
        <v>35</v>
      </c>
      <c r="Q639" s="11" t="s">
        <v>35</v>
      </c>
      <c r="R639" s="11">
        <v>6</v>
      </c>
      <c r="V639" s="11">
        <v>0</v>
      </c>
      <c r="Y639" s="11">
        <v>0</v>
      </c>
    </row>
    <row r="640" spans="1:26" x14ac:dyDescent="0.25">
      <c r="A640" s="8">
        <v>41569</v>
      </c>
      <c r="B640" s="9">
        <v>2</v>
      </c>
      <c r="C640" s="10" t="s">
        <v>65</v>
      </c>
      <c r="D640" s="10" t="s">
        <v>67</v>
      </c>
      <c r="E640" s="11" t="s">
        <v>162</v>
      </c>
      <c r="F640" s="10" t="s">
        <v>78</v>
      </c>
      <c r="G640" s="14" t="s">
        <v>79</v>
      </c>
      <c r="H640" s="11">
        <v>1</v>
      </c>
      <c r="I640" s="11">
        <f t="shared" si="14"/>
        <v>0.05</v>
      </c>
      <c r="J640" s="11">
        <v>27</v>
      </c>
      <c r="K640" s="11">
        <v>4.8</v>
      </c>
      <c r="M640" s="11" t="s">
        <v>35</v>
      </c>
      <c r="Q640" s="11" t="s">
        <v>35</v>
      </c>
      <c r="R640" s="11">
        <v>7</v>
      </c>
      <c r="V640" s="11">
        <v>0</v>
      </c>
      <c r="Y640" s="11">
        <v>0</v>
      </c>
    </row>
    <row r="641" spans="1:27" x14ac:dyDescent="0.25">
      <c r="A641" s="8">
        <v>41569</v>
      </c>
      <c r="B641" s="9">
        <v>2</v>
      </c>
      <c r="C641" s="10" t="s">
        <v>65</v>
      </c>
      <c r="D641" s="10" t="s">
        <v>67</v>
      </c>
      <c r="E641" s="11" t="s">
        <v>162</v>
      </c>
      <c r="F641" s="10" t="s">
        <v>78</v>
      </c>
      <c r="G641" s="13" t="s">
        <v>79</v>
      </c>
      <c r="H641" s="11">
        <v>1</v>
      </c>
      <c r="I641" s="11">
        <f t="shared" si="14"/>
        <v>0.05</v>
      </c>
      <c r="J641" s="11">
        <v>27</v>
      </c>
      <c r="K641" s="11">
        <v>4.8</v>
      </c>
      <c r="M641" s="11" t="s">
        <v>35</v>
      </c>
      <c r="Q641" s="11" t="s">
        <v>35</v>
      </c>
      <c r="R641" s="11">
        <v>8</v>
      </c>
      <c r="V641" s="11">
        <v>0</v>
      </c>
      <c r="Y641" s="11">
        <v>0</v>
      </c>
    </row>
    <row r="642" spans="1:27" x14ac:dyDescent="0.25">
      <c r="A642" s="8">
        <v>41569</v>
      </c>
      <c r="B642" s="9">
        <v>2</v>
      </c>
      <c r="C642" s="10" t="s">
        <v>65</v>
      </c>
      <c r="D642" s="10" t="s">
        <v>68</v>
      </c>
      <c r="E642" s="11" t="s">
        <v>162</v>
      </c>
      <c r="F642" s="10" t="s">
        <v>78</v>
      </c>
      <c r="G642" s="14" t="s">
        <v>79</v>
      </c>
      <c r="H642" s="11">
        <v>1</v>
      </c>
      <c r="I642" s="11">
        <f t="shared" si="14"/>
        <v>0.05</v>
      </c>
      <c r="J642" s="11">
        <v>27</v>
      </c>
      <c r="K642" s="11">
        <v>4.9000000000000004</v>
      </c>
      <c r="M642" s="11" t="s">
        <v>35</v>
      </c>
      <c r="Q642" s="11" t="s">
        <v>35</v>
      </c>
      <c r="R642" s="11">
        <v>1</v>
      </c>
      <c r="V642" s="11">
        <v>0</v>
      </c>
      <c r="Y642" s="11">
        <v>1</v>
      </c>
      <c r="Z642" s="11" t="s">
        <v>410</v>
      </c>
    </row>
    <row r="643" spans="1:27" x14ac:dyDescent="0.25">
      <c r="A643" s="8">
        <v>41569</v>
      </c>
      <c r="B643" s="9">
        <v>2</v>
      </c>
      <c r="C643" s="10" t="s">
        <v>65</v>
      </c>
      <c r="D643" s="10" t="s">
        <v>68</v>
      </c>
      <c r="E643" s="11" t="s">
        <v>162</v>
      </c>
      <c r="F643" s="10" t="s">
        <v>78</v>
      </c>
      <c r="G643" s="14" t="s">
        <v>79</v>
      </c>
      <c r="H643" s="11">
        <v>1</v>
      </c>
      <c r="I643" s="11">
        <f t="shared" si="14"/>
        <v>0.05</v>
      </c>
      <c r="J643" s="11">
        <v>27</v>
      </c>
      <c r="K643" s="11">
        <v>4.9000000000000004</v>
      </c>
      <c r="M643" s="11" t="s">
        <v>35</v>
      </c>
      <c r="Q643" s="11" t="s">
        <v>35</v>
      </c>
      <c r="R643" s="11">
        <v>2</v>
      </c>
      <c r="V643" s="11">
        <v>0</v>
      </c>
      <c r="Y643" s="11">
        <v>0</v>
      </c>
    </row>
    <row r="644" spans="1:27" x14ac:dyDescent="0.25">
      <c r="A644" s="8">
        <v>41569</v>
      </c>
      <c r="B644" s="9">
        <v>2</v>
      </c>
      <c r="C644" s="10" t="s">
        <v>65</v>
      </c>
      <c r="D644" s="10" t="s">
        <v>68</v>
      </c>
      <c r="E644" s="11" t="s">
        <v>162</v>
      </c>
      <c r="F644" s="10" t="s">
        <v>78</v>
      </c>
      <c r="G644" s="14" t="s">
        <v>81</v>
      </c>
      <c r="H644" s="11">
        <v>1</v>
      </c>
      <c r="I644" s="11">
        <f t="shared" si="14"/>
        <v>0.05</v>
      </c>
      <c r="J644" s="11">
        <v>27</v>
      </c>
      <c r="K644" s="11">
        <v>4.9000000000000004</v>
      </c>
      <c r="M644" s="11" t="s">
        <v>35</v>
      </c>
      <c r="Q644" s="11" t="s">
        <v>35</v>
      </c>
      <c r="R644" s="11">
        <v>3</v>
      </c>
      <c r="V644" s="11">
        <v>0</v>
      </c>
      <c r="Y644" s="318">
        <v>1</v>
      </c>
      <c r="Z644" s="318" t="s">
        <v>209</v>
      </c>
      <c r="AA644" s="318"/>
    </row>
    <row r="645" spans="1:27" x14ac:dyDescent="0.25">
      <c r="A645" s="8">
        <v>41569</v>
      </c>
      <c r="B645" s="9">
        <v>2</v>
      </c>
      <c r="C645" s="10" t="s">
        <v>65</v>
      </c>
      <c r="D645" s="10" t="s">
        <v>68</v>
      </c>
      <c r="E645" s="11" t="s">
        <v>162</v>
      </c>
      <c r="F645" s="10" t="s">
        <v>78</v>
      </c>
      <c r="G645" s="14" t="s">
        <v>79</v>
      </c>
      <c r="H645" s="11">
        <v>1</v>
      </c>
      <c r="I645" s="11">
        <f t="shared" si="14"/>
        <v>0.05</v>
      </c>
      <c r="J645" s="11">
        <v>27</v>
      </c>
      <c r="K645" s="11">
        <v>4.9000000000000004</v>
      </c>
      <c r="M645" s="11" t="s">
        <v>35</v>
      </c>
      <c r="Q645" s="11" t="s">
        <v>35</v>
      </c>
      <c r="R645" s="11">
        <v>4</v>
      </c>
      <c r="V645" s="11">
        <v>0</v>
      </c>
      <c r="Y645" s="11">
        <v>0</v>
      </c>
    </row>
    <row r="646" spans="1:27" x14ac:dyDescent="0.25">
      <c r="A646" s="8">
        <v>41569</v>
      </c>
      <c r="B646" s="9">
        <v>2</v>
      </c>
      <c r="C646" s="10" t="s">
        <v>65</v>
      </c>
      <c r="D646" s="10" t="s">
        <v>68</v>
      </c>
      <c r="E646" s="11" t="s">
        <v>162</v>
      </c>
      <c r="F646" s="10" t="s">
        <v>78</v>
      </c>
      <c r="G646" s="14" t="s">
        <v>79</v>
      </c>
      <c r="H646" s="11">
        <v>1</v>
      </c>
      <c r="I646" s="11">
        <f t="shared" si="14"/>
        <v>0.05</v>
      </c>
      <c r="J646" s="11">
        <v>27</v>
      </c>
      <c r="K646" s="11">
        <v>4.9000000000000004</v>
      </c>
      <c r="M646" s="11" t="s">
        <v>35</v>
      </c>
      <c r="Q646" s="11" t="s">
        <v>35</v>
      </c>
      <c r="R646" s="11">
        <v>5</v>
      </c>
      <c r="V646" s="11">
        <v>0</v>
      </c>
      <c r="Y646" s="11">
        <v>0</v>
      </c>
    </row>
    <row r="647" spans="1:27" x14ac:dyDescent="0.25">
      <c r="A647" s="8">
        <v>41569</v>
      </c>
      <c r="B647" s="9">
        <v>2</v>
      </c>
      <c r="C647" s="10" t="s">
        <v>65</v>
      </c>
      <c r="D647" s="10" t="s">
        <v>68</v>
      </c>
      <c r="E647" s="11" t="s">
        <v>162</v>
      </c>
      <c r="F647" s="10" t="s">
        <v>78</v>
      </c>
      <c r="G647" s="13" t="s">
        <v>81</v>
      </c>
      <c r="H647" s="11">
        <v>1</v>
      </c>
      <c r="I647" s="11">
        <f t="shared" si="14"/>
        <v>0.05</v>
      </c>
      <c r="J647" s="11">
        <v>27</v>
      </c>
      <c r="K647" s="11">
        <v>4.9000000000000004</v>
      </c>
      <c r="M647" s="11" t="s">
        <v>35</v>
      </c>
      <c r="Q647" s="11" t="s">
        <v>35</v>
      </c>
      <c r="R647" s="11">
        <v>6</v>
      </c>
      <c r="V647" s="11">
        <v>0</v>
      </c>
      <c r="Y647" s="11">
        <v>0</v>
      </c>
    </row>
    <row r="648" spans="1:27" x14ac:dyDescent="0.25">
      <c r="A648" s="8">
        <v>41569</v>
      </c>
      <c r="B648" s="9">
        <v>2</v>
      </c>
      <c r="C648" s="10" t="s">
        <v>65</v>
      </c>
      <c r="D648" s="10" t="s">
        <v>68</v>
      </c>
      <c r="E648" s="11" t="s">
        <v>162</v>
      </c>
      <c r="F648" s="10" t="s">
        <v>78</v>
      </c>
      <c r="G648" s="14" t="s">
        <v>79</v>
      </c>
      <c r="H648" s="11">
        <v>1</v>
      </c>
      <c r="I648" s="11">
        <f t="shared" si="14"/>
        <v>0.05</v>
      </c>
      <c r="J648" s="11">
        <v>27</v>
      </c>
      <c r="K648" s="11">
        <v>4.9000000000000004</v>
      </c>
      <c r="M648" s="11" t="s">
        <v>35</v>
      </c>
      <c r="Q648" s="11" t="s">
        <v>35</v>
      </c>
      <c r="R648" s="11">
        <v>7</v>
      </c>
      <c r="V648" s="11">
        <v>0</v>
      </c>
      <c r="Y648" s="11">
        <v>0</v>
      </c>
    </row>
    <row r="649" spans="1:27" x14ac:dyDescent="0.25">
      <c r="A649" s="8">
        <v>41569</v>
      </c>
      <c r="B649" s="9">
        <v>2</v>
      </c>
      <c r="C649" s="10" t="s">
        <v>65</v>
      </c>
      <c r="D649" s="10" t="s">
        <v>68</v>
      </c>
      <c r="E649" s="11" t="s">
        <v>162</v>
      </c>
      <c r="F649" s="10" t="s">
        <v>78</v>
      </c>
      <c r="G649" s="13" t="s">
        <v>79</v>
      </c>
      <c r="H649" s="11">
        <v>1</v>
      </c>
      <c r="I649" s="11">
        <f t="shared" si="14"/>
        <v>0.05</v>
      </c>
      <c r="J649" s="11">
        <v>27</v>
      </c>
      <c r="K649" s="11">
        <v>4.9000000000000004</v>
      </c>
      <c r="M649" s="11" t="s">
        <v>35</v>
      </c>
      <c r="Q649" s="11" t="s">
        <v>35</v>
      </c>
      <c r="R649" s="11">
        <v>8</v>
      </c>
      <c r="V649" s="11">
        <v>0</v>
      </c>
      <c r="Y649" s="11">
        <v>1</v>
      </c>
      <c r="Z649" s="11" t="s">
        <v>410</v>
      </c>
    </row>
    <row r="650" spans="1:27" x14ac:dyDescent="0.25">
      <c r="A650" s="8">
        <v>41579</v>
      </c>
      <c r="B650" s="9">
        <v>3</v>
      </c>
      <c r="C650" s="10" t="s">
        <v>65</v>
      </c>
      <c r="D650" s="10" t="s">
        <v>66</v>
      </c>
      <c r="E650" s="11" t="s">
        <v>27</v>
      </c>
      <c r="F650" s="12" t="s">
        <v>78</v>
      </c>
      <c r="G650" s="13" t="s">
        <v>112</v>
      </c>
      <c r="H650" s="11">
        <v>1</v>
      </c>
      <c r="I650" s="11">
        <f t="shared" si="14"/>
        <v>0.05</v>
      </c>
      <c r="J650" s="11">
        <v>27</v>
      </c>
      <c r="K650" s="11">
        <v>5</v>
      </c>
      <c r="M650" s="11" t="s">
        <v>35</v>
      </c>
      <c r="Q650" s="11" t="s">
        <v>35</v>
      </c>
      <c r="R650" s="11">
        <v>1</v>
      </c>
      <c r="V650" s="318">
        <v>0</v>
      </c>
      <c r="W650" s="318" t="s">
        <v>209</v>
      </c>
      <c r="X650" s="318" t="s">
        <v>210</v>
      </c>
      <c r="Y650" s="11">
        <v>0</v>
      </c>
      <c r="AA650" s="11" t="s">
        <v>462</v>
      </c>
    </row>
    <row r="651" spans="1:27" x14ac:dyDescent="0.25">
      <c r="A651" s="8">
        <v>41579</v>
      </c>
      <c r="B651" s="9">
        <v>3</v>
      </c>
      <c r="C651" s="10" t="s">
        <v>65</v>
      </c>
      <c r="D651" s="10" t="s">
        <v>66</v>
      </c>
      <c r="E651" s="11" t="s">
        <v>27</v>
      </c>
      <c r="F651" s="12" t="s">
        <v>78</v>
      </c>
      <c r="G651" s="14" t="s">
        <v>83</v>
      </c>
      <c r="H651" s="11">
        <v>1</v>
      </c>
      <c r="I651" s="11">
        <f t="shared" si="14"/>
        <v>0.05</v>
      </c>
      <c r="J651" s="11">
        <v>27</v>
      </c>
      <c r="K651" s="11">
        <v>5</v>
      </c>
      <c r="M651" s="11" t="s">
        <v>35</v>
      </c>
      <c r="Q651" s="11" t="s">
        <v>35</v>
      </c>
      <c r="R651" s="11">
        <v>2</v>
      </c>
      <c r="V651" s="11">
        <v>0</v>
      </c>
      <c r="X651" s="11" t="s">
        <v>134</v>
      </c>
      <c r="Y651" s="11">
        <v>0</v>
      </c>
    </row>
    <row r="652" spans="1:27" x14ac:dyDescent="0.25">
      <c r="A652" s="8">
        <v>41579</v>
      </c>
      <c r="B652" s="9">
        <v>3</v>
      </c>
      <c r="C652" s="10" t="s">
        <v>65</v>
      </c>
      <c r="D652" s="10" t="s">
        <v>66</v>
      </c>
      <c r="E652" s="11" t="s">
        <v>27</v>
      </c>
      <c r="F652" s="12" t="s">
        <v>78</v>
      </c>
      <c r="G652" s="13" t="s">
        <v>79</v>
      </c>
      <c r="H652" s="11">
        <v>1</v>
      </c>
      <c r="I652" s="11">
        <f t="shared" si="14"/>
        <v>0.05</v>
      </c>
      <c r="J652" s="11">
        <v>27</v>
      </c>
      <c r="K652" s="11">
        <v>5</v>
      </c>
      <c r="M652" s="11" t="s">
        <v>35</v>
      </c>
      <c r="Q652" s="11" t="s">
        <v>35</v>
      </c>
      <c r="R652" s="11">
        <v>3</v>
      </c>
      <c r="V652" s="11">
        <v>0</v>
      </c>
      <c r="X652" s="11" t="s">
        <v>134</v>
      </c>
      <c r="Y652" s="11">
        <v>0</v>
      </c>
    </row>
    <row r="653" spans="1:27" x14ac:dyDescent="0.25">
      <c r="A653" s="8">
        <v>41579</v>
      </c>
      <c r="B653" s="9">
        <v>3</v>
      </c>
      <c r="C653" s="10" t="s">
        <v>65</v>
      </c>
      <c r="D653" s="10" t="s">
        <v>66</v>
      </c>
      <c r="E653" s="11" t="s">
        <v>27</v>
      </c>
      <c r="F653" s="12" t="s">
        <v>78</v>
      </c>
      <c r="G653" s="13" t="s">
        <v>81</v>
      </c>
      <c r="H653" s="11">
        <v>1</v>
      </c>
      <c r="I653" s="11">
        <f t="shared" si="14"/>
        <v>0.05</v>
      </c>
      <c r="J653" s="11">
        <v>27</v>
      </c>
      <c r="K653" s="11">
        <v>5</v>
      </c>
      <c r="M653" s="11" t="s">
        <v>35</v>
      </c>
      <c r="Q653" s="11" t="s">
        <v>35</v>
      </c>
      <c r="R653" s="11">
        <v>4</v>
      </c>
      <c r="V653" s="11">
        <v>0</v>
      </c>
      <c r="X653" s="11" t="s">
        <v>134</v>
      </c>
      <c r="Y653" s="11">
        <v>0</v>
      </c>
    </row>
    <row r="654" spans="1:27" x14ac:dyDescent="0.25">
      <c r="A654" s="8">
        <v>41579</v>
      </c>
      <c r="B654" s="9">
        <v>3</v>
      </c>
      <c r="C654" s="10" t="s">
        <v>65</v>
      </c>
      <c r="D654" s="10" t="s">
        <v>66</v>
      </c>
      <c r="E654" s="11" t="s">
        <v>27</v>
      </c>
      <c r="F654" s="12" t="s">
        <v>78</v>
      </c>
      <c r="G654" s="13" t="s">
        <v>81</v>
      </c>
      <c r="H654" s="11">
        <v>1</v>
      </c>
      <c r="I654" s="11">
        <f t="shared" si="14"/>
        <v>0.05</v>
      </c>
      <c r="J654" s="11">
        <v>27</v>
      </c>
      <c r="K654" s="11">
        <v>5</v>
      </c>
      <c r="M654" s="11" t="s">
        <v>35</v>
      </c>
      <c r="Q654" s="11" t="s">
        <v>35</v>
      </c>
      <c r="R654" s="11">
        <v>5</v>
      </c>
      <c r="V654" s="11">
        <v>0</v>
      </c>
      <c r="X654" s="11" t="s">
        <v>134</v>
      </c>
      <c r="Y654" s="11">
        <v>1</v>
      </c>
      <c r="Z654" s="11" t="s">
        <v>209</v>
      </c>
    </row>
    <row r="655" spans="1:27" x14ac:dyDescent="0.25">
      <c r="A655" s="8">
        <v>41579</v>
      </c>
      <c r="B655" s="9">
        <v>3</v>
      </c>
      <c r="C655" s="10" t="s">
        <v>65</v>
      </c>
      <c r="D655" s="10" t="s">
        <v>66</v>
      </c>
      <c r="E655" s="11" t="s">
        <v>27</v>
      </c>
      <c r="F655" s="12" t="s">
        <v>78</v>
      </c>
      <c r="G655" s="13" t="s">
        <v>79</v>
      </c>
      <c r="H655" s="11">
        <v>1</v>
      </c>
      <c r="I655" s="11">
        <f t="shared" si="14"/>
        <v>0.05</v>
      </c>
      <c r="J655" s="11">
        <v>27</v>
      </c>
      <c r="K655" s="11">
        <v>5</v>
      </c>
      <c r="M655" s="11" t="s">
        <v>35</v>
      </c>
      <c r="Q655" s="11" t="s">
        <v>35</v>
      </c>
      <c r="R655" s="11">
        <v>6</v>
      </c>
      <c r="V655" s="11">
        <v>0</v>
      </c>
      <c r="X655" s="11" t="s">
        <v>168</v>
      </c>
      <c r="Y655" s="11">
        <v>0</v>
      </c>
    </row>
    <row r="656" spans="1:27" x14ac:dyDescent="0.25">
      <c r="A656" s="8">
        <v>41579</v>
      </c>
      <c r="B656" s="9">
        <v>3</v>
      </c>
      <c r="C656" s="10" t="s">
        <v>65</v>
      </c>
      <c r="D656" s="10" t="s">
        <v>66</v>
      </c>
      <c r="E656" s="11" t="s">
        <v>27</v>
      </c>
      <c r="F656" s="12" t="s">
        <v>78</v>
      </c>
      <c r="G656" s="13" t="s">
        <v>79</v>
      </c>
      <c r="H656" s="11">
        <v>1</v>
      </c>
      <c r="I656" s="11">
        <f t="shared" si="14"/>
        <v>0.05</v>
      </c>
      <c r="J656" s="11">
        <v>27</v>
      </c>
      <c r="K656" s="11">
        <v>5</v>
      </c>
      <c r="M656" s="11" t="s">
        <v>35</v>
      </c>
      <c r="Q656" s="11" t="s">
        <v>35</v>
      </c>
      <c r="R656" s="11">
        <v>7</v>
      </c>
      <c r="V656" s="11">
        <v>0</v>
      </c>
      <c r="X656" s="11" t="s">
        <v>134</v>
      </c>
      <c r="Y656" s="11">
        <v>1</v>
      </c>
      <c r="Z656" s="11" t="s">
        <v>410</v>
      </c>
    </row>
    <row r="657" spans="1:27" x14ac:dyDescent="0.25">
      <c r="A657" s="8">
        <v>41579</v>
      </c>
      <c r="B657" s="9">
        <v>3</v>
      </c>
      <c r="C657" s="10" t="s">
        <v>65</v>
      </c>
      <c r="D657" s="10" t="s">
        <v>66</v>
      </c>
      <c r="E657" s="11" t="s">
        <v>27</v>
      </c>
      <c r="F657" s="12" t="s">
        <v>78</v>
      </c>
      <c r="G657" s="13" t="s">
        <v>79</v>
      </c>
      <c r="H657" s="11">
        <v>1</v>
      </c>
      <c r="I657" s="11">
        <f t="shared" si="14"/>
        <v>0.05</v>
      </c>
      <c r="J657" s="11">
        <v>27</v>
      </c>
      <c r="K657" s="11">
        <v>5</v>
      </c>
      <c r="M657" s="11" t="s">
        <v>35</v>
      </c>
      <c r="Q657" s="11" t="s">
        <v>35</v>
      </c>
      <c r="R657" s="11">
        <v>8</v>
      </c>
      <c r="V657" s="11">
        <v>0</v>
      </c>
      <c r="X657" s="11" t="s">
        <v>134</v>
      </c>
      <c r="Y657" s="11">
        <v>0</v>
      </c>
    </row>
    <row r="658" spans="1:27" x14ac:dyDescent="0.25">
      <c r="A658" s="8">
        <v>41579</v>
      </c>
      <c r="B658" s="9">
        <v>3</v>
      </c>
      <c r="C658" s="10" t="s">
        <v>65</v>
      </c>
      <c r="D658" s="10" t="s">
        <v>66</v>
      </c>
      <c r="E658" s="11" t="s">
        <v>27</v>
      </c>
      <c r="F658" s="12" t="s">
        <v>78</v>
      </c>
      <c r="G658" s="13" t="s">
        <v>87</v>
      </c>
      <c r="H658" s="11">
        <v>1</v>
      </c>
      <c r="I658" s="11">
        <f t="shared" si="14"/>
        <v>0.05</v>
      </c>
      <c r="J658" s="11">
        <v>27</v>
      </c>
      <c r="K658" s="11">
        <v>5</v>
      </c>
      <c r="M658" s="11" t="s">
        <v>35</v>
      </c>
      <c r="Q658" s="11" t="s">
        <v>35</v>
      </c>
      <c r="R658" s="11">
        <v>9</v>
      </c>
      <c r="V658" s="11">
        <v>0</v>
      </c>
      <c r="Y658" s="11">
        <v>0</v>
      </c>
    </row>
    <row r="659" spans="1:27" x14ac:dyDescent="0.25">
      <c r="A659" s="8">
        <v>41579</v>
      </c>
      <c r="B659" s="9">
        <v>3</v>
      </c>
      <c r="C659" s="10" t="s">
        <v>65</v>
      </c>
      <c r="D659" s="10" t="s">
        <v>67</v>
      </c>
      <c r="E659" s="11" t="s">
        <v>27</v>
      </c>
      <c r="F659" s="12" t="s">
        <v>78</v>
      </c>
      <c r="G659" s="13" t="s">
        <v>87</v>
      </c>
      <c r="H659" s="11">
        <v>1</v>
      </c>
      <c r="I659" s="11">
        <f t="shared" si="14"/>
        <v>0.05</v>
      </c>
      <c r="J659" s="11">
        <v>27</v>
      </c>
      <c r="K659" s="11">
        <v>4.8</v>
      </c>
      <c r="M659" s="11" t="s">
        <v>35</v>
      </c>
      <c r="Q659" s="11" t="s">
        <v>35</v>
      </c>
      <c r="R659" s="11">
        <v>1</v>
      </c>
      <c r="V659" s="11">
        <v>0</v>
      </c>
      <c r="Y659" s="11">
        <v>0</v>
      </c>
    </row>
    <row r="660" spans="1:27" x14ac:dyDescent="0.25">
      <c r="A660" s="8">
        <v>41579</v>
      </c>
      <c r="B660" s="9">
        <v>3</v>
      </c>
      <c r="C660" s="10" t="s">
        <v>65</v>
      </c>
      <c r="D660" s="10" t="s">
        <v>67</v>
      </c>
      <c r="E660" s="11" t="s">
        <v>27</v>
      </c>
      <c r="F660" s="12" t="s">
        <v>78</v>
      </c>
      <c r="G660" s="13" t="s">
        <v>79</v>
      </c>
      <c r="H660" s="11">
        <v>1</v>
      </c>
      <c r="I660" s="11">
        <f t="shared" si="14"/>
        <v>0.05</v>
      </c>
      <c r="J660" s="11">
        <v>27</v>
      </c>
      <c r="K660" s="11">
        <v>4.8</v>
      </c>
      <c r="M660" s="11" t="s">
        <v>35</v>
      </c>
      <c r="Q660" s="11" t="s">
        <v>35</v>
      </c>
      <c r="R660" s="11">
        <v>2</v>
      </c>
      <c r="V660" s="11">
        <v>0</v>
      </c>
      <c r="W660" s="11" t="s">
        <v>183</v>
      </c>
      <c r="X660" s="11" t="s">
        <v>134</v>
      </c>
      <c r="Y660" s="11">
        <v>0</v>
      </c>
      <c r="AA660" s="11" t="s">
        <v>462</v>
      </c>
    </row>
    <row r="661" spans="1:27" x14ac:dyDescent="0.25">
      <c r="A661" s="8">
        <v>41579</v>
      </c>
      <c r="B661" s="9">
        <v>3</v>
      </c>
      <c r="C661" s="10" t="s">
        <v>65</v>
      </c>
      <c r="D661" s="10" t="s">
        <v>67</v>
      </c>
      <c r="E661" s="11" t="s">
        <v>27</v>
      </c>
      <c r="F661" s="12" t="s">
        <v>78</v>
      </c>
      <c r="G661" s="13" t="s">
        <v>79</v>
      </c>
      <c r="H661" s="11">
        <v>1</v>
      </c>
      <c r="I661" s="11">
        <f t="shared" si="14"/>
        <v>0.05</v>
      </c>
      <c r="J661" s="11">
        <v>27</v>
      </c>
      <c r="K661" s="11">
        <v>4.8</v>
      </c>
      <c r="M661" s="11" t="s">
        <v>35</v>
      </c>
      <c r="Q661" s="11" t="s">
        <v>35</v>
      </c>
      <c r="R661" s="11">
        <v>3</v>
      </c>
      <c r="V661" s="11">
        <v>0</v>
      </c>
      <c r="X661" s="11" t="s">
        <v>168</v>
      </c>
      <c r="Y661" s="11">
        <v>0</v>
      </c>
      <c r="AA661" s="11" t="s">
        <v>462</v>
      </c>
    </row>
    <row r="662" spans="1:27" x14ac:dyDescent="0.25">
      <c r="A662" s="8">
        <v>41579</v>
      </c>
      <c r="B662" s="9">
        <v>3</v>
      </c>
      <c r="C662" s="10" t="s">
        <v>65</v>
      </c>
      <c r="D662" s="10" t="s">
        <v>67</v>
      </c>
      <c r="E662" s="11" t="s">
        <v>27</v>
      </c>
      <c r="F662" s="12" t="s">
        <v>78</v>
      </c>
      <c r="G662" s="13" t="s">
        <v>81</v>
      </c>
      <c r="H662" s="11">
        <v>1</v>
      </c>
      <c r="I662" s="11">
        <f t="shared" si="14"/>
        <v>0.05</v>
      </c>
      <c r="J662" s="11">
        <v>27</v>
      </c>
      <c r="K662" s="11">
        <v>4.8</v>
      </c>
      <c r="M662" s="11" t="s">
        <v>35</v>
      </c>
      <c r="Q662" s="11" t="s">
        <v>35</v>
      </c>
      <c r="R662" s="11">
        <v>4</v>
      </c>
      <c r="V662" s="11">
        <v>0</v>
      </c>
      <c r="Y662" s="11">
        <v>1</v>
      </c>
      <c r="Z662" s="11" t="s">
        <v>209</v>
      </c>
    </row>
    <row r="663" spans="1:27" x14ac:dyDescent="0.25">
      <c r="A663" s="8">
        <v>41579</v>
      </c>
      <c r="B663" s="9">
        <v>3</v>
      </c>
      <c r="C663" s="10" t="s">
        <v>65</v>
      </c>
      <c r="D663" s="10" t="s">
        <v>67</v>
      </c>
      <c r="E663" s="11" t="s">
        <v>27</v>
      </c>
      <c r="F663" s="12" t="s">
        <v>78</v>
      </c>
      <c r="G663" s="13" t="s">
        <v>81</v>
      </c>
      <c r="H663" s="11">
        <v>1</v>
      </c>
      <c r="I663" s="11">
        <f t="shared" si="14"/>
        <v>0.05</v>
      </c>
      <c r="J663" s="11">
        <v>27</v>
      </c>
      <c r="K663" s="11">
        <v>4.8</v>
      </c>
      <c r="M663" s="11" t="s">
        <v>35</v>
      </c>
      <c r="Q663" s="11" t="s">
        <v>35</v>
      </c>
      <c r="R663" s="11">
        <v>5</v>
      </c>
      <c r="V663" s="11">
        <v>1</v>
      </c>
      <c r="W663" s="11" t="s">
        <v>138</v>
      </c>
      <c r="Y663" s="11">
        <v>1</v>
      </c>
      <c r="Z663" s="11" t="s">
        <v>209</v>
      </c>
    </row>
    <row r="664" spans="1:27" x14ac:dyDescent="0.25">
      <c r="A664" s="8">
        <v>41579</v>
      </c>
      <c r="B664" s="9">
        <v>3</v>
      </c>
      <c r="C664" s="10" t="s">
        <v>65</v>
      </c>
      <c r="D664" s="10" t="s">
        <v>67</v>
      </c>
      <c r="E664" s="11" t="s">
        <v>27</v>
      </c>
      <c r="F664" s="12" t="s">
        <v>78</v>
      </c>
      <c r="G664" s="13" t="s">
        <v>86</v>
      </c>
      <c r="H664" s="11">
        <v>1</v>
      </c>
      <c r="I664" s="11">
        <f t="shared" ref="I664:I727" si="15">H664/20</f>
        <v>0.05</v>
      </c>
      <c r="J664" s="11">
        <v>27</v>
      </c>
      <c r="K664" s="11">
        <v>4.8</v>
      </c>
      <c r="M664" s="11" t="s">
        <v>35</v>
      </c>
      <c r="Q664" s="11" t="s">
        <v>35</v>
      </c>
      <c r="R664" s="11">
        <v>6</v>
      </c>
      <c r="V664" s="11">
        <v>1</v>
      </c>
      <c r="W664" s="11" t="s">
        <v>138</v>
      </c>
      <c r="Y664" s="11">
        <v>1</v>
      </c>
      <c r="Z664" s="11" t="s">
        <v>138</v>
      </c>
    </row>
    <row r="665" spans="1:27" x14ac:dyDescent="0.25">
      <c r="A665" s="8">
        <v>41579</v>
      </c>
      <c r="B665" s="9">
        <v>3</v>
      </c>
      <c r="C665" s="10" t="s">
        <v>65</v>
      </c>
      <c r="D665" s="10" t="s">
        <v>67</v>
      </c>
      <c r="E665" s="11" t="s">
        <v>27</v>
      </c>
      <c r="F665" s="12" t="s">
        <v>78</v>
      </c>
      <c r="G665" s="13" t="s">
        <v>79</v>
      </c>
      <c r="H665" s="11">
        <v>1</v>
      </c>
      <c r="I665" s="11">
        <f t="shared" si="15"/>
        <v>0.05</v>
      </c>
      <c r="J665" s="11">
        <v>27</v>
      </c>
      <c r="K665" s="11">
        <v>4.8</v>
      </c>
      <c r="M665" s="11" t="s">
        <v>35</v>
      </c>
      <c r="Q665" s="11" t="s">
        <v>35</v>
      </c>
      <c r="R665" s="11">
        <v>7</v>
      </c>
      <c r="V665" s="11">
        <v>0</v>
      </c>
      <c r="W665" s="11" t="s">
        <v>183</v>
      </c>
      <c r="X665" s="11" t="s">
        <v>134</v>
      </c>
      <c r="Y665" s="11">
        <v>0</v>
      </c>
    </row>
    <row r="666" spans="1:27" x14ac:dyDescent="0.25">
      <c r="A666" s="8">
        <v>41579</v>
      </c>
      <c r="B666" s="9">
        <v>3</v>
      </c>
      <c r="C666" s="10" t="s">
        <v>65</v>
      </c>
      <c r="D666" s="10" t="s">
        <v>67</v>
      </c>
      <c r="E666" s="11" t="s">
        <v>27</v>
      </c>
      <c r="F666" s="12" t="s">
        <v>78</v>
      </c>
      <c r="G666" s="13" t="s">
        <v>79</v>
      </c>
      <c r="H666" s="11">
        <v>1</v>
      </c>
      <c r="I666" s="11">
        <f t="shared" si="15"/>
        <v>0.05</v>
      </c>
      <c r="J666" s="11">
        <v>27</v>
      </c>
      <c r="K666" s="11">
        <v>4.8</v>
      </c>
      <c r="M666" s="11" t="s">
        <v>35</v>
      </c>
      <c r="Q666" s="11" t="s">
        <v>35</v>
      </c>
      <c r="R666" s="11">
        <v>8</v>
      </c>
      <c r="V666" s="11">
        <v>0</v>
      </c>
      <c r="W666" s="11" t="s">
        <v>183</v>
      </c>
      <c r="X666" s="11" t="s">
        <v>134</v>
      </c>
      <c r="Y666" s="11">
        <v>0</v>
      </c>
      <c r="AA666" s="11" t="s">
        <v>462</v>
      </c>
    </row>
    <row r="667" spans="1:27" x14ac:dyDescent="0.25">
      <c r="A667" s="8">
        <v>41579</v>
      </c>
      <c r="B667" s="9">
        <v>3</v>
      </c>
      <c r="C667" s="10" t="s">
        <v>65</v>
      </c>
      <c r="D667" s="10" t="s">
        <v>68</v>
      </c>
      <c r="E667" s="11" t="s">
        <v>27</v>
      </c>
      <c r="F667" s="12" t="s">
        <v>78</v>
      </c>
      <c r="G667" s="13" t="s">
        <v>79</v>
      </c>
      <c r="H667" s="11">
        <v>1</v>
      </c>
      <c r="I667" s="11">
        <f t="shared" si="15"/>
        <v>0.05</v>
      </c>
      <c r="J667" s="11">
        <v>27</v>
      </c>
      <c r="K667" s="11">
        <v>4.9000000000000004</v>
      </c>
      <c r="M667" s="11" t="s">
        <v>35</v>
      </c>
      <c r="Q667" s="11" t="s">
        <v>35</v>
      </c>
      <c r="R667" s="11">
        <v>1</v>
      </c>
      <c r="V667" s="11">
        <v>0</v>
      </c>
      <c r="X667" s="11" t="s">
        <v>134</v>
      </c>
      <c r="Y667" s="11">
        <v>0</v>
      </c>
      <c r="AA667" s="11" t="s">
        <v>462</v>
      </c>
    </row>
    <row r="668" spans="1:27" x14ac:dyDescent="0.25">
      <c r="A668" s="8">
        <v>41579</v>
      </c>
      <c r="B668" s="9">
        <v>3</v>
      </c>
      <c r="C668" s="10" t="s">
        <v>65</v>
      </c>
      <c r="D668" s="10" t="s">
        <v>68</v>
      </c>
      <c r="E668" s="11" t="s">
        <v>27</v>
      </c>
      <c r="F668" s="12" t="s">
        <v>78</v>
      </c>
      <c r="G668" s="13" t="s">
        <v>79</v>
      </c>
      <c r="H668" s="11">
        <v>1</v>
      </c>
      <c r="I668" s="11">
        <f t="shared" si="15"/>
        <v>0.05</v>
      </c>
      <c r="J668" s="11">
        <v>27</v>
      </c>
      <c r="K668" s="11">
        <v>4.9000000000000004</v>
      </c>
      <c r="M668" s="11" t="s">
        <v>35</v>
      </c>
      <c r="Q668" s="11" t="s">
        <v>35</v>
      </c>
      <c r="R668" s="11">
        <v>2</v>
      </c>
      <c r="V668" s="11">
        <v>0</v>
      </c>
      <c r="Y668" s="11">
        <v>0</v>
      </c>
    </row>
    <row r="669" spans="1:27" x14ac:dyDescent="0.25">
      <c r="A669" s="8">
        <v>41579</v>
      </c>
      <c r="B669" s="9">
        <v>3</v>
      </c>
      <c r="C669" s="10" t="s">
        <v>65</v>
      </c>
      <c r="D669" s="10" t="s">
        <v>68</v>
      </c>
      <c r="E669" s="11" t="s">
        <v>27</v>
      </c>
      <c r="F669" s="12" t="s">
        <v>78</v>
      </c>
      <c r="G669" s="13" t="s">
        <v>81</v>
      </c>
      <c r="H669" s="11">
        <v>1</v>
      </c>
      <c r="I669" s="11">
        <f t="shared" si="15"/>
        <v>0.05</v>
      </c>
      <c r="J669" s="11">
        <v>27</v>
      </c>
      <c r="K669" s="11">
        <v>4.9000000000000004</v>
      </c>
      <c r="M669" s="11" t="s">
        <v>35</v>
      </c>
      <c r="Q669" s="11" t="s">
        <v>35</v>
      </c>
      <c r="R669" s="11">
        <v>3</v>
      </c>
      <c r="V669" s="11">
        <v>0</v>
      </c>
      <c r="X669" s="11" t="s">
        <v>134</v>
      </c>
      <c r="Y669" s="11">
        <v>0</v>
      </c>
    </row>
    <row r="670" spans="1:27" x14ac:dyDescent="0.25">
      <c r="A670" s="8">
        <v>41579</v>
      </c>
      <c r="B670" s="9">
        <v>3</v>
      </c>
      <c r="C670" s="10" t="s">
        <v>65</v>
      </c>
      <c r="D670" s="10" t="s">
        <v>68</v>
      </c>
      <c r="E670" s="11" t="s">
        <v>27</v>
      </c>
      <c r="F670" s="12" t="s">
        <v>78</v>
      </c>
      <c r="G670" s="13" t="s">
        <v>79</v>
      </c>
      <c r="H670" s="11">
        <v>1</v>
      </c>
      <c r="I670" s="11">
        <f t="shared" si="15"/>
        <v>0.05</v>
      </c>
      <c r="J670" s="11">
        <v>27</v>
      </c>
      <c r="K670" s="11">
        <v>4.9000000000000004</v>
      </c>
      <c r="M670" s="11" t="s">
        <v>35</v>
      </c>
      <c r="Q670" s="11" t="s">
        <v>35</v>
      </c>
      <c r="R670" s="11">
        <v>4</v>
      </c>
      <c r="V670" s="11">
        <v>1</v>
      </c>
      <c r="W670" s="11" t="s">
        <v>147</v>
      </c>
      <c r="X670" s="11" t="s">
        <v>432</v>
      </c>
      <c r="Y670" s="11">
        <v>1</v>
      </c>
      <c r="Z670" s="11" t="s">
        <v>147</v>
      </c>
      <c r="AA670" s="11" t="s">
        <v>490</v>
      </c>
    </row>
    <row r="671" spans="1:27" x14ac:dyDescent="0.25">
      <c r="A671" s="8">
        <v>41579</v>
      </c>
      <c r="B671" s="9">
        <v>3</v>
      </c>
      <c r="C671" s="10" t="s">
        <v>65</v>
      </c>
      <c r="D671" s="10" t="s">
        <v>68</v>
      </c>
      <c r="E671" s="11" t="s">
        <v>27</v>
      </c>
      <c r="F671" s="12" t="s">
        <v>78</v>
      </c>
      <c r="G671" s="13" t="s">
        <v>79</v>
      </c>
      <c r="H671" s="11">
        <v>1</v>
      </c>
      <c r="I671" s="11">
        <f t="shared" si="15"/>
        <v>0.05</v>
      </c>
      <c r="J671" s="11">
        <v>27</v>
      </c>
      <c r="K671" s="11">
        <v>4.9000000000000004</v>
      </c>
      <c r="M671" s="11" t="s">
        <v>35</v>
      </c>
      <c r="Q671" s="11" t="s">
        <v>35</v>
      </c>
      <c r="R671" s="11">
        <v>5</v>
      </c>
      <c r="V671" s="11">
        <v>0</v>
      </c>
      <c r="X671" s="11" t="s">
        <v>168</v>
      </c>
      <c r="Y671" s="11">
        <v>0</v>
      </c>
    </row>
    <row r="672" spans="1:27" x14ac:dyDescent="0.25">
      <c r="A672" s="8">
        <v>41579</v>
      </c>
      <c r="B672" s="9">
        <v>3</v>
      </c>
      <c r="C672" s="10" t="s">
        <v>65</v>
      </c>
      <c r="D672" s="10" t="s">
        <v>68</v>
      </c>
      <c r="E672" s="11" t="s">
        <v>27</v>
      </c>
      <c r="F672" s="12" t="s">
        <v>78</v>
      </c>
      <c r="G672" s="13" t="s">
        <v>81</v>
      </c>
      <c r="H672" s="11">
        <v>1</v>
      </c>
      <c r="I672" s="11">
        <f t="shared" si="15"/>
        <v>0.05</v>
      </c>
      <c r="J672" s="11">
        <v>27</v>
      </c>
      <c r="K672" s="11">
        <v>4.9000000000000004</v>
      </c>
      <c r="M672" s="11" t="s">
        <v>35</v>
      </c>
      <c r="Q672" s="11" t="s">
        <v>35</v>
      </c>
      <c r="R672" s="11">
        <v>6</v>
      </c>
      <c r="V672" s="11">
        <v>0</v>
      </c>
      <c r="X672" s="11" t="s">
        <v>134</v>
      </c>
      <c r="Y672" s="11">
        <v>1</v>
      </c>
      <c r="Z672" s="11" t="s">
        <v>410</v>
      </c>
    </row>
    <row r="673" spans="1:27" x14ac:dyDescent="0.25">
      <c r="A673" s="8">
        <v>41579</v>
      </c>
      <c r="B673" s="9">
        <v>3</v>
      </c>
      <c r="C673" s="10" t="s">
        <v>65</v>
      </c>
      <c r="D673" s="10" t="s">
        <v>68</v>
      </c>
      <c r="E673" s="11" t="s">
        <v>27</v>
      </c>
      <c r="F673" s="12" t="s">
        <v>78</v>
      </c>
      <c r="G673" s="13" t="s">
        <v>79</v>
      </c>
      <c r="H673" s="11">
        <v>1</v>
      </c>
      <c r="I673" s="11">
        <f t="shared" si="15"/>
        <v>0.05</v>
      </c>
      <c r="J673" s="11">
        <v>27</v>
      </c>
      <c r="K673" s="11">
        <v>4.9000000000000004</v>
      </c>
      <c r="M673" s="11" t="s">
        <v>35</v>
      </c>
      <c r="Q673" s="11" t="s">
        <v>35</v>
      </c>
      <c r="R673" s="11">
        <v>7</v>
      </c>
      <c r="V673" s="11">
        <v>0</v>
      </c>
      <c r="X673" s="11" t="s">
        <v>134</v>
      </c>
      <c r="Y673" s="11">
        <v>0</v>
      </c>
    </row>
    <row r="674" spans="1:27" x14ac:dyDescent="0.25">
      <c r="A674" s="8">
        <v>41579</v>
      </c>
      <c r="B674" s="9">
        <v>3</v>
      </c>
      <c r="C674" s="10" t="s">
        <v>65</v>
      </c>
      <c r="D674" s="10" t="s">
        <v>68</v>
      </c>
      <c r="E674" s="11" t="s">
        <v>27</v>
      </c>
      <c r="F674" s="12" t="s">
        <v>78</v>
      </c>
      <c r="G674" s="13" t="s">
        <v>79</v>
      </c>
      <c r="H674" s="11">
        <v>1</v>
      </c>
      <c r="I674" s="11">
        <f t="shared" si="15"/>
        <v>0.05</v>
      </c>
      <c r="J674" s="11">
        <v>27</v>
      </c>
      <c r="K674" s="11">
        <v>4.9000000000000004</v>
      </c>
      <c r="M674" s="11" t="s">
        <v>35</v>
      </c>
      <c r="Q674" s="11" t="s">
        <v>35</v>
      </c>
      <c r="R674" s="11">
        <v>8</v>
      </c>
      <c r="V674" s="11">
        <v>0</v>
      </c>
      <c r="X674" s="11" t="s">
        <v>134</v>
      </c>
      <c r="Y674" s="11">
        <v>1</v>
      </c>
      <c r="Z674" s="11" t="s">
        <v>410</v>
      </c>
    </row>
    <row r="675" spans="1:27" x14ac:dyDescent="0.25">
      <c r="A675" s="8">
        <v>41586</v>
      </c>
      <c r="B675" s="9">
        <v>4</v>
      </c>
      <c r="C675" s="10" t="s">
        <v>65</v>
      </c>
      <c r="D675" s="10" t="s">
        <v>66</v>
      </c>
      <c r="E675" s="11" t="s">
        <v>27</v>
      </c>
      <c r="F675" s="12" t="s">
        <v>78</v>
      </c>
      <c r="G675" s="13" t="s">
        <v>112</v>
      </c>
      <c r="H675" s="11">
        <v>1</v>
      </c>
      <c r="I675" s="11">
        <f t="shared" si="15"/>
        <v>0.05</v>
      </c>
      <c r="J675" s="11">
        <v>27</v>
      </c>
      <c r="K675" s="11">
        <v>5</v>
      </c>
      <c r="M675" s="11" t="s">
        <v>35</v>
      </c>
      <c r="Q675" s="11" t="s">
        <v>35</v>
      </c>
      <c r="R675" s="11">
        <v>1</v>
      </c>
      <c r="V675" s="11">
        <v>0</v>
      </c>
      <c r="Y675" s="11">
        <v>0</v>
      </c>
    </row>
    <row r="676" spans="1:27" x14ac:dyDescent="0.25">
      <c r="A676" s="8">
        <v>41586</v>
      </c>
      <c r="B676" s="9">
        <v>4</v>
      </c>
      <c r="C676" s="10" t="s">
        <v>65</v>
      </c>
      <c r="D676" s="10" t="s">
        <v>66</v>
      </c>
      <c r="E676" s="11" t="s">
        <v>27</v>
      </c>
      <c r="F676" s="12" t="s">
        <v>78</v>
      </c>
      <c r="G676" s="13" t="s">
        <v>83</v>
      </c>
      <c r="H676" s="11">
        <v>1</v>
      </c>
      <c r="I676" s="11">
        <f t="shared" si="15"/>
        <v>0.05</v>
      </c>
      <c r="J676" s="11">
        <v>27</v>
      </c>
      <c r="K676" s="11">
        <v>5</v>
      </c>
      <c r="M676" s="11" t="s">
        <v>35</v>
      </c>
      <c r="Q676" s="11" t="s">
        <v>35</v>
      </c>
      <c r="R676" s="11">
        <v>2</v>
      </c>
      <c r="V676" s="11">
        <v>0</v>
      </c>
      <c r="X676" s="11" t="s">
        <v>208</v>
      </c>
      <c r="Y676" s="11">
        <v>0</v>
      </c>
    </row>
    <row r="677" spans="1:27" x14ac:dyDescent="0.25">
      <c r="A677" s="8">
        <v>41586</v>
      </c>
      <c r="B677" s="9">
        <v>4</v>
      </c>
      <c r="C677" s="10" t="s">
        <v>65</v>
      </c>
      <c r="D677" s="10" t="s">
        <v>66</v>
      </c>
      <c r="E677" s="11" t="s">
        <v>27</v>
      </c>
      <c r="F677" s="12" t="s">
        <v>78</v>
      </c>
      <c r="G677" s="13" t="s">
        <v>79</v>
      </c>
      <c r="H677" s="11">
        <v>1</v>
      </c>
      <c r="I677" s="11">
        <f t="shared" si="15"/>
        <v>0.05</v>
      </c>
      <c r="J677" s="11">
        <v>27</v>
      </c>
      <c r="K677" s="11">
        <v>5</v>
      </c>
      <c r="M677" s="11" t="s">
        <v>35</v>
      </c>
      <c r="Q677" s="11" t="s">
        <v>35</v>
      </c>
      <c r="R677" s="11">
        <v>3</v>
      </c>
      <c r="V677" s="11">
        <v>0</v>
      </c>
      <c r="X677" s="11" t="s">
        <v>134</v>
      </c>
      <c r="Y677" s="11">
        <v>0</v>
      </c>
    </row>
    <row r="678" spans="1:27" x14ac:dyDescent="0.25">
      <c r="A678" s="8">
        <v>41586</v>
      </c>
      <c r="B678" s="9">
        <v>4</v>
      </c>
      <c r="C678" s="10" t="s">
        <v>65</v>
      </c>
      <c r="D678" s="10" t="s">
        <v>66</v>
      </c>
      <c r="E678" s="11" t="s">
        <v>27</v>
      </c>
      <c r="F678" s="12" t="s">
        <v>78</v>
      </c>
      <c r="G678" s="13" t="s">
        <v>81</v>
      </c>
      <c r="H678" s="11">
        <v>1</v>
      </c>
      <c r="I678" s="11">
        <f t="shared" si="15"/>
        <v>0.05</v>
      </c>
      <c r="J678" s="11">
        <v>27</v>
      </c>
      <c r="K678" s="11">
        <v>5</v>
      </c>
      <c r="M678" s="11" t="s">
        <v>35</v>
      </c>
      <c r="Q678" s="11" t="s">
        <v>35</v>
      </c>
      <c r="R678" s="11">
        <v>4</v>
      </c>
      <c r="V678" s="11">
        <v>0</v>
      </c>
      <c r="X678" s="11" t="s">
        <v>134</v>
      </c>
      <c r="Y678" s="11">
        <v>0</v>
      </c>
    </row>
    <row r="679" spans="1:27" x14ac:dyDescent="0.25">
      <c r="A679" s="8">
        <v>41586</v>
      </c>
      <c r="B679" s="9">
        <v>4</v>
      </c>
      <c r="C679" s="10" t="s">
        <v>65</v>
      </c>
      <c r="D679" s="10" t="s">
        <v>66</v>
      </c>
      <c r="E679" s="11" t="s">
        <v>27</v>
      </c>
      <c r="F679" s="12" t="s">
        <v>78</v>
      </c>
      <c r="G679" s="13" t="s">
        <v>81</v>
      </c>
      <c r="H679" s="11">
        <v>1</v>
      </c>
      <c r="I679" s="11">
        <f t="shared" si="15"/>
        <v>0.05</v>
      </c>
      <c r="J679" s="11">
        <v>27</v>
      </c>
      <c r="K679" s="11">
        <v>5</v>
      </c>
      <c r="M679" s="11" t="s">
        <v>35</v>
      </c>
      <c r="Q679" s="11" t="s">
        <v>35</v>
      </c>
      <c r="R679" s="11">
        <v>5</v>
      </c>
      <c r="V679" s="11">
        <v>0</v>
      </c>
      <c r="X679" s="11" t="s">
        <v>134</v>
      </c>
      <c r="Y679" s="11">
        <v>0</v>
      </c>
    </row>
    <row r="680" spans="1:27" x14ac:dyDescent="0.25">
      <c r="A680" s="8">
        <v>41586</v>
      </c>
      <c r="B680" s="9">
        <v>4</v>
      </c>
      <c r="C680" s="10" t="s">
        <v>65</v>
      </c>
      <c r="D680" s="10" t="s">
        <v>66</v>
      </c>
      <c r="E680" s="11" t="s">
        <v>27</v>
      </c>
      <c r="F680" s="12" t="s">
        <v>78</v>
      </c>
      <c r="G680" s="13" t="s">
        <v>79</v>
      </c>
      <c r="H680" s="11">
        <v>1</v>
      </c>
      <c r="I680" s="11">
        <f t="shared" si="15"/>
        <v>0.05</v>
      </c>
      <c r="J680" s="11">
        <v>27</v>
      </c>
      <c r="K680" s="11">
        <v>5</v>
      </c>
      <c r="M680" s="11" t="s">
        <v>35</v>
      </c>
      <c r="Q680" s="11" t="s">
        <v>35</v>
      </c>
      <c r="R680" s="11">
        <v>6</v>
      </c>
      <c r="V680" s="11">
        <v>0</v>
      </c>
      <c r="X680" s="11" t="s">
        <v>179</v>
      </c>
      <c r="Y680" s="318">
        <v>0</v>
      </c>
      <c r="Z680" s="318"/>
      <c r="AA680" s="318" t="s">
        <v>462</v>
      </c>
    </row>
    <row r="681" spans="1:27" x14ac:dyDescent="0.25">
      <c r="A681" s="8">
        <v>41586</v>
      </c>
      <c r="B681" s="9">
        <v>4</v>
      </c>
      <c r="C681" s="10" t="s">
        <v>65</v>
      </c>
      <c r="D681" s="10" t="s">
        <v>66</v>
      </c>
      <c r="E681" s="11" t="s">
        <v>27</v>
      </c>
      <c r="F681" s="12" t="s">
        <v>78</v>
      </c>
      <c r="G681" s="13" t="s">
        <v>79</v>
      </c>
      <c r="H681" s="11">
        <v>1</v>
      </c>
      <c r="I681" s="11">
        <f t="shared" si="15"/>
        <v>0.05</v>
      </c>
      <c r="J681" s="11">
        <v>27</v>
      </c>
      <c r="K681" s="11">
        <v>5</v>
      </c>
      <c r="M681" s="11" t="s">
        <v>35</v>
      </c>
      <c r="Q681" s="11" t="s">
        <v>35</v>
      </c>
      <c r="R681" s="11">
        <v>7</v>
      </c>
      <c r="V681" s="11">
        <v>0</v>
      </c>
      <c r="X681" s="11" t="s">
        <v>134</v>
      </c>
      <c r="Y681" s="11">
        <v>0</v>
      </c>
      <c r="AA681" s="11" t="s">
        <v>462</v>
      </c>
    </row>
    <row r="682" spans="1:27" x14ac:dyDescent="0.25">
      <c r="A682" s="8">
        <v>41586</v>
      </c>
      <c r="B682" s="9">
        <v>4</v>
      </c>
      <c r="C682" s="10" t="s">
        <v>65</v>
      </c>
      <c r="D682" s="10" t="s">
        <v>66</v>
      </c>
      <c r="E682" s="11" t="s">
        <v>27</v>
      </c>
      <c r="F682" s="12" t="s">
        <v>78</v>
      </c>
      <c r="G682" s="13" t="s">
        <v>79</v>
      </c>
      <c r="H682" s="11">
        <v>1</v>
      </c>
      <c r="I682" s="11">
        <f t="shared" si="15"/>
        <v>0.05</v>
      </c>
      <c r="J682" s="11">
        <v>27</v>
      </c>
      <c r="K682" s="11">
        <v>5</v>
      </c>
      <c r="M682" s="11" t="s">
        <v>35</v>
      </c>
      <c r="Q682" s="11" t="s">
        <v>35</v>
      </c>
      <c r="R682" s="11">
        <v>8</v>
      </c>
      <c r="V682" s="11">
        <v>0</v>
      </c>
      <c r="X682" s="11" t="s">
        <v>134</v>
      </c>
      <c r="Y682" s="11">
        <v>0</v>
      </c>
    </row>
    <row r="683" spans="1:27" x14ac:dyDescent="0.25">
      <c r="A683" s="8">
        <v>41586</v>
      </c>
      <c r="B683" s="9">
        <v>4</v>
      </c>
      <c r="C683" s="10" t="s">
        <v>65</v>
      </c>
      <c r="D683" s="10" t="s">
        <v>66</v>
      </c>
      <c r="E683" s="11" t="s">
        <v>27</v>
      </c>
      <c r="F683" s="12" t="s">
        <v>78</v>
      </c>
      <c r="G683" s="13" t="s">
        <v>87</v>
      </c>
      <c r="H683" s="11">
        <v>1</v>
      </c>
      <c r="I683" s="11">
        <f t="shared" si="15"/>
        <v>0.05</v>
      </c>
      <c r="J683" s="11">
        <v>27</v>
      </c>
      <c r="K683" s="11">
        <v>5</v>
      </c>
      <c r="M683" s="11" t="s">
        <v>35</v>
      </c>
      <c r="Q683" s="11" t="s">
        <v>35</v>
      </c>
      <c r="R683" s="11">
        <v>9</v>
      </c>
      <c r="V683" s="11">
        <v>0</v>
      </c>
      <c r="Y683" s="11">
        <v>0</v>
      </c>
    </row>
    <row r="684" spans="1:27" x14ac:dyDescent="0.25">
      <c r="A684" s="8">
        <v>41586</v>
      </c>
      <c r="B684" s="9">
        <v>4</v>
      </c>
      <c r="C684" s="10" t="s">
        <v>65</v>
      </c>
      <c r="D684" s="10" t="s">
        <v>67</v>
      </c>
      <c r="E684" s="11" t="s">
        <v>27</v>
      </c>
      <c r="F684" s="12" t="s">
        <v>78</v>
      </c>
      <c r="G684" s="13" t="s">
        <v>87</v>
      </c>
      <c r="H684" s="11">
        <v>1</v>
      </c>
      <c r="I684" s="11">
        <f t="shared" si="15"/>
        <v>0.05</v>
      </c>
      <c r="J684" s="11">
        <v>27</v>
      </c>
      <c r="K684" s="11">
        <v>4.8</v>
      </c>
      <c r="M684" s="11" t="s">
        <v>35</v>
      </c>
      <c r="Q684" s="11" t="s">
        <v>35</v>
      </c>
      <c r="R684" s="11">
        <v>1</v>
      </c>
      <c r="V684" s="11">
        <v>0</v>
      </c>
      <c r="Y684" s="11">
        <v>0</v>
      </c>
    </row>
    <row r="685" spans="1:27" x14ac:dyDescent="0.25">
      <c r="A685" s="8">
        <v>41586</v>
      </c>
      <c r="B685" s="9">
        <v>4</v>
      </c>
      <c r="C685" s="10" t="s">
        <v>65</v>
      </c>
      <c r="D685" s="10" t="s">
        <v>67</v>
      </c>
      <c r="E685" s="11" t="s">
        <v>27</v>
      </c>
      <c r="F685" s="12" t="s">
        <v>78</v>
      </c>
      <c r="G685" s="13" t="s">
        <v>79</v>
      </c>
      <c r="H685" s="11">
        <v>1</v>
      </c>
      <c r="I685" s="11">
        <f t="shared" si="15"/>
        <v>0.05</v>
      </c>
      <c r="J685" s="11">
        <v>27</v>
      </c>
      <c r="K685" s="11">
        <v>4.8</v>
      </c>
      <c r="M685" s="11" t="s">
        <v>35</v>
      </c>
      <c r="Q685" s="11" t="s">
        <v>35</v>
      </c>
      <c r="R685" s="11">
        <v>2</v>
      </c>
      <c r="V685" s="11">
        <v>0</v>
      </c>
      <c r="X685" s="11" t="s">
        <v>134</v>
      </c>
      <c r="Y685" s="11">
        <v>1</v>
      </c>
      <c r="Z685" s="11" t="s">
        <v>410</v>
      </c>
    </row>
    <row r="686" spans="1:27" x14ac:dyDescent="0.25">
      <c r="A686" s="8">
        <v>41586</v>
      </c>
      <c r="B686" s="9">
        <v>4</v>
      </c>
      <c r="C686" s="10" t="s">
        <v>65</v>
      </c>
      <c r="D686" s="10" t="s">
        <v>67</v>
      </c>
      <c r="E686" s="11" t="s">
        <v>27</v>
      </c>
      <c r="F686" s="12" t="s">
        <v>78</v>
      </c>
      <c r="G686" s="13" t="s">
        <v>79</v>
      </c>
      <c r="H686" s="11">
        <v>1</v>
      </c>
      <c r="I686" s="11">
        <f t="shared" si="15"/>
        <v>0.05</v>
      </c>
      <c r="J686" s="11">
        <v>27</v>
      </c>
      <c r="K686" s="11">
        <v>4.8</v>
      </c>
      <c r="M686" s="11" t="s">
        <v>35</v>
      </c>
      <c r="Q686" s="11" t="s">
        <v>35</v>
      </c>
      <c r="R686" s="11">
        <v>3</v>
      </c>
      <c r="V686" s="11">
        <v>0</v>
      </c>
      <c r="X686" s="11" t="s">
        <v>134</v>
      </c>
      <c r="Y686" s="11">
        <v>1</v>
      </c>
      <c r="Z686" s="11" t="s">
        <v>410</v>
      </c>
    </row>
    <row r="687" spans="1:27" x14ac:dyDescent="0.25">
      <c r="A687" s="8">
        <v>41586</v>
      </c>
      <c r="B687" s="9">
        <v>4</v>
      </c>
      <c r="C687" s="10" t="s">
        <v>65</v>
      </c>
      <c r="D687" s="10" t="s">
        <v>67</v>
      </c>
      <c r="E687" s="11" t="s">
        <v>27</v>
      </c>
      <c r="F687" s="12" t="s">
        <v>78</v>
      </c>
      <c r="G687" s="13" t="s">
        <v>81</v>
      </c>
      <c r="H687" s="11">
        <v>1</v>
      </c>
      <c r="I687" s="11">
        <f t="shared" si="15"/>
        <v>0.05</v>
      </c>
      <c r="J687" s="11">
        <v>27</v>
      </c>
      <c r="K687" s="11">
        <v>4.8</v>
      </c>
      <c r="M687" s="11" t="s">
        <v>35</v>
      </c>
      <c r="Q687" s="11" t="s">
        <v>35</v>
      </c>
      <c r="R687" s="11">
        <v>4</v>
      </c>
      <c r="V687" s="11">
        <v>0</v>
      </c>
      <c r="X687" s="11" t="s">
        <v>134</v>
      </c>
      <c r="Y687" s="11">
        <v>1</v>
      </c>
      <c r="Z687" s="11" t="s">
        <v>416</v>
      </c>
    </row>
    <row r="688" spans="1:27" x14ac:dyDescent="0.25">
      <c r="A688" s="8">
        <v>41586</v>
      </c>
      <c r="B688" s="9">
        <v>4</v>
      </c>
      <c r="C688" s="10" t="s">
        <v>65</v>
      </c>
      <c r="D688" s="10" t="s">
        <v>67</v>
      </c>
      <c r="E688" s="11" t="s">
        <v>27</v>
      </c>
      <c r="F688" s="12" t="s">
        <v>78</v>
      </c>
      <c r="G688" s="13" t="s">
        <v>81</v>
      </c>
      <c r="H688" s="11">
        <v>1</v>
      </c>
      <c r="I688" s="11">
        <f t="shared" si="15"/>
        <v>0.05</v>
      </c>
      <c r="J688" s="11">
        <v>27</v>
      </c>
      <c r="K688" s="11">
        <v>4.8</v>
      </c>
      <c r="M688" s="11" t="s">
        <v>35</v>
      </c>
      <c r="Q688" s="11" t="s">
        <v>35</v>
      </c>
      <c r="R688" s="11">
        <v>5</v>
      </c>
      <c r="V688" s="11">
        <v>0</v>
      </c>
      <c r="X688" s="11" t="s">
        <v>134</v>
      </c>
      <c r="Y688" s="11">
        <v>1</v>
      </c>
      <c r="Z688" s="11" t="s">
        <v>410</v>
      </c>
    </row>
    <row r="689" spans="1:28" x14ac:dyDescent="0.25">
      <c r="A689" s="8">
        <v>41586</v>
      </c>
      <c r="B689" s="9">
        <v>4</v>
      </c>
      <c r="C689" s="10" t="s">
        <v>65</v>
      </c>
      <c r="D689" s="10" t="s">
        <v>67</v>
      </c>
      <c r="E689" s="11" t="s">
        <v>27</v>
      </c>
      <c r="F689" s="12" t="s">
        <v>78</v>
      </c>
      <c r="G689" s="13" t="s">
        <v>86</v>
      </c>
      <c r="H689" s="11">
        <v>1</v>
      </c>
      <c r="I689" s="11">
        <f t="shared" si="15"/>
        <v>0.05</v>
      </c>
      <c r="J689" s="11">
        <v>27</v>
      </c>
      <c r="K689" s="11">
        <v>4.8</v>
      </c>
      <c r="M689" s="11" t="s">
        <v>35</v>
      </c>
      <c r="Q689" s="11" t="s">
        <v>35</v>
      </c>
      <c r="R689" s="11">
        <v>6</v>
      </c>
      <c r="V689" s="11">
        <v>0</v>
      </c>
      <c r="X689" s="11" t="s">
        <v>208</v>
      </c>
      <c r="Y689" s="11">
        <v>0</v>
      </c>
      <c r="AA689" s="11" t="s">
        <v>462</v>
      </c>
    </row>
    <row r="690" spans="1:28" x14ac:dyDescent="0.25">
      <c r="A690" s="8">
        <v>41586</v>
      </c>
      <c r="B690" s="9">
        <v>4</v>
      </c>
      <c r="C690" s="10" t="s">
        <v>65</v>
      </c>
      <c r="D690" s="10" t="s">
        <v>67</v>
      </c>
      <c r="E690" s="11" t="s">
        <v>27</v>
      </c>
      <c r="F690" s="12" t="s">
        <v>78</v>
      </c>
      <c r="G690" s="13" t="s">
        <v>79</v>
      </c>
      <c r="H690" s="11">
        <v>1</v>
      </c>
      <c r="I690" s="11">
        <f t="shared" si="15"/>
        <v>0.05</v>
      </c>
      <c r="J690" s="11">
        <v>27</v>
      </c>
      <c r="K690" s="11">
        <v>4.8</v>
      </c>
      <c r="M690" s="11" t="s">
        <v>35</v>
      </c>
      <c r="Q690" s="11" t="s">
        <v>35</v>
      </c>
      <c r="R690" s="11">
        <v>7</v>
      </c>
      <c r="V690" s="11">
        <v>0</v>
      </c>
      <c r="X690" s="11" t="s">
        <v>134</v>
      </c>
      <c r="Y690" s="11">
        <v>0</v>
      </c>
      <c r="AA690" s="11" t="s">
        <v>462</v>
      </c>
    </row>
    <row r="691" spans="1:28" x14ac:dyDescent="0.25">
      <c r="A691" s="8">
        <v>41586</v>
      </c>
      <c r="B691" s="9">
        <v>4</v>
      </c>
      <c r="C691" s="10" t="s">
        <v>65</v>
      </c>
      <c r="D691" s="10" t="s">
        <v>67</v>
      </c>
      <c r="E691" s="11" t="s">
        <v>27</v>
      </c>
      <c r="F691" s="12" t="s">
        <v>78</v>
      </c>
      <c r="G691" s="13" t="s">
        <v>79</v>
      </c>
      <c r="H691" s="11">
        <v>1</v>
      </c>
      <c r="I691" s="11">
        <f t="shared" si="15"/>
        <v>0.05</v>
      </c>
      <c r="J691" s="11">
        <v>27</v>
      </c>
      <c r="K691" s="11">
        <v>4.8</v>
      </c>
      <c r="M691" s="11" t="s">
        <v>35</v>
      </c>
      <c r="Q691" s="11" t="s">
        <v>35</v>
      </c>
      <c r="R691" s="11">
        <v>8</v>
      </c>
      <c r="V691" s="11">
        <v>0</v>
      </c>
      <c r="X691" s="11" t="s">
        <v>134</v>
      </c>
      <c r="Y691" s="11">
        <v>0</v>
      </c>
      <c r="AA691" s="11" t="s">
        <v>462</v>
      </c>
    </row>
    <row r="692" spans="1:28" x14ac:dyDescent="0.25">
      <c r="A692" s="8">
        <v>41586</v>
      </c>
      <c r="B692" s="9">
        <v>4</v>
      </c>
      <c r="C692" s="10" t="s">
        <v>65</v>
      </c>
      <c r="D692" s="10" t="s">
        <v>68</v>
      </c>
      <c r="E692" s="11" t="s">
        <v>27</v>
      </c>
      <c r="F692" s="12" t="s">
        <v>78</v>
      </c>
      <c r="G692" s="13" t="s">
        <v>79</v>
      </c>
      <c r="H692" s="11">
        <v>1</v>
      </c>
      <c r="I692" s="11">
        <f t="shared" si="15"/>
        <v>0.05</v>
      </c>
      <c r="J692" s="11">
        <v>27</v>
      </c>
      <c r="K692" s="11">
        <v>4.9000000000000004</v>
      </c>
      <c r="M692" s="11" t="s">
        <v>35</v>
      </c>
      <c r="Q692" s="11" t="s">
        <v>35</v>
      </c>
      <c r="R692" s="11">
        <v>1</v>
      </c>
      <c r="V692" s="11">
        <v>0</v>
      </c>
      <c r="X692" s="11" t="s">
        <v>134</v>
      </c>
      <c r="Y692" s="11">
        <v>0</v>
      </c>
      <c r="AA692" s="11" t="s">
        <v>462</v>
      </c>
    </row>
    <row r="693" spans="1:28" x14ac:dyDescent="0.25">
      <c r="A693" s="8">
        <v>41586</v>
      </c>
      <c r="B693" s="9">
        <v>4</v>
      </c>
      <c r="C693" s="10" t="s">
        <v>65</v>
      </c>
      <c r="D693" s="10" t="s">
        <v>68</v>
      </c>
      <c r="E693" s="11" t="s">
        <v>27</v>
      </c>
      <c r="F693" s="12" t="s">
        <v>78</v>
      </c>
      <c r="G693" s="13" t="s">
        <v>79</v>
      </c>
      <c r="H693" s="11">
        <v>1</v>
      </c>
      <c r="I693" s="11">
        <f t="shared" si="15"/>
        <v>0.05</v>
      </c>
      <c r="J693" s="11">
        <v>27</v>
      </c>
      <c r="K693" s="11">
        <v>4.9000000000000004</v>
      </c>
      <c r="M693" s="11" t="s">
        <v>35</v>
      </c>
      <c r="Q693" s="11" t="s">
        <v>35</v>
      </c>
      <c r="R693" s="11">
        <v>2</v>
      </c>
      <c r="V693" s="11">
        <v>0</v>
      </c>
      <c r="X693" s="11" t="s">
        <v>134</v>
      </c>
      <c r="Y693" s="11">
        <v>0</v>
      </c>
    </row>
    <row r="694" spans="1:28" x14ac:dyDescent="0.25">
      <c r="A694" s="8">
        <v>41586</v>
      </c>
      <c r="B694" s="9">
        <v>4</v>
      </c>
      <c r="C694" s="10" t="s">
        <v>65</v>
      </c>
      <c r="D694" s="10" t="s">
        <v>68</v>
      </c>
      <c r="E694" s="11" t="s">
        <v>27</v>
      </c>
      <c r="F694" s="12" t="s">
        <v>78</v>
      </c>
      <c r="G694" s="13" t="s">
        <v>81</v>
      </c>
      <c r="H694" s="11">
        <v>1</v>
      </c>
      <c r="I694" s="11">
        <f t="shared" si="15"/>
        <v>0.05</v>
      </c>
      <c r="J694" s="11">
        <v>27</v>
      </c>
      <c r="K694" s="11">
        <v>4.9000000000000004</v>
      </c>
      <c r="M694" s="11" t="s">
        <v>35</v>
      </c>
      <c r="Q694" s="11" t="s">
        <v>35</v>
      </c>
      <c r="R694" s="11">
        <v>3</v>
      </c>
      <c r="V694" s="11">
        <v>0</v>
      </c>
      <c r="X694" s="11" t="s">
        <v>134</v>
      </c>
      <c r="Y694" s="11">
        <v>1</v>
      </c>
      <c r="Z694" s="11" t="s">
        <v>479</v>
      </c>
    </row>
    <row r="695" spans="1:28" x14ac:dyDescent="0.25">
      <c r="A695" s="8">
        <v>41586</v>
      </c>
      <c r="B695" s="9">
        <v>4</v>
      </c>
      <c r="C695" s="10" t="s">
        <v>65</v>
      </c>
      <c r="D695" s="10" t="s">
        <v>68</v>
      </c>
      <c r="E695" s="11" t="s">
        <v>27</v>
      </c>
      <c r="F695" s="12" t="s">
        <v>78</v>
      </c>
      <c r="G695" s="13" t="s">
        <v>79</v>
      </c>
      <c r="H695" s="11">
        <v>1</v>
      </c>
      <c r="I695" s="11">
        <f t="shared" si="15"/>
        <v>0.05</v>
      </c>
      <c r="J695" s="11">
        <v>27</v>
      </c>
      <c r="K695" s="11">
        <v>4.9000000000000004</v>
      </c>
      <c r="M695" s="11" t="s">
        <v>35</v>
      </c>
      <c r="Q695" s="11" t="s">
        <v>35</v>
      </c>
      <c r="R695" s="11">
        <v>4</v>
      </c>
      <c r="V695" s="318">
        <v>0</v>
      </c>
      <c r="W695" s="318" t="s">
        <v>147</v>
      </c>
      <c r="X695" s="318" t="s">
        <v>238</v>
      </c>
      <c r="Y695" s="11">
        <v>0</v>
      </c>
      <c r="AA695" s="11" t="s">
        <v>462</v>
      </c>
    </row>
    <row r="696" spans="1:28" x14ac:dyDescent="0.25">
      <c r="A696" s="8">
        <v>41586</v>
      </c>
      <c r="B696" s="9">
        <v>4</v>
      </c>
      <c r="C696" s="10" t="s">
        <v>65</v>
      </c>
      <c r="D696" s="10" t="s">
        <v>68</v>
      </c>
      <c r="E696" s="11" t="s">
        <v>27</v>
      </c>
      <c r="F696" s="12" t="s">
        <v>78</v>
      </c>
      <c r="G696" s="13" t="s">
        <v>79</v>
      </c>
      <c r="H696" s="11">
        <v>1</v>
      </c>
      <c r="I696" s="11">
        <f t="shared" si="15"/>
        <v>0.05</v>
      </c>
      <c r="J696" s="11">
        <v>27</v>
      </c>
      <c r="K696" s="11">
        <v>4.9000000000000004</v>
      </c>
      <c r="M696" s="11" t="s">
        <v>35</v>
      </c>
      <c r="Q696" s="11" t="s">
        <v>35</v>
      </c>
      <c r="R696" s="11">
        <v>5</v>
      </c>
      <c r="V696" s="11">
        <v>0</v>
      </c>
      <c r="Y696" s="11">
        <v>0</v>
      </c>
      <c r="AA696" s="11" t="s">
        <v>462</v>
      </c>
    </row>
    <row r="697" spans="1:28" x14ac:dyDescent="0.25">
      <c r="A697" s="8">
        <v>41586</v>
      </c>
      <c r="B697" s="9">
        <v>4</v>
      </c>
      <c r="C697" s="10" t="s">
        <v>65</v>
      </c>
      <c r="D697" s="10" t="s">
        <v>68</v>
      </c>
      <c r="E697" s="11" t="s">
        <v>27</v>
      </c>
      <c r="F697" s="12" t="s">
        <v>78</v>
      </c>
      <c r="G697" s="13" t="s">
        <v>81</v>
      </c>
      <c r="H697" s="11">
        <v>1</v>
      </c>
      <c r="I697" s="11">
        <f t="shared" si="15"/>
        <v>0.05</v>
      </c>
      <c r="J697" s="11">
        <v>27</v>
      </c>
      <c r="K697" s="11">
        <v>4.9000000000000004</v>
      </c>
      <c r="M697" s="11" t="s">
        <v>35</v>
      </c>
      <c r="Q697" s="11" t="s">
        <v>35</v>
      </c>
      <c r="R697" s="11">
        <v>6</v>
      </c>
      <c r="V697" s="11">
        <v>0</v>
      </c>
      <c r="X697" s="11" t="s">
        <v>134</v>
      </c>
      <c r="Y697" s="11">
        <v>1</v>
      </c>
      <c r="Z697" s="11" t="s">
        <v>479</v>
      </c>
    </row>
    <row r="698" spans="1:28" x14ac:dyDescent="0.25">
      <c r="A698" s="8">
        <v>41586</v>
      </c>
      <c r="B698" s="9">
        <v>4</v>
      </c>
      <c r="C698" s="10" t="s">
        <v>65</v>
      </c>
      <c r="D698" s="10" t="s">
        <v>68</v>
      </c>
      <c r="E698" s="11" t="s">
        <v>27</v>
      </c>
      <c r="F698" s="12" t="s">
        <v>78</v>
      </c>
      <c r="G698" s="13" t="s">
        <v>79</v>
      </c>
      <c r="H698" s="11">
        <v>1</v>
      </c>
      <c r="I698" s="11">
        <f t="shared" si="15"/>
        <v>0.05</v>
      </c>
      <c r="J698" s="11">
        <v>27</v>
      </c>
      <c r="K698" s="11">
        <v>4.9000000000000004</v>
      </c>
      <c r="M698" s="11" t="s">
        <v>35</v>
      </c>
      <c r="Q698" s="11" t="s">
        <v>35</v>
      </c>
      <c r="R698" s="11">
        <v>7</v>
      </c>
      <c r="V698" s="11">
        <v>0</v>
      </c>
      <c r="X698" s="11" t="s">
        <v>134</v>
      </c>
      <c r="Y698" s="11">
        <v>1</v>
      </c>
      <c r="Z698" s="11" t="s">
        <v>410</v>
      </c>
    </row>
    <row r="699" spans="1:28" x14ac:dyDescent="0.25">
      <c r="A699" s="8">
        <v>41586</v>
      </c>
      <c r="B699" s="9">
        <v>4</v>
      </c>
      <c r="C699" s="10" t="s">
        <v>65</v>
      </c>
      <c r="D699" s="10" t="s">
        <v>68</v>
      </c>
      <c r="E699" s="11" t="s">
        <v>27</v>
      </c>
      <c r="F699" s="12" t="s">
        <v>78</v>
      </c>
      <c r="G699" s="13" t="s">
        <v>79</v>
      </c>
      <c r="H699" s="11">
        <v>1</v>
      </c>
      <c r="I699" s="11">
        <f t="shared" si="15"/>
        <v>0.05</v>
      </c>
      <c r="J699" s="11">
        <v>27</v>
      </c>
      <c r="K699" s="11">
        <v>4.9000000000000004</v>
      </c>
      <c r="M699" s="11" t="s">
        <v>35</v>
      </c>
      <c r="Q699" s="11" t="s">
        <v>35</v>
      </c>
      <c r="R699" s="11">
        <v>8</v>
      </c>
      <c r="V699" s="11">
        <v>0</v>
      </c>
      <c r="X699" s="11" t="s">
        <v>208</v>
      </c>
      <c r="Y699" s="11">
        <v>1</v>
      </c>
      <c r="Z699" s="11" t="s">
        <v>410</v>
      </c>
    </row>
    <row r="700" spans="1:28" x14ac:dyDescent="0.25">
      <c r="A700" s="8">
        <v>41564</v>
      </c>
      <c r="B700" s="9">
        <v>1</v>
      </c>
      <c r="C700" s="10" t="s">
        <v>25</v>
      </c>
      <c r="D700" s="10" t="s">
        <v>47</v>
      </c>
      <c r="E700" s="11" t="s">
        <v>77</v>
      </c>
      <c r="F700" s="10" t="s">
        <v>78</v>
      </c>
      <c r="G700" s="13" t="s">
        <v>89</v>
      </c>
      <c r="H700" s="11">
        <v>1</v>
      </c>
      <c r="I700" s="11">
        <f t="shared" si="15"/>
        <v>0.05</v>
      </c>
      <c r="J700" s="11">
        <v>24</v>
      </c>
      <c r="K700" s="11">
        <v>4.5</v>
      </c>
      <c r="L700" s="11" t="s">
        <v>35</v>
      </c>
      <c r="M700" s="11" t="s">
        <v>35</v>
      </c>
      <c r="N700" s="11" t="s">
        <v>35</v>
      </c>
      <c r="O700" s="11" t="s">
        <v>35</v>
      </c>
      <c r="P700" s="11" t="s">
        <v>35</v>
      </c>
      <c r="Q700" s="11" t="s">
        <v>35</v>
      </c>
      <c r="R700" s="11">
        <v>1</v>
      </c>
      <c r="S700" s="15">
        <v>0.6</v>
      </c>
      <c r="T700" s="11" t="s">
        <v>82</v>
      </c>
      <c r="U700" s="11">
        <v>10</v>
      </c>
      <c r="V700" s="11">
        <v>0</v>
      </c>
      <c r="Y700" s="11">
        <v>1</v>
      </c>
      <c r="Z700" s="11" t="s">
        <v>138</v>
      </c>
      <c r="AB700" s="11">
        <v>0</v>
      </c>
    </row>
    <row r="701" spans="1:28" x14ac:dyDescent="0.25">
      <c r="A701" s="8">
        <v>41564</v>
      </c>
      <c r="B701" s="9">
        <v>1</v>
      </c>
      <c r="C701" s="10" t="s">
        <v>25</v>
      </c>
      <c r="D701" s="10" t="s">
        <v>47</v>
      </c>
      <c r="E701" s="11" t="s">
        <v>77</v>
      </c>
      <c r="F701" s="10" t="s">
        <v>78</v>
      </c>
      <c r="G701" s="14" t="s">
        <v>92</v>
      </c>
      <c r="H701" s="11">
        <v>1</v>
      </c>
      <c r="I701" s="11">
        <f t="shared" si="15"/>
        <v>0.05</v>
      </c>
      <c r="J701" s="11">
        <v>24</v>
      </c>
      <c r="K701" s="11">
        <v>4.5</v>
      </c>
      <c r="L701" s="11" t="s">
        <v>35</v>
      </c>
      <c r="M701" s="11" t="s">
        <v>35</v>
      </c>
      <c r="N701" s="11" t="s">
        <v>35</v>
      </c>
      <c r="O701" s="11" t="s">
        <v>35</v>
      </c>
      <c r="P701" s="11" t="s">
        <v>35</v>
      </c>
      <c r="Q701" s="11" t="s">
        <v>35</v>
      </c>
      <c r="R701" s="11">
        <v>2</v>
      </c>
      <c r="S701" s="15">
        <v>1.8</v>
      </c>
      <c r="T701" s="11" t="s">
        <v>82</v>
      </c>
      <c r="U701" s="11">
        <v>65</v>
      </c>
      <c r="V701" s="11">
        <v>0</v>
      </c>
      <c r="X701" s="11" t="s">
        <v>96</v>
      </c>
      <c r="Y701" s="11">
        <v>1</v>
      </c>
      <c r="Z701" s="11" t="s">
        <v>209</v>
      </c>
      <c r="AB701" s="11">
        <v>0</v>
      </c>
    </row>
    <row r="702" spans="1:28" x14ac:dyDescent="0.25">
      <c r="A702" s="8">
        <v>41564</v>
      </c>
      <c r="B702" s="9">
        <v>1</v>
      </c>
      <c r="C702" s="10" t="s">
        <v>25</v>
      </c>
      <c r="D702" s="10" t="s">
        <v>47</v>
      </c>
      <c r="E702" s="11" t="s">
        <v>77</v>
      </c>
      <c r="F702" s="10" t="s">
        <v>78</v>
      </c>
      <c r="G702" s="14" t="s">
        <v>83</v>
      </c>
      <c r="H702" s="11">
        <v>1</v>
      </c>
      <c r="I702" s="11">
        <f t="shared" si="15"/>
        <v>0.05</v>
      </c>
      <c r="J702" s="11">
        <v>24</v>
      </c>
      <c r="K702" s="11">
        <v>4.5</v>
      </c>
      <c r="L702" s="11" t="s">
        <v>35</v>
      </c>
      <c r="M702" s="11" t="s">
        <v>35</v>
      </c>
      <c r="N702" s="11" t="s">
        <v>35</v>
      </c>
      <c r="O702" s="11" t="s">
        <v>35</v>
      </c>
      <c r="P702" s="11" t="s">
        <v>35</v>
      </c>
      <c r="Q702" s="11" t="s">
        <v>35</v>
      </c>
      <c r="R702" s="11">
        <v>3</v>
      </c>
      <c r="S702" s="15">
        <v>2.7</v>
      </c>
      <c r="T702" s="11" t="s">
        <v>82</v>
      </c>
      <c r="U702" s="11">
        <v>9</v>
      </c>
      <c r="V702" s="11">
        <v>0</v>
      </c>
      <c r="X702" s="11" t="s">
        <v>97</v>
      </c>
      <c r="Y702" s="11">
        <v>0</v>
      </c>
      <c r="AB702" s="11">
        <v>0</v>
      </c>
    </row>
    <row r="703" spans="1:28" x14ac:dyDescent="0.25">
      <c r="A703" s="8">
        <v>41564</v>
      </c>
      <c r="B703" s="9">
        <v>1</v>
      </c>
      <c r="C703" s="10" t="s">
        <v>25</v>
      </c>
      <c r="D703" s="10" t="s">
        <v>47</v>
      </c>
      <c r="E703" s="11" t="s">
        <v>77</v>
      </c>
      <c r="F703" s="10" t="s">
        <v>78</v>
      </c>
      <c r="G703" s="13" t="s">
        <v>92</v>
      </c>
      <c r="H703" s="11">
        <v>1</v>
      </c>
      <c r="I703" s="11">
        <f t="shared" si="15"/>
        <v>0.05</v>
      </c>
      <c r="J703" s="11">
        <v>24</v>
      </c>
      <c r="K703" s="11">
        <v>4.5</v>
      </c>
      <c r="L703" s="11" t="s">
        <v>35</v>
      </c>
      <c r="M703" s="11" t="s">
        <v>35</v>
      </c>
      <c r="N703" s="11" t="s">
        <v>35</v>
      </c>
      <c r="O703" s="11" t="s">
        <v>35</v>
      </c>
      <c r="P703" s="11" t="s">
        <v>35</v>
      </c>
      <c r="Q703" s="11" t="s">
        <v>35</v>
      </c>
      <c r="R703" s="11">
        <v>4</v>
      </c>
      <c r="S703" s="15">
        <v>6</v>
      </c>
      <c r="T703" s="11" t="s">
        <v>82</v>
      </c>
      <c r="U703" s="11">
        <v>82</v>
      </c>
      <c r="V703" s="11">
        <v>0</v>
      </c>
      <c r="Y703" s="11">
        <v>1</v>
      </c>
      <c r="Z703" s="11" t="s">
        <v>209</v>
      </c>
      <c r="AB703" s="11">
        <v>0</v>
      </c>
    </row>
    <row r="704" spans="1:28" x14ac:dyDescent="0.25">
      <c r="A704" s="8">
        <v>41564</v>
      </c>
      <c r="B704" s="9">
        <v>1</v>
      </c>
      <c r="C704" s="10" t="s">
        <v>25</v>
      </c>
      <c r="D704" s="10" t="s">
        <v>47</v>
      </c>
      <c r="E704" s="11" t="s">
        <v>77</v>
      </c>
      <c r="F704" s="10" t="s">
        <v>78</v>
      </c>
      <c r="G704" s="13" t="s">
        <v>79</v>
      </c>
      <c r="H704" s="11">
        <v>1</v>
      </c>
      <c r="I704" s="11">
        <f t="shared" si="15"/>
        <v>0.05</v>
      </c>
      <c r="J704" s="11">
        <v>24</v>
      </c>
      <c r="K704" s="11">
        <v>4.5</v>
      </c>
      <c r="L704" s="11" t="s">
        <v>35</v>
      </c>
      <c r="M704" s="11" t="s">
        <v>35</v>
      </c>
      <c r="N704" s="11" t="s">
        <v>35</v>
      </c>
      <c r="O704" s="11" t="s">
        <v>35</v>
      </c>
      <c r="P704" s="11" t="s">
        <v>35</v>
      </c>
      <c r="Q704" s="11" t="s">
        <v>35</v>
      </c>
      <c r="R704" s="11">
        <v>5</v>
      </c>
      <c r="S704" s="15">
        <v>8</v>
      </c>
      <c r="T704" s="11" t="s">
        <v>80</v>
      </c>
      <c r="U704" s="11">
        <v>15</v>
      </c>
      <c r="V704" s="11">
        <v>0</v>
      </c>
      <c r="Y704" s="11">
        <v>0</v>
      </c>
      <c r="AB704" s="11">
        <v>0</v>
      </c>
    </row>
    <row r="705" spans="1:28" x14ac:dyDescent="0.25">
      <c r="A705" s="8">
        <v>41564</v>
      </c>
      <c r="B705" s="9">
        <v>1</v>
      </c>
      <c r="C705" s="10" t="s">
        <v>25</v>
      </c>
      <c r="D705" s="10" t="s">
        <v>47</v>
      </c>
      <c r="E705" s="11" t="s">
        <v>77</v>
      </c>
      <c r="F705" s="10" t="s">
        <v>78</v>
      </c>
      <c r="G705" s="13" t="s">
        <v>98</v>
      </c>
      <c r="H705" s="11">
        <v>1</v>
      </c>
      <c r="I705" s="11">
        <f t="shared" si="15"/>
        <v>0.05</v>
      </c>
      <c r="J705" s="11">
        <v>24</v>
      </c>
      <c r="K705" s="11">
        <v>4.5</v>
      </c>
      <c r="L705" s="11" t="s">
        <v>35</v>
      </c>
      <c r="M705" s="11" t="s">
        <v>35</v>
      </c>
      <c r="N705" s="11" t="s">
        <v>35</v>
      </c>
      <c r="O705" s="11" t="s">
        <v>35</v>
      </c>
      <c r="P705" s="11" t="s">
        <v>35</v>
      </c>
      <c r="Q705" s="11" t="s">
        <v>35</v>
      </c>
      <c r="R705" s="11">
        <v>6</v>
      </c>
      <c r="S705" s="15">
        <v>10</v>
      </c>
      <c r="T705" s="11" t="s">
        <v>80</v>
      </c>
      <c r="U705" s="11">
        <v>27</v>
      </c>
      <c r="V705" s="11">
        <v>0</v>
      </c>
      <c r="Y705" s="11">
        <v>0</v>
      </c>
      <c r="AA705" s="11" t="s">
        <v>462</v>
      </c>
      <c r="AB705" s="11">
        <v>0</v>
      </c>
    </row>
    <row r="706" spans="1:28" x14ac:dyDescent="0.25">
      <c r="A706" s="8">
        <v>41564</v>
      </c>
      <c r="B706" s="9">
        <v>1</v>
      </c>
      <c r="C706" s="10" t="s">
        <v>25</v>
      </c>
      <c r="D706" s="10" t="s">
        <v>47</v>
      </c>
      <c r="E706" s="11" t="s">
        <v>77</v>
      </c>
      <c r="F706" s="10" t="s">
        <v>78</v>
      </c>
      <c r="G706" s="13" t="s">
        <v>92</v>
      </c>
      <c r="H706" s="11">
        <v>1</v>
      </c>
      <c r="I706" s="11">
        <f t="shared" si="15"/>
        <v>0.05</v>
      </c>
      <c r="J706" s="11">
        <v>24</v>
      </c>
      <c r="K706" s="11">
        <v>4.5</v>
      </c>
      <c r="L706" s="11" t="s">
        <v>35</v>
      </c>
      <c r="M706" s="11" t="s">
        <v>35</v>
      </c>
      <c r="N706" s="11" t="s">
        <v>35</v>
      </c>
      <c r="O706" s="11" t="s">
        <v>35</v>
      </c>
      <c r="P706" s="11" t="s">
        <v>35</v>
      </c>
      <c r="Q706" s="11" t="s">
        <v>35</v>
      </c>
      <c r="R706" s="11">
        <v>7</v>
      </c>
      <c r="S706" s="15">
        <v>10.199999999999999</v>
      </c>
      <c r="T706" s="11" t="s">
        <v>93</v>
      </c>
      <c r="U706" s="11">
        <v>75</v>
      </c>
      <c r="V706" s="11">
        <v>0</v>
      </c>
      <c r="X706" s="11" t="s">
        <v>94</v>
      </c>
      <c r="Y706" s="11">
        <v>0</v>
      </c>
      <c r="AB706" s="11">
        <v>0</v>
      </c>
    </row>
    <row r="707" spans="1:28" x14ac:dyDescent="0.25">
      <c r="A707" s="8">
        <v>41564</v>
      </c>
      <c r="B707" s="9">
        <v>1</v>
      </c>
      <c r="C707" s="10" t="s">
        <v>25</v>
      </c>
      <c r="D707" s="10" t="s">
        <v>47</v>
      </c>
      <c r="E707" s="11" t="s">
        <v>77</v>
      </c>
      <c r="F707" s="10" t="s">
        <v>78</v>
      </c>
      <c r="G707" s="13" t="s">
        <v>92</v>
      </c>
      <c r="H707" s="11">
        <v>1</v>
      </c>
      <c r="I707" s="11">
        <f t="shared" si="15"/>
        <v>0.05</v>
      </c>
      <c r="J707" s="11">
        <v>24</v>
      </c>
      <c r="K707" s="11">
        <v>4.5</v>
      </c>
      <c r="L707" s="11" t="s">
        <v>35</v>
      </c>
      <c r="M707" s="11" t="s">
        <v>35</v>
      </c>
      <c r="N707" s="11" t="s">
        <v>35</v>
      </c>
      <c r="O707" s="11" t="s">
        <v>35</v>
      </c>
      <c r="P707" s="11" t="s">
        <v>35</v>
      </c>
      <c r="Q707" s="11" t="s">
        <v>35</v>
      </c>
      <c r="R707" s="11">
        <v>8</v>
      </c>
      <c r="S707" s="15">
        <v>12.6</v>
      </c>
      <c r="T707" s="11" t="s">
        <v>80</v>
      </c>
      <c r="U707" s="11">
        <v>85</v>
      </c>
      <c r="V707" s="11">
        <v>0</v>
      </c>
      <c r="X707" s="11" t="s">
        <v>94</v>
      </c>
      <c r="Y707" s="11">
        <v>0</v>
      </c>
      <c r="AB707" s="11">
        <v>0</v>
      </c>
    </row>
    <row r="708" spans="1:28" x14ac:dyDescent="0.25">
      <c r="A708" s="8">
        <v>41564</v>
      </c>
      <c r="B708" s="9">
        <v>1</v>
      </c>
      <c r="C708" s="10" t="s">
        <v>25</v>
      </c>
      <c r="D708" s="10" t="s">
        <v>47</v>
      </c>
      <c r="E708" s="11" t="s">
        <v>77</v>
      </c>
      <c r="F708" s="10" t="s">
        <v>78</v>
      </c>
      <c r="G708" s="13" t="s">
        <v>92</v>
      </c>
      <c r="H708" s="11">
        <v>1</v>
      </c>
      <c r="I708" s="11">
        <f t="shared" si="15"/>
        <v>0.05</v>
      </c>
      <c r="J708" s="11">
        <v>24</v>
      </c>
      <c r="K708" s="11">
        <v>4.5</v>
      </c>
      <c r="L708" s="11" t="s">
        <v>35</v>
      </c>
      <c r="M708" s="11" t="s">
        <v>35</v>
      </c>
      <c r="N708" s="11" t="s">
        <v>35</v>
      </c>
      <c r="O708" s="11" t="s">
        <v>35</v>
      </c>
      <c r="P708" s="11" t="s">
        <v>35</v>
      </c>
      <c r="Q708" s="11" t="s">
        <v>35</v>
      </c>
      <c r="R708" s="11">
        <v>9</v>
      </c>
      <c r="S708" s="15">
        <v>15.2</v>
      </c>
      <c r="T708" s="11" t="s">
        <v>80</v>
      </c>
      <c r="U708" s="11">
        <v>35</v>
      </c>
      <c r="V708" s="11">
        <v>0</v>
      </c>
      <c r="X708" s="11" t="s">
        <v>95</v>
      </c>
      <c r="Y708" s="11">
        <v>0</v>
      </c>
      <c r="AB708" s="11">
        <v>0</v>
      </c>
    </row>
    <row r="709" spans="1:28" x14ac:dyDescent="0.25">
      <c r="A709" s="8">
        <v>41564</v>
      </c>
      <c r="B709" s="9">
        <v>1</v>
      </c>
      <c r="C709" s="10" t="s">
        <v>25</v>
      </c>
      <c r="D709" s="10" t="s">
        <v>47</v>
      </c>
      <c r="E709" s="11" t="s">
        <v>77</v>
      </c>
      <c r="F709" s="10" t="s">
        <v>78</v>
      </c>
      <c r="G709" s="13" t="s">
        <v>86</v>
      </c>
      <c r="H709" s="11">
        <v>1</v>
      </c>
      <c r="I709" s="11">
        <f t="shared" si="15"/>
        <v>0.05</v>
      </c>
      <c r="J709" s="11">
        <v>24</v>
      </c>
      <c r="K709" s="11">
        <v>4.5</v>
      </c>
      <c r="L709" s="11" t="s">
        <v>35</v>
      </c>
      <c r="M709" s="11" t="s">
        <v>35</v>
      </c>
      <c r="N709" s="11" t="s">
        <v>35</v>
      </c>
      <c r="O709" s="11" t="s">
        <v>35</v>
      </c>
      <c r="P709" s="11" t="s">
        <v>35</v>
      </c>
      <c r="Q709" s="11" t="s">
        <v>35</v>
      </c>
      <c r="R709" s="11">
        <v>10</v>
      </c>
      <c r="S709" s="15">
        <v>19.100000000000001</v>
      </c>
      <c r="T709" s="11" t="s">
        <v>80</v>
      </c>
      <c r="U709" s="11">
        <v>10</v>
      </c>
      <c r="V709" s="11">
        <v>0</v>
      </c>
      <c r="Y709" s="11">
        <v>0</v>
      </c>
      <c r="AB709" s="11">
        <v>0</v>
      </c>
    </row>
    <row r="710" spans="1:28" x14ac:dyDescent="0.25">
      <c r="A710" s="8">
        <v>41564</v>
      </c>
      <c r="B710" s="9">
        <v>1</v>
      </c>
      <c r="C710" s="10" t="s">
        <v>25</v>
      </c>
      <c r="D710" s="10" t="s">
        <v>50</v>
      </c>
      <c r="E710" s="11" t="s">
        <v>77</v>
      </c>
      <c r="F710" s="10" t="s">
        <v>78</v>
      </c>
      <c r="G710" s="13" t="s">
        <v>92</v>
      </c>
      <c r="H710" s="11">
        <v>1</v>
      </c>
      <c r="I710" s="11">
        <f t="shared" si="15"/>
        <v>0.05</v>
      </c>
      <c r="J710" s="11">
        <v>24</v>
      </c>
      <c r="K710" s="11">
        <v>4.8</v>
      </c>
      <c r="L710" s="11" t="s">
        <v>35</v>
      </c>
      <c r="M710" s="11" t="s">
        <v>35</v>
      </c>
      <c r="N710" s="11" t="s">
        <v>35</v>
      </c>
      <c r="O710" s="11" t="s">
        <v>35</v>
      </c>
      <c r="P710" s="11" t="s">
        <v>35</v>
      </c>
      <c r="Q710" s="11" t="s">
        <v>35</v>
      </c>
      <c r="R710" s="11">
        <v>1</v>
      </c>
      <c r="S710" s="15">
        <v>1</v>
      </c>
      <c r="T710" s="11" t="s">
        <v>82</v>
      </c>
      <c r="U710" s="11">
        <v>37</v>
      </c>
      <c r="V710" s="318">
        <v>1</v>
      </c>
      <c r="W710" s="318"/>
      <c r="X710" s="318" t="s">
        <v>96</v>
      </c>
      <c r="Y710" s="11">
        <v>0</v>
      </c>
      <c r="AB710" s="11">
        <v>0</v>
      </c>
    </row>
    <row r="711" spans="1:28" x14ac:dyDescent="0.25">
      <c r="A711" s="8">
        <v>41564</v>
      </c>
      <c r="B711" s="9">
        <v>1</v>
      </c>
      <c r="C711" s="10" t="s">
        <v>25</v>
      </c>
      <c r="D711" s="10" t="s">
        <v>50</v>
      </c>
      <c r="E711" s="11" t="s">
        <v>77</v>
      </c>
      <c r="F711" s="10" t="s">
        <v>78</v>
      </c>
      <c r="G711" s="13" t="s">
        <v>92</v>
      </c>
      <c r="H711" s="11">
        <v>1</v>
      </c>
      <c r="I711" s="11">
        <f t="shared" si="15"/>
        <v>0.05</v>
      </c>
      <c r="J711" s="11">
        <v>24</v>
      </c>
      <c r="K711" s="11">
        <v>4.8</v>
      </c>
      <c r="L711" s="11" t="s">
        <v>35</v>
      </c>
      <c r="M711" s="11" t="s">
        <v>35</v>
      </c>
      <c r="N711" s="11" t="s">
        <v>35</v>
      </c>
      <c r="O711" s="11" t="s">
        <v>35</v>
      </c>
      <c r="P711" s="11" t="s">
        <v>35</v>
      </c>
      <c r="Q711" s="11" t="s">
        <v>35</v>
      </c>
      <c r="R711" s="11">
        <v>2</v>
      </c>
      <c r="S711" s="15">
        <v>4.4000000000000004</v>
      </c>
      <c r="T711" s="11" t="s">
        <v>82</v>
      </c>
      <c r="U711" s="11">
        <v>14</v>
      </c>
      <c r="V711" s="11">
        <v>0</v>
      </c>
      <c r="Y711" s="11">
        <v>0</v>
      </c>
      <c r="AB711" s="11">
        <v>0</v>
      </c>
    </row>
    <row r="712" spans="1:28" x14ac:dyDescent="0.25">
      <c r="A712" s="8">
        <v>41564</v>
      </c>
      <c r="B712" s="9">
        <v>1</v>
      </c>
      <c r="C712" s="10" t="s">
        <v>25</v>
      </c>
      <c r="D712" s="10" t="s">
        <v>50</v>
      </c>
      <c r="E712" s="11" t="s">
        <v>77</v>
      </c>
      <c r="F712" s="10" t="s">
        <v>78</v>
      </c>
      <c r="G712" s="13" t="s">
        <v>86</v>
      </c>
      <c r="H712" s="11">
        <v>1</v>
      </c>
      <c r="I712" s="11">
        <f t="shared" si="15"/>
        <v>0.05</v>
      </c>
      <c r="J712" s="11">
        <v>24</v>
      </c>
      <c r="K712" s="11">
        <v>4.8</v>
      </c>
      <c r="L712" s="11" t="s">
        <v>35</v>
      </c>
      <c r="M712" s="11" t="s">
        <v>35</v>
      </c>
      <c r="N712" s="11" t="s">
        <v>35</v>
      </c>
      <c r="O712" s="11" t="s">
        <v>35</v>
      </c>
      <c r="P712" s="11" t="s">
        <v>35</v>
      </c>
      <c r="Q712" s="11" t="s">
        <v>35</v>
      </c>
      <c r="R712" s="11">
        <v>3</v>
      </c>
      <c r="S712" s="15">
        <v>7.3</v>
      </c>
      <c r="T712" s="11" t="s">
        <v>80</v>
      </c>
      <c r="U712" s="11">
        <v>22</v>
      </c>
      <c r="V712" s="318">
        <v>1</v>
      </c>
      <c r="W712" s="318"/>
      <c r="X712" s="318" t="s">
        <v>99</v>
      </c>
      <c r="Y712" s="11">
        <v>0</v>
      </c>
      <c r="AB712" s="11">
        <v>0</v>
      </c>
    </row>
    <row r="713" spans="1:28" x14ac:dyDescent="0.25">
      <c r="A713" s="8">
        <v>41564</v>
      </c>
      <c r="B713" s="9">
        <v>1</v>
      </c>
      <c r="C713" s="10" t="s">
        <v>25</v>
      </c>
      <c r="D713" s="10" t="s">
        <v>50</v>
      </c>
      <c r="E713" s="11" t="s">
        <v>77</v>
      </c>
      <c r="F713" s="10" t="s">
        <v>78</v>
      </c>
      <c r="G713" s="13" t="s">
        <v>92</v>
      </c>
      <c r="H713" s="11">
        <v>1</v>
      </c>
      <c r="I713" s="11">
        <f t="shared" si="15"/>
        <v>0.05</v>
      </c>
      <c r="J713" s="11">
        <v>24</v>
      </c>
      <c r="K713" s="11">
        <v>4.8</v>
      </c>
      <c r="L713" s="11" t="s">
        <v>35</v>
      </c>
      <c r="M713" s="11" t="s">
        <v>35</v>
      </c>
      <c r="N713" s="11" t="s">
        <v>35</v>
      </c>
      <c r="O713" s="11" t="s">
        <v>35</v>
      </c>
      <c r="P713" s="11" t="s">
        <v>35</v>
      </c>
      <c r="Q713" s="11" t="s">
        <v>35</v>
      </c>
      <c r="R713" s="11">
        <v>4</v>
      </c>
      <c r="S713" s="15">
        <v>7.9</v>
      </c>
      <c r="T713" s="11" t="s">
        <v>80</v>
      </c>
      <c r="U713" s="11">
        <v>32</v>
      </c>
      <c r="V713" s="11">
        <v>0</v>
      </c>
      <c r="Y713" s="11">
        <v>0</v>
      </c>
      <c r="AB713" s="11">
        <v>0</v>
      </c>
    </row>
    <row r="714" spans="1:28" x14ac:dyDescent="0.25">
      <c r="A714" s="8">
        <v>41564</v>
      </c>
      <c r="B714" s="9">
        <v>1</v>
      </c>
      <c r="C714" s="10" t="s">
        <v>25</v>
      </c>
      <c r="D714" s="10" t="s">
        <v>50</v>
      </c>
      <c r="E714" s="11" t="s">
        <v>77</v>
      </c>
      <c r="F714" s="10" t="s">
        <v>78</v>
      </c>
      <c r="G714" s="13" t="s">
        <v>79</v>
      </c>
      <c r="H714" s="11">
        <v>1</v>
      </c>
      <c r="I714" s="11">
        <f t="shared" si="15"/>
        <v>0.05</v>
      </c>
      <c r="J714" s="11">
        <v>24</v>
      </c>
      <c r="K714" s="11">
        <v>4.8</v>
      </c>
      <c r="L714" s="11" t="s">
        <v>35</v>
      </c>
      <c r="M714" s="11" t="s">
        <v>35</v>
      </c>
      <c r="N714" s="11" t="s">
        <v>35</v>
      </c>
      <c r="O714" s="11" t="s">
        <v>35</v>
      </c>
      <c r="P714" s="11" t="s">
        <v>35</v>
      </c>
      <c r="Q714" s="11" t="s">
        <v>35</v>
      </c>
      <c r="R714" s="11">
        <v>5</v>
      </c>
      <c r="S714" s="15">
        <v>9.4</v>
      </c>
      <c r="T714" s="11" t="s">
        <v>80</v>
      </c>
      <c r="U714" s="11">
        <v>15</v>
      </c>
      <c r="V714" s="11">
        <v>0</v>
      </c>
      <c r="Y714" s="11">
        <v>0</v>
      </c>
      <c r="AB714" s="11">
        <v>0</v>
      </c>
    </row>
    <row r="715" spans="1:28" x14ac:dyDescent="0.25">
      <c r="A715" s="8">
        <v>41564</v>
      </c>
      <c r="B715" s="9">
        <v>1</v>
      </c>
      <c r="C715" s="10" t="s">
        <v>25</v>
      </c>
      <c r="D715" s="10" t="s">
        <v>50</v>
      </c>
      <c r="E715" s="11" t="s">
        <v>77</v>
      </c>
      <c r="F715" s="10" t="s">
        <v>78</v>
      </c>
      <c r="G715" s="13" t="s">
        <v>79</v>
      </c>
      <c r="H715" s="11">
        <v>1</v>
      </c>
      <c r="I715" s="11">
        <f t="shared" si="15"/>
        <v>0.05</v>
      </c>
      <c r="J715" s="11">
        <v>24</v>
      </c>
      <c r="K715" s="11">
        <v>4.8</v>
      </c>
      <c r="L715" s="11" t="s">
        <v>35</v>
      </c>
      <c r="M715" s="11" t="s">
        <v>35</v>
      </c>
      <c r="N715" s="11" t="s">
        <v>35</v>
      </c>
      <c r="O715" s="11" t="s">
        <v>35</v>
      </c>
      <c r="P715" s="11" t="s">
        <v>35</v>
      </c>
      <c r="Q715" s="11" t="s">
        <v>35</v>
      </c>
      <c r="R715" s="11">
        <v>6</v>
      </c>
      <c r="S715" s="15">
        <v>12.1</v>
      </c>
      <c r="T715" s="11" t="s">
        <v>82</v>
      </c>
      <c r="U715" s="11">
        <v>13</v>
      </c>
      <c r="V715" s="11">
        <v>0</v>
      </c>
      <c r="Y715" s="11">
        <v>0</v>
      </c>
      <c r="AB715" s="11">
        <v>0</v>
      </c>
    </row>
    <row r="716" spans="1:28" x14ac:dyDescent="0.25">
      <c r="A716" s="8">
        <v>41564</v>
      </c>
      <c r="B716" s="9">
        <v>1</v>
      </c>
      <c r="C716" s="10" t="s">
        <v>25</v>
      </c>
      <c r="D716" s="10" t="s">
        <v>50</v>
      </c>
      <c r="E716" s="11" t="s">
        <v>77</v>
      </c>
      <c r="F716" s="10" t="s">
        <v>78</v>
      </c>
      <c r="G716" s="13" t="s">
        <v>86</v>
      </c>
      <c r="H716" s="11">
        <v>1</v>
      </c>
      <c r="I716" s="11">
        <f t="shared" si="15"/>
        <v>0.05</v>
      </c>
      <c r="J716" s="11">
        <v>24</v>
      </c>
      <c r="K716" s="11">
        <v>4.8</v>
      </c>
      <c r="L716" s="11" t="s">
        <v>35</v>
      </c>
      <c r="M716" s="11" t="s">
        <v>35</v>
      </c>
      <c r="N716" s="11" t="s">
        <v>35</v>
      </c>
      <c r="O716" s="11" t="s">
        <v>35</v>
      </c>
      <c r="P716" s="11" t="s">
        <v>35</v>
      </c>
      <c r="Q716" s="11" t="s">
        <v>35</v>
      </c>
      <c r="R716" s="11">
        <v>7</v>
      </c>
      <c r="S716" s="15">
        <v>13.6</v>
      </c>
      <c r="T716" s="11" t="s">
        <v>82</v>
      </c>
      <c r="U716" s="11">
        <v>12</v>
      </c>
      <c r="V716" s="11">
        <v>0</v>
      </c>
      <c r="X716" s="11" t="s">
        <v>100</v>
      </c>
      <c r="Y716" s="11">
        <v>0</v>
      </c>
      <c r="AB716" s="11">
        <v>0</v>
      </c>
    </row>
    <row r="717" spans="1:28" x14ac:dyDescent="0.25">
      <c r="A717" s="8">
        <v>41564</v>
      </c>
      <c r="B717" s="9">
        <v>1</v>
      </c>
      <c r="C717" s="10" t="s">
        <v>25</v>
      </c>
      <c r="D717" s="10" t="s">
        <v>50</v>
      </c>
      <c r="E717" s="11" t="s">
        <v>77</v>
      </c>
      <c r="F717" s="10" t="s">
        <v>78</v>
      </c>
      <c r="G717" s="13" t="s">
        <v>81</v>
      </c>
      <c r="H717" s="11">
        <v>1</v>
      </c>
      <c r="I717" s="11">
        <f t="shared" si="15"/>
        <v>0.05</v>
      </c>
      <c r="J717" s="11">
        <v>24</v>
      </c>
      <c r="K717" s="11">
        <v>4.8</v>
      </c>
      <c r="L717" s="11" t="s">
        <v>35</v>
      </c>
      <c r="M717" s="11" t="s">
        <v>35</v>
      </c>
      <c r="N717" s="11" t="s">
        <v>35</v>
      </c>
      <c r="O717" s="11" t="s">
        <v>35</v>
      </c>
      <c r="P717" s="11" t="s">
        <v>35</v>
      </c>
      <c r="Q717" s="11" t="s">
        <v>35</v>
      </c>
      <c r="R717" s="11">
        <v>8</v>
      </c>
      <c r="S717" s="15">
        <v>13.7</v>
      </c>
      <c r="T717" s="11" t="s">
        <v>82</v>
      </c>
      <c r="U717" s="11">
        <v>8</v>
      </c>
      <c r="V717" s="11">
        <v>0</v>
      </c>
      <c r="X717" s="11" t="s">
        <v>100</v>
      </c>
      <c r="Y717" s="11">
        <v>0</v>
      </c>
      <c r="AB717" s="11">
        <v>0</v>
      </c>
    </row>
    <row r="718" spans="1:28" x14ac:dyDescent="0.25">
      <c r="A718" s="8">
        <v>41564</v>
      </c>
      <c r="B718" s="9">
        <v>1</v>
      </c>
      <c r="C718" s="10" t="s">
        <v>25</v>
      </c>
      <c r="D718" s="10" t="s">
        <v>50</v>
      </c>
      <c r="E718" s="11" t="s">
        <v>77</v>
      </c>
      <c r="F718" s="10" t="s">
        <v>78</v>
      </c>
      <c r="G718" s="13" t="s">
        <v>79</v>
      </c>
      <c r="H718" s="11">
        <v>1</v>
      </c>
      <c r="I718" s="11">
        <f t="shared" si="15"/>
        <v>0.05</v>
      </c>
      <c r="J718" s="11">
        <v>24</v>
      </c>
      <c r="K718" s="11">
        <v>4.8</v>
      </c>
      <c r="L718" s="11" t="s">
        <v>35</v>
      </c>
      <c r="M718" s="11" t="s">
        <v>35</v>
      </c>
      <c r="N718" s="11" t="s">
        <v>35</v>
      </c>
      <c r="O718" s="11" t="s">
        <v>35</v>
      </c>
      <c r="P718" s="11" t="s">
        <v>35</v>
      </c>
      <c r="Q718" s="11" t="s">
        <v>35</v>
      </c>
      <c r="R718" s="11">
        <v>9</v>
      </c>
      <c r="S718" s="15">
        <v>15.9</v>
      </c>
      <c r="T718" s="11" t="s">
        <v>80</v>
      </c>
      <c r="U718" s="11">
        <v>12</v>
      </c>
      <c r="V718" s="11">
        <v>0</v>
      </c>
      <c r="Y718" s="11">
        <v>0</v>
      </c>
      <c r="AB718" s="11">
        <v>0</v>
      </c>
    </row>
    <row r="719" spans="1:28" x14ac:dyDescent="0.25">
      <c r="A719" s="8">
        <v>41564</v>
      </c>
      <c r="B719" s="9">
        <v>1</v>
      </c>
      <c r="C719" s="10" t="s">
        <v>25</v>
      </c>
      <c r="D719" s="10" t="s">
        <v>50</v>
      </c>
      <c r="E719" s="11" t="s">
        <v>77</v>
      </c>
      <c r="F719" s="10" t="s">
        <v>78</v>
      </c>
      <c r="G719" s="13" t="s">
        <v>86</v>
      </c>
      <c r="H719" s="11">
        <v>1</v>
      </c>
      <c r="I719" s="11">
        <f t="shared" si="15"/>
        <v>0.05</v>
      </c>
      <c r="J719" s="11">
        <v>24</v>
      </c>
      <c r="K719" s="11">
        <v>4.8</v>
      </c>
      <c r="L719" s="11" t="s">
        <v>35</v>
      </c>
      <c r="M719" s="11" t="s">
        <v>35</v>
      </c>
      <c r="N719" s="11" t="s">
        <v>35</v>
      </c>
      <c r="O719" s="11" t="s">
        <v>35</v>
      </c>
      <c r="P719" s="11" t="s">
        <v>35</v>
      </c>
      <c r="Q719" s="11" t="s">
        <v>35</v>
      </c>
      <c r="R719" s="11">
        <v>10</v>
      </c>
      <c r="S719" s="15">
        <v>16.8</v>
      </c>
      <c r="T719" s="11" t="s">
        <v>80</v>
      </c>
      <c r="U719" s="11">
        <v>13</v>
      </c>
      <c r="V719" s="11">
        <v>0</v>
      </c>
      <c r="Y719" s="11">
        <v>0</v>
      </c>
      <c r="AB719" s="11">
        <v>0</v>
      </c>
    </row>
    <row r="720" spans="1:28" x14ac:dyDescent="0.25">
      <c r="A720" s="8">
        <v>41564</v>
      </c>
      <c r="B720" s="9">
        <v>1</v>
      </c>
      <c r="C720" s="10" t="s">
        <v>25</v>
      </c>
      <c r="D720" s="10" t="s">
        <v>26</v>
      </c>
      <c r="E720" s="11" t="s">
        <v>77</v>
      </c>
      <c r="F720" s="10" t="s">
        <v>78</v>
      </c>
      <c r="G720" s="13" t="s">
        <v>103</v>
      </c>
      <c r="H720" s="11">
        <v>1</v>
      </c>
      <c r="I720" s="11">
        <f t="shared" si="15"/>
        <v>0.05</v>
      </c>
      <c r="J720" s="11">
        <v>24</v>
      </c>
      <c r="K720" s="11" t="s">
        <v>34</v>
      </c>
      <c r="L720" s="11" t="s">
        <v>35</v>
      </c>
      <c r="M720" s="11" t="s">
        <v>35</v>
      </c>
      <c r="N720" s="11" t="s">
        <v>35</v>
      </c>
      <c r="O720" s="11" t="s">
        <v>35</v>
      </c>
      <c r="P720" s="11" t="s">
        <v>35</v>
      </c>
      <c r="Q720" s="11" t="s">
        <v>35</v>
      </c>
      <c r="R720" s="11">
        <v>1</v>
      </c>
      <c r="S720" s="15">
        <v>0.3</v>
      </c>
      <c r="T720" s="11" t="s">
        <v>82</v>
      </c>
      <c r="U720" s="11">
        <v>23</v>
      </c>
      <c r="V720" s="11">
        <v>0</v>
      </c>
      <c r="Y720" s="11">
        <v>1</v>
      </c>
      <c r="Z720" s="11" t="s">
        <v>209</v>
      </c>
      <c r="AB720" s="11">
        <v>0</v>
      </c>
    </row>
    <row r="721" spans="1:28" x14ac:dyDescent="0.25">
      <c r="A721" s="8">
        <v>41564</v>
      </c>
      <c r="B721" s="9">
        <v>1</v>
      </c>
      <c r="C721" s="10" t="s">
        <v>25</v>
      </c>
      <c r="D721" s="10" t="s">
        <v>26</v>
      </c>
      <c r="E721" s="11" t="s">
        <v>77</v>
      </c>
      <c r="F721" s="10" t="s">
        <v>78</v>
      </c>
      <c r="G721" s="13" t="s">
        <v>79</v>
      </c>
      <c r="H721" s="11">
        <v>1</v>
      </c>
      <c r="I721" s="11">
        <f t="shared" si="15"/>
        <v>0.05</v>
      </c>
      <c r="J721" s="11">
        <v>24</v>
      </c>
      <c r="K721" s="11" t="s">
        <v>34</v>
      </c>
      <c r="L721" s="11" t="s">
        <v>35</v>
      </c>
      <c r="M721" s="11" t="s">
        <v>35</v>
      </c>
      <c r="N721" s="11" t="s">
        <v>35</v>
      </c>
      <c r="O721" s="11" t="s">
        <v>35</v>
      </c>
      <c r="P721" s="11" t="s">
        <v>35</v>
      </c>
      <c r="Q721" s="11" t="s">
        <v>35</v>
      </c>
      <c r="R721" s="11">
        <v>2</v>
      </c>
      <c r="S721" s="15">
        <v>1.2</v>
      </c>
      <c r="T721" s="11" t="s">
        <v>82</v>
      </c>
      <c r="U721" s="11">
        <v>13</v>
      </c>
      <c r="V721" s="11">
        <v>0</v>
      </c>
      <c r="Y721" s="11">
        <v>0</v>
      </c>
      <c r="AB721" s="11">
        <v>0</v>
      </c>
    </row>
    <row r="722" spans="1:28" x14ac:dyDescent="0.25">
      <c r="A722" s="8">
        <v>41564</v>
      </c>
      <c r="B722" s="9">
        <v>1</v>
      </c>
      <c r="C722" s="10" t="s">
        <v>25</v>
      </c>
      <c r="D722" s="10" t="s">
        <v>26</v>
      </c>
      <c r="E722" s="11" t="s">
        <v>77</v>
      </c>
      <c r="F722" s="10" t="s">
        <v>78</v>
      </c>
      <c r="G722" s="13" t="s">
        <v>81</v>
      </c>
      <c r="H722" s="11">
        <v>1</v>
      </c>
      <c r="I722" s="11">
        <f t="shared" si="15"/>
        <v>0.05</v>
      </c>
      <c r="J722" s="11">
        <v>24</v>
      </c>
      <c r="K722" s="11" t="s">
        <v>34</v>
      </c>
      <c r="L722" s="11" t="s">
        <v>35</v>
      </c>
      <c r="M722" s="11" t="s">
        <v>35</v>
      </c>
      <c r="N722" s="11" t="s">
        <v>35</v>
      </c>
      <c r="O722" s="11" t="s">
        <v>35</v>
      </c>
      <c r="P722" s="11" t="s">
        <v>35</v>
      </c>
      <c r="Q722" s="11" t="s">
        <v>35</v>
      </c>
      <c r="R722" s="11">
        <v>3</v>
      </c>
      <c r="S722" s="15">
        <v>1.4</v>
      </c>
      <c r="T722" s="11" t="s">
        <v>80</v>
      </c>
      <c r="U722" s="11">
        <v>37</v>
      </c>
      <c r="V722" s="11">
        <v>0</v>
      </c>
      <c r="Y722" s="11">
        <v>0</v>
      </c>
      <c r="AB722" s="11">
        <v>0</v>
      </c>
    </row>
    <row r="723" spans="1:28" x14ac:dyDescent="0.25">
      <c r="A723" s="8">
        <v>41564</v>
      </c>
      <c r="B723" s="9">
        <v>1</v>
      </c>
      <c r="C723" s="10" t="s">
        <v>25</v>
      </c>
      <c r="D723" s="10" t="s">
        <v>26</v>
      </c>
      <c r="E723" s="11" t="s">
        <v>77</v>
      </c>
      <c r="F723" s="10" t="s">
        <v>78</v>
      </c>
      <c r="G723" s="13" t="s">
        <v>83</v>
      </c>
      <c r="H723" s="11">
        <v>1</v>
      </c>
      <c r="I723" s="11">
        <f t="shared" si="15"/>
        <v>0.05</v>
      </c>
      <c r="J723" s="11">
        <v>24</v>
      </c>
      <c r="K723" s="11" t="s">
        <v>34</v>
      </c>
      <c r="L723" s="11" t="s">
        <v>35</v>
      </c>
      <c r="M723" s="11" t="s">
        <v>35</v>
      </c>
      <c r="N723" s="11" t="s">
        <v>35</v>
      </c>
      <c r="O723" s="11" t="s">
        <v>35</v>
      </c>
      <c r="P723" s="11" t="s">
        <v>35</v>
      </c>
      <c r="Q723" s="11" t="s">
        <v>35</v>
      </c>
      <c r="R723" s="11">
        <v>4</v>
      </c>
      <c r="S723" s="15">
        <v>3.4</v>
      </c>
      <c r="T723" s="11" t="s">
        <v>80</v>
      </c>
      <c r="U723" s="11">
        <v>13</v>
      </c>
      <c r="V723" s="318">
        <v>1</v>
      </c>
      <c r="W723" s="318"/>
      <c r="X723" s="318"/>
      <c r="Y723" s="11">
        <v>1</v>
      </c>
      <c r="Z723" s="11" t="s">
        <v>209</v>
      </c>
      <c r="AB723" s="11">
        <v>0</v>
      </c>
    </row>
    <row r="724" spans="1:28" x14ac:dyDescent="0.25">
      <c r="A724" s="8">
        <v>41564</v>
      </c>
      <c r="B724" s="9">
        <v>1</v>
      </c>
      <c r="C724" s="10" t="s">
        <v>25</v>
      </c>
      <c r="D724" s="10" t="s">
        <v>26</v>
      </c>
      <c r="E724" s="11" t="s">
        <v>77</v>
      </c>
      <c r="F724" s="10" t="s">
        <v>78</v>
      </c>
      <c r="G724" s="13" t="s">
        <v>103</v>
      </c>
      <c r="H724" s="11">
        <v>1</v>
      </c>
      <c r="I724" s="11">
        <f t="shared" si="15"/>
        <v>0.05</v>
      </c>
      <c r="J724" s="11">
        <v>24</v>
      </c>
      <c r="K724" s="11" t="s">
        <v>34</v>
      </c>
      <c r="L724" s="11" t="s">
        <v>35</v>
      </c>
      <c r="M724" s="11" t="s">
        <v>35</v>
      </c>
      <c r="N724" s="11" t="s">
        <v>35</v>
      </c>
      <c r="O724" s="11" t="s">
        <v>35</v>
      </c>
      <c r="P724" s="11" t="s">
        <v>35</v>
      </c>
      <c r="Q724" s="11" t="s">
        <v>35</v>
      </c>
      <c r="R724" s="11">
        <v>5</v>
      </c>
      <c r="S724" s="15">
        <v>4.5</v>
      </c>
      <c r="T724" s="11" t="s">
        <v>82</v>
      </c>
      <c r="U724" s="11">
        <v>17</v>
      </c>
      <c r="V724" s="11">
        <v>0</v>
      </c>
      <c r="Y724" s="11">
        <v>0</v>
      </c>
      <c r="AB724" s="11">
        <v>0</v>
      </c>
    </row>
    <row r="725" spans="1:28" x14ac:dyDescent="0.25">
      <c r="A725" s="8">
        <v>41564</v>
      </c>
      <c r="B725" s="9">
        <v>1</v>
      </c>
      <c r="C725" s="10" t="s">
        <v>25</v>
      </c>
      <c r="D725" s="10" t="s">
        <v>26</v>
      </c>
      <c r="E725" s="11" t="s">
        <v>77</v>
      </c>
      <c r="F725" s="10" t="s">
        <v>78</v>
      </c>
      <c r="G725" s="13" t="s">
        <v>89</v>
      </c>
      <c r="H725" s="11">
        <v>1</v>
      </c>
      <c r="I725" s="11">
        <f t="shared" si="15"/>
        <v>0.05</v>
      </c>
      <c r="J725" s="11">
        <v>24</v>
      </c>
      <c r="K725" s="11" t="s">
        <v>34</v>
      </c>
      <c r="L725" s="11" t="s">
        <v>35</v>
      </c>
      <c r="M725" s="11" t="s">
        <v>35</v>
      </c>
      <c r="N725" s="11" t="s">
        <v>35</v>
      </c>
      <c r="O725" s="11" t="s">
        <v>35</v>
      </c>
      <c r="P725" s="11" t="s">
        <v>35</v>
      </c>
      <c r="Q725" s="11" t="s">
        <v>35</v>
      </c>
      <c r="R725" s="11">
        <v>6</v>
      </c>
      <c r="S725" s="15">
        <v>6.7</v>
      </c>
      <c r="T725" s="11" t="s">
        <v>82</v>
      </c>
      <c r="U725" s="11">
        <v>12</v>
      </c>
      <c r="V725" s="318">
        <v>1</v>
      </c>
      <c r="W725" s="318"/>
      <c r="X725" s="318" t="s">
        <v>101</v>
      </c>
      <c r="Y725" s="318">
        <v>0</v>
      </c>
      <c r="Z725" s="318"/>
      <c r="AA725" s="318"/>
      <c r="AB725" s="11">
        <v>0</v>
      </c>
    </row>
    <row r="726" spans="1:28" x14ac:dyDescent="0.25">
      <c r="A726" s="8">
        <v>41564</v>
      </c>
      <c r="B726" s="9">
        <v>1</v>
      </c>
      <c r="C726" s="10" t="s">
        <v>25</v>
      </c>
      <c r="D726" s="10" t="s">
        <v>26</v>
      </c>
      <c r="E726" s="11" t="s">
        <v>77</v>
      </c>
      <c r="F726" s="10" t="s">
        <v>78</v>
      </c>
      <c r="G726" s="13" t="s">
        <v>79</v>
      </c>
      <c r="H726" s="11">
        <v>1</v>
      </c>
      <c r="I726" s="11">
        <f t="shared" si="15"/>
        <v>0.05</v>
      </c>
      <c r="J726" s="11">
        <v>24</v>
      </c>
      <c r="K726" s="11" t="s">
        <v>34</v>
      </c>
      <c r="L726" s="11" t="s">
        <v>35</v>
      </c>
      <c r="M726" s="11" t="s">
        <v>35</v>
      </c>
      <c r="N726" s="11" t="s">
        <v>35</v>
      </c>
      <c r="O726" s="11" t="s">
        <v>35</v>
      </c>
      <c r="P726" s="11" t="s">
        <v>35</v>
      </c>
      <c r="Q726" s="11" t="s">
        <v>35</v>
      </c>
      <c r="R726" s="11">
        <v>7</v>
      </c>
      <c r="S726" s="15">
        <v>11.3</v>
      </c>
      <c r="T726" s="11" t="s">
        <v>80</v>
      </c>
      <c r="U726" s="11">
        <v>10</v>
      </c>
      <c r="V726" s="11">
        <v>0</v>
      </c>
      <c r="Y726" s="11">
        <v>0</v>
      </c>
      <c r="AB726" s="11">
        <v>0</v>
      </c>
    </row>
    <row r="727" spans="1:28" x14ac:dyDescent="0.25">
      <c r="A727" s="8">
        <v>41564</v>
      </c>
      <c r="B727" s="9">
        <v>1</v>
      </c>
      <c r="C727" s="10" t="s">
        <v>25</v>
      </c>
      <c r="D727" s="10" t="s">
        <v>26</v>
      </c>
      <c r="E727" s="11" t="s">
        <v>77</v>
      </c>
      <c r="F727" s="10" t="s">
        <v>78</v>
      </c>
      <c r="G727" s="13" t="s">
        <v>79</v>
      </c>
      <c r="H727" s="11">
        <v>1</v>
      </c>
      <c r="I727" s="11">
        <f t="shared" si="15"/>
        <v>0.05</v>
      </c>
      <c r="J727" s="11">
        <v>24</v>
      </c>
      <c r="K727" s="11" t="s">
        <v>34</v>
      </c>
      <c r="L727" s="11" t="s">
        <v>35</v>
      </c>
      <c r="M727" s="11" t="s">
        <v>35</v>
      </c>
      <c r="N727" s="11" t="s">
        <v>35</v>
      </c>
      <c r="O727" s="11" t="s">
        <v>35</v>
      </c>
      <c r="P727" s="11" t="s">
        <v>35</v>
      </c>
      <c r="Q727" s="11" t="s">
        <v>35</v>
      </c>
      <c r="R727" s="11">
        <v>8</v>
      </c>
      <c r="S727" s="15">
        <v>14.1</v>
      </c>
      <c r="T727" s="11" t="s">
        <v>82</v>
      </c>
      <c r="U727" s="11">
        <v>10</v>
      </c>
      <c r="V727" s="11">
        <v>0</v>
      </c>
      <c r="Y727" s="11">
        <v>1</v>
      </c>
      <c r="Z727" s="11" t="s">
        <v>209</v>
      </c>
      <c r="AB727" s="11">
        <v>0</v>
      </c>
    </row>
    <row r="728" spans="1:28" x14ac:dyDescent="0.25">
      <c r="A728" s="8">
        <v>41564</v>
      </c>
      <c r="B728" s="9">
        <v>1</v>
      </c>
      <c r="C728" s="10" t="s">
        <v>25</v>
      </c>
      <c r="D728" s="10" t="s">
        <v>26</v>
      </c>
      <c r="E728" s="11" t="s">
        <v>77</v>
      </c>
      <c r="F728" s="10" t="s">
        <v>78</v>
      </c>
      <c r="G728" s="13" t="s">
        <v>92</v>
      </c>
      <c r="H728" s="11">
        <v>1</v>
      </c>
      <c r="I728" s="11">
        <f t="shared" ref="I728:I791" si="16">H728/20</f>
        <v>0.05</v>
      </c>
      <c r="J728" s="11">
        <v>24</v>
      </c>
      <c r="K728" s="11" t="s">
        <v>34</v>
      </c>
      <c r="L728" s="11" t="s">
        <v>35</v>
      </c>
      <c r="M728" s="11" t="s">
        <v>35</v>
      </c>
      <c r="N728" s="11" t="s">
        <v>35</v>
      </c>
      <c r="O728" s="11" t="s">
        <v>35</v>
      </c>
      <c r="P728" s="11" t="s">
        <v>35</v>
      </c>
      <c r="Q728" s="11" t="s">
        <v>35</v>
      </c>
      <c r="R728" s="11">
        <v>9</v>
      </c>
      <c r="S728" s="15">
        <v>19.2</v>
      </c>
      <c r="T728" s="11" t="s">
        <v>82</v>
      </c>
      <c r="U728" s="11">
        <v>21</v>
      </c>
      <c r="V728" s="318">
        <v>1</v>
      </c>
      <c r="W728" s="318"/>
      <c r="X728" s="318" t="s">
        <v>102</v>
      </c>
      <c r="Y728" s="11">
        <v>0</v>
      </c>
      <c r="AB728" s="11">
        <v>0</v>
      </c>
    </row>
    <row r="729" spans="1:28" x14ac:dyDescent="0.25">
      <c r="A729" s="8">
        <v>41564</v>
      </c>
      <c r="B729" s="9">
        <v>1</v>
      </c>
      <c r="C729" s="10" t="s">
        <v>25</v>
      </c>
      <c r="D729" s="10" t="s">
        <v>26</v>
      </c>
      <c r="E729" s="11" t="s">
        <v>77</v>
      </c>
      <c r="F729" s="10" t="s">
        <v>78</v>
      </c>
      <c r="G729" s="13" t="s">
        <v>83</v>
      </c>
      <c r="H729" s="11">
        <v>1</v>
      </c>
      <c r="I729" s="11">
        <f t="shared" si="16"/>
        <v>0.05</v>
      </c>
      <c r="J729" s="11">
        <v>24</v>
      </c>
      <c r="K729" s="11" t="s">
        <v>34</v>
      </c>
      <c r="L729" s="11" t="s">
        <v>35</v>
      </c>
      <c r="M729" s="11" t="s">
        <v>35</v>
      </c>
      <c r="N729" s="11" t="s">
        <v>35</v>
      </c>
      <c r="O729" s="11" t="s">
        <v>35</v>
      </c>
      <c r="P729" s="11" t="s">
        <v>35</v>
      </c>
      <c r="Q729" s="11" t="s">
        <v>35</v>
      </c>
      <c r="R729" s="11">
        <v>10</v>
      </c>
      <c r="S729" s="15">
        <v>19.3</v>
      </c>
      <c r="T729" s="11" t="s">
        <v>80</v>
      </c>
      <c r="U729" s="11">
        <v>18</v>
      </c>
      <c r="V729" s="318">
        <v>1</v>
      </c>
      <c r="W729" s="318"/>
      <c r="X729" s="318"/>
      <c r="Y729" s="11">
        <v>0</v>
      </c>
      <c r="AB729" s="11">
        <v>0</v>
      </c>
    </row>
    <row r="730" spans="1:28" x14ac:dyDescent="0.25">
      <c r="A730" s="8">
        <v>41568</v>
      </c>
      <c r="B730" s="9">
        <v>2</v>
      </c>
      <c r="C730" s="10" t="s">
        <v>25</v>
      </c>
      <c r="D730" s="10" t="s">
        <v>47</v>
      </c>
      <c r="E730" s="11" t="s">
        <v>162</v>
      </c>
      <c r="F730" s="10" t="s">
        <v>78</v>
      </c>
      <c r="G730" s="13" t="s">
        <v>89</v>
      </c>
      <c r="H730" s="11">
        <v>1</v>
      </c>
      <c r="I730" s="11">
        <f t="shared" si="16"/>
        <v>0.05</v>
      </c>
      <c r="J730" s="11">
        <v>24</v>
      </c>
      <c r="K730" s="11">
        <v>4.5</v>
      </c>
      <c r="L730" s="11" t="s">
        <v>35</v>
      </c>
      <c r="M730" s="11" t="s">
        <v>35</v>
      </c>
      <c r="N730" s="11" t="s">
        <v>35</v>
      </c>
      <c r="O730" s="11" t="s">
        <v>35</v>
      </c>
      <c r="P730" s="11" t="s">
        <v>35</v>
      </c>
      <c r="Q730" s="11" t="s">
        <v>35</v>
      </c>
      <c r="R730" s="11">
        <v>1</v>
      </c>
      <c r="V730" s="11">
        <v>0</v>
      </c>
      <c r="Y730" s="11">
        <v>1</v>
      </c>
      <c r="Z730" s="11" t="s">
        <v>138</v>
      </c>
    </row>
    <row r="731" spans="1:28" x14ac:dyDescent="0.25">
      <c r="A731" s="8">
        <v>41568</v>
      </c>
      <c r="B731" s="9">
        <v>2</v>
      </c>
      <c r="C731" s="10" t="s">
        <v>25</v>
      </c>
      <c r="D731" s="10" t="s">
        <v>47</v>
      </c>
      <c r="E731" s="11" t="s">
        <v>162</v>
      </c>
      <c r="F731" s="10" t="s">
        <v>78</v>
      </c>
      <c r="G731" s="13" t="s">
        <v>92</v>
      </c>
      <c r="H731" s="11">
        <v>1</v>
      </c>
      <c r="I731" s="11">
        <f t="shared" si="16"/>
        <v>0.05</v>
      </c>
      <c r="J731" s="11">
        <v>24</v>
      </c>
      <c r="K731" s="11">
        <v>4.5</v>
      </c>
      <c r="L731" s="11" t="s">
        <v>35</v>
      </c>
      <c r="M731" s="11" t="s">
        <v>35</v>
      </c>
      <c r="N731" s="11" t="s">
        <v>35</v>
      </c>
      <c r="O731" s="11" t="s">
        <v>35</v>
      </c>
      <c r="P731" s="11" t="s">
        <v>35</v>
      </c>
      <c r="Q731" s="11" t="s">
        <v>35</v>
      </c>
      <c r="R731" s="11">
        <v>2</v>
      </c>
      <c r="V731" s="11">
        <v>0</v>
      </c>
      <c r="Y731" s="11">
        <v>0</v>
      </c>
    </row>
    <row r="732" spans="1:28" x14ac:dyDescent="0.25">
      <c r="A732" s="8">
        <v>41568</v>
      </c>
      <c r="B732" s="9">
        <v>2</v>
      </c>
      <c r="C732" s="10" t="s">
        <v>25</v>
      </c>
      <c r="D732" s="10" t="s">
        <v>47</v>
      </c>
      <c r="E732" s="11" t="s">
        <v>162</v>
      </c>
      <c r="F732" s="10" t="s">
        <v>78</v>
      </c>
      <c r="G732" s="13" t="s">
        <v>83</v>
      </c>
      <c r="H732" s="11">
        <v>1</v>
      </c>
      <c r="I732" s="11">
        <f t="shared" si="16"/>
        <v>0.05</v>
      </c>
      <c r="J732" s="11">
        <v>24</v>
      </c>
      <c r="K732" s="11">
        <v>4.5</v>
      </c>
      <c r="L732" s="11" t="s">
        <v>35</v>
      </c>
      <c r="M732" s="11" t="s">
        <v>35</v>
      </c>
      <c r="N732" s="11" t="s">
        <v>35</v>
      </c>
      <c r="O732" s="11" t="s">
        <v>35</v>
      </c>
      <c r="P732" s="11" t="s">
        <v>35</v>
      </c>
      <c r="Q732" s="11" t="s">
        <v>35</v>
      </c>
      <c r="R732" s="11">
        <v>3</v>
      </c>
      <c r="V732" s="11">
        <v>0</v>
      </c>
      <c r="X732" s="11" t="s">
        <v>165</v>
      </c>
      <c r="Y732" s="11">
        <v>0</v>
      </c>
    </row>
    <row r="733" spans="1:28" x14ac:dyDescent="0.25">
      <c r="A733" s="8">
        <v>41568</v>
      </c>
      <c r="B733" s="9">
        <v>2</v>
      </c>
      <c r="C733" s="10" t="s">
        <v>25</v>
      </c>
      <c r="D733" s="10" t="s">
        <v>47</v>
      </c>
      <c r="E733" s="11" t="s">
        <v>162</v>
      </c>
      <c r="F733" s="10" t="s">
        <v>78</v>
      </c>
      <c r="G733" s="13" t="s">
        <v>92</v>
      </c>
      <c r="H733" s="11">
        <v>1</v>
      </c>
      <c r="I733" s="11">
        <f t="shared" si="16"/>
        <v>0.05</v>
      </c>
      <c r="J733" s="11">
        <v>24</v>
      </c>
      <c r="K733" s="11">
        <v>4.5</v>
      </c>
      <c r="L733" s="11" t="s">
        <v>35</v>
      </c>
      <c r="M733" s="11" t="s">
        <v>35</v>
      </c>
      <c r="N733" s="11" t="s">
        <v>35</v>
      </c>
      <c r="O733" s="11" t="s">
        <v>35</v>
      </c>
      <c r="P733" s="11" t="s">
        <v>35</v>
      </c>
      <c r="Q733" s="11" t="s">
        <v>35</v>
      </c>
      <c r="R733" s="11">
        <v>4</v>
      </c>
      <c r="V733" s="11">
        <v>0</v>
      </c>
      <c r="Y733" s="11">
        <v>0</v>
      </c>
    </row>
    <row r="734" spans="1:28" x14ac:dyDescent="0.25">
      <c r="A734" s="8">
        <v>41568</v>
      </c>
      <c r="B734" s="9">
        <v>2</v>
      </c>
      <c r="C734" s="10" t="s">
        <v>25</v>
      </c>
      <c r="D734" s="10" t="s">
        <v>47</v>
      </c>
      <c r="E734" s="11" t="s">
        <v>162</v>
      </c>
      <c r="F734" s="10" t="s">
        <v>78</v>
      </c>
      <c r="G734" s="13" t="s">
        <v>79</v>
      </c>
      <c r="H734" s="11">
        <v>1</v>
      </c>
      <c r="I734" s="11">
        <f t="shared" si="16"/>
        <v>0.05</v>
      </c>
      <c r="J734" s="11">
        <v>24</v>
      </c>
      <c r="K734" s="11">
        <v>4.5</v>
      </c>
      <c r="L734" s="11" t="s">
        <v>35</v>
      </c>
      <c r="M734" s="11" t="s">
        <v>35</v>
      </c>
      <c r="N734" s="11" t="s">
        <v>35</v>
      </c>
      <c r="O734" s="11" t="s">
        <v>35</v>
      </c>
      <c r="P734" s="11" t="s">
        <v>35</v>
      </c>
      <c r="Q734" s="11" t="s">
        <v>35</v>
      </c>
      <c r="R734" s="11">
        <v>5</v>
      </c>
      <c r="V734" s="11">
        <v>0</v>
      </c>
      <c r="Y734" s="11">
        <v>0</v>
      </c>
    </row>
    <row r="735" spans="1:28" x14ac:dyDescent="0.25">
      <c r="A735" s="8">
        <v>41568</v>
      </c>
      <c r="B735" s="9">
        <v>2</v>
      </c>
      <c r="C735" s="10" t="s">
        <v>25</v>
      </c>
      <c r="D735" s="10" t="s">
        <v>47</v>
      </c>
      <c r="E735" s="11" t="s">
        <v>162</v>
      </c>
      <c r="F735" s="10" t="s">
        <v>78</v>
      </c>
      <c r="G735" s="13" t="s">
        <v>98</v>
      </c>
      <c r="H735" s="11">
        <v>1</v>
      </c>
      <c r="I735" s="11">
        <f t="shared" si="16"/>
        <v>0.05</v>
      </c>
      <c r="J735" s="11">
        <v>24</v>
      </c>
      <c r="K735" s="11">
        <v>4.5</v>
      </c>
      <c r="L735" s="11" t="s">
        <v>35</v>
      </c>
      <c r="M735" s="11" t="s">
        <v>35</v>
      </c>
      <c r="N735" s="11" t="s">
        <v>35</v>
      </c>
      <c r="O735" s="11" t="s">
        <v>35</v>
      </c>
      <c r="P735" s="11" t="s">
        <v>35</v>
      </c>
      <c r="Q735" s="11" t="s">
        <v>35</v>
      </c>
      <c r="R735" s="11">
        <v>6</v>
      </c>
      <c r="V735" s="11">
        <v>0</v>
      </c>
      <c r="Y735" s="11">
        <v>0</v>
      </c>
    </row>
    <row r="736" spans="1:28" x14ac:dyDescent="0.25">
      <c r="A736" s="8">
        <v>41568</v>
      </c>
      <c r="B736" s="9">
        <v>2</v>
      </c>
      <c r="C736" s="10" t="s">
        <v>25</v>
      </c>
      <c r="D736" s="10" t="s">
        <v>47</v>
      </c>
      <c r="E736" s="11" t="s">
        <v>162</v>
      </c>
      <c r="F736" s="10" t="s">
        <v>78</v>
      </c>
      <c r="G736" s="13" t="s">
        <v>92</v>
      </c>
      <c r="H736" s="11">
        <v>1</v>
      </c>
      <c r="I736" s="11">
        <f t="shared" si="16"/>
        <v>0.05</v>
      </c>
      <c r="J736" s="11">
        <v>24</v>
      </c>
      <c r="K736" s="11">
        <v>4.5</v>
      </c>
      <c r="L736" s="11" t="s">
        <v>35</v>
      </c>
      <c r="M736" s="11" t="s">
        <v>35</v>
      </c>
      <c r="N736" s="11" t="s">
        <v>35</v>
      </c>
      <c r="O736" s="11" t="s">
        <v>35</v>
      </c>
      <c r="P736" s="11" t="s">
        <v>35</v>
      </c>
      <c r="Q736" s="11" t="s">
        <v>35</v>
      </c>
      <c r="R736" s="11">
        <v>7</v>
      </c>
      <c r="V736" s="11">
        <v>0</v>
      </c>
      <c r="Y736" s="11">
        <v>1</v>
      </c>
      <c r="Z736" s="11" t="s">
        <v>209</v>
      </c>
    </row>
    <row r="737" spans="1:28" x14ac:dyDescent="0.25">
      <c r="A737" s="8">
        <v>41568</v>
      </c>
      <c r="B737" s="9">
        <v>2</v>
      </c>
      <c r="C737" s="10" t="s">
        <v>25</v>
      </c>
      <c r="D737" s="10" t="s">
        <v>47</v>
      </c>
      <c r="E737" s="11" t="s">
        <v>162</v>
      </c>
      <c r="F737" s="10" t="s">
        <v>78</v>
      </c>
      <c r="G737" s="13" t="s">
        <v>92</v>
      </c>
      <c r="H737" s="11">
        <v>1</v>
      </c>
      <c r="I737" s="11">
        <f t="shared" si="16"/>
        <v>0.05</v>
      </c>
      <c r="J737" s="11">
        <v>24</v>
      </c>
      <c r="K737" s="11">
        <v>4.5</v>
      </c>
      <c r="L737" s="11" t="s">
        <v>35</v>
      </c>
      <c r="M737" s="11" t="s">
        <v>35</v>
      </c>
      <c r="N737" s="11" t="s">
        <v>35</v>
      </c>
      <c r="O737" s="11" t="s">
        <v>35</v>
      </c>
      <c r="P737" s="11" t="s">
        <v>35</v>
      </c>
      <c r="Q737" s="11" t="s">
        <v>35</v>
      </c>
      <c r="R737" s="11">
        <v>8</v>
      </c>
      <c r="V737" s="11">
        <v>0</v>
      </c>
      <c r="Y737" s="11">
        <v>1</v>
      </c>
      <c r="Z737" s="11" t="s">
        <v>209</v>
      </c>
    </row>
    <row r="738" spans="1:28" x14ac:dyDescent="0.25">
      <c r="A738" s="8">
        <v>41568</v>
      </c>
      <c r="B738" s="9">
        <v>2</v>
      </c>
      <c r="C738" s="10" t="s">
        <v>25</v>
      </c>
      <c r="D738" s="10" t="s">
        <v>47</v>
      </c>
      <c r="E738" s="11" t="s">
        <v>162</v>
      </c>
      <c r="F738" s="10" t="s">
        <v>78</v>
      </c>
      <c r="G738" s="13" t="s">
        <v>92</v>
      </c>
      <c r="H738" s="11">
        <v>1</v>
      </c>
      <c r="I738" s="11">
        <f t="shared" si="16"/>
        <v>0.05</v>
      </c>
      <c r="J738" s="11">
        <v>24</v>
      </c>
      <c r="K738" s="11">
        <v>4.5</v>
      </c>
      <c r="L738" s="11" t="s">
        <v>35</v>
      </c>
      <c r="M738" s="11" t="s">
        <v>35</v>
      </c>
      <c r="N738" s="11" t="s">
        <v>35</v>
      </c>
      <c r="O738" s="11" t="s">
        <v>35</v>
      </c>
      <c r="P738" s="11" t="s">
        <v>35</v>
      </c>
      <c r="Q738" s="11" t="s">
        <v>35</v>
      </c>
      <c r="R738" s="11">
        <v>9</v>
      </c>
      <c r="V738" s="11">
        <v>0</v>
      </c>
      <c r="X738" s="11" t="s">
        <v>164</v>
      </c>
      <c r="Y738" s="11">
        <v>1</v>
      </c>
      <c r="Z738" s="11" t="s">
        <v>209</v>
      </c>
    </row>
    <row r="739" spans="1:28" x14ac:dyDescent="0.25">
      <c r="A739" s="8">
        <v>41568</v>
      </c>
      <c r="B739" s="9">
        <v>2</v>
      </c>
      <c r="C739" s="10" t="s">
        <v>25</v>
      </c>
      <c r="D739" s="10" t="s">
        <v>47</v>
      </c>
      <c r="E739" s="11" t="s">
        <v>162</v>
      </c>
      <c r="F739" s="10" t="s">
        <v>78</v>
      </c>
      <c r="G739" s="13" t="s">
        <v>86</v>
      </c>
      <c r="H739" s="11">
        <v>1</v>
      </c>
      <c r="I739" s="11">
        <f t="shared" si="16"/>
        <v>0.05</v>
      </c>
      <c r="J739" s="11">
        <v>24</v>
      </c>
      <c r="K739" s="11">
        <v>4.5</v>
      </c>
      <c r="L739" s="11" t="s">
        <v>35</v>
      </c>
      <c r="M739" s="11" t="s">
        <v>35</v>
      </c>
      <c r="N739" s="11" t="s">
        <v>35</v>
      </c>
      <c r="O739" s="11" t="s">
        <v>35</v>
      </c>
      <c r="P739" s="11" t="s">
        <v>35</v>
      </c>
      <c r="Q739" s="11" t="s">
        <v>35</v>
      </c>
      <c r="R739" s="11">
        <v>10</v>
      </c>
      <c r="V739" s="11">
        <v>0</v>
      </c>
      <c r="Y739" s="11">
        <v>0</v>
      </c>
    </row>
    <row r="740" spans="1:28" x14ac:dyDescent="0.25">
      <c r="A740" s="8">
        <v>41568</v>
      </c>
      <c r="B740" s="9">
        <v>2</v>
      </c>
      <c r="C740" s="10" t="s">
        <v>25</v>
      </c>
      <c r="D740" s="10" t="s">
        <v>50</v>
      </c>
      <c r="E740" s="11" t="s">
        <v>162</v>
      </c>
      <c r="F740" s="10" t="s">
        <v>78</v>
      </c>
      <c r="G740" s="13" t="s">
        <v>92</v>
      </c>
      <c r="H740" s="11">
        <v>1</v>
      </c>
      <c r="I740" s="11">
        <f t="shared" si="16"/>
        <v>0.05</v>
      </c>
      <c r="J740" s="11">
        <v>24</v>
      </c>
      <c r="K740" s="11">
        <v>4.8</v>
      </c>
      <c r="L740" s="11" t="s">
        <v>35</v>
      </c>
      <c r="M740" s="11" t="s">
        <v>35</v>
      </c>
      <c r="N740" s="11" t="s">
        <v>35</v>
      </c>
      <c r="O740" s="11" t="s">
        <v>35</v>
      </c>
      <c r="P740" s="11" t="s">
        <v>35</v>
      </c>
      <c r="Q740" s="11" t="s">
        <v>35</v>
      </c>
      <c r="R740" s="11">
        <v>1</v>
      </c>
      <c r="V740" s="11">
        <v>0</v>
      </c>
      <c r="Y740" s="318">
        <v>1</v>
      </c>
      <c r="Z740" s="318" t="s">
        <v>209</v>
      </c>
      <c r="AA740" s="318"/>
      <c r="AB740" s="11">
        <v>0</v>
      </c>
    </row>
    <row r="741" spans="1:28" x14ac:dyDescent="0.25">
      <c r="A741" s="8">
        <v>41568</v>
      </c>
      <c r="B741" s="9">
        <v>2</v>
      </c>
      <c r="C741" s="10" t="s">
        <v>25</v>
      </c>
      <c r="D741" s="10" t="s">
        <v>50</v>
      </c>
      <c r="E741" s="11" t="s">
        <v>162</v>
      </c>
      <c r="F741" s="10" t="s">
        <v>78</v>
      </c>
      <c r="G741" s="13" t="s">
        <v>92</v>
      </c>
      <c r="H741" s="11">
        <v>1</v>
      </c>
      <c r="I741" s="11">
        <f t="shared" si="16"/>
        <v>0.05</v>
      </c>
      <c r="J741" s="11">
        <v>24</v>
      </c>
      <c r="K741" s="11">
        <v>4.8</v>
      </c>
      <c r="L741" s="11" t="s">
        <v>35</v>
      </c>
      <c r="M741" s="11" t="s">
        <v>35</v>
      </c>
      <c r="N741" s="11" t="s">
        <v>35</v>
      </c>
      <c r="O741" s="11" t="s">
        <v>35</v>
      </c>
      <c r="P741" s="11" t="s">
        <v>35</v>
      </c>
      <c r="Q741" s="11" t="s">
        <v>35</v>
      </c>
      <c r="R741" s="11">
        <v>2</v>
      </c>
      <c r="V741" s="11">
        <v>0</v>
      </c>
      <c r="Y741" s="11">
        <v>1</v>
      </c>
      <c r="Z741" s="11" t="s">
        <v>209</v>
      </c>
      <c r="AB741" s="11">
        <v>0</v>
      </c>
    </row>
    <row r="742" spans="1:28" x14ac:dyDescent="0.25">
      <c r="A742" s="8">
        <v>41568</v>
      </c>
      <c r="B742" s="9">
        <v>2</v>
      </c>
      <c r="C742" s="10" t="s">
        <v>25</v>
      </c>
      <c r="D742" s="10" t="s">
        <v>50</v>
      </c>
      <c r="E742" s="11" t="s">
        <v>162</v>
      </c>
      <c r="F742" s="10" t="s">
        <v>78</v>
      </c>
      <c r="G742" s="13" t="s">
        <v>86</v>
      </c>
      <c r="H742" s="11">
        <v>1</v>
      </c>
      <c r="I742" s="11">
        <f t="shared" si="16"/>
        <v>0.05</v>
      </c>
      <c r="J742" s="11">
        <v>24</v>
      </c>
      <c r="K742" s="11">
        <v>4.8</v>
      </c>
      <c r="L742" s="11" t="s">
        <v>35</v>
      </c>
      <c r="M742" s="11" t="s">
        <v>35</v>
      </c>
      <c r="N742" s="11" t="s">
        <v>35</v>
      </c>
      <c r="O742" s="11" t="s">
        <v>35</v>
      </c>
      <c r="P742" s="11" t="s">
        <v>35</v>
      </c>
      <c r="Q742" s="11" t="s">
        <v>35</v>
      </c>
      <c r="R742" s="11">
        <v>3</v>
      </c>
      <c r="V742" s="11">
        <v>0</v>
      </c>
      <c r="Y742" s="318">
        <v>0</v>
      </c>
      <c r="Z742" s="318"/>
      <c r="AA742" s="318"/>
      <c r="AB742" s="11">
        <v>0</v>
      </c>
    </row>
    <row r="743" spans="1:28" x14ac:dyDescent="0.25">
      <c r="A743" s="8">
        <v>41568</v>
      </c>
      <c r="B743" s="9">
        <v>2</v>
      </c>
      <c r="C743" s="10" t="s">
        <v>25</v>
      </c>
      <c r="D743" s="10" t="s">
        <v>50</v>
      </c>
      <c r="E743" s="11" t="s">
        <v>162</v>
      </c>
      <c r="F743" s="10" t="s">
        <v>78</v>
      </c>
      <c r="G743" s="13" t="s">
        <v>92</v>
      </c>
      <c r="H743" s="11">
        <v>1</v>
      </c>
      <c r="I743" s="11">
        <f t="shared" si="16"/>
        <v>0.05</v>
      </c>
      <c r="J743" s="11">
        <v>24</v>
      </c>
      <c r="K743" s="11">
        <v>4.8</v>
      </c>
      <c r="L743" s="11" t="s">
        <v>35</v>
      </c>
      <c r="M743" s="11" t="s">
        <v>35</v>
      </c>
      <c r="N743" s="11" t="s">
        <v>35</v>
      </c>
      <c r="O743" s="11" t="s">
        <v>35</v>
      </c>
      <c r="P743" s="11" t="s">
        <v>35</v>
      </c>
      <c r="Q743" s="11" t="s">
        <v>35</v>
      </c>
      <c r="R743" s="11">
        <v>4</v>
      </c>
      <c r="V743" s="11">
        <v>0</v>
      </c>
      <c r="Y743" s="11">
        <v>1</v>
      </c>
      <c r="Z743" s="11" t="s">
        <v>209</v>
      </c>
      <c r="AB743" s="11">
        <v>0</v>
      </c>
    </row>
    <row r="744" spans="1:28" x14ac:dyDescent="0.25">
      <c r="A744" s="8">
        <v>41568</v>
      </c>
      <c r="B744" s="9">
        <v>2</v>
      </c>
      <c r="C744" s="10" t="s">
        <v>25</v>
      </c>
      <c r="D744" s="10" t="s">
        <v>50</v>
      </c>
      <c r="E744" s="11" t="s">
        <v>162</v>
      </c>
      <c r="F744" s="10" t="s">
        <v>78</v>
      </c>
      <c r="G744" s="13" t="s">
        <v>79</v>
      </c>
      <c r="H744" s="11">
        <v>1</v>
      </c>
      <c r="I744" s="11">
        <f t="shared" si="16"/>
        <v>0.05</v>
      </c>
      <c r="J744" s="11">
        <v>24</v>
      </c>
      <c r="K744" s="11">
        <v>4.8</v>
      </c>
      <c r="L744" s="11" t="s">
        <v>35</v>
      </c>
      <c r="M744" s="11" t="s">
        <v>35</v>
      </c>
      <c r="N744" s="11" t="s">
        <v>35</v>
      </c>
      <c r="O744" s="11" t="s">
        <v>35</v>
      </c>
      <c r="P744" s="11" t="s">
        <v>35</v>
      </c>
      <c r="Q744" s="11" t="s">
        <v>35</v>
      </c>
      <c r="R744" s="11">
        <v>5</v>
      </c>
      <c r="V744" s="11">
        <v>0</v>
      </c>
      <c r="Y744" s="11">
        <v>0</v>
      </c>
    </row>
    <row r="745" spans="1:28" x14ac:dyDescent="0.25">
      <c r="A745" s="8">
        <v>41568</v>
      </c>
      <c r="B745" s="9">
        <v>2</v>
      </c>
      <c r="C745" s="10" t="s">
        <v>25</v>
      </c>
      <c r="D745" s="10" t="s">
        <v>50</v>
      </c>
      <c r="E745" s="11" t="s">
        <v>162</v>
      </c>
      <c r="F745" s="10" t="s">
        <v>78</v>
      </c>
      <c r="G745" s="13" t="s">
        <v>79</v>
      </c>
      <c r="H745" s="11">
        <v>1</v>
      </c>
      <c r="I745" s="11">
        <f t="shared" si="16"/>
        <v>0.05</v>
      </c>
      <c r="J745" s="11">
        <v>24</v>
      </c>
      <c r="K745" s="11">
        <v>4.8</v>
      </c>
      <c r="L745" s="11" t="s">
        <v>35</v>
      </c>
      <c r="M745" s="11" t="s">
        <v>35</v>
      </c>
      <c r="N745" s="11" t="s">
        <v>35</v>
      </c>
      <c r="O745" s="11" t="s">
        <v>35</v>
      </c>
      <c r="P745" s="11" t="s">
        <v>35</v>
      </c>
      <c r="Q745" s="11" t="s">
        <v>35</v>
      </c>
      <c r="R745" s="11">
        <v>6</v>
      </c>
      <c r="V745" s="11">
        <v>0</v>
      </c>
      <c r="Y745" s="11">
        <v>0</v>
      </c>
    </row>
    <row r="746" spans="1:28" x14ac:dyDescent="0.25">
      <c r="A746" s="8">
        <v>41568</v>
      </c>
      <c r="B746" s="9">
        <v>2</v>
      </c>
      <c r="C746" s="10" t="s">
        <v>25</v>
      </c>
      <c r="D746" s="10" t="s">
        <v>50</v>
      </c>
      <c r="E746" s="11" t="s">
        <v>162</v>
      </c>
      <c r="F746" s="10" t="s">
        <v>78</v>
      </c>
      <c r="G746" s="13" t="s">
        <v>86</v>
      </c>
      <c r="H746" s="11">
        <v>1</v>
      </c>
      <c r="I746" s="11">
        <f t="shared" si="16"/>
        <v>0.05</v>
      </c>
      <c r="J746" s="11">
        <v>24</v>
      </c>
      <c r="K746" s="11">
        <v>4.8</v>
      </c>
      <c r="L746" s="11" t="s">
        <v>35</v>
      </c>
      <c r="M746" s="11" t="s">
        <v>35</v>
      </c>
      <c r="N746" s="11" t="s">
        <v>35</v>
      </c>
      <c r="O746" s="11" t="s">
        <v>35</v>
      </c>
      <c r="P746" s="11" t="s">
        <v>35</v>
      </c>
      <c r="Q746" s="11" t="s">
        <v>35</v>
      </c>
      <c r="R746" s="11">
        <v>7</v>
      </c>
      <c r="V746" s="11">
        <v>0</v>
      </c>
      <c r="X746" s="11" t="s">
        <v>434</v>
      </c>
      <c r="Y746" s="11">
        <v>0</v>
      </c>
    </row>
    <row r="747" spans="1:28" x14ac:dyDescent="0.25">
      <c r="A747" s="8">
        <v>41568</v>
      </c>
      <c r="B747" s="9">
        <v>2</v>
      </c>
      <c r="C747" s="10" t="s">
        <v>25</v>
      </c>
      <c r="D747" s="10" t="s">
        <v>50</v>
      </c>
      <c r="E747" s="11" t="s">
        <v>162</v>
      </c>
      <c r="F747" s="10" t="s">
        <v>78</v>
      </c>
      <c r="G747" s="13" t="s">
        <v>81</v>
      </c>
      <c r="H747" s="11">
        <v>1</v>
      </c>
      <c r="I747" s="11">
        <f t="shared" si="16"/>
        <v>0.05</v>
      </c>
      <c r="J747" s="11">
        <v>24</v>
      </c>
      <c r="K747" s="11">
        <v>4.8</v>
      </c>
      <c r="L747" s="11" t="s">
        <v>35</v>
      </c>
      <c r="M747" s="11" t="s">
        <v>35</v>
      </c>
      <c r="N747" s="11" t="s">
        <v>35</v>
      </c>
      <c r="O747" s="11" t="s">
        <v>35</v>
      </c>
      <c r="P747" s="11" t="s">
        <v>35</v>
      </c>
      <c r="Q747" s="11" t="s">
        <v>35</v>
      </c>
      <c r="R747" s="11">
        <v>8</v>
      </c>
      <c r="V747" s="11">
        <v>0</v>
      </c>
      <c r="Y747" s="11">
        <v>1</v>
      </c>
      <c r="Z747" s="11" t="s">
        <v>209</v>
      </c>
    </row>
    <row r="748" spans="1:28" x14ac:dyDescent="0.25">
      <c r="A748" s="8">
        <v>41568</v>
      </c>
      <c r="B748" s="9">
        <v>2</v>
      </c>
      <c r="C748" s="10" t="s">
        <v>25</v>
      </c>
      <c r="D748" s="10" t="s">
        <v>50</v>
      </c>
      <c r="E748" s="11" t="s">
        <v>162</v>
      </c>
      <c r="F748" s="10" t="s">
        <v>78</v>
      </c>
      <c r="G748" s="13" t="s">
        <v>79</v>
      </c>
      <c r="H748" s="11">
        <v>1</v>
      </c>
      <c r="I748" s="11">
        <f t="shared" si="16"/>
        <v>0.05</v>
      </c>
      <c r="J748" s="11">
        <v>24</v>
      </c>
      <c r="K748" s="11">
        <v>4.8</v>
      </c>
      <c r="L748" s="11" t="s">
        <v>35</v>
      </c>
      <c r="M748" s="11" t="s">
        <v>35</v>
      </c>
      <c r="N748" s="11" t="s">
        <v>35</v>
      </c>
      <c r="O748" s="11" t="s">
        <v>35</v>
      </c>
      <c r="P748" s="11" t="s">
        <v>35</v>
      </c>
      <c r="Q748" s="11" t="s">
        <v>35</v>
      </c>
      <c r="R748" s="11">
        <v>9</v>
      </c>
      <c r="V748" s="11">
        <v>0</v>
      </c>
      <c r="Y748" s="11">
        <v>0</v>
      </c>
    </row>
    <row r="749" spans="1:28" x14ac:dyDescent="0.25">
      <c r="A749" s="8">
        <v>41568</v>
      </c>
      <c r="B749" s="9">
        <v>2</v>
      </c>
      <c r="C749" s="10" t="s">
        <v>25</v>
      </c>
      <c r="D749" s="10" t="s">
        <v>50</v>
      </c>
      <c r="E749" s="11" t="s">
        <v>162</v>
      </c>
      <c r="F749" s="10" t="s">
        <v>78</v>
      </c>
      <c r="G749" s="13" t="s">
        <v>86</v>
      </c>
      <c r="H749" s="11">
        <v>1</v>
      </c>
      <c r="I749" s="11">
        <f t="shared" si="16"/>
        <v>0.05</v>
      </c>
      <c r="J749" s="11">
        <v>24</v>
      </c>
      <c r="K749" s="11">
        <v>4.8</v>
      </c>
      <c r="L749" s="11" t="s">
        <v>35</v>
      </c>
      <c r="M749" s="11" t="s">
        <v>35</v>
      </c>
      <c r="N749" s="11" t="s">
        <v>35</v>
      </c>
      <c r="O749" s="11" t="s">
        <v>35</v>
      </c>
      <c r="P749" s="11" t="s">
        <v>35</v>
      </c>
      <c r="Q749" s="11" t="s">
        <v>35</v>
      </c>
      <c r="R749" s="11">
        <v>10</v>
      </c>
      <c r="V749" s="11">
        <v>0</v>
      </c>
      <c r="Y749" s="11">
        <v>0</v>
      </c>
    </row>
    <row r="750" spans="1:28" x14ac:dyDescent="0.25">
      <c r="A750" s="8">
        <v>41568</v>
      </c>
      <c r="B750" s="9">
        <v>2</v>
      </c>
      <c r="C750" s="10" t="s">
        <v>25</v>
      </c>
      <c r="D750" s="10" t="s">
        <v>26</v>
      </c>
      <c r="E750" s="11" t="s">
        <v>162</v>
      </c>
      <c r="F750" s="10" t="s">
        <v>78</v>
      </c>
      <c r="G750" s="13" t="s">
        <v>107</v>
      </c>
      <c r="H750" s="11">
        <v>1</v>
      </c>
      <c r="I750" s="11">
        <f t="shared" si="16"/>
        <v>0.05</v>
      </c>
      <c r="J750" s="11">
        <v>24</v>
      </c>
      <c r="K750" s="11" t="s">
        <v>34</v>
      </c>
      <c r="L750" s="11" t="s">
        <v>35</v>
      </c>
      <c r="M750" s="11" t="s">
        <v>35</v>
      </c>
      <c r="N750" s="11" t="s">
        <v>35</v>
      </c>
      <c r="O750" s="11" t="s">
        <v>35</v>
      </c>
      <c r="P750" s="11" t="s">
        <v>35</v>
      </c>
      <c r="Q750" s="11" t="s">
        <v>35</v>
      </c>
      <c r="R750" s="11">
        <v>1</v>
      </c>
      <c r="V750" s="11">
        <v>0</v>
      </c>
      <c r="Y750" s="11">
        <v>1</v>
      </c>
      <c r="Z750" s="11" t="s">
        <v>410</v>
      </c>
    </row>
    <row r="751" spans="1:28" x14ac:dyDescent="0.25">
      <c r="A751" s="8">
        <v>41568</v>
      </c>
      <c r="B751" s="9">
        <v>2</v>
      </c>
      <c r="C751" s="10" t="s">
        <v>25</v>
      </c>
      <c r="D751" s="10" t="s">
        <v>26</v>
      </c>
      <c r="E751" s="11" t="s">
        <v>162</v>
      </c>
      <c r="F751" s="10" t="s">
        <v>78</v>
      </c>
      <c r="G751" s="13" t="s">
        <v>79</v>
      </c>
      <c r="H751" s="11">
        <v>1</v>
      </c>
      <c r="I751" s="11">
        <f t="shared" si="16"/>
        <v>0.05</v>
      </c>
      <c r="J751" s="11">
        <v>24</v>
      </c>
      <c r="K751" s="11" t="s">
        <v>34</v>
      </c>
      <c r="L751" s="11" t="s">
        <v>35</v>
      </c>
      <c r="M751" s="11" t="s">
        <v>35</v>
      </c>
      <c r="N751" s="11" t="s">
        <v>35</v>
      </c>
      <c r="O751" s="11" t="s">
        <v>35</v>
      </c>
      <c r="P751" s="11" t="s">
        <v>35</v>
      </c>
      <c r="Q751" s="11" t="s">
        <v>35</v>
      </c>
      <c r="R751" s="11">
        <v>2</v>
      </c>
      <c r="V751" s="11">
        <v>0</v>
      </c>
      <c r="Y751" s="11">
        <v>1</v>
      </c>
      <c r="Z751" s="11" t="s">
        <v>209</v>
      </c>
    </row>
    <row r="752" spans="1:28" x14ac:dyDescent="0.25">
      <c r="A752" s="8">
        <v>41568</v>
      </c>
      <c r="B752" s="9">
        <v>2</v>
      </c>
      <c r="C752" s="10" t="s">
        <v>25</v>
      </c>
      <c r="D752" s="10" t="s">
        <v>26</v>
      </c>
      <c r="E752" s="11" t="s">
        <v>162</v>
      </c>
      <c r="F752" s="10" t="s">
        <v>78</v>
      </c>
      <c r="G752" s="13" t="s">
        <v>81</v>
      </c>
      <c r="H752" s="11">
        <v>1</v>
      </c>
      <c r="I752" s="11">
        <f t="shared" si="16"/>
        <v>0.05</v>
      </c>
      <c r="J752" s="11">
        <v>24</v>
      </c>
      <c r="K752" s="11" t="s">
        <v>34</v>
      </c>
      <c r="L752" s="11" t="s">
        <v>35</v>
      </c>
      <c r="M752" s="11" t="s">
        <v>35</v>
      </c>
      <c r="N752" s="11" t="s">
        <v>35</v>
      </c>
      <c r="O752" s="11" t="s">
        <v>35</v>
      </c>
      <c r="P752" s="11" t="s">
        <v>35</v>
      </c>
      <c r="Q752" s="11" t="s">
        <v>35</v>
      </c>
      <c r="R752" s="11">
        <v>3</v>
      </c>
      <c r="V752" s="11">
        <v>0</v>
      </c>
      <c r="Y752" s="11">
        <v>0</v>
      </c>
    </row>
    <row r="753" spans="1:27" x14ac:dyDescent="0.25">
      <c r="A753" s="8">
        <v>41568</v>
      </c>
      <c r="B753" s="9">
        <v>2</v>
      </c>
      <c r="C753" s="10" t="s">
        <v>25</v>
      </c>
      <c r="D753" s="10" t="s">
        <v>26</v>
      </c>
      <c r="E753" s="11" t="s">
        <v>162</v>
      </c>
      <c r="F753" s="10" t="s">
        <v>78</v>
      </c>
      <c r="G753" s="13" t="s">
        <v>83</v>
      </c>
      <c r="H753" s="11">
        <v>1</v>
      </c>
      <c r="I753" s="11">
        <f t="shared" si="16"/>
        <v>0.05</v>
      </c>
      <c r="J753" s="11">
        <v>24</v>
      </c>
      <c r="K753" s="11" t="s">
        <v>34</v>
      </c>
      <c r="L753" s="11" t="s">
        <v>35</v>
      </c>
      <c r="M753" s="11" t="s">
        <v>35</v>
      </c>
      <c r="N753" s="11" t="s">
        <v>35</v>
      </c>
      <c r="O753" s="11" t="s">
        <v>35</v>
      </c>
      <c r="P753" s="11" t="s">
        <v>35</v>
      </c>
      <c r="Q753" s="11" t="s">
        <v>35</v>
      </c>
      <c r="R753" s="11">
        <v>4</v>
      </c>
      <c r="V753" s="11">
        <v>0</v>
      </c>
      <c r="Y753" s="318">
        <v>0</v>
      </c>
      <c r="Z753" s="318"/>
      <c r="AA753" s="318"/>
    </row>
    <row r="754" spans="1:27" x14ac:dyDescent="0.25">
      <c r="A754" s="8">
        <v>41568</v>
      </c>
      <c r="B754" s="9">
        <v>2</v>
      </c>
      <c r="C754" s="10" t="s">
        <v>25</v>
      </c>
      <c r="D754" s="10" t="s">
        <v>26</v>
      </c>
      <c r="E754" s="11" t="s">
        <v>162</v>
      </c>
      <c r="F754" s="10" t="s">
        <v>78</v>
      </c>
      <c r="G754" s="13" t="s">
        <v>103</v>
      </c>
      <c r="H754" s="11">
        <v>1</v>
      </c>
      <c r="I754" s="11">
        <f t="shared" si="16"/>
        <v>0.05</v>
      </c>
      <c r="J754" s="11">
        <v>24</v>
      </c>
      <c r="K754" s="11" t="s">
        <v>34</v>
      </c>
      <c r="L754" s="11" t="s">
        <v>35</v>
      </c>
      <c r="M754" s="11" t="s">
        <v>35</v>
      </c>
      <c r="N754" s="11" t="s">
        <v>35</v>
      </c>
      <c r="O754" s="11" t="s">
        <v>35</v>
      </c>
      <c r="P754" s="11" t="s">
        <v>35</v>
      </c>
      <c r="Q754" s="11" t="s">
        <v>35</v>
      </c>
      <c r="R754" s="11">
        <v>5</v>
      </c>
      <c r="V754" s="11">
        <v>0</v>
      </c>
      <c r="Y754" s="11">
        <v>0</v>
      </c>
    </row>
    <row r="755" spans="1:27" x14ac:dyDescent="0.25">
      <c r="A755" s="8">
        <v>41568</v>
      </c>
      <c r="B755" s="9">
        <v>2</v>
      </c>
      <c r="C755" s="10" t="s">
        <v>25</v>
      </c>
      <c r="D755" s="10" t="s">
        <v>26</v>
      </c>
      <c r="E755" s="11" t="s">
        <v>162</v>
      </c>
      <c r="F755" s="10" t="s">
        <v>78</v>
      </c>
      <c r="G755" s="13" t="s">
        <v>89</v>
      </c>
      <c r="H755" s="11">
        <v>1</v>
      </c>
      <c r="I755" s="11">
        <f t="shared" si="16"/>
        <v>0.05</v>
      </c>
      <c r="J755" s="11">
        <v>24</v>
      </c>
      <c r="K755" s="11" t="s">
        <v>34</v>
      </c>
      <c r="L755" s="11" t="s">
        <v>35</v>
      </c>
      <c r="M755" s="11" t="s">
        <v>35</v>
      </c>
      <c r="N755" s="11" t="s">
        <v>35</v>
      </c>
      <c r="O755" s="11" t="s">
        <v>35</v>
      </c>
      <c r="P755" s="11" t="s">
        <v>35</v>
      </c>
      <c r="Q755" s="11" t="s">
        <v>35</v>
      </c>
      <c r="R755" s="11">
        <v>6</v>
      </c>
      <c r="V755" s="11">
        <v>0</v>
      </c>
      <c r="Y755" s="318">
        <v>0</v>
      </c>
      <c r="Z755" s="318"/>
      <c r="AA755" s="318"/>
    </row>
    <row r="756" spans="1:27" x14ac:dyDescent="0.25">
      <c r="A756" s="8">
        <v>41568</v>
      </c>
      <c r="B756" s="9">
        <v>2</v>
      </c>
      <c r="C756" s="10" t="s">
        <v>25</v>
      </c>
      <c r="D756" s="10" t="s">
        <v>26</v>
      </c>
      <c r="E756" s="11" t="s">
        <v>162</v>
      </c>
      <c r="F756" s="10" t="s">
        <v>78</v>
      </c>
      <c r="G756" s="13" t="s">
        <v>79</v>
      </c>
      <c r="H756" s="11">
        <v>1</v>
      </c>
      <c r="I756" s="11">
        <f t="shared" si="16"/>
        <v>0.05</v>
      </c>
      <c r="J756" s="11">
        <v>24</v>
      </c>
      <c r="K756" s="11" t="s">
        <v>34</v>
      </c>
      <c r="L756" s="11" t="s">
        <v>35</v>
      </c>
      <c r="M756" s="11" t="s">
        <v>35</v>
      </c>
      <c r="N756" s="11" t="s">
        <v>35</v>
      </c>
      <c r="O756" s="11" t="s">
        <v>35</v>
      </c>
      <c r="P756" s="11" t="s">
        <v>35</v>
      </c>
      <c r="Q756" s="11" t="s">
        <v>35</v>
      </c>
      <c r="R756" s="11">
        <v>7</v>
      </c>
      <c r="V756" s="11">
        <v>0</v>
      </c>
      <c r="Y756" s="11">
        <v>0</v>
      </c>
    </row>
    <row r="757" spans="1:27" x14ac:dyDescent="0.25">
      <c r="A757" s="8">
        <v>41568</v>
      </c>
      <c r="B757" s="9">
        <v>2</v>
      </c>
      <c r="C757" s="10" t="s">
        <v>25</v>
      </c>
      <c r="D757" s="10" t="s">
        <v>26</v>
      </c>
      <c r="E757" s="11" t="s">
        <v>162</v>
      </c>
      <c r="F757" s="10" t="s">
        <v>78</v>
      </c>
      <c r="G757" s="13" t="s">
        <v>79</v>
      </c>
      <c r="H757" s="11">
        <v>1</v>
      </c>
      <c r="I757" s="11">
        <f t="shared" si="16"/>
        <v>0.05</v>
      </c>
      <c r="J757" s="11">
        <v>24</v>
      </c>
      <c r="K757" s="11" t="s">
        <v>34</v>
      </c>
      <c r="L757" s="11" t="s">
        <v>35</v>
      </c>
      <c r="M757" s="11" t="s">
        <v>35</v>
      </c>
      <c r="N757" s="11" t="s">
        <v>35</v>
      </c>
      <c r="O757" s="11" t="s">
        <v>35</v>
      </c>
      <c r="P757" s="11" t="s">
        <v>35</v>
      </c>
      <c r="Q757" s="11" t="s">
        <v>35</v>
      </c>
      <c r="R757" s="11">
        <v>8</v>
      </c>
      <c r="V757" s="11">
        <v>0</v>
      </c>
      <c r="Y757" s="11">
        <v>0</v>
      </c>
    </row>
    <row r="758" spans="1:27" x14ac:dyDescent="0.25">
      <c r="A758" s="8">
        <v>41568</v>
      </c>
      <c r="B758" s="9">
        <v>2</v>
      </c>
      <c r="C758" s="10" t="s">
        <v>25</v>
      </c>
      <c r="D758" s="10" t="s">
        <v>26</v>
      </c>
      <c r="E758" s="11" t="s">
        <v>162</v>
      </c>
      <c r="F758" s="10" t="s">
        <v>78</v>
      </c>
      <c r="G758" s="13" t="s">
        <v>92</v>
      </c>
      <c r="H758" s="11">
        <v>1</v>
      </c>
      <c r="I758" s="11">
        <f t="shared" si="16"/>
        <v>0.05</v>
      </c>
      <c r="J758" s="11">
        <v>24</v>
      </c>
      <c r="K758" s="11" t="s">
        <v>34</v>
      </c>
      <c r="L758" s="11" t="s">
        <v>35</v>
      </c>
      <c r="M758" s="11" t="s">
        <v>35</v>
      </c>
      <c r="N758" s="11" t="s">
        <v>35</v>
      </c>
      <c r="O758" s="11" t="s">
        <v>35</v>
      </c>
      <c r="P758" s="11" t="s">
        <v>35</v>
      </c>
      <c r="Q758" s="11" t="s">
        <v>35</v>
      </c>
      <c r="R758" s="11">
        <v>9</v>
      </c>
      <c r="V758" s="11">
        <v>0</v>
      </c>
      <c r="X758" s="11" t="s">
        <v>435</v>
      </c>
      <c r="Y758" s="318">
        <v>0</v>
      </c>
      <c r="Z758" s="318"/>
      <c r="AA758" s="318"/>
    </row>
    <row r="759" spans="1:27" x14ac:dyDescent="0.25">
      <c r="A759" s="8">
        <v>41568</v>
      </c>
      <c r="B759" s="9">
        <v>2</v>
      </c>
      <c r="C759" s="10" t="s">
        <v>25</v>
      </c>
      <c r="D759" s="10" t="s">
        <v>26</v>
      </c>
      <c r="E759" s="11" t="s">
        <v>162</v>
      </c>
      <c r="F759" s="10" t="s">
        <v>78</v>
      </c>
      <c r="G759" s="13" t="s">
        <v>83</v>
      </c>
      <c r="H759" s="11">
        <v>1</v>
      </c>
      <c r="I759" s="11">
        <f t="shared" si="16"/>
        <v>0.05</v>
      </c>
      <c r="J759" s="11">
        <v>24</v>
      </c>
      <c r="K759" s="11" t="s">
        <v>34</v>
      </c>
      <c r="L759" s="11" t="s">
        <v>35</v>
      </c>
      <c r="M759" s="11" t="s">
        <v>35</v>
      </c>
      <c r="N759" s="11" t="s">
        <v>35</v>
      </c>
      <c r="O759" s="11" t="s">
        <v>35</v>
      </c>
      <c r="P759" s="11" t="s">
        <v>35</v>
      </c>
      <c r="Q759" s="11" t="s">
        <v>35</v>
      </c>
      <c r="R759" s="11">
        <v>10</v>
      </c>
      <c r="V759" s="11">
        <v>0</v>
      </c>
      <c r="X759" s="11" t="s">
        <v>436</v>
      </c>
      <c r="Y759" s="318">
        <v>0</v>
      </c>
      <c r="Z759" s="318"/>
      <c r="AA759" s="318"/>
    </row>
    <row r="760" spans="1:27" x14ac:dyDescent="0.25">
      <c r="A760" s="8">
        <v>41579</v>
      </c>
      <c r="B760" s="9">
        <v>3</v>
      </c>
      <c r="C760" s="10" t="s">
        <v>25</v>
      </c>
      <c r="D760" s="10" t="s">
        <v>47</v>
      </c>
      <c r="E760" s="11" t="s">
        <v>27</v>
      </c>
      <c r="F760" s="10" t="s">
        <v>78</v>
      </c>
      <c r="G760" s="13" t="s">
        <v>89</v>
      </c>
      <c r="H760" s="11">
        <v>1</v>
      </c>
      <c r="I760" s="11">
        <f t="shared" si="16"/>
        <v>0.05</v>
      </c>
      <c r="J760" s="11">
        <v>24</v>
      </c>
      <c r="K760" s="11">
        <v>4.5</v>
      </c>
      <c r="L760" s="11" t="s">
        <v>35</v>
      </c>
      <c r="M760" s="11" t="s">
        <v>35</v>
      </c>
      <c r="N760" s="11" t="s">
        <v>35</v>
      </c>
      <c r="O760" s="11" t="s">
        <v>35</v>
      </c>
      <c r="P760" s="11" t="s">
        <v>35</v>
      </c>
      <c r="Q760" s="11" t="s">
        <v>35</v>
      </c>
      <c r="R760" s="11">
        <v>1</v>
      </c>
      <c r="V760" s="318">
        <v>1</v>
      </c>
      <c r="W760" s="318"/>
      <c r="X760" s="318" t="s">
        <v>146</v>
      </c>
      <c r="Y760" s="11">
        <v>1</v>
      </c>
      <c r="Z760" s="11" t="s">
        <v>146</v>
      </c>
    </row>
    <row r="761" spans="1:27" x14ac:dyDescent="0.25">
      <c r="A761" s="8">
        <v>41579</v>
      </c>
      <c r="B761" s="9">
        <v>3</v>
      </c>
      <c r="C761" s="10" t="s">
        <v>25</v>
      </c>
      <c r="D761" s="10" t="s">
        <v>47</v>
      </c>
      <c r="E761" s="11" t="s">
        <v>27</v>
      </c>
      <c r="F761" s="10" t="s">
        <v>78</v>
      </c>
      <c r="G761" s="13" t="s">
        <v>92</v>
      </c>
      <c r="H761" s="11">
        <v>1</v>
      </c>
      <c r="I761" s="11">
        <f t="shared" si="16"/>
        <v>0.05</v>
      </c>
      <c r="J761" s="11">
        <v>24</v>
      </c>
      <c r="K761" s="11">
        <v>4.5</v>
      </c>
      <c r="L761" s="11" t="s">
        <v>35</v>
      </c>
      <c r="M761" s="11" t="s">
        <v>35</v>
      </c>
      <c r="N761" s="11" t="s">
        <v>35</v>
      </c>
      <c r="O761" s="11" t="s">
        <v>35</v>
      </c>
      <c r="P761" s="11" t="s">
        <v>35</v>
      </c>
      <c r="Q761" s="11" t="s">
        <v>35</v>
      </c>
      <c r="R761" s="11">
        <v>2</v>
      </c>
      <c r="V761" s="318">
        <v>0</v>
      </c>
      <c r="W761" s="318" t="s">
        <v>209</v>
      </c>
      <c r="X761" s="318" t="s">
        <v>213</v>
      </c>
      <c r="Y761" s="11">
        <v>1</v>
      </c>
      <c r="Z761" s="11" t="s">
        <v>209</v>
      </c>
    </row>
    <row r="762" spans="1:27" x14ac:dyDescent="0.25">
      <c r="A762" s="8">
        <v>41579</v>
      </c>
      <c r="B762" s="9">
        <v>3</v>
      </c>
      <c r="C762" s="10" t="s">
        <v>25</v>
      </c>
      <c r="D762" s="10" t="s">
        <v>47</v>
      </c>
      <c r="E762" s="11" t="s">
        <v>27</v>
      </c>
      <c r="F762" s="10" t="s">
        <v>78</v>
      </c>
      <c r="G762" s="13" t="s">
        <v>83</v>
      </c>
      <c r="H762" s="11">
        <v>1</v>
      </c>
      <c r="I762" s="11">
        <f t="shared" si="16"/>
        <v>0.05</v>
      </c>
      <c r="J762" s="11">
        <v>24</v>
      </c>
      <c r="K762" s="11">
        <v>4.5</v>
      </c>
      <c r="L762" s="11" t="s">
        <v>35</v>
      </c>
      <c r="M762" s="11" t="s">
        <v>35</v>
      </c>
      <c r="N762" s="11" t="s">
        <v>35</v>
      </c>
      <c r="O762" s="11" t="s">
        <v>35</v>
      </c>
      <c r="P762" s="11" t="s">
        <v>35</v>
      </c>
      <c r="Q762" s="11" t="s">
        <v>35</v>
      </c>
      <c r="R762" s="11">
        <v>3</v>
      </c>
      <c r="V762" s="11">
        <v>0</v>
      </c>
      <c r="X762" s="11" t="s">
        <v>212</v>
      </c>
      <c r="Y762" s="11">
        <v>0</v>
      </c>
    </row>
    <row r="763" spans="1:27" x14ac:dyDescent="0.25">
      <c r="A763" s="8">
        <v>41579</v>
      </c>
      <c r="B763" s="9">
        <v>3</v>
      </c>
      <c r="C763" s="10" t="s">
        <v>25</v>
      </c>
      <c r="D763" s="10" t="s">
        <v>47</v>
      </c>
      <c r="E763" s="11" t="s">
        <v>27</v>
      </c>
      <c r="F763" s="10" t="s">
        <v>78</v>
      </c>
      <c r="G763" s="13" t="s">
        <v>92</v>
      </c>
      <c r="H763" s="11">
        <v>1</v>
      </c>
      <c r="I763" s="11">
        <f t="shared" si="16"/>
        <v>0.05</v>
      </c>
      <c r="J763" s="11">
        <v>24</v>
      </c>
      <c r="K763" s="11">
        <v>4.5</v>
      </c>
      <c r="L763" s="11" t="s">
        <v>35</v>
      </c>
      <c r="M763" s="11" t="s">
        <v>35</v>
      </c>
      <c r="N763" s="11" t="s">
        <v>35</v>
      </c>
      <c r="O763" s="11" t="s">
        <v>35</v>
      </c>
      <c r="P763" s="11" t="s">
        <v>35</v>
      </c>
      <c r="Q763" s="11" t="s">
        <v>35</v>
      </c>
      <c r="R763" s="11">
        <v>4</v>
      </c>
      <c r="V763" s="318">
        <v>0</v>
      </c>
      <c r="W763" s="318" t="s">
        <v>209</v>
      </c>
      <c r="X763" s="318" t="s">
        <v>213</v>
      </c>
      <c r="Y763" s="11">
        <v>0</v>
      </c>
    </row>
    <row r="764" spans="1:27" x14ac:dyDescent="0.25">
      <c r="A764" s="8">
        <v>41579</v>
      </c>
      <c r="B764" s="9">
        <v>3</v>
      </c>
      <c r="C764" s="10" t="s">
        <v>25</v>
      </c>
      <c r="D764" s="10" t="s">
        <v>47</v>
      </c>
      <c r="E764" s="11" t="s">
        <v>27</v>
      </c>
      <c r="F764" s="10" t="s">
        <v>78</v>
      </c>
      <c r="G764" s="13" t="s">
        <v>79</v>
      </c>
      <c r="H764" s="11">
        <v>1</v>
      </c>
      <c r="I764" s="11">
        <f t="shared" si="16"/>
        <v>0.05</v>
      </c>
      <c r="J764" s="11">
        <v>24</v>
      </c>
      <c r="K764" s="11">
        <v>4.5</v>
      </c>
      <c r="L764" s="11" t="s">
        <v>35</v>
      </c>
      <c r="M764" s="11" t="s">
        <v>35</v>
      </c>
      <c r="N764" s="11" t="s">
        <v>35</v>
      </c>
      <c r="O764" s="11" t="s">
        <v>35</v>
      </c>
      <c r="P764" s="11" t="s">
        <v>35</v>
      </c>
      <c r="Q764" s="11" t="s">
        <v>35</v>
      </c>
      <c r="R764" s="11">
        <v>5</v>
      </c>
      <c r="V764" s="11">
        <v>0</v>
      </c>
      <c r="Y764" s="11">
        <v>0</v>
      </c>
    </row>
    <row r="765" spans="1:27" x14ac:dyDescent="0.25">
      <c r="A765" s="8">
        <v>41579</v>
      </c>
      <c r="B765" s="9">
        <v>3</v>
      </c>
      <c r="C765" s="10" t="s">
        <v>25</v>
      </c>
      <c r="D765" s="10" t="s">
        <v>47</v>
      </c>
      <c r="E765" s="11" t="s">
        <v>27</v>
      </c>
      <c r="F765" s="10" t="s">
        <v>78</v>
      </c>
      <c r="G765" s="13" t="s">
        <v>107</v>
      </c>
      <c r="H765" s="11">
        <v>1</v>
      </c>
      <c r="I765" s="11">
        <f t="shared" si="16"/>
        <v>0.05</v>
      </c>
      <c r="J765" s="11">
        <v>24</v>
      </c>
      <c r="K765" s="11">
        <v>4.5</v>
      </c>
      <c r="L765" s="11" t="s">
        <v>35</v>
      </c>
      <c r="M765" s="11" t="s">
        <v>35</v>
      </c>
      <c r="N765" s="11" t="s">
        <v>35</v>
      </c>
      <c r="O765" s="11" t="s">
        <v>35</v>
      </c>
      <c r="P765" s="11" t="s">
        <v>35</v>
      </c>
      <c r="Q765" s="11" t="s">
        <v>35</v>
      </c>
      <c r="R765" s="11">
        <v>6</v>
      </c>
      <c r="V765" s="11">
        <v>0</v>
      </c>
      <c r="Y765" s="11">
        <v>0</v>
      </c>
    </row>
    <row r="766" spans="1:27" x14ac:dyDescent="0.25">
      <c r="A766" s="8">
        <v>41579</v>
      </c>
      <c r="B766" s="9">
        <v>3</v>
      </c>
      <c r="C766" s="10" t="s">
        <v>25</v>
      </c>
      <c r="D766" s="10" t="s">
        <v>47</v>
      </c>
      <c r="E766" s="11" t="s">
        <v>27</v>
      </c>
      <c r="F766" s="10" t="s">
        <v>78</v>
      </c>
      <c r="G766" s="14" t="s">
        <v>92</v>
      </c>
      <c r="H766" s="11">
        <v>1</v>
      </c>
      <c r="I766" s="11">
        <f t="shared" si="16"/>
        <v>0.05</v>
      </c>
      <c r="J766" s="11">
        <v>24</v>
      </c>
      <c r="K766" s="11">
        <v>4.5</v>
      </c>
      <c r="L766" s="11" t="s">
        <v>35</v>
      </c>
      <c r="M766" s="11" t="s">
        <v>35</v>
      </c>
      <c r="N766" s="11" t="s">
        <v>35</v>
      </c>
      <c r="O766" s="11" t="s">
        <v>35</v>
      </c>
      <c r="P766" s="11" t="s">
        <v>35</v>
      </c>
      <c r="Q766" s="11" t="s">
        <v>35</v>
      </c>
      <c r="R766" s="11">
        <v>7</v>
      </c>
      <c r="V766" s="318">
        <v>0</v>
      </c>
      <c r="W766" s="318" t="s">
        <v>209</v>
      </c>
      <c r="X766" s="318" t="s">
        <v>213</v>
      </c>
      <c r="Y766" s="11">
        <v>1</v>
      </c>
      <c r="Z766" s="11" t="s">
        <v>209</v>
      </c>
    </row>
    <row r="767" spans="1:27" x14ac:dyDescent="0.25">
      <c r="A767" s="8">
        <v>41579</v>
      </c>
      <c r="B767" s="9">
        <v>3</v>
      </c>
      <c r="C767" s="10" t="s">
        <v>25</v>
      </c>
      <c r="D767" s="10" t="s">
        <v>47</v>
      </c>
      <c r="E767" s="11" t="s">
        <v>27</v>
      </c>
      <c r="F767" s="10" t="s">
        <v>78</v>
      </c>
      <c r="G767" s="13" t="s">
        <v>92</v>
      </c>
      <c r="H767" s="11">
        <v>1</v>
      </c>
      <c r="I767" s="11">
        <f t="shared" si="16"/>
        <v>0.05</v>
      </c>
      <c r="J767" s="11">
        <v>24</v>
      </c>
      <c r="K767" s="11">
        <v>4.5</v>
      </c>
      <c r="L767" s="11" t="s">
        <v>35</v>
      </c>
      <c r="M767" s="11" t="s">
        <v>35</v>
      </c>
      <c r="N767" s="11" t="s">
        <v>35</v>
      </c>
      <c r="O767" s="11" t="s">
        <v>35</v>
      </c>
      <c r="P767" s="11" t="s">
        <v>35</v>
      </c>
      <c r="Q767" s="11" t="s">
        <v>35</v>
      </c>
      <c r="R767" s="11">
        <v>8</v>
      </c>
      <c r="V767" s="11">
        <v>0</v>
      </c>
      <c r="W767" s="318" t="s">
        <v>209</v>
      </c>
      <c r="X767" s="318" t="s">
        <v>233</v>
      </c>
      <c r="Y767" s="11">
        <v>1</v>
      </c>
      <c r="Z767" s="11" t="s">
        <v>209</v>
      </c>
    </row>
    <row r="768" spans="1:27" x14ac:dyDescent="0.25">
      <c r="A768" s="8">
        <v>41579</v>
      </c>
      <c r="B768" s="9">
        <v>3</v>
      </c>
      <c r="C768" s="10" t="s">
        <v>25</v>
      </c>
      <c r="D768" s="10" t="s">
        <v>47</v>
      </c>
      <c r="E768" s="11" t="s">
        <v>27</v>
      </c>
      <c r="F768" s="10" t="s">
        <v>78</v>
      </c>
      <c r="G768" s="13" t="s">
        <v>92</v>
      </c>
      <c r="H768" s="11">
        <v>1</v>
      </c>
      <c r="I768" s="11">
        <f t="shared" si="16"/>
        <v>0.05</v>
      </c>
      <c r="J768" s="11">
        <v>24</v>
      </c>
      <c r="K768" s="11">
        <v>4.5</v>
      </c>
      <c r="L768" s="11" t="s">
        <v>35</v>
      </c>
      <c r="M768" s="11" t="s">
        <v>35</v>
      </c>
      <c r="N768" s="11" t="s">
        <v>35</v>
      </c>
      <c r="O768" s="11" t="s">
        <v>35</v>
      </c>
      <c r="P768" s="11" t="s">
        <v>35</v>
      </c>
      <c r="Q768" s="11" t="s">
        <v>35</v>
      </c>
      <c r="R768" s="11">
        <v>9</v>
      </c>
      <c r="V768" s="11">
        <v>0</v>
      </c>
      <c r="W768" s="318" t="s">
        <v>183</v>
      </c>
      <c r="X768" s="318" t="s">
        <v>433</v>
      </c>
      <c r="Y768" s="11">
        <v>1</v>
      </c>
      <c r="Z768" s="11" t="s">
        <v>209</v>
      </c>
    </row>
    <row r="769" spans="1:27" x14ac:dyDescent="0.25">
      <c r="A769" s="8">
        <v>41579</v>
      </c>
      <c r="B769" s="9">
        <v>3</v>
      </c>
      <c r="C769" s="10" t="s">
        <v>25</v>
      </c>
      <c r="D769" s="10" t="s">
        <v>47</v>
      </c>
      <c r="E769" s="11" t="s">
        <v>27</v>
      </c>
      <c r="F769" s="10" t="s">
        <v>78</v>
      </c>
      <c r="G769" s="13" t="s">
        <v>86</v>
      </c>
      <c r="H769" s="11">
        <v>1</v>
      </c>
      <c r="I769" s="11">
        <f t="shared" si="16"/>
        <v>0.05</v>
      </c>
      <c r="J769" s="11">
        <v>24</v>
      </c>
      <c r="K769" s="11">
        <v>4.5</v>
      </c>
      <c r="L769" s="11" t="s">
        <v>35</v>
      </c>
      <c r="M769" s="11" t="s">
        <v>35</v>
      </c>
      <c r="N769" s="11" t="s">
        <v>35</v>
      </c>
      <c r="O769" s="11" t="s">
        <v>35</v>
      </c>
      <c r="P769" s="11" t="s">
        <v>35</v>
      </c>
      <c r="Q769" s="11" t="s">
        <v>35</v>
      </c>
      <c r="R769" s="11">
        <v>10</v>
      </c>
      <c r="V769" s="11">
        <v>0</v>
      </c>
      <c r="Y769" s="11">
        <v>0</v>
      </c>
    </row>
    <row r="770" spans="1:27" x14ac:dyDescent="0.25">
      <c r="A770" s="8">
        <v>41579</v>
      </c>
      <c r="B770" s="9">
        <v>3</v>
      </c>
      <c r="C770" s="10" t="s">
        <v>25</v>
      </c>
      <c r="D770" s="10" t="s">
        <v>50</v>
      </c>
      <c r="E770" s="11" t="s">
        <v>27</v>
      </c>
      <c r="F770" s="10" t="s">
        <v>78</v>
      </c>
      <c r="G770" s="13" t="s">
        <v>92</v>
      </c>
      <c r="H770" s="11">
        <v>1</v>
      </c>
      <c r="I770" s="11">
        <f t="shared" si="16"/>
        <v>0.05</v>
      </c>
      <c r="J770" s="11">
        <v>24</v>
      </c>
      <c r="K770" s="11">
        <v>4.8</v>
      </c>
      <c r="L770" s="11" t="s">
        <v>35</v>
      </c>
      <c r="M770" s="11" t="s">
        <v>35</v>
      </c>
      <c r="N770" s="11" t="s">
        <v>35</v>
      </c>
      <c r="O770" s="11" t="s">
        <v>35</v>
      </c>
      <c r="P770" s="11" t="s">
        <v>35</v>
      </c>
      <c r="Q770" s="11" t="s">
        <v>35</v>
      </c>
      <c r="R770" s="11">
        <v>1</v>
      </c>
      <c r="V770" s="318">
        <v>0</v>
      </c>
      <c r="W770" s="318" t="s">
        <v>209</v>
      </c>
      <c r="X770" s="318" t="s">
        <v>213</v>
      </c>
      <c r="Y770" s="11">
        <v>1</v>
      </c>
      <c r="Z770" s="11" t="s">
        <v>209</v>
      </c>
    </row>
    <row r="771" spans="1:27" x14ac:dyDescent="0.25">
      <c r="A771" s="8">
        <v>41579</v>
      </c>
      <c r="B771" s="9">
        <v>3</v>
      </c>
      <c r="C771" s="10" t="s">
        <v>25</v>
      </c>
      <c r="D771" s="10" t="s">
        <v>50</v>
      </c>
      <c r="E771" s="11" t="s">
        <v>27</v>
      </c>
      <c r="F771" s="10" t="s">
        <v>78</v>
      </c>
      <c r="G771" s="13" t="s">
        <v>92</v>
      </c>
      <c r="H771" s="11">
        <v>1</v>
      </c>
      <c r="I771" s="11">
        <f t="shared" si="16"/>
        <v>0.05</v>
      </c>
      <c r="J771" s="11">
        <v>24</v>
      </c>
      <c r="K771" s="11">
        <v>4.8</v>
      </c>
      <c r="L771" s="11" t="s">
        <v>35</v>
      </c>
      <c r="M771" s="11" t="s">
        <v>35</v>
      </c>
      <c r="N771" s="11" t="s">
        <v>35</v>
      </c>
      <c r="O771" s="11" t="s">
        <v>35</v>
      </c>
      <c r="P771" s="11" t="s">
        <v>35</v>
      </c>
      <c r="Q771" s="11" t="s">
        <v>35</v>
      </c>
      <c r="R771" s="11">
        <v>2</v>
      </c>
      <c r="V771" s="11">
        <v>0</v>
      </c>
      <c r="Y771" s="11">
        <v>1</v>
      </c>
      <c r="Z771" s="11" t="s">
        <v>209</v>
      </c>
    </row>
    <row r="772" spans="1:27" x14ac:dyDescent="0.25">
      <c r="A772" s="8">
        <v>41579</v>
      </c>
      <c r="B772" s="9">
        <v>3</v>
      </c>
      <c r="C772" s="10" t="s">
        <v>25</v>
      </c>
      <c r="D772" s="10" t="s">
        <v>50</v>
      </c>
      <c r="E772" s="11" t="s">
        <v>27</v>
      </c>
      <c r="F772" s="10" t="s">
        <v>78</v>
      </c>
      <c r="G772" s="13" t="s">
        <v>86</v>
      </c>
      <c r="H772" s="11">
        <v>1</v>
      </c>
      <c r="I772" s="11">
        <f t="shared" si="16"/>
        <v>0.05</v>
      </c>
      <c r="J772" s="11">
        <v>24</v>
      </c>
      <c r="K772" s="11">
        <v>4.8</v>
      </c>
      <c r="L772" s="11" t="s">
        <v>35</v>
      </c>
      <c r="M772" s="11" t="s">
        <v>35</v>
      </c>
      <c r="N772" s="11" t="s">
        <v>35</v>
      </c>
      <c r="O772" s="11" t="s">
        <v>35</v>
      </c>
      <c r="P772" s="11" t="s">
        <v>35</v>
      </c>
      <c r="Q772" s="11" t="s">
        <v>35</v>
      </c>
      <c r="R772" s="11">
        <v>3</v>
      </c>
      <c r="V772" s="11">
        <v>0</v>
      </c>
      <c r="Y772" s="11">
        <v>0</v>
      </c>
    </row>
    <row r="773" spans="1:27" x14ac:dyDescent="0.25">
      <c r="A773" s="8">
        <v>41579</v>
      </c>
      <c r="B773" s="9">
        <v>3</v>
      </c>
      <c r="C773" s="10" t="s">
        <v>25</v>
      </c>
      <c r="D773" s="10" t="s">
        <v>50</v>
      </c>
      <c r="E773" s="11" t="s">
        <v>27</v>
      </c>
      <c r="F773" s="10" t="s">
        <v>78</v>
      </c>
      <c r="G773" s="13" t="s">
        <v>92</v>
      </c>
      <c r="H773" s="11">
        <v>1</v>
      </c>
      <c r="I773" s="11">
        <f t="shared" si="16"/>
        <v>0.05</v>
      </c>
      <c r="J773" s="11">
        <v>24</v>
      </c>
      <c r="K773" s="11">
        <v>4.8</v>
      </c>
      <c r="L773" s="11" t="s">
        <v>35</v>
      </c>
      <c r="M773" s="11" t="s">
        <v>35</v>
      </c>
      <c r="N773" s="11" t="s">
        <v>35</v>
      </c>
      <c r="O773" s="11" t="s">
        <v>35</v>
      </c>
      <c r="P773" s="11" t="s">
        <v>35</v>
      </c>
      <c r="Q773" s="11" t="s">
        <v>35</v>
      </c>
      <c r="R773" s="11">
        <v>4</v>
      </c>
      <c r="V773" s="11">
        <v>0</v>
      </c>
      <c r="Y773" s="11">
        <v>1</v>
      </c>
      <c r="Z773" s="11" t="s">
        <v>209</v>
      </c>
    </row>
    <row r="774" spans="1:27" x14ac:dyDescent="0.25">
      <c r="A774" s="8">
        <v>41579</v>
      </c>
      <c r="B774" s="9">
        <v>3</v>
      </c>
      <c r="C774" s="10" t="s">
        <v>25</v>
      </c>
      <c r="D774" s="10" t="s">
        <v>50</v>
      </c>
      <c r="E774" s="11" t="s">
        <v>27</v>
      </c>
      <c r="F774" s="10" t="s">
        <v>78</v>
      </c>
      <c r="G774" s="13" t="s">
        <v>79</v>
      </c>
      <c r="H774" s="11">
        <v>1</v>
      </c>
      <c r="I774" s="11">
        <f t="shared" si="16"/>
        <v>0.05</v>
      </c>
      <c r="J774" s="11">
        <v>24</v>
      </c>
      <c r="K774" s="11">
        <v>4.8</v>
      </c>
      <c r="L774" s="11" t="s">
        <v>35</v>
      </c>
      <c r="M774" s="11" t="s">
        <v>35</v>
      </c>
      <c r="N774" s="11" t="s">
        <v>35</v>
      </c>
      <c r="O774" s="11" t="s">
        <v>35</v>
      </c>
      <c r="P774" s="11" t="s">
        <v>35</v>
      </c>
      <c r="Q774" s="11" t="s">
        <v>35</v>
      </c>
      <c r="R774" s="11">
        <v>5</v>
      </c>
      <c r="V774" s="11">
        <v>0</v>
      </c>
      <c r="Y774" s="11">
        <v>1</v>
      </c>
      <c r="Z774" s="11" t="s">
        <v>479</v>
      </c>
    </row>
    <row r="775" spans="1:27" x14ac:dyDescent="0.25">
      <c r="A775" s="8">
        <v>41579</v>
      </c>
      <c r="B775" s="9">
        <v>3</v>
      </c>
      <c r="C775" s="10" t="s">
        <v>25</v>
      </c>
      <c r="D775" s="10" t="s">
        <v>50</v>
      </c>
      <c r="E775" s="11" t="s">
        <v>27</v>
      </c>
      <c r="F775" s="10" t="s">
        <v>78</v>
      </c>
      <c r="G775" s="13" t="s">
        <v>79</v>
      </c>
      <c r="H775" s="11">
        <v>1</v>
      </c>
      <c r="I775" s="11">
        <f t="shared" si="16"/>
        <v>0.05</v>
      </c>
      <c r="J775" s="11">
        <v>24</v>
      </c>
      <c r="K775" s="11">
        <v>4.8</v>
      </c>
      <c r="L775" s="11" t="s">
        <v>35</v>
      </c>
      <c r="M775" s="11" t="s">
        <v>35</v>
      </c>
      <c r="N775" s="11" t="s">
        <v>35</v>
      </c>
      <c r="O775" s="11" t="s">
        <v>35</v>
      </c>
      <c r="P775" s="11" t="s">
        <v>35</v>
      </c>
      <c r="Q775" s="11" t="s">
        <v>35</v>
      </c>
      <c r="R775" s="11">
        <v>6</v>
      </c>
      <c r="V775" s="11">
        <v>0</v>
      </c>
      <c r="Y775" s="11">
        <v>0</v>
      </c>
    </row>
    <row r="776" spans="1:27" x14ac:dyDescent="0.25">
      <c r="A776" s="8">
        <v>41579</v>
      </c>
      <c r="B776" s="9">
        <v>3</v>
      </c>
      <c r="C776" s="10" t="s">
        <v>25</v>
      </c>
      <c r="D776" s="10" t="s">
        <v>50</v>
      </c>
      <c r="E776" s="11" t="s">
        <v>27</v>
      </c>
      <c r="F776" s="10" t="s">
        <v>78</v>
      </c>
      <c r="G776" s="13" t="s">
        <v>86</v>
      </c>
      <c r="H776" s="11">
        <v>1</v>
      </c>
      <c r="I776" s="11">
        <f t="shared" si="16"/>
        <v>0.05</v>
      </c>
      <c r="J776" s="11">
        <v>24</v>
      </c>
      <c r="K776" s="11">
        <v>4.8</v>
      </c>
      <c r="L776" s="11" t="s">
        <v>35</v>
      </c>
      <c r="M776" s="11" t="s">
        <v>35</v>
      </c>
      <c r="N776" s="11" t="s">
        <v>35</v>
      </c>
      <c r="O776" s="11" t="s">
        <v>35</v>
      </c>
      <c r="P776" s="11" t="s">
        <v>35</v>
      </c>
      <c r="Q776" s="11" t="s">
        <v>35</v>
      </c>
      <c r="R776" s="11">
        <v>7</v>
      </c>
      <c r="V776" s="318">
        <v>1</v>
      </c>
      <c r="W776" s="318"/>
      <c r="X776" s="318" t="s">
        <v>214</v>
      </c>
      <c r="Y776" s="11">
        <v>1</v>
      </c>
      <c r="Z776" s="11" t="s">
        <v>138</v>
      </c>
    </row>
    <row r="777" spans="1:27" x14ac:dyDescent="0.25">
      <c r="A777" s="8">
        <v>41579</v>
      </c>
      <c r="B777" s="9">
        <v>3</v>
      </c>
      <c r="C777" s="10" t="s">
        <v>25</v>
      </c>
      <c r="D777" s="10" t="s">
        <v>50</v>
      </c>
      <c r="E777" s="11" t="s">
        <v>27</v>
      </c>
      <c r="F777" s="10" t="s">
        <v>78</v>
      </c>
      <c r="G777" s="13" t="s">
        <v>81</v>
      </c>
      <c r="H777" s="11">
        <v>1</v>
      </c>
      <c r="I777" s="11">
        <f t="shared" si="16"/>
        <v>0.05</v>
      </c>
      <c r="J777" s="11">
        <v>24</v>
      </c>
      <c r="K777" s="11">
        <v>4.8</v>
      </c>
      <c r="L777" s="11" t="s">
        <v>35</v>
      </c>
      <c r="M777" s="11" t="s">
        <v>35</v>
      </c>
      <c r="N777" s="11" t="s">
        <v>35</v>
      </c>
      <c r="O777" s="11" t="s">
        <v>35</v>
      </c>
      <c r="P777" s="11" t="s">
        <v>35</v>
      </c>
      <c r="Q777" s="11" t="s">
        <v>35</v>
      </c>
      <c r="R777" s="11">
        <v>8</v>
      </c>
      <c r="V777" s="11">
        <v>0</v>
      </c>
      <c r="Y777" s="11">
        <v>0</v>
      </c>
    </row>
    <row r="778" spans="1:27" x14ac:dyDescent="0.25">
      <c r="A778" s="8">
        <v>41579</v>
      </c>
      <c r="B778" s="9">
        <v>3</v>
      </c>
      <c r="C778" s="10" t="s">
        <v>25</v>
      </c>
      <c r="D778" s="10" t="s">
        <v>50</v>
      </c>
      <c r="E778" s="11" t="s">
        <v>27</v>
      </c>
      <c r="F778" s="10" t="s">
        <v>78</v>
      </c>
      <c r="G778" s="13" t="s">
        <v>79</v>
      </c>
      <c r="H778" s="11">
        <v>1</v>
      </c>
      <c r="I778" s="11">
        <f t="shared" si="16"/>
        <v>0.05</v>
      </c>
      <c r="J778" s="11">
        <v>24</v>
      </c>
      <c r="K778" s="11">
        <v>4.8</v>
      </c>
      <c r="L778" s="11" t="s">
        <v>35</v>
      </c>
      <c r="M778" s="11" t="s">
        <v>35</v>
      </c>
      <c r="N778" s="11" t="s">
        <v>35</v>
      </c>
      <c r="O778" s="11" t="s">
        <v>35</v>
      </c>
      <c r="P778" s="11" t="s">
        <v>35</v>
      </c>
      <c r="Q778" s="11" t="s">
        <v>35</v>
      </c>
      <c r="R778" s="11">
        <v>9</v>
      </c>
      <c r="V778" s="11">
        <v>0</v>
      </c>
      <c r="Y778" s="11">
        <v>0</v>
      </c>
    </row>
    <row r="779" spans="1:27" x14ac:dyDescent="0.25">
      <c r="A779" s="8">
        <v>41579</v>
      </c>
      <c r="B779" s="9">
        <v>3</v>
      </c>
      <c r="C779" s="10" t="s">
        <v>25</v>
      </c>
      <c r="D779" s="10" t="s">
        <v>50</v>
      </c>
      <c r="E779" s="11" t="s">
        <v>27</v>
      </c>
      <c r="F779" s="10" t="s">
        <v>78</v>
      </c>
      <c r="G779" s="13" t="s">
        <v>86</v>
      </c>
      <c r="H779" s="11">
        <v>1</v>
      </c>
      <c r="I779" s="11">
        <f t="shared" si="16"/>
        <v>0.05</v>
      </c>
      <c r="J779" s="11">
        <v>24</v>
      </c>
      <c r="K779" s="11">
        <v>4.8</v>
      </c>
      <c r="L779" s="11" t="s">
        <v>35</v>
      </c>
      <c r="M779" s="11" t="s">
        <v>35</v>
      </c>
      <c r="N779" s="11" t="s">
        <v>35</v>
      </c>
      <c r="O779" s="11" t="s">
        <v>35</v>
      </c>
      <c r="P779" s="11" t="s">
        <v>35</v>
      </c>
      <c r="Q779" s="11" t="s">
        <v>35</v>
      </c>
      <c r="R779" s="11">
        <v>10</v>
      </c>
      <c r="V779" s="318">
        <v>1</v>
      </c>
      <c r="W779" s="318"/>
      <c r="X779" s="318" t="s">
        <v>214</v>
      </c>
      <c r="Y779" s="11">
        <v>0</v>
      </c>
      <c r="AA779" s="11" t="s">
        <v>462</v>
      </c>
    </row>
    <row r="780" spans="1:27" x14ac:dyDescent="0.25">
      <c r="A780" s="8">
        <v>41579</v>
      </c>
      <c r="B780" s="9">
        <v>3</v>
      </c>
      <c r="C780" s="10" t="s">
        <v>25</v>
      </c>
      <c r="D780" s="10" t="s">
        <v>26</v>
      </c>
      <c r="E780" s="11" t="s">
        <v>27</v>
      </c>
      <c r="F780" s="10" t="s">
        <v>78</v>
      </c>
      <c r="G780" s="13" t="s">
        <v>107</v>
      </c>
      <c r="H780" s="11">
        <v>1</v>
      </c>
      <c r="I780" s="11">
        <f t="shared" si="16"/>
        <v>0.05</v>
      </c>
      <c r="J780" s="11">
        <v>24</v>
      </c>
      <c r="K780" s="11" t="s">
        <v>34</v>
      </c>
      <c r="L780" s="11" t="s">
        <v>35</v>
      </c>
      <c r="M780" s="11" t="s">
        <v>35</v>
      </c>
      <c r="N780" s="11" t="s">
        <v>35</v>
      </c>
      <c r="O780" s="11" t="s">
        <v>35</v>
      </c>
      <c r="P780" s="11" t="s">
        <v>35</v>
      </c>
      <c r="Q780" s="11" t="s">
        <v>35</v>
      </c>
      <c r="R780" s="11">
        <v>1</v>
      </c>
      <c r="V780" s="11">
        <v>0</v>
      </c>
      <c r="Y780" s="11">
        <v>1</v>
      </c>
      <c r="Z780" s="11" t="s">
        <v>410</v>
      </c>
    </row>
    <row r="781" spans="1:27" x14ac:dyDescent="0.25">
      <c r="A781" s="8">
        <v>41579</v>
      </c>
      <c r="B781" s="9">
        <v>3</v>
      </c>
      <c r="C781" s="10" t="s">
        <v>25</v>
      </c>
      <c r="D781" s="10" t="s">
        <v>26</v>
      </c>
      <c r="E781" s="11" t="s">
        <v>27</v>
      </c>
      <c r="F781" s="10" t="s">
        <v>78</v>
      </c>
      <c r="G781" s="13" t="s">
        <v>79</v>
      </c>
      <c r="H781" s="11">
        <v>1</v>
      </c>
      <c r="I781" s="11">
        <f t="shared" si="16"/>
        <v>0.05</v>
      </c>
      <c r="J781" s="11">
        <v>24</v>
      </c>
      <c r="K781" s="11" t="s">
        <v>34</v>
      </c>
      <c r="L781" s="11" t="s">
        <v>35</v>
      </c>
      <c r="M781" s="11" t="s">
        <v>35</v>
      </c>
      <c r="N781" s="11" t="s">
        <v>35</v>
      </c>
      <c r="O781" s="11" t="s">
        <v>35</v>
      </c>
      <c r="P781" s="11" t="s">
        <v>35</v>
      </c>
      <c r="Q781" s="11" t="s">
        <v>35</v>
      </c>
      <c r="R781" s="11">
        <v>2</v>
      </c>
      <c r="V781" s="318">
        <v>0</v>
      </c>
      <c r="W781" s="318" t="s">
        <v>209</v>
      </c>
      <c r="X781" s="318" t="s">
        <v>213</v>
      </c>
      <c r="Y781" s="11">
        <v>1</v>
      </c>
      <c r="Z781" s="11" t="s">
        <v>209</v>
      </c>
    </row>
    <row r="782" spans="1:27" x14ac:dyDescent="0.25">
      <c r="A782" s="8">
        <v>41579</v>
      </c>
      <c r="B782" s="9">
        <v>3</v>
      </c>
      <c r="C782" s="10" t="s">
        <v>25</v>
      </c>
      <c r="D782" s="10" t="s">
        <v>26</v>
      </c>
      <c r="E782" s="11" t="s">
        <v>27</v>
      </c>
      <c r="F782" s="10" t="s">
        <v>78</v>
      </c>
      <c r="G782" s="13" t="s">
        <v>81</v>
      </c>
      <c r="H782" s="11">
        <v>1</v>
      </c>
      <c r="I782" s="11">
        <f t="shared" si="16"/>
        <v>0.05</v>
      </c>
      <c r="J782" s="11">
        <v>24</v>
      </c>
      <c r="K782" s="11" t="s">
        <v>34</v>
      </c>
      <c r="L782" s="11" t="s">
        <v>35</v>
      </c>
      <c r="M782" s="11" t="s">
        <v>35</v>
      </c>
      <c r="N782" s="11" t="s">
        <v>35</v>
      </c>
      <c r="O782" s="11" t="s">
        <v>35</v>
      </c>
      <c r="P782" s="11" t="s">
        <v>35</v>
      </c>
      <c r="Q782" s="11" t="s">
        <v>35</v>
      </c>
      <c r="R782" s="11">
        <v>3</v>
      </c>
      <c r="V782" s="11">
        <v>0</v>
      </c>
      <c r="Y782" s="11">
        <v>0</v>
      </c>
    </row>
    <row r="783" spans="1:27" x14ac:dyDescent="0.25">
      <c r="A783" s="8">
        <v>41579</v>
      </c>
      <c r="B783" s="9">
        <v>3</v>
      </c>
      <c r="C783" s="10" t="s">
        <v>25</v>
      </c>
      <c r="D783" s="10" t="s">
        <v>26</v>
      </c>
      <c r="E783" s="11" t="s">
        <v>27</v>
      </c>
      <c r="F783" s="10" t="s">
        <v>78</v>
      </c>
      <c r="G783" s="13" t="s">
        <v>83</v>
      </c>
      <c r="H783" s="11">
        <v>1</v>
      </c>
      <c r="I783" s="11">
        <f t="shared" si="16"/>
        <v>0.05</v>
      </c>
      <c r="J783" s="11">
        <v>24</v>
      </c>
      <c r="K783" s="11" t="s">
        <v>34</v>
      </c>
      <c r="L783" s="11" t="s">
        <v>35</v>
      </c>
      <c r="M783" s="11" t="s">
        <v>35</v>
      </c>
      <c r="N783" s="11" t="s">
        <v>35</v>
      </c>
      <c r="O783" s="11" t="s">
        <v>35</v>
      </c>
      <c r="P783" s="11" t="s">
        <v>35</v>
      </c>
      <c r="Q783" s="11" t="s">
        <v>35</v>
      </c>
      <c r="R783" s="11">
        <v>4</v>
      </c>
      <c r="V783" s="11">
        <v>0</v>
      </c>
      <c r="X783" s="11" t="s">
        <v>29</v>
      </c>
      <c r="Y783" s="11">
        <v>0</v>
      </c>
    </row>
    <row r="784" spans="1:27" x14ac:dyDescent="0.25">
      <c r="A784" s="8">
        <v>41579</v>
      </c>
      <c r="B784" s="9">
        <v>3</v>
      </c>
      <c r="C784" s="10" t="s">
        <v>25</v>
      </c>
      <c r="D784" s="10" t="s">
        <v>26</v>
      </c>
      <c r="E784" s="11" t="s">
        <v>27</v>
      </c>
      <c r="F784" s="10" t="s">
        <v>78</v>
      </c>
      <c r="G784" s="13" t="s">
        <v>103</v>
      </c>
      <c r="H784" s="11">
        <v>1</v>
      </c>
      <c r="I784" s="11">
        <f t="shared" si="16"/>
        <v>0.05</v>
      </c>
      <c r="J784" s="11">
        <v>24</v>
      </c>
      <c r="K784" s="11" t="s">
        <v>34</v>
      </c>
      <c r="L784" s="11" t="s">
        <v>35</v>
      </c>
      <c r="M784" s="11" t="s">
        <v>35</v>
      </c>
      <c r="N784" s="11" t="s">
        <v>35</v>
      </c>
      <c r="O784" s="11" t="s">
        <v>35</v>
      </c>
      <c r="P784" s="11" t="s">
        <v>35</v>
      </c>
      <c r="Q784" s="11" t="s">
        <v>35</v>
      </c>
      <c r="R784" s="11">
        <v>5</v>
      </c>
      <c r="V784" s="11">
        <v>0</v>
      </c>
      <c r="X784" s="11" t="s">
        <v>439</v>
      </c>
      <c r="Y784" s="11">
        <v>0</v>
      </c>
    </row>
    <row r="785" spans="1:27" x14ac:dyDescent="0.25">
      <c r="A785" s="8">
        <v>41579</v>
      </c>
      <c r="B785" s="9">
        <v>3</v>
      </c>
      <c r="C785" s="10" t="s">
        <v>25</v>
      </c>
      <c r="D785" s="10" t="s">
        <v>26</v>
      </c>
      <c r="E785" s="11" t="s">
        <v>27</v>
      </c>
      <c r="F785" s="10" t="s">
        <v>78</v>
      </c>
      <c r="G785" s="13" t="s">
        <v>89</v>
      </c>
      <c r="H785" s="11">
        <v>1</v>
      </c>
      <c r="I785" s="11">
        <f t="shared" si="16"/>
        <v>0.05</v>
      </c>
      <c r="J785" s="11">
        <v>24</v>
      </c>
      <c r="K785" s="11" t="s">
        <v>34</v>
      </c>
      <c r="L785" s="11" t="s">
        <v>35</v>
      </c>
      <c r="M785" s="11" t="s">
        <v>35</v>
      </c>
      <c r="N785" s="11" t="s">
        <v>35</v>
      </c>
      <c r="O785" s="11" t="s">
        <v>35</v>
      </c>
      <c r="P785" s="11" t="s">
        <v>35</v>
      </c>
      <c r="Q785" s="11" t="s">
        <v>35</v>
      </c>
      <c r="R785" s="11">
        <v>6</v>
      </c>
      <c r="V785" s="318">
        <v>1</v>
      </c>
      <c r="W785" s="318"/>
      <c r="X785" s="318" t="s">
        <v>438</v>
      </c>
      <c r="Y785" s="11">
        <v>0</v>
      </c>
      <c r="AA785" s="11" t="s">
        <v>462</v>
      </c>
    </row>
    <row r="786" spans="1:27" x14ac:dyDescent="0.25">
      <c r="A786" s="8">
        <v>41579</v>
      </c>
      <c r="B786" s="9">
        <v>3</v>
      </c>
      <c r="C786" s="10" t="s">
        <v>25</v>
      </c>
      <c r="D786" s="10" t="s">
        <v>26</v>
      </c>
      <c r="E786" s="11" t="s">
        <v>27</v>
      </c>
      <c r="F786" s="10" t="s">
        <v>78</v>
      </c>
      <c r="G786" s="13" t="s">
        <v>79</v>
      </c>
      <c r="H786" s="11">
        <v>1</v>
      </c>
      <c r="I786" s="11">
        <f t="shared" si="16"/>
        <v>0.05</v>
      </c>
      <c r="J786" s="11">
        <v>24</v>
      </c>
      <c r="K786" s="11" t="s">
        <v>34</v>
      </c>
      <c r="L786" s="11" t="s">
        <v>35</v>
      </c>
      <c r="M786" s="11" t="s">
        <v>35</v>
      </c>
      <c r="N786" s="11" t="s">
        <v>35</v>
      </c>
      <c r="O786" s="11" t="s">
        <v>35</v>
      </c>
      <c r="P786" s="11" t="s">
        <v>35</v>
      </c>
      <c r="Q786" s="11" t="s">
        <v>35</v>
      </c>
      <c r="R786" s="11">
        <v>7</v>
      </c>
      <c r="V786" s="11">
        <v>0</v>
      </c>
      <c r="X786" s="11" t="s">
        <v>217</v>
      </c>
      <c r="Y786" s="11">
        <v>0</v>
      </c>
    </row>
    <row r="787" spans="1:27" x14ac:dyDescent="0.25">
      <c r="A787" s="8">
        <v>41579</v>
      </c>
      <c r="B787" s="9">
        <v>3</v>
      </c>
      <c r="C787" s="10" t="s">
        <v>25</v>
      </c>
      <c r="D787" s="10" t="s">
        <v>26</v>
      </c>
      <c r="E787" s="11" t="s">
        <v>27</v>
      </c>
      <c r="F787" s="10" t="s">
        <v>78</v>
      </c>
      <c r="G787" s="13" t="s">
        <v>79</v>
      </c>
      <c r="H787" s="11">
        <v>1</v>
      </c>
      <c r="I787" s="11">
        <f t="shared" si="16"/>
        <v>0.05</v>
      </c>
      <c r="J787" s="11">
        <v>24</v>
      </c>
      <c r="K787" s="11" t="s">
        <v>34</v>
      </c>
      <c r="L787" s="11" t="s">
        <v>35</v>
      </c>
      <c r="M787" s="11" t="s">
        <v>35</v>
      </c>
      <c r="N787" s="11" t="s">
        <v>35</v>
      </c>
      <c r="O787" s="11" t="s">
        <v>35</v>
      </c>
      <c r="P787" s="11" t="s">
        <v>35</v>
      </c>
      <c r="Q787" s="11" t="s">
        <v>35</v>
      </c>
      <c r="R787" s="11">
        <v>8</v>
      </c>
      <c r="V787" s="11">
        <v>0</v>
      </c>
      <c r="X787" s="11" t="s">
        <v>217</v>
      </c>
      <c r="Y787" s="11">
        <v>0</v>
      </c>
    </row>
    <row r="788" spans="1:27" x14ac:dyDescent="0.25">
      <c r="A788" s="8">
        <v>41579</v>
      </c>
      <c r="B788" s="9">
        <v>3</v>
      </c>
      <c r="C788" s="10" t="s">
        <v>25</v>
      </c>
      <c r="D788" s="10" t="s">
        <v>26</v>
      </c>
      <c r="E788" s="11" t="s">
        <v>27</v>
      </c>
      <c r="F788" s="10" t="s">
        <v>78</v>
      </c>
      <c r="G788" s="13" t="s">
        <v>92</v>
      </c>
      <c r="H788" s="11">
        <v>1</v>
      </c>
      <c r="I788" s="11">
        <f t="shared" si="16"/>
        <v>0.05</v>
      </c>
      <c r="J788" s="11">
        <v>24</v>
      </c>
      <c r="K788" s="11" t="s">
        <v>34</v>
      </c>
      <c r="L788" s="11" t="s">
        <v>35</v>
      </c>
      <c r="M788" s="11" t="s">
        <v>35</v>
      </c>
      <c r="N788" s="11" t="s">
        <v>35</v>
      </c>
      <c r="O788" s="11" t="s">
        <v>35</v>
      </c>
      <c r="P788" s="11" t="s">
        <v>35</v>
      </c>
      <c r="Q788" s="11" t="s">
        <v>35</v>
      </c>
      <c r="R788" s="11">
        <v>9</v>
      </c>
      <c r="V788" s="11">
        <v>0</v>
      </c>
      <c r="X788" s="11" t="s">
        <v>217</v>
      </c>
      <c r="Y788" s="11">
        <v>1</v>
      </c>
      <c r="Z788" s="11" t="s">
        <v>209</v>
      </c>
    </row>
    <row r="789" spans="1:27" x14ac:dyDescent="0.25">
      <c r="A789" s="8">
        <v>41579</v>
      </c>
      <c r="B789" s="9">
        <v>3</v>
      </c>
      <c r="C789" s="10" t="s">
        <v>25</v>
      </c>
      <c r="D789" s="10" t="s">
        <v>26</v>
      </c>
      <c r="E789" s="11" t="s">
        <v>27</v>
      </c>
      <c r="F789" s="10" t="s">
        <v>78</v>
      </c>
      <c r="G789" s="13" t="s">
        <v>83</v>
      </c>
      <c r="H789" s="11">
        <v>1</v>
      </c>
      <c r="I789" s="11">
        <f t="shared" si="16"/>
        <v>0.05</v>
      </c>
      <c r="J789" s="11">
        <v>24</v>
      </c>
      <c r="K789" s="11" t="s">
        <v>34</v>
      </c>
      <c r="L789" s="11" t="s">
        <v>35</v>
      </c>
      <c r="M789" s="11" t="s">
        <v>35</v>
      </c>
      <c r="N789" s="11" t="s">
        <v>35</v>
      </c>
      <c r="O789" s="11" t="s">
        <v>35</v>
      </c>
      <c r="P789" s="11" t="s">
        <v>35</v>
      </c>
      <c r="Q789" s="11" t="s">
        <v>35</v>
      </c>
      <c r="R789" s="11">
        <v>10</v>
      </c>
      <c r="V789" s="11">
        <v>1</v>
      </c>
      <c r="W789" s="11" t="s">
        <v>147</v>
      </c>
      <c r="X789" s="11" t="s">
        <v>216</v>
      </c>
      <c r="Y789" s="11">
        <v>0</v>
      </c>
      <c r="AA789" s="11" t="s">
        <v>491</v>
      </c>
    </row>
    <row r="790" spans="1:27" x14ac:dyDescent="0.25">
      <c r="A790" s="8">
        <v>41585</v>
      </c>
      <c r="B790" s="9">
        <v>4</v>
      </c>
      <c r="C790" s="10" t="s">
        <v>25</v>
      </c>
      <c r="D790" s="10" t="s">
        <v>47</v>
      </c>
      <c r="E790" s="11" t="s">
        <v>27</v>
      </c>
      <c r="F790" s="10" t="s">
        <v>78</v>
      </c>
      <c r="G790" s="14" t="s">
        <v>89</v>
      </c>
      <c r="H790" s="11">
        <v>1</v>
      </c>
      <c r="I790" s="11">
        <f t="shared" si="16"/>
        <v>0.05</v>
      </c>
      <c r="J790" s="11">
        <v>24</v>
      </c>
      <c r="K790" s="11">
        <v>4.5</v>
      </c>
      <c r="L790" s="11" t="s">
        <v>35</v>
      </c>
      <c r="M790" s="11" t="s">
        <v>35</v>
      </c>
      <c r="N790" s="11" t="s">
        <v>35</v>
      </c>
      <c r="O790" s="11" t="s">
        <v>35</v>
      </c>
      <c r="P790" s="11" t="s">
        <v>35</v>
      </c>
      <c r="Q790" s="11" t="s">
        <v>35</v>
      </c>
      <c r="R790" s="11">
        <v>1</v>
      </c>
      <c r="V790" s="318">
        <v>1</v>
      </c>
      <c r="W790" s="318"/>
      <c r="X790" s="318" t="s">
        <v>232</v>
      </c>
      <c r="Y790" s="318">
        <v>1</v>
      </c>
      <c r="Z790" s="318" t="s">
        <v>146</v>
      </c>
      <c r="AA790" s="318"/>
    </row>
    <row r="791" spans="1:27" x14ac:dyDescent="0.25">
      <c r="A791" s="8">
        <v>41585</v>
      </c>
      <c r="B791" s="9">
        <v>4</v>
      </c>
      <c r="C791" s="10" t="s">
        <v>25</v>
      </c>
      <c r="D791" s="10" t="s">
        <v>47</v>
      </c>
      <c r="E791" s="11" t="s">
        <v>27</v>
      </c>
      <c r="F791" s="10" t="s">
        <v>78</v>
      </c>
      <c r="G791" s="14" t="s">
        <v>92</v>
      </c>
      <c r="H791" s="11">
        <v>1</v>
      </c>
      <c r="I791" s="11">
        <f t="shared" si="16"/>
        <v>0.05</v>
      </c>
      <c r="J791" s="11">
        <v>24</v>
      </c>
      <c r="K791" s="11">
        <v>4.5</v>
      </c>
      <c r="L791" s="11" t="s">
        <v>35</v>
      </c>
      <c r="M791" s="11" t="s">
        <v>35</v>
      </c>
      <c r="N791" s="11" t="s">
        <v>35</v>
      </c>
      <c r="O791" s="11" t="s">
        <v>35</v>
      </c>
      <c r="P791" s="11" t="s">
        <v>35</v>
      </c>
      <c r="Q791" s="11" t="s">
        <v>35</v>
      </c>
      <c r="R791" s="11">
        <v>2</v>
      </c>
      <c r="V791" s="11">
        <v>0</v>
      </c>
      <c r="X791" s="11" t="s">
        <v>233</v>
      </c>
      <c r="Y791" s="318">
        <v>1</v>
      </c>
      <c r="Z791" s="318" t="s">
        <v>410</v>
      </c>
      <c r="AA791" s="318"/>
    </row>
    <row r="792" spans="1:27" x14ac:dyDescent="0.25">
      <c r="A792" s="8">
        <v>41585</v>
      </c>
      <c r="B792" s="9">
        <v>4</v>
      </c>
      <c r="C792" s="10" t="s">
        <v>25</v>
      </c>
      <c r="D792" s="10" t="s">
        <v>47</v>
      </c>
      <c r="E792" s="11" t="s">
        <v>27</v>
      </c>
      <c r="F792" s="10" t="s">
        <v>78</v>
      </c>
      <c r="G792" s="14" t="s">
        <v>83</v>
      </c>
      <c r="H792" s="11">
        <v>1</v>
      </c>
      <c r="I792" s="11">
        <f t="shared" ref="I792:I855" si="17">H792/20</f>
        <v>0.05</v>
      </c>
      <c r="J792" s="11">
        <v>24</v>
      </c>
      <c r="K792" s="11">
        <v>4.5</v>
      </c>
      <c r="L792" s="11" t="s">
        <v>35</v>
      </c>
      <c r="M792" s="11" t="s">
        <v>35</v>
      </c>
      <c r="N792" s="11" t="s">
        <v>35</v>
      </c>
      <c r="O792" s="11" t="s">
        <v>35</v>
      </c>
      <c r="P792" s="11" t="s">
        <v>35</v>
      </c>
      <c r="Q792" s="11" t="s">
        <v>35</v>
      </c>
      <c r="R792" s="11">
        <v>3</v>
      </c>
      <c r="V792" s="11">
        <v>0</v>
      </c>
      <c r="X792" s="11" t="s">
        <v>217</v>
      </c>
      <c r="Y792" s="11">
        <v>0</v>
      </c>
    </row>
    <row r="793" spans="1:27" x14ac:dyDescent="0.25">
      <c r="A793" s="8">
        <v>41585</v>
      </c>
      <c r="B793" s="9">
        <v>4</v>
      </c>
      <c r="C793" s="10" t="s">
        <v>25</v>
      </c>
      <c r="D793" s="10" t="s">
        <v>47</v>
      </c>
      <c r="E793" s="11" t="s">
        <v>27</v>
      </c>
      <c r="F793" s="10" t="s">
        <v>78</v>
      </c>
      <c r="G793" s="14" t="s">
        <v>92</v>
      </c>
      <c r="H793" s="11">
        <v>1</v>
      </c>
      <c r="I793" s="11">
        <f t="shared" si="17"/>
        <v>0.05</v>
      </c>
      <c r="J793" s="11">
        <v>24</v>
      </c>
      <c r="K793" s="11">
        <v>4.5</v>
      </c>
      <c r="L793" s="11" t="s">
        <v>35</v>
      </c>
      <c r="M793" s="11" t="s">
        <v>35</v>
      </c>
      <c r="N793" s="11" t="s">
        <v>35</v>
      </c>
      <c r="O793" s="11" t="s">
        <v>35</v>
      </c>
      <c r="P793" s="11" t="s">
        <v>35</v>
      </c>
      <c r="Q793" s="11" t="s">
        <v>35</v>
      </c>
      <c r="R793" s="11">
        <v>4</v>
      </c>
      <c r="V793" s="11">
        <v>0</v>
      </c>
      <c r="X793" s="11" t="s">
        <v>233</v>
      </c>
      <c r="Y793" s="318">
        <v>0</v>
      </c>
      <c r="Z793" s="318"/>
      <c r="AA793" s="318" t="s">
        <v>492</v>
      </c>
    </row>
    <row r="794" spans="1:27" x14ac:dyDescent="0.25">
      <c r="A794" s="8">
        <v>41585</v>
      </c>
      <c r="B794" s="9">
        <v>4</v>
      </c>
      <c r="C794" s="10" t="s">
        <v>25</v>
      </c>
      <c r="D794" s="10" t="s">
        <v>47</v>
      </c>
      <c r="E794" s="11" t="s">
        <v>27</v>
      </c>
      <c r="F794" s="10" t="s">
        <v>78</v>
      </c>
      <c r="G794" s="14" t="s">
        <v>79</v>
      </c>
      <c r="H794" s="11">
        <v>1</v>
      </c>
      <c r="I794" s="11">
        <f t="shared" si="17"/>
        <v>0.05</v>
      </c>
      <c r="J794" s="11">
        <v>24</v>
      </c>
      <c r="K794" s="11">
        <v>4.5</v>
      </c>
      <c r="L794" s="11" t="s">
        <v>35</v>
      </c>
      <c r="M794" s="11" t="s">
        <v>35</v>
      </c>
      <c r="N794" s="11" t="s">
        <v>35</v>
      </c>
      <c r="O794" s="11" t="s">
        <v>35</v>
      </c>
      <c r="P794" s="11" t="s">
        <v>35</v>
      </c>
      <c r="Q794" s="11" t="s">
        <v>35</v>
      </c>
      <c r="R794" s="11">
        <v>5</v>
      </c>
      <c r="V794" s="11">
        <v>0</v>
      </c>
      <c r="Y794" s="11">
        <v>0</v>
      </c>
    </row>
    <row r="795" spans="1:27" x14ac:dyDescent="0.25">
      <c r="A795" s="8">
        <v>41585</v>
      </c>
      <c r="B795" s="9">
        <v>4</v>
      </c>
      <c r="C795" s="10" t="s">
        <v>25</v>
      </c>
      <c r="D795" s="10" t="s">
        <v>47</v>
      </c>
      <c r="E795" s="11" t="s">
        <v>27</v>
      </c>
      <c r="F795" s="10" t="s">
        <v>78</v>
      </c>
      <c r="G795" s="14" t="s">
        <v>107</v>
      </c>
      <c r="H795" s="11">
        <v>1</v>
      </c>
      <c r="I795" s="11">
        <f t="shared" si="17"/>
        <v>0.05</v>
      </c>
      <c r="J795" s="11">
        <v>24</v>
      </c>
      <c r="K795" s="11">
        <v>4.5</v>
      </c>
      <c r="L795" s="11" t="s">
        <v>35</v>
      </c>
      <c r="M795" s="11" t="s">
        <v>35</v>
      </c>
      <c r="N795" s="11" t="s">
        <v>35</v>
      </c>
      <c r="O795" s="11" t="s">
        <v>35</v>
      </c>
      <c r="P795" s="11" t="s">
        <v>35</v>
      </c>
      <c r="Q795" s="11" t="s">
        <v>35</v>
      </c>
      <c r="R795" s="11">
        <v>6</v>
      </c>
      <c r="V795" s="11">
        <v>0</v>
      </c>
      <c r="Y795" s="11">
        <v>0</v>
      </c>
    </row>
    <row r="796" spans="1:27" x14ac:dyDescent="0.25">
      <c r="A796" s="8">
        <v>41585</v>
      </c>
      <c r="B796" s="9">
        <v>4</v>
      </c>
      <c r="C796" s="10" t="s">
        <v>25</v>
      </c>
      <c r="D796" s="10" t="s">
        <v>47</v>
      </c>
      <c r="E796" s="11" t="s">
        <v>27</v>
      </c>
      <c r="F796" s="10" t="s">
        <v>78</v>
      </c>
      <c r="G796" s="14" t="s">
        <v>92</v>
      </c>
      <c r="H796" s="11">
        <v>1</v>
      </c>
      <c r="I796" s="11">
        <f t="shared" si="17"/>
        <v>0.05</v>
      </c>
      <c r="J796" s="11">
        <v>24</v>
      </c>
      <c r="K796" s="11">
        <v>4.5</v>
      </c>
      <c r="L796" s="11" t="s">
        <v>35</v>
      </c>
      <c r="M796" s="11" t="s">
        <v>35</v>
      </c>
      <c r="N796" s="11" t="s">
        <v>35</v>
      </c>
      <c r="O796" s="11" t="s">
        <v>35</v>
      </c>
      <c r="P796" s="11" t="s">
        <v>35</v>
      </c>
      <c r="Q796" s="11" t="s">
        <v>35</v>
      </c>
      <c r="R796" s="11">
        <v>7</v>
      </c>
      <c r="V796" s="11">
        <v>0</v>
      </c>
      <c r="X796" s="11" t="s">
        <v>233</v>
      </c>
      <c r="Y796" s="318">
        <v>1</v>
      </c>
      <c r="Z796" s="318" t="s">
        <v>209</v>
      </c>
    </row>
    <row r="797" spans="1:27" x14ac:dyDescent="0.25">
      <c r="A797" s="8">
        <v>41585</v>
      </c>
      <c r="B797" s="9">
        <v>4</v>
      </c>
      <c r="C797" s="10" t="s">
        <v>25</v>
      </c>
      <c r="D797" s="10" t="s">
        <v>47</v>
      </c>
      <c r="E797" s="11" t="s">
        <v>27</v>
      </c>
      <c r="F797" s="10" t="s">
        <v>78</v>
      </c>
      <c r="G797" s="14" t="s">
        <v>92</v>
      </c>
      <c r="H797" s="11">
        <v>1</v>
      </c>
      <c r="I797" s="11">
        <f t="shared" si="17"/>
        <v>0.05</v>
      </c>
      <c r="J797" s="11">
        <v>24</v>
      </c>
      <c r="K797" s="11">
        <v>4.5</v>
      </c>
      <c r="L797" s="11" t="s">
        <v>35</v>
      </c>
      <c r="M797" s="11" t="s">
        <v>35</v>
      </c>
      <c r="N797" s="11" t="s">
        <v>35</v>
      </c>
      <c r="O797" s="11" t="s">
        <v>35</v>
      </c>
      <c r="P797" s="11" t="s">
        <v>35</v>
      </c>
      <c r="Q797" s="11" t="s">
        <v>35</v>
      </c>
      <c r="R797" s="11">
        <v>8</v>
      </c>
      <c r="V797" s="11">
        <v>0</v>
      </c>
      <c r="X797" s="11" t="s">
        <v>233</v>
      </c>
      <c r="Y797" s="318">
        <v>1</v>
      </c>
      <c r="Z797" s="318" t="s">
        <v>410</v>
      </c>
    </row>
    <row r="798" spans="1:27" x14ac:dyDescent="0.25">
      <c r="A798" s="8">
        <v>41585</v>
      </c>
      <c r="B798" s="9">
        <v>4</v>
      </c>
      <c r="C798" s="10" t="s">
        <v>25</v>
      </c>
      <c r="D798" s="10" t="s">
        <v>47</v>
      </c>
      <c r="E798" s="11" t="s">
        <v>27</v>
      </c>
      <c r="F798" s="10" t="s">
        <v>78</v>
      </c>
      <c r="G798" s="14" t="s">
        <v>92</v>
      </c>
      <c r="H798" s="11">
        <v>1</v>
      </c>
      <c r="I798" s="11">
        <f t="shared" si="17"/>
        <v>0.05</v>
      </c>
      <c r="J798" s="11">
        <v>24</v>
      </c>
      <c r="K798" s="11">
        <v>4.5</v>
      </c>
      <c r="L798" s="11" t="s">
        <v>35</v>
      </c>
      <c r="M798" s="11" t="s">
        <v>35</v>
      </c>
      <c r="N798" s="11" t="s">
        <v>35</v>
      </c>
      <c r="O798" s="11" t="s">
        <v>35</v>
      </c>
      <c r="P798" s="11" t="s">
        <v>35</v>
      </c>
      <c r="Q798" s="11" t="s">
        <v>35</v>
      </c>
      <c r="R798" s="11">
        <v>9</v>
      </c>
      <c r="V798" s="11">
        <v>0</v>
      </c>
      <c r="X798" s="11" t="s">
        <v>217</v>
      </c>
      <c r="Y798" s="318">
        <v>0</v>
      </c>
      <c r="Z798" s="318"/>
    </row>
    <row r="799" spans="1:27" x14ac:dyDescent="0.25">
      <c r="A799" s="8">
        <v>41585</v>
      </c>
      <c r="B799" s="9">
        <v>4</v>
      </c>
      <c r="C799" s="10" t="s">
        <v>25</v>
      </c>
      <c r="D799" s="10" t="s">
        <v>47</v>
      </c>
      <c r="E799" s="11" t="s">
        <v>27</v>
      </c>
      <c r="F799" s="10" t="s">
        <v>78</v>
      </c>
      <c r="G799" s="14" t="s">
        <v>86</v>
      </c>
      <c r="H799" s="11">
        <v>1</v>
      </c>
      <c r="I799" s="11">
        <f t="shared" si="17"/>
        <v>0.05</v>
      </c>
      <c r="J799" s="11">
        <v>24</v>
      </c>
      <c r="K799" s="11">
        <v>4.5</v>
      </c>
      <c r="L799" s="11" t="s">
        <v>35</v>
      </c>
      <c r="M799" s="11" t="s">
        <v>35</v>
      </c>
      <c r="N799" s="11" t="s">
        <v>35</v>
      </c>
      <c r="O799" s="11" t="s">
        <v>35</v>
      </c>
      <c r="P799" s="11" t="s">
        <v>35</v>
      </c>
      <c r="Q799" s="11" t="s">
        <v>35</v>
      </c>
      <c r="R799" s="11">
        <v>10</v>
      </c>
      <c r="V799" s="11">
        <v>0</v>
      </c>
      <c r="Y799" s="11">
        <v>0</v>
      </c>
    </row>
    <row r="800" spans="1:27" x14ac:dyDescent="0.25">
      <c r="A800" s="8">
        <v>41585</v>
      </c>
      <c r="B800" s="9">
        <v>4</v>
      </c>
      <c r="C800" s="10" t="s">
        <v>25</v>
      </c>
      <c r="D800" s="10" t="s">
        <v>50</v>
      </c>
      <c r="E800" s="11" t="s">
        <v>27</v>
      </c>
      <c r="F800" s="10" t="s">
        <v>78</v>
      </c>
      <c r="G800" s="14" t="s">
        <v>92</v>
      </c>
      <c r="H800" s="11">
        <v>1</v>
      </c>
      <c r="I800" s="11">
        <f t="shared" si="17"/>
        <v>0.05</v>
      </c>
      <c r="J800" s="11">
        <v>24</v>
      </c>
      <c r="K800" s="11">
        <v>4.8</v>
      </c>
      <c r="L800" s="11" t="s">
        <v>35</v>
      </c>
      <c r="M800" s="11" t="s">
        <v>35</v>
      </c>
      <c r="N800" s="11" t="s">
        <v>35</v>
      </c>
      <c r="O800" s="11" t="s">
        <v>35</v>
      </c>
      <c r="P800" s="11" t="s">
        <v>35</v>
      </c>
      <c r="Q800" s="11" t="s">
        <v>35</v>
      </c>
      <c r="R800" s="11">
        <v>1</v>
      </c>
      <c r="V800" s="11">
        <v>0</v>
      </c>
      <c r="X800" s="11" t="s">
        <v>233</v>
      </c>
      <c r="Y800" s="318">
        <v>1</v>
      </c>
      <c r="Z800" s="318" t="s">
        <v>209</v>
      </c>
    </row>
    <row r="801" spans="1:27" x14ac:dyDescent="0.25">
      <c r="A801" s="8">
        <v>41585</v>
      </c>
      <c r="B801" s="9">
        <v>4</v>
      </c>
      <c r="C801" s="10" t="s">
        <v>25</v>
      </c>
      <c r="D801" s="10" t="s">
        <v>50</v>
      </c>
      <c r="E801" s="11" t="s">
        <v>27</v>
      </c>
      <c r="F801" s="10" t="s">
        <v>78</v>
      </c>
      <c r="G801" s="14" t="s">
        <v>92</v>
      </c>
      <c r="H801" s="11">
        <v>1</v>
      </c>
      <c r="I801" s="11">
        <f t="shared" si="17"/>
        <v>0.05</v>
      </c>
      <c r="J801" s="11">
        <v>24</v>
      </c>
      <c r="K801" s="11">
        <v>4.8</v>
      </c>
      <c r="L801" s="11" t="s">
        <v>35</v>
      </c>
      <c r="M801" s="11" t="s">
        <v>35</v>
      </c>
      <c r="N801" s="11" t="s">
        <v>35</v>
      </c>
      <c r="O801" s="11" t="s">
        <v>35</v>
      </c>
      <c r="P801" s="11" t="s">
        <v>35</v>
      </c>
      <c r="Q801" s="11" t="s">
        <v>35</v>
      </c>
      <c r="R801" s="11">
        <v>2</v>
      </c>
      <c r="V801" s="11">
        <v>0</v>
      </c>
      <c r="X801" s="11" t="s">
        <v>233</v>
      </c>
      <c r="Y801" s="11">
        <v>1</v>
      </c>
      <c r="Z801" s="11" t="s">
        <v>209</v>
      </c>
    </row>
    <row r="802" spans="1:27" x14ac:dyDescent="0.25">
      <c r="A802" s="8">
        <v>41585</v>
      </c>
      <c r="B802" s="9">
        <v>4</v>
      </c>
      <c r="C802" s="10" t="s">
        <v>25</v>
      </c>
      <c r="D802" s="10" t="s">
        <v>50</v>
      </c>
      <c r="E802" s="11" t="s">
        <v>27</v>
      </c>
      <c r="F802" s="10" t="s">
        <v>78</v>
      </c>
      <c r="G802" s="14" t="s">
        <v>86</v>
      </c>
      <c r="H802" s="11">
        <v>1</v>
      </c>
      <c r="I802" s="11">
        <f t="shared" si="17"/>
        <v>0.05</v>
      </c>
      <c r="J802" s="11">
        <v>24</v>
      </c>
      <c r="K802" s="11">
        <v>4.8</v>
      </c>
      <c r="L802" s="11" t="s">
        <v>35</v>
      </c>
      <c r="M802" s="11" t="s">
        <v>35</v>
      </c>
      <c r="N802" s="11" t="s">
        <v>35</v>
      </c>
      <c r="O802" s="11" t="s">
        <v>35</v>
      </c>
      <c r="P802" s="11" t="s">
        <v>35</v>
      </c>
      <c r="Q802" s="11" t="s">
        <v>35</v>
      </c>
      <c r="R802" s="11">
        <v>3</v>
      </c>
      <c r="V802" s="11">
        <v>0</v>
      </c>
      <c r="X802" s="11" t="s">
        <v>236</v>
      </c>
      <c r="Y802" s="11">
        <v>0</v>
      </c>
    </row>
    <row r="803" spans="1:27" x14ac:dyDescent="0.25">
      <c r="A803" s="8">
        <v>41585</v>
      </c>
      <c r="B803" s="9">
        <v>4</v>
      </c>
      <c r="C803" s="10" t="s">
        <v>25</v>
      </c>
      <c r="D803" s="10" t="s">
        <v>50</v>
      </c>
      <c r="E803" s="11" t="s">
        <v>27</v>
      </c>
      <c r="F803" s="10" t="s">
        <v>78</v>
      </c>
      <c r="G803" s="14" t="s">
        <v>92</v>
      </c>
      <c r="H803" s="11">
        <v>1</v>
      </c>
      <c r="I803" s="11">
        <f t="shared" si="17"/>
        <v>0.05</v>
      </c>
      <c r="J803" s="11">
        <v>24</v>
      </c>
      <c r="K803" s="11">
        <v>4.8</v>
      </c>
      <c r="L803" s="11" t="s">
        <v>35</v>
      </c>
      <c r="M803" s="11" t="s">
        <v>35</v>
      </c>
      <c r="N803" s="11" t="s">
        <v>35</v>
      </c>
      <c r="O803" s="11" t="s">
        <v>35</v>
      </c>
      <c r="P803" s="11" t="s">
        <v>35</v>
      </c>
      <c r="Q803" s="11" t="s">
        <v>35</v>
      </c>
      <c r="R803" s="11">
        <v>4</v>
      </c>
      <c r="V803" s="11">
        <v>0</v>
      </c>
      <c r="X803" s="11" t="s">
        <v>233</v>
      </c>
      <c r="Y803" s="11">
        <v>1</v>
      </c>
      <c r="Z803" s="11" t="s">
        <v>479</v>
      </c>
    </row>
    <row r="804" spans="1:27" x14ac:dyDescent="0.25">
      <c r="A804" s="8">
        <v>41585</v>
      </c>
      <c r="B804" s="9">
        <v>4</v>
      </c>
      <c r="C804" s="10" t="s">
        <v>25</v>
      </c>
      <c r="D804" s="10" t="s">
        <v>50</v>
      </c>
      <c r="E804" s="11" t="s">
        <v>27</v>
      </c>
      <c r="F804" s="10" t="s">
        <v>78</v>
      </c>
      <c r="G804" s="14" t="s">
        <v>79</v>
      </c>
      <c r="H804" s="11">
        <v>1</v>
      </c>
      <c r="I804" s="11">
        <f t="shared" si="17"/>
        <v>0.05</v>
      </c>
      <c r="J804" s="11">
        <v>24</v>
      </c>
      <c r="K804" s="11">
        <v>4.8</v>
      </c>
      <c r="L804" s="11" t="s">
        <v>35</v>
      </c>
      <c r="M804" s="11" t="s">
        <v>35</v>
      </c>
      <c r="N804" s="11" t="s">
        <v>35</v>
      </c>
      <c r="O804" s="11" t="s">
        <v>35</v>
      </c>
      <c r="P804" s="11" t="s">
        <v>35</v>
      </c>
      <c r="Q804" s="11" t="s">
        <v>35</v>
      </c>
      <c r="R804" s="11">
        <v>5</v>
      </c>
      <c r="V804" s="11">
        <v>0</v>
      </c>
      <c r="Y804" s="11">
        <v>0</v>
      </c>
    </row>
    <row r="805" spans="1:27" x14ac:dyDescent="0.25">
      <c r="A805" s="8">
        <v>41585</v>
      </c>
      <c r="B805" s="9">
        <v>4</v>
      </c>
      <c r="C805" s="10" t="s">
        <v>25</v>
      </c>
      <c r="D805" s="10" t="s">
        <v>50</v>
      </c>
      <c r="E805" s="11" t="s">
        <v>27</v>
      </c>
      <c r="F805" s="10" t="s">
        <v>78</v>
      </c>
      <c r="G805" s="14" t="s">
        <v>79</v>
      </c>
      <c r="H805" s="11">
        <v>1</v>
      </c>
      <c r="I805" s="11">
        <f t="shared" si="17"/>
        <v>0.05</v>
      </c>
      <c r="J805" s="11">
        <v>24</v>
      </c>
      <c r="K805" s="11">
        <v>4.8</v>
      </c>
      <c r="L805" s="11" t="s">
        <v>35</v>
      </c>
      <c r="M805" s="11" t="s">
        <v>35</v>
      </c>
      <c r="N805" s="11" t="s">
        <v>35</v>
      </c>
      <c r="O805" s="11" t="s">
        <v>35</v>
      </c>
      <c r="P805" s="11" t="s">
        <v>35</v>
      </c>
      <c r="Q805" s="11" t="s">
        <v>35</v>
      </c>
      <c r="R805" s="11">
        <v>6</v>
      </c>
      <c r="V805" s="11">
        <v>0</v>
      </c>
      <c r="X805" s="11" t="s">
        <v>237</v>
      </c>
      <c r="Y805" s="11">
        <v>0</v>
      </c>
      <c r="AA805" s="11" t="s">
        <v>462</v>
      </c>
    </row>
    <row r="806" spans="1:27" x14ac:dyDescent="0.25">
      <c r="A806" s="8">
        <v>41585</v>
      </c>
      <c r="B806" s="9">
        <v>4</v>
      </c>
      <c r="C806" s="10" t="s">
        <v>25</v>
      </c>
      <c r="D806" s="10" t="s">
        <v>50</v>
      </c>
      <c r="E806" s="11" t="s">
        <v>27</v>
      </c>
      <c r="F806" s="10" t="s">
        <v>78</v>
      </c>
      <c r="G806" s="14" t="s">
        <v>86</v>
      </c>
      <c r="H806" s="11">
        <v>1</v>
      </c>
      <c r="I806" s="11">
        <f t="shared" si="17"/>
        <v>0.05</v>
      </c>
      <c r="J806" s="11">
        <v>24</v>
      </c>
      <c r="K806" s="11">
        <v>4.8</v>
      </c>
      <c r="L806" s="11" t="s">
        <v>35</v>
      </c>
      <c r="M806" s="11" t="s">
        <v>35</v>
      </c>
      <c r="N806" s="11" t="s">
        <v>35</v>
      </c>
      <c r="O806" s="11" t="s">
        <v>35</v>
      </c>
      <c r="P806" s="11" t="s">
        <v>35</v>
      </c>
      <c r="Q806" s="11" t="s">
        <v>35</v>
      </c>
      <c r="R806" s="11">
        <v>7</v>
      </c>
      <c r="V806" s="11">
        <v>1</v>
      </c>
      <c r="W806" s="11" t="s">
        <v>138</v>
      </c>
      <c r="X806" s="11" t="s">
        <v>195</v>
      </c>
      <c r="Y806" s="318">
        <v>0</v>
      </c>
      <c r="Z806" s="318"/>
      <c r="AA806" s="318"/>
    </row>
    <row r="807" spans="1:27" x14ac:dyDescent="0.25">
      <c r="A807" s="8">
        <v>41585</v>
      </c>
      <c r="B807" s="9">
        <v>4</v>
      </c>
      <c r="C807" s="10" t="s">
        <v>25</v>
      </c>
      <c r="D807" s="10" t="s">
        <v>50</v>
      </c>
      <c r="E807" s="11" t="s">
        <v>27</v>
      </c>
      <c r="F807" s="10" t="s">
        <v>78</v>
      </c>
      <c r="G807" s="14" t="s">
        <v>81</v>
      </c>
      <c r="H807" s="11">
        <v>1</v>
      </c>
      <c r="I807" s="11">
        <f t="shared" si="17"/>
        <v>0.05</v>
      </c>
      <c r="J807" s="11">
        <v>24</v>
      </c>
      <c r="K807" s="11">
        <v>4.8</v>
      </c>
      <c r="L807" s="11" t="s">
        <v>35</v>
      </c>
      <c r="M807" s="11" t="s">
        <v>35</v>
      </c>
      <c r="N807" s="11" t="s">
        <v>35</v>
      </c>
      <c r="O807" s="11" t="s">
        <v>35</v>
      </c>
      <c r="P807" s="11" t="s">
        <v>35</v>
      </c>
      <c r="Q807" s="11" t="s">
        <v>35</v>
      </c>
      <c r="R807" s="11">
        <v>8</v>
      </c>
      <c r="V807" s="11">
        <v>0</v>
      </c>
      <c r="Y807" s="11">
        <v>0</v>
      </c>
    </row>
    <row r="808" spans="1:27" x14ac:dyDescent="0.25">
      <c r="A808" s="8">
        <v>41585</v>
      </c>
      <c r="B808" s="9">
        <v>4</v>
      </c>
      <c r="C808" s="10" t="s">
        <v>25</v>
      </c>
      <c r="D808" s="10" t="s">
        <v>50</v>
      </c>
      <c r="E808" s="11" t="s">
        <v>27</v>
      </c>
      <c r="F808" s="10" t="s">
        <v>78</v>
      </c>
      <c r="G808" s="14" t="s">
        <v>79</v>
      </c>
      <c r="H808" s="11">
        <v>1</v>
      </c>
      <c r="I808" s="11">
        <f t="shared" si="17"/>
        <v>0.05</v>
      </c>
      <c r="J808" s="11">
        <v>24</v>
      </c>
      <c r="K808" s="11">
        <v>4.8</v>
      </c>
      <c r="L808" s="11" t="s">
        <v>35</v>
      </c>
      <c r="M808" s="11" t="s">
        <v>35</v>
      </c>
      <c r="N808" s="11" t="s">
        <v>35</v>
      </c>
      <c r="O808" s="11" t="s">
        <v>35</v>
      </c>
      <c r="P808" s="11" t="s">
        <v>35</v>
      </c>
      <c r="Q808" s="11" t="s">
        <v>35</v>
      </c>
      <c r="R808" s="11">
        <v>9</v>
      </c>
      <c r="V808" s="11">
        <v>0</v>
      </c>
      <c r="Y808" s="11">
        <v>0</v>
      </c>
    </row>
    <row r="809" spans="1:27" x14ac:dyDescent="0.25">
      <c r="A809" s="8">
        <v>41585</v>
      </c>
      <c r="B809" s="9">
        <v>4</v>
      </c>
      <c r="C809" s="10" t="s">
        <v>25</v>
      </c>
      <c r="D809" s="10" t="s">
        <v>50</v>
      </c>
      <c r="E809" s="11" t="s">
        <v>27</v>
      </c>
      <c r="F809" s="10" t="s">
        <v>78</v>
      </c>
      <c r="G809" s="14" t="s">
        <v>86</v>
      </c>
      <c r="H809" s="11">
        <v>1</v>
      </c>
      <c r="I809" s="11">
        <f t="shared" si="17"/>
        <v>0.05</v>
      </c>
      <c r="J809" s="11">
        <v>24</v>
      </c>
      <c r="K809" s="11">
        <v>4.8</v>
      </c>
      <c r="L809" s="11" t="s">
        <v>35</v>
      </c>
      <c r="M809" s="11" t="s">
        <v>35</v>
      </c>
      <c r="N809" s="11" t="s">
        <v>35</v>
      </c>
      <c r="O809" s="11" t="s">
        <v>35</v>
      </c>
      <c r="P809" s="11" t="s">
        <v>35</v>
      </c>
      <c r="Q809" s="11" t="s">
        <v>35</v>
      </c>
      <c r="R809" s="11">
        <v>10</v>
      </c>
      <c r="V809" s="11">
        <v>1</v>
      </c>
      <c r="W809" s="11" t="s">
        <v>138</v>
      </c>
      <c r="X809" s="11" t="s">
        <v>195</v>
      </c>
      <c r="Y809" s="318">
        <v>0</v>
      </c>
      <c r="Z809" s="318"/>
      <c r="AA809" s="318"/>
    </row>
    <row r="810" spans="1:27" x14ac:dyDescent="0.25">
      <c r="A810" s="8">
        <v>41585</v>
      </c>
      <c r="B810" s="9">
        <v>4</v>
      </c>
      <c r="C810" s="10" t="s">
        <v>25</v>
      </c>
      <c r="D810" s="10" t="s">
        <v>26</v>
      </c>
      <c r="E810" s="11" t="s">
        <v>27</v>
      </c>
      <c r="F810" s="10" t="s">
        <v>78</v>
      </c>
      <c r="G810" s="13" t="s">
        <v>107</v>
      </c>
      <c r="H810" s="11">
        <v>1</v>
      </c>
      <c r="I810" s="11">
        <f t="shared" si="17"/>
        <v>0.05</v>
      </c>
      <c r="J810" s="11">
        <v>24</v>
      </c>
      <c r="K810" s="11" t="s">
        <v>34</v>
      </c>
      <c r="L810" s="11" t="s">
        <v>35</v>
      </c>
      <c r="M810" s="11" t="s">
        <v>35</v>
      </c>
      <c r="N810" s="11" t="s">
        <v>35</v>
      </c>
      <c r="O810" s="11" t="s">
        <v>35</v>
      </c>
      <c r="P810" s="11" t="s">
        <v>35</v>
      </c>
      <c r="Q810" s="11" t="s">
        <v>35</v>
      </c>
      <c r="R810" s="11">
        <v>1</v>
      </c>
      <c r="V810" s="11">
        <v>0</v>
      </c>
      <c r="Y810" s="11">
        <v>1</v>
      </c>
      <c r="Z810" s="11" t="s">
        <v>410</v>
      </c>
    </row>
    <row r="811" spans="1:27" x14ac:dyDescent="0.25">
      <c r="A811" s="8">
        <v>41585</v>
      </c>
      <c r="B811" s="9">
        <v>4</v>
      </c>
      <c r="C811" s="10" t="s">
        <v>25</v>
      </c>
      <c r="D811" s="10" t="s">
        <v>26</v>
      </c>
      <c r="E811" s="11" t="s">
        <v>27</v>
      </c>
      <c r="F811" s="10" t="s">
        <v>78</v>
      </c>
      <c r="G811" s="13" t="s">
        <v>79</v>
      </c>
      <c r="H811" s="11">
        <v>1</v>
      </c>
      <c r="I811" s="11">
        <f t="shared" si="17"/>
        <v>0.05</v>
      </c>
      <c r="J811" s="11">
        <v>24</v>
      </c>
      <c r="K811" s="11" t="s">
        <v>34</v>
      </c>
      <c r="L811" s="11" t="s">
        <v>35</v>
      </c>
      <c r="M811" s="11" t="s">
        <v>35</v>
      </c>
      <c r="N811" s="11" t="s">
        <v>35</v>
      </c>
      <c r="O811" s="11" t="s">
        <v>35</v>
      </c>
      <c r="P811" s="11" t="s">
        <v>35</v>
      </c>
      <c r="Q811" s="11" t="s">
        <v>35</v>
      </c>
      <c r="R811" s="11">
        <v>2</v>
      </c>
      <c r="V811" s="11">
        <v>0</v>
      </c>
      <c r="Y811" s="318">
        <v>0</v>
      </c>
      <c r="Z811" s="318"/>
      <c r="AA811" s="318"/>
    </row>
    <row r="812" spans="1:27" x14ac:dyDescent="0.25">
      <c r="A812" s="8">
        <v>41585</v>
      </c>
      <c r="B812" s="9">
        <v>4</v>
      </c>
      <c r="C812" s="10" t="s">
        <v>25</v>
      </c>
      <c r="D812" s="10" t="s">
        <v>26</v>
      </c>
      <c r="E812" s="11" t="s">
        <v>27</v>
      </c>
      <c r="F812" s="10" t="s">
        <v>78</v>
      </c>
      <c r="G812" s="13" t="s">
        <v>81</v>
      </c>
      <c r="H812" s="11">
        <v>1</v>
      </c>
      <c r="I812" s="11">
        <f t="shared" si="17"/>
        <v>0.05</v>
      </c>
      <c r="J812" s="11">
        <v>24</v>
      </c>
      <c r="K812" s="11" t="s">
        <v>34</v>
      </c>
      <c r="L812" s="11" t="s">
        <v>35</v>
      </c>
      <c r="M812" s="11" t="s">
        <v>35</v>
      </c>
      <c r="N812" s="11" t="s">
        <v>35</v>
      </c>
      <c r="O812" s="11" t="s">
        <v>35</v>
      </c>
      <c r="P812" s="11" t="s">
        <v>35</v>
      </c>
      <c r="Q812" s="11" t="s">
        <v>35</v>
      </c>
      <c r="R812" s="11">
        <v>3</v>
      </c>
      <c r="V812" s="11">
        <v>0</v>
      </c>
      <c r="Y812" s="11">
        <v>0</v>
      </c>
    </row>
    <row r="813" spans="1:27" x14ac:dyDescent="0.25">
      <c r="A813" s="8">
        <v>41585</v>
      </c>
      <c r="B813" s="9">
        <v>4</v>
      </c>
      <c r="C813" s="10" t="s">
        <v>25</v>
      </c>
      <c r="D813" s="10" t="s">
        <v>26</v>
      </c>
      <c r="E813" s="11" t="s">
        <v>27</v>
      </c>
      <c r="F813" s="10" t="s">
        <v>78</v>
      </c>
      <c r="G813" s="13" t="s">
        <v>83</v>
      </c>
      <c r="H813" s="11">
        <v>1</v>
      </c>
      <c r="I813" s="11">
        <f t="shared" si="17"/>
        <v>0.05</v>
      </c>
      <c r="J813" s="11">
        <v>24</v>
      </c>
      <c r="K813" s="11" t="s">
        <v>34</v>
      </c>
      <c r="L813" s="11" t="s">
        <v>35</v>
      </c>
      <c r="M813" s="11" t="s">
        <v>35</v>
      </c>
      <c r="N813" s="11" t="s">
        <v>35</v>
      </c>
      <c r="O813" s="11" t="s">
        <v>35</v>
      </c>
      <c r="P813" s="11" t="s">
        <v>35</v>
      </c>
      <c r="Q813" s="11" t="s">
        <v>35</v>
      </c>
      <c r="R813" s="11">
        <v>4</v>
      </c>
      <c r="V813" s="11">
        <v>0</v>
      </c>
      <c r="Y813" s="11">
        <v>0</v>
      </c>
    </row>
    <row r="814" spans="1:27" x14ac:dyDescent="0.25">
      <c r="A814" s="8">
        <v>41585</v>
      </c>
      <c r="B814" s="9">
        <v>4</v>
      </c>
      <c r="C814" s="10" t="s">
        <v>25</v>
      </c>
      <c r="D814" s="10" t="s">
        <v>26</v>
      </c>
      <c r="E814" s="11" t="s">
        <v>27</v>
      </c>
      <c r="F814" s="10" t="s">
        <v>78</v>
      </c>
      <c r="G814" s="13" t="s">
        <v>103</v>
      </c>
      <c r="H814" s="11">
        <v>1</v>
      </c>
      <c r="I814" s="11">
        <f t="shared" si="17"/>
        <v>0.05</v>
      </c>
      <c r="J814" s="11">
        <v>24</v>
      </c>
      <c r="K814" s="11" t="s">
        <v>34</v>
      </c>
      <c r="L814" s="11" t="s">
        <v>35</v>
      </c>
      <c r="M814" s="11" t="s">
        <v>35</v>
      </c>
      <c r="N814" s="11" t="s">
        <v>35</v>
      </c>
      <c r="O814" s="11" t="s">
        <v>35</v>
      </c>
      <c r="P814" s="11" t="s">
        <v>35</v>
      </c>
      <c r="Q814" s="11" t="s">
        <v>35</v>
      </c>
      <c r="R814" s="11">
        <v>5</v>
      </c>
      <c r="V814" s="11">
        <v>0</v>
      </c>
      <c r="Y814" s="11">
        <v>0</v>
      </c>
    </row>
    <row r="815" spans="1:27" x14ac:dyDescent="0.25">
      <c r="A815" s="8">
        <v>41585</v>
      </c>
      <c r="B815" s="9">
        <v>4</v>
      </c>
      <c r="C815" s="10" t="s">
        <v>25</v>
      </c>
      <c r="D815" s="10" t="s">
        <v>26</v>
      </c>
      <c r="E815" s="11" t="s">
        <v>27</v>
      </c>
      <c r="F815" s="10" t="s">
        <v>78</v>
      </c>
      <c r="G815" s="13" t="s">
        <v>89</v>
      </c>
      <c r="H815" s="11">
        <v>1</v>
      </c>
      <c r="I815" s="11">
        <f t="shared" si="17"/>
        <v>0.05</v>
      </c>
      <c r="J815" s="11">
        <v>24</v>
      </c>
      <c r="K815" s="11" t="s">
        <v>34</v>
      </c>
      <c r="L815" s="11" t="s">
        <v>35</v>
      </c>
      <c r="M815" s="11" t="s">
        <v>35</v>
      </c>
      <c r="N815" s="11" t="s">
        <v>35</v>
      </c>
      <c r="O815" s="11" t="s">
        <v>35</v>
      </c>
      <c r="P815" s="11" t="s">
        <v>35</v>
      </c>
      <c r="Q815" s="11" t="s">
        <v>35</v>
      </c>
      <c r="R815" s="11">
        <v>6</v>
      </c>
      <c r="V815" s="11">
        <v>1</v>
      </c>
      <c r="W815" s="11" t="s">
        <v>138</v>
      </c>
      <c r="X815" s="11" t="s">
        <v>195</v>
      </c>
      <c r="Y815" s="318">
        <v>1</v>
      </c>
      <c r="Z815" s="318" t="s">
        <v>493</v>
      </c>
      <c r="AA815" s="318"/>
    </row>
    <row r="816" spans="1:27" x14ac:dyDescent="0.25">
      <c r="A816" s="8">
        <v>41585</v>
      </c>
      <c r="B816" s="9">
        <v>4</v>
      </c>
      <c r="C816" s="10" t="s">
        <v>25</v>
      </c>
      <c r="D816" s="10" t="s">
        <v>26</v>
      </c>
      <c r="E816" s="11" t="s">
        <v>27</v>
      </c>
      <c r="F816" s="10" t="s">
        <v>78</v>
      </c>
      <c r="G816" s="13" t="s">
        <v>92</v>
      </c>
      <c r="H816" s="11">
        <v>1</v>
      </c>
      <c r="I816" s="11">
        <f t="shared" si="17"/>
        <v>0.05</v>
      </c>
      <c r="J816" s="11">
        <v>24</v>
      </c>
      <c r="K816" s="11" t="s">
        <v>34</v>
      </c>
      <c r="L816" s="11" t="s">
        <v>35</v>
      </c>
      <c r="M816" s="11" t="s">
        <v>35</v>
      </c>
      <c r="N816" s="11" t="s">
        <v>35</v>
      </c>
      <c r="O816" s="11" t="s">
        <v>35</v>
      </c>
      <c r="P816" s="11" t="s">
        <v>35</v>
      </c>
      <c r="Q816" s="11" t="s">
        <v>35</v>
      </c>
      <c r="R816" s="11">
        <v>7</v>
      </c>
      <c r="V816" s="11">
        <v>0</v>
      </c>
      <c r="Y816" s="11">
        <v>0</v>
      </c>
    </row>
    <row r="817" spans="1:27" x14ac:dyDescent="0.25">
      <c r="A817" s="8">
        <v>41585</v>
      </c>
      <c r="B817" s="9">
        <v>4</v>
      </c>
      <c r="C817" s="10" t="s">
        <v>25</v>
      </c>
      <c r="D817" s="10" t="s">
        <v>26</v>
      </c>
      <c r="E817" s="11" t="s">
        <v>27</v>
      </c>
      <c r="F817" s="10" t="s">
        <v>78</v>
      </c>
      <c r="G817" s="14" t="s">
        <v>79</v>
      </c>
      <c r="H817" s="11">
        <v>1</v>
      </c>
      <c r="I817" s="11">
        <f t="shared" si="17"/>
        <v>0.05</v>
      </c>
      <c r="J817" s="11">
        <v>24</v>
      </c>
      <c r="K817" s="11" t="s">
        <v>34</v>
      </c>
      <c r="L817" s="11" t="s">
        <v>35</v>
      </c>
      <c r="M817" s="11" t="s">
        <v>35</v>
      </c>
      <c r="N817" s="11" t="s">
        <v>35</v>
      </c>
      <c r="O817" s="11" t="s">
        <v>35</v>
      </c>
      <c r="P817" s="11" t="s">
        <v>35</v>
      </c>
      <c r="Q817" s="11" t="s">
        <v>35</v>
      </c>
      <c r="R817" s="11">
        <v>8</v>
      </c>
      <c r="V817" s="11">
        <v>0</v>
      </c>
      <c r="Y817" s="11">
        <v>0</v>
      </c>
    </row>
    <row r="818" spans="1:27" x14ac:dyDescent="0.25">
      <c r="A818" s="8">
        <v>41585</v>
      </c>
      <c r="B818" s="9">
        <v>4</v>
      </c>
      <c r="C818" s="10" t="s">
        <v>25</v>
      </c>
      <c r="D818" s="10" t="s">
        <v>26</v>
      </c>
      <c r="E818" s="11" t="s">
        <v>27</v>
      </c>
      <c r="F818" s="10" t="s">
        <v>78</v>
      </c>
      <c r="G818" s="13" t="s">
        <v>92</v>
      </c>
      <c r="H818" s="11">
        <v>1</v>
      </c>
      <c r="I818" s="11">
        <f t="shared" si="17"/>
        <v>0.05</v>
      </c>
      <c r="J818" s="11">
        <v>24</v>
      </c>
      <c r="K818" s="11" t="s">
        <v>34</v>
      </c>
      <c r="L818" s="11" t="s">
        <v>35</v>
      </c>
      <c r="M818" s="11" t="s">
        <v>35</v>
      </c>
      <c r="N818" s="11" t="s">
        <v>35</v>
      </c>
      <c r="O818" s="11" t="s">
        <v>35</v>
      </c>
      <c r="P818" s="11" t="s">
        <v>35</v>
      </c>
      <c r="Q818" s="11" t="s">
        <v>35</v>
      </c>
      <c r="R818" s="11">
        <v>9</v>
      </c>
      <c r="V818" s="11">
        <v>0</v>
      </c>
      <c r="X818" s="11" t="s">
        <v>440</v>
      </c>
      <c r="Y818" s="11">
        <v>1</v>
      </c>
      <c r="Z818" s="11" t="s">
        <v>209</v>
      </c>
    </row>
    <row r="819" spans="1:27" x14ac:dyDescent="0.25">
      <c r="A819" s="8">
        <v>41585</v>
      </c>
      <c r="B819" s="9">
        <v>4</v>
      </c>
      <c r="C819" s="10" t="s">
        <v>25</v>
      </c>
      <c r="D819" s="10" t="s">
        <v>26</v>
      </c>
      <c r="E819" s="11" t="s">
        <v>27</v>
      </c>
      <c r="F819" s="10" t="s">
        <v>78</v>
      </c>
      <c r="G819" s="13" t="s">
        <v>83</v>
      </c>
      <c r="H819" s="11">
        <v>1</v>
      </c>
      <c r="I819" s="11">
        <f t="shared" si="17"/>
        <v>0.05</v>
      </c>
      <c r="J819" s="11">
        <v>24</v>
      </c>
      <c r="K819" s="11" t="s">
        <v>34</v>
      </c>
      <c r="L819" s="11" t="s">
        <v>35</v>
      </c>
      <c r="M819" s="11" t="s">
        <v>35</v>
      </c>
      <c r="N819" s="11" t="s">
        <v>35</v>
      </c>
      <c r="O819" s="11" t="s">
        <v>35</v>
      </c>
      <c r="P819" s="11" t="s">
        <v>35</v>
      </c>
      <c r="Q819" s="11" t="s">
        <v>35</v>
      </c>
      <c r="R819" s="11">
        <v>10</v>
      </c>
      <c r="V819" s="318">
        <v>1</v>
      </c>
      <c r="W819" s="318" t="s">
        <v>147</v>
      </c>
      <c r="X819" s="318" t="s">
        <v>412</v>
      </c>
      <c r="Y819" s="11">
        <v>0</v>
      </c>
    </row>
    <row r="820" spans="1:27" x14ac:dyDescent="0.25">
      <c r="A820" s="8">
        <v>41567</v>
      </c>
      <c r="B820" s="9">
        <v>1</v>
      </c>
      <c r="C820" s="10" t="s">
        <v>129</v>
      </c>
      <c r="D820" s="10" t="s">
        <v>130</v>
      </c>
      <c r="E820" s="11" t="s">
        <v>27</v>
      </c>
      <c r="F820" s="12" t="s">
        <v>78</v>
      </c>
      <c r="G820" s="13" t="s">
        <v>86</v>
      </c>
      <c r="H820" s="11">
        <v>1</v>
      </c>
      <c r="I820" s="11">
        <f t="shared" si="17"/>
        <v>0.05</v>
      </c>
      <c r="J820" s="11"/>
      <c r="K820" s="11"/>
      <c r="M820" s="11"/>
      <c r="S820" s="15"/>
      <c r="T820" s="11"/>
      <c r="U820" s="11">
        <v>3</v>
      </c>
      <c r="V820" s="11">
        <v>0</v>
      </c>
      <c r="Y820" s="318"/>
      <c r="Z820" s="318"/>
      <c r="AA820" s="318"/>
    </row>
    <row r="821" spans="1:27" x14ac:dyDescent="0.25">
      <c r="A821" s="8">
        <v>41567</v>
      </c>
      <c r="B821" s="9">
        <v>1</v>
      </c>
      <c r="C821" s="10" t="s">
        <v>129</v>
      </c>
      <c r="D821" s="10" t="s">
        <v>130</v>
      </c>
      <c r="E821" s="11" t="s">
        <v>27</v>
      </c>
      <c r="F821" s="12" t="s">
        <v>78</v>
      </c>
      <c r="G821" s="13" t="s">
        <v>86</v>
      </c>
      <c r="H821" s="11">
        <v>1</v>
      </c>
      <c r="I821" s="11">
        <f t="shared" si="17"/>
        <v>0.05</v>
      </c>
      <c r="J821" s="11"/>
      <c r="K821" s="11"/>
      <c r="M821" s="11"/>
      <c r="S821" s="15"/>
      <c r="T821" s="11"/>
      <c r="U821" s="11">
        <v>3</v>
      </c>
      <c r="V821" s="11">
        <v>0</v>
      </c>
    </row>
    <row r="822" spans="1:27" x14ac:dyDescent="0.25">
      <c r="A822" s="8">
        <v>41567</v>
      </c>
      <c r="B822" s="9">
        <v>1</v>
      </c>
      <c r="C822" s="10" t="s">
        <v>129</v>
      </c>
      <c r="D822" s="10" t="s">
        <v>130</v>
      </c>
      <c r="E822" s="11" t="s">
        <v>27</v>
      </c>
      <c r="F822" s="12" t="s">
        <v>78</v>
      </c>
      <c r="G822" s="13" t="s">
        <v>86</v>
      </c>
      <c r="H822" s="11">
        <v>1</v>
      </c>
      <c r="I822" s="11">
        <f t="shared" si="17"/>
        <v>0.05</v>
      </c>
      <c r="J822" s="11"/>
      <c r="K822" s="11"/>
      <c r="M822" s="11"/>
      <c r="S822" s="15"/>
      <c r="T822" s="11"/>
      <c r="U822" s="11">
        <v>5</v>
      </c>
      <c r="V822" s="11">
        <v>1</v>
      </c>
      <c r="W822" s="11" t="s">
        <v>131</v>
      </c>
      <c r="X822" s="11" t="s">
        <v>411</v>
      </c>
    </row>
    <row r="823" spans="1:27" x14ac:dyDescent="0.25">
      <c r="A823" s="8">
        <v>41567</v>
      </c>
      <c r="B823" s="9">
        <v>1</v>
      </c>
      <c r="C823" s="10" t="s">
        <v>129</v>
      </c>
      <c r="D823" s="10" t="s">
        <v>130</v>
      </c>
      <c r="E823" s="11" t="s">
        <v>27</v>
      </c>
      <c r="F823" s="12" t="s">
        <v>78</v>
      </c>
      <c r="G823" s="13" t="s">
        <v>86</v>
      </c>
      <c r="H823" s="11">
        <v>1</v>
      </c>
      <c r="I823" s="11">
        <f t="shared" si="17"/>
        <v>0.05</v>
      </c>
      <c r="J823" s="11">
        <v>26</v>
      </c>
      <c r="K823" s="11" t="s">
        <v>34</v>
      </c>
      <c r="M823" s="11" t="s">
        <v>35</v>
      </c>
      <c r="U823" s="11">
        <v>3</v>
      </c>
      <c r="V823" s="11">
        <v>0</v>
      </c>
    </row>
    <row r="824" spans="1:27" x14ac:dyDescent="0.25">
      <c r="A824" s="8">
        <v>41567</v>
      </c>
      <c r="B824" s="9">
        <v>1</v>
      </c>
      <c r="C824" s="10" t="s">
        <v>129</v>
      </c>
      <c r="D824" s="10" t="s">
        <v>130</v>
      </c>
      <c r="E824" s="11" t="s">
        <v>27</v>
      </c>
      <c r="F824" s="12" t="s">
        <v>78</v>
      </c>
      <c r="G824" s="13" t="s">
        <v>86</v>
      </c>
      <c r="H824" s="11">
        <v>1</v>
      </c>
      <c r="I824" s="11">
        <f t="shared" si="17"/>
        <v>0.05</v>
      </c>
      <c r="J824" s="11">
        <v>26</v>
      </c>
      <c r="K824" s="11" t="s">
        <v>34</v>
      </c>
      <c r="M824" s="11" t="s">
        <v>35</v>
      </c>
      <c r="U824" s="11">
        <v>13</v>
      </c>
      <c r="V824" s="11">
        <v>0</v>
      </c>
    </row>
    <row r="825" spans="1:27" x14ac:dyDescent="0.25">
      <c r="A825" s="8">
        <v>41567</v>
      </c>
      <c r="B825" s="9">
        <v>1</v>
      </c>
      <c r="C825" s="10" t="s">
        <v>129</v>
      </c>
      <c r="D825" s="10" t="s">
        <v>136</v>
      </c>
      <c r="E825" s="11" t="s">
        <v>27</v>
      </c>
      <c r="F825" s="12" t="s">
        <v>78</v>
      </c>
      <c r="G825" s="13" t="s">
        <v>86</v>
      </c>
      <c r="H825" s="11">
        <v>1</v>
      </c>
      <c r="I825" s="11">
        <f t="shared" si="17"/>
        <v>0.05</v>
      </c>
      <c r="J825" s="11"/>
      <c r="K825" s="11"/>
      <c r="M825" s="11"/>
      <c r="S825" s="15"/>
      <c r="T825" s="11"/>
      <c r="U825" s="11">
        <v>7</v>
      </c>
      <c r="V825" s="11">
        <v>0</v>
      </c>
    </row>
    <row r="826" spans="1:27" x14ac:dyDescent="0.25">
      <c r="A826" s="8">
        <v>41567</v>
      </c>
      <c r="B826" s="9">
        <v>1</v>
      </c>
      <c r="C826" s="10" t="s">
        <v>129</v>
      </c>
      <c r="D826" s="10" t="s">
        <v>136</v>
      </c>
      <c r="E826" s="11" t="s">
        <v>27</v>
      </c>
      <c r="F826" s="12" t="s">
        <v>78</v>
      </c>
      <c r="G826" s="13" t="s">
        <v>86</v>
      </c>
      <c r="H826" s="11">
        <v>1</v>
      </c>
      <c r="I826" s="11">
        <f t="shared" si="17"/>
        <v>0.05</v>
      </c>
      <c r="J826" s="11"/>
      <c r="K826" s="11"/>
      <c r="M826" s="11"/>
      <c r="S826" s="15"/>
      <c r="T826" s="11"/>
      <c r="U826" s="11">
        <v>3</v>
      </c>
      <c r="V826" s="11">
        <v>0</v>
      </c>
    </row>
    <row r="827" spans="1:27" x14ac:dyDescent="0.25">
      <c r="A827" s="8">
        <v>41567</v>
      </c>
      <c r="B827" s="9">
        <v>1</v>
      </c>
      <c r="C827" s="10" t="s">
        <v>129</v>
      </c>
      <c r="D827" s="10" t="s">
        <v>136</v>
      </c>
      <c r="E827" s="11" t="s">
        <v>27</v>
      </c>
      <c r="F827" s="12" t="s">
        <v>78</v>
      </c>
      <c r="G827" s="13" t="s">
        <v>86</v>
      </c>
      <c r="H827" s="11">
        <v>1</v>
      </c>
      <c r="I827" s="11">
        <f t="shared" si="17"/>
        <v>0.05</v>
      </c>
      <c r="J827" s="11"/>
      <c r="K827" s="11"/>
      <c r="M827" s="11"/>
      <c r="S827" s="15"/>
      <c r="T827" s="11"/>
      <c r="U827" s="11">
        <v>3</v>
      </c>
      <c r="V827" s="11">
        <v>0</v>
      </c>
    </row>
    <row r="828" spans="1:27" x14ac:dyDescent="0.25">
      <c r="A828" s="8">
        <v>41567</v>
      </c>
      <c r="B828" s="9">
        <v>1</v>
      </c>
      <c r="C828" s="10" t="s">
        <v>129</v>
      </c>
      <c r="D828" s="10" t="s">
        <v>136</v>
      </c>
      <c r="E828" s="11" t="s">
        <v>27</v>
      </c>
      <c r="F828" s="12" t="s">
        <v>78</v>
      </c>
      <c r="G828" s="13" t="s">
        <v>86</v>
      </c>
      <c r="H828" s="11">
        <v>1</v>
      </c>
      <c r="I828" s="11">
        <f t="shared" si="17"/>
        <v>0.05</v>
      </c>
      <c r="J828" s="11"/>
      <c r="K828" s="11"/>
      <c r="M828" s="11"/>
      <c r="S828" s="15"/>
      <c r="T828" s="11"/>
      <c r="U828" s="11">
        <v>5</v>
      </c>
      <c r="V828" s="11">
        <v>0</v>
      </c>
    </row>
    <row r="829" spans="1:27" x14ac:dyDescent="0.25">
      <c r="A829" s="8">
        <v>41567</v>
      </c>
      <c r="B829" s="9">
        <v>1</v>
      </c>
      <c r="C829" s="10" t="s">
        <v>129</v>
      </c>
      <c r="D829" s="10" t="s">
        <v>136</v>
      </c>
      <c r="E829" s="11" t="s">
        <v>27</v>
      </c>
      <c r="F829" s="12" t="s">
        <v>78</v>
      </c>
      <c r="G829" s="13" t="s">
        <v>86</v>
      </c>
      <c r="H829" s="11">
        <v>1</v>
      </c>
      <c r="I829" s="11">
        <f t="shared" si="17"/>
        <v>0.05</v>
      </c>
      <c r="J829" s="11"/>
      <c r="K829" s="11"/>
      <c r="M829" s="11"/>
      <c r="S829" s="15"/>
      <c r="T829" s="11"/>
      <c r="U829" s="11">
        <v>4</v>
      </c>
      <c r="V829" s="11">
        <v>0</v>
      </c>
    </row>
    <row r="830" spans="1:27" x14ac:dyDescent="0.25">
      <c r="A830" s="8">
        <v>41567</v>
      </c>
      <c r="B830" s="9">
        <v>1</v>
      </c>
      <c r="C830" s="10" t="s">
        <v>129</v>
      </c>
      <c r="D830" s="10" t="s">
        <v>136</v>
      </c>
      <c r="E830" s="11" t="s">
        <v>27</v>
      </c>
      <c r="F830" s="12" t="s">
        <v>78</v>
      </c>
      <c r="G830" s="13" t="s">
        <v>86</v>
      </c>
      <c r="H830" s="11">
        <v>1</v>
      </c>
      <c r="I830" s="11">
        <f t="shared" si="17"/>
        <v>0.05</v>
      </c>
      <c r="J830" s="11">
        <v>26</v>
      </c>
      <c r="K830" s="11" t="s">
        <v>34</v>
      </c>
      <c r="M830" s="11" t="s">
        <v>35</v>
      </c>
      <c r="U830" s="11">
        <v>3</v>
      </c>
      <c r="V830" s="11">
        <v>0</v>
      </c>
    </row>
    <row r="831" spans="1:27" x14ac:dyDescent="0.25">
      <c r="A831" s="8">
        <v>41567</v>
      </c>
      <c r="B831" s="9">
        <v>1</v>
      </c>
      <c r="C831" s="10" t="s">
        <v>129</v>
      </c>
      <c r="D831" s="10" t="s">
        <v>136</v>
      </c>
      <c r="E831" s="11" t="s">
        <v>27</v>
      </c>
      <c r="F831" s="12" t="s">
        <v>78</v>
      </c>
      <c r="G831" s="13" t="s">
        <v>86</v>
      </c>
      <c r="H831" s="11">
        <v>1</v>
      </c>
      <c r="I831" s="11">
        <f t="shared" si="17"/>
        <v>0.05</v>
      </c>
      <c r="J831" s="11"/>
      <c r="K831" s="11"/>
      <c r="M831" s="11"/>
      <c r="U831" s="11">
        <v>8</v>
      </c>
      <c r="V831" s="11">
        <v>0</v>
      </c>
    </row>
    <row r="832" spans="1:27" x14ac:dyDescent="0.25">
      <c r="A832" s="8">
        <v>41567</v>
      </c>
      <c r="B832" s="9">
        <v>1</v>
      </c>
      <c r="C832" s="10" t="s">
        <v>129</v>
      </c>
      <c r="D832" s="10" t="s">
        <v>136</v>
      </c>
      <c r="E832" s="11" t="s">
        <v>27</v>
      </c>
      <c r="F832" s="12" t="s">
        <v>78</v>
      </c>
      <c r="G832" s="13" t="s">
        <v>86</v>
      </c>
      <c r="H832" s="11">
        <v>1</v>
      </c>
      <c r="I832" s="11">
        <f t="shared" si="17"/>
        <v>0.05</v>
      </c>
      <c r="J832" s="11"/>
      <c r="K832" s="11"/>
      <c r="M832" s="11"/>
      <c r="U832" s="11">
        <v>3</v>
      </c>
      <c r="V832" s="11">
        <v>0</v>
      </c>
    </row>
    <row r="833" spans="1:24" x14ac:dyDescent="0.25">
      <c r="A833" s="8">
        <v>41567</v>
      </c>
      <c r="B833" s="9">
        <v>1</v>
      </c>
      <c r="C833" s="10" t="s">
        <v>129</v>
      </c>
      <c r="D833" s="10" t="s">
        <v>137</v>
      </c>
      <c r="E833" s="11" t="s">
        <v>27</v>
      </c>
      <c r="F833" s="12" t="s">
        <v>78</v>
      </c>
      <c r="G833" s="13" t="s">
        <v>90</v>
      </c>
      <c r="H833" s="11">
        <v>1</v>
      </c>
      <c r="I833" s="11">
        <f t="shared" si="17"/>
        <v>0.05</v>
      </c>
      <c r="J833" s="11"/>
      <c r="K833" s="11"/>
      <c r="M833" s="11"/>
      <c r="S833" s="15"/>
      <c r="T833" s="11"/>
      <c r="U833" s="11">
        <v>3</v>
      </c>
      <c r="V833" s="11">
        <v>0</v>
      </c>
    </row>
    <row r="834" spans="1:24" x14ac:dyDescent="0.25">
      <c r="A834" s="8">
        <v>41567</v>
      </c>
      <c r="B834" s="9">
        <v>1</v>
      </c>
      <c r="C834" s="10" t="s">
        <v>129</v>
      </c>
      <c r="D834" s="10" t="s">
        <v>137</v>
      </c>
      <c r="E834" s="11" t="s">
        <v>27</v>
      </c>
      <c r="F834" s="12" t="s">
        <v>78</v>
      </c>
      <c r="G834" s="13" t="s">
        <v>90</v>
      </c>
      <c r="H834" s="11">
        <v>1</v>
      </c>
      <c r="I834" s="11">
        <f t="shared" si="17"/>
        <v>0.05</v>
      </c>
      <c r="J834" s="11"/>
      <c r="K834" s="11"/>
      <c r="M834" s="11"/>
      <c r="S834" s="15"/>
      <c r="T834" s="11"/>
      <c r="U834" s="11">
        <v>5</v>
      </c>
      <c r="V834" s="11">
        <v>0</v>
      </c>
    </row>
    <row r="835" spans="1:24" x14ac:dyDescent="0.25">
      <c r="A835" s="8">
        <v>41567</v>
      </c>
      <c r="B835" s="9">
        <v>1</v>
      </c>
      <c r="C835" s="10" t="s">
        <v>129</v>
      </c>
      <c r="D835" s="10" t="s">
        <v>137</v>
      </c>
      <c r="E835" s="11" t="s">
        <v>27</v>
      </c>
      <c r="F835" s="12" t="s">
        <v>78</v>
      </c>
      <c r="G835" s="13" t="s">
        <v>90</v>
      </c>
      <c r="H835" s="11">
        <v>1</v>
      </c>
      <c r="I835" s="11">
        <f t="shared" si="17"/>
        <v>0.05</v>
      </c>
      <c r="J835" s="11"/>
      <c r="K835" s="11"/>
      <c r="M835" s="11"/>
      <c r="S835" s="15"/>
      <c r="T835" s="11"/>
      <c r="U835" s="11">
        <v>4</v>
      </c>
      <c r="V835" s="11">
        <v>0</v>
      </c>
    </row>
    <row r="836" spans="1:24" x14ac:dyDescent="0.25">
      <c r="A836" s="8">
        <v>41567</v>
      </c>
      <c r="B836" s="9">
        <v>1</v>
      </c>
      <c r="C836" s="10" t="s">
        <v>129</v>
      </c>
      <c r="D836" s="10" t="s">
        <v>137</v>
      </c>
      <c r="E836" s="11" t="s">
        <v>27</v>
      </c>
      <c r="F836" s="12" t="s">
        <v>78</v>
      </c>
      <c r="G836" s="13" t="s">
        <v>90</v>
      </c>
      <c r="H836" s="11">
        <v>1</v>
      </c>
      <c r="I836" s="11">
        <f t="shared" si="17"/>
        <v>0.05</v>
      </c>
      <c r="J836" s="11"/>
      <c r="K836" s="11"/>
      <c r="M836" s="11"/>
      <c r="S836" s="15"/>
      <c r="T836" s="11"/>
      <c r="U836" s="11">
        <v>6</v>
      </c>
      <c r="V836" s="11">
        <v>0</v>
      </c>
    </row>
    <row r="837" spans="1:24" x14ac:dyDescent="0.25">
      <c r="A837" s="8">
        <v>41569</v>
      </c>
      <c r="B837" s="9">
        <v>2</v>
      </c>
      <c r="C837" s="10" t="s">
        <v>129</v>
      </c>
      <c r="D837" s="10" t="s">
        <v>130</v>
      </c>
      <c r="E837" s="11" t="s">
        <v>162</v>
      </c>
      <c r="F837" s="12" t="s">
        <v>78</v>
      </c>
      <c r="G837" s="13" t="s">
        <v>86</v>
      </c>
      <c r="H837" s="11">
        <v>1</v>
      </c>
      <c r="I837" s="11">
        <f t="shared" si="17"/>
        <v>0.05</v>
      </c>
      <c r="J837" s="11">
        <v>26</v>
      </c>
      <c r="K837" s="11" t="s">
        <v>34</v>
      </c>
      <c r="M837" s="11" t="s">
        <v>35</v>
      </c>
      <c r="V837" s="11">
        <v>1</v>
      </c>
      <c r="W837" s="11" t="s">
        <v>147</v>
      </c>
      <c r="X837" s="11" t="s">
        <v>412</v>
      </c>
    </row>
    <row r="838" spans="1:24" x14ac:dyDescent="0.25">
      <c r="A838" s="8">
        <v>41569</v>
      </c>
      <c r="B838" s="9">
        <v>2</v>
      </c>
      <c r="C838" s="10" t="s">
        <v>129</v>
      </c>
      <c r="D838" s="10" t="s">
        <v>130</v>
      </c>
      <c r="E838" s="11" t="s">
        <v>162</v>
      </c>
      <c r="F838" s="12" t="s">
        <v>78</v>
      </c>
      <c r="G838" s="13" t="s">
        <v>86</v>
      </c>
      <c r="H838" s="11">
        <v>7</v>
      </c>
      <c r="I838" s="11">
        <f t="shared" si="17"/>
        <v>0.35</v>
      </c>
      <c r="J838" s="11">
        <v>26</v>
      </c>
      <c r="K838" s="11" t="s">
        <v>34</v>
      </c>
      <c r="M838" s="11" t="s">
        <v>35</v>
      </c>
      <c r="V838" s="11">
        <v>0</v>
      </c>
    </row>
    <row r="839" spans="1:24" x14ac:dyDescent="0.25">
      <c r="A839" s="8">
        <v>41569</v>
      </c>
      <c r="B839" s="9">
        <v>2</v>
      </c>
      <c r="C839" s="10" t="s">
        <v>129</v>
      </c>
      <c r="D839" s="10" t="s">
        <v>136</v>
      </c>
      <c r="E839" s="11" t="s">
        <v>162</v>
      </c>
      <c r="F839" s="12" t="s">
        <v>78</v>
      </c>
      <c r="G839" s="13" t="s">
        <v>86</v>
      </c>
      <c r="H839" s="11">
        <v>9</v>
      </c>
      <c r="I839" s="11">
        <f t="shared" si="17"/>
        <v>0.45</v>
      </c>
      <c r="J839" s="11">
        <v>26</v>
      </c>
      <c r="K839" s="11" t="s">
        <v>34</v>
      </c>
      <c r="M839" s="11" t="s">
        <v>35</v>
      </c>
      <c r="V839" s="11">
        <v>0</v>
      </c>
    </row>
    <row r="840" spans="1:24" x14ac:dyDescent="0.25">
      <c r="A840" s="8">
        <v>41569</v>
      </c>
      <c r="B840" s="9">
        <v>2</v>
      </c>
      <c r="C840" s="10" t="s">
        <v>129</v>
      </c>
      <c r="D840" s="10" t="s">
        <v>136</v>
      </c>
      <c r="E840" s="11" t="s">
        <v>162</v>
      </c>
      <c r="F840" s="12" t="s">
        <v>78</v>
      </c>
      <c r="G840" s="13" t="s">
        <v>166</v>
      </c>
      <c r="H840" s="11">
        <v>1</v>
      </c>
      <c r="I840" s="11">
        <f t="shared" si="17"/>
        <v>0.05</v>
      </c>
      <c r="J840" s="11">
        <v>26</v>
      </c>
      <c r="K840" s="11" t="s">
        <v>34</v>
      </c>
      <c r="M840" s="11" t="s">
        <v>35</v>
      </c>
      <c r="V840" s="11">
        <v>0</v>
      </c>
    </row>
    <row r="841" spans="1:24" x14ac:dyDescent="0.25">
      <c r="A841" s="8">
        <v>41569</v>
      </c>
      <c r="B841" s="9">
        <v>2</v>
      </c>
      <c r="C841" s="10" t="s">
        <v>129</v>
      </c>
      <c r="D841" s="10" t="s">
        <v>137</v>
      </c>
      <c r="E841" s="11" t="s">
        <v>162</v>
      </c>
      <c r="F841" s="12" t="s">
        <v>78</v>
      </c>
      <c r="G841" s="13" t="s">
        <v>86</v>
      </c>
      <c r="H841" s="11">
        <v>7</v>
      </c>
      <c r="I841" s="11">
        <f t="shared" si="17"/>
        <v>0.35</v>
      </c>
      <c r="J841" s="11">
        <v>26</v>
      </c>
      <c r="K841" s="11" t="s">
        <v>34</v>
      </c>
      <c r="M841" s="11" t="s">
        <v>35</v>
      </c>
      <c r="V841" s="11">
        <v>0</v>
      </c>
    </row>
    <row r="842" spans="1:24" x14ac:dyDescent="0.25">
      <c r="A842" s="8">
        <v>41569</v>
      </c>
      <c r="B842" s="9">
        <v>2</v>
      </c>
      <c r="C842" s="10" t="s">
        <v>129</v>
      </c>
      <c r="D842" s="10" t="s">
        <v>137</v>
      </c>
      <c r="E842" s="11" t="s">
        <v>162</v>
      </c>
      <c r="F842" s="12" t="s">
        <v>78</v>
      </c>
      <c r="G842" s="13" t="s">
        <v>166</v>
      </c>
      <c r="H842" s="11">
        <v>2</v>
      </c>
      <c r="I842" s="11">
        <f t="shared" si="17"/>
        <v>0.1</v>
      </c>
      <c r="J842" s="11">
        <v>26</v>
      </c>
      <c r="K842" s="11" t="s">
        <v>34</v>
      </c>
      <c r="M842" s="11" t="s">
        <v>35</v>
      </c>
      <c r="V842" s="11">
        <v>0</v>
      </c>
    </row>
    <row r="843" spans="1:24" x14ac:dyDescent="0.25">
      <c r="A843" s="8">
        <v>41579</v>
      </c>
      <c r="B843" s="9">
        <v>3</v>
      </c>
      <c r="C843" s="10" t="s">
        <v>129</v>
      </c>
      <c r="D843" s="10" t="s">
        <v>130</v>
      </c>
      <c r="E843" s="11" t="s">
        <v>77</v>
      </c>
      <c r="F843" s="12" t="s">
        <v>78</v>
      </c>
      <c r="G843" s="13" t="s">
        <v>86</v>
      </c>
      <c r="H843" s="11">
        <v>1</v>
      </c>
      <c r="I843" s="11">
        <f t="shared" si="17"/>
        <v>0.05</v>
      </c>
      <c r="J843" s="11"/>
      <c r="K843" s="11"/>
      <c r="M843" s="11"/>
      <c r="U843" s="11">
        <v>3</v>
      </c>
      <c r="V843" s="11">
        <v>0</v>
      </c>
    </row>
    <row r="844" spans="1:24" x14ac:dyDescent="0.25">
      <c r="A844" s="8">
        <v>41579</v>
      </c>
      <c r="B844" s="9">
        <v>3</v>
      </c>
      <c r="C844" s="10" t="s">
        <v>129</v>
      </c>
      <c r="D844" s="10" t="s">
        <v>130</v>
      </c>
      <c r="E844" s="11" t="s">
        <v>77</v>
      </c>
      <c r="F844" s="12" t="s">
        <v>78</v>
      </c>
      <c r="G844" s="13" t="s">
        <v>86</v>
      </c>
      <c r="H844" s="11">
        <v>1</v>
      </c>
      <c r="I844" s="11">
        <f t="shared" si="17"/>
        <v>0.05</v>
      </c>
      <c r="J844" s="11">
        <v>26</v>
      </c>
      <c r="K844" s="11" t="s">
        <v>34</v>
      </c>
      <c r="M844" s="11" t="s">
        <v>35</v>
      </c>
      <c r="U844" s="11">
        <v>6</v>
      </c>
      <c r="V844" s="11">
        <v>1</v>
      </c>
      <c r="W844" s="11" t="s">
        <v>150</v>
      </c>
      <c r="X844" s="11" t="s">
        <v>151</v>
      </c>
    </row>
    <row r="845" spans="1:24" x14ac:dyDescent="0.25">
      <c r="A845" s="8">
        <v>41579</v>
      </c>
      <c r="B845" s="9">
        <v>3</v>
      </c>
      <c r="C845" s="10" t="s">
        <v>129</v>
      </c>
      <c r="D845" s="10" t="s">
        <v>130</v>
      </c>
      <c r="E845" s="11" t="s">
        <v>77</v>
      </c>
      <c r="F845" s="12" t="s">
        <v>78</v>
      </c>
      <c r="G845" s="13" t="s">
        <v>86</v>
      </c>
      <c r="H845" s="11">
        <v>1</v>
      </c>
      <c r="I845" s="11">
        <f t="shared" si="17"/>
        <v>0.05</v>
      </c>
      <c r="J845" s="11">
        <v>26</v>
      </c>
      <c r="K845" s="11" t="s">
        <v>34</v>
      </c>
      <c r="M845" s="11" t="s">
        <v>35</v>
      </c>
      <c r="U845" s="11">
        <v>4</v>
      </c>
      <c r="V845" s="11">
        <v>0</v>
      </c>
    </row>
    <row r="846" spans="1:24" x14ac:dyDescent="0.25">
      <c r="A846" s="8">
        <v>41579</v>
      </c>
      <c r="B846" s="9">
        <v>3</v>
      </c>
      <c r="C846" s="10" t="s">
        <v>129</v>
      </c>
      <c r="D846" s="10" t="s">
        <v>136</v>
      </c>
      <c r="E846" s="11" t="s">
        <v>77</v>
      </c>
      <c r="F846" s="12" t="s">
        <v>78</v>
      </c>
      <c r="G846" s="13" t="s">
        <v>86</v>
      </c>
      <c r="H846" s="11">
        <v>1</v>
      </c>
      <c r="I846" s="11">
        <f t="shared" si="17"/>
        <v>0.05</v>
      </c>
      <c r="J846" s="11"/>
      <c r="K846" s="11"/>
      <c r="M846" s="11"/>
      <c r="U846" s="11">
        <v>4</v>
      </c>
      <c r="V846" s="11">
        <v>0</v>
      </c>
    </row>
    <row r="847" spans="1:24" x14ac:dyDescent="0.25">
      <c r="A847" s="8">
        <v>41579</v>
      </c>
      <c r="B847" s="9">
        <v>3</v>
      </c>
      <c r="C847" s="10" t="s">
        <v>129</v>
      </c>
      <c r="D847" s="10" t="s">
        <v>136</v>
      </c>
      <c r="E847" s="11" t="s">
        <v>77</v>
      </c>
      <c r="F847" s="12" t="s">
        <v>78</v>
      </c>
      <c r="G847" s="13" t="s">
        <v>86</v>
      </c>
      <c r="H847" s="11">
        <v>1</v>
      </c>
      <c r="I847" s="11">
        <f t="shared" si="17"/>
        <v>0.05</v>
      </c>
      <c r="J847" s="11"/>
      <c r="K847" s="11"/>
      <c r="M847" s="11"/>
      <c r="U847" s="11">
        <v>6</v>
      </c>
      <c r="V847" s="11">
        <v>0</v>
      </c>
    </row>
    <row r="848" spans="1:24" x14ac:dyDescent="0.25">
      <c r="A848" s="8">
        <v>41579</v>
      </c>
      <c r="B848" s="9">
        <v>3</v>
      </c>
      <c r="C848" s="10" t="s">
        <v>129</v>
      </c>
      <c r="D848" s="10" t="s">
        <v>136</v>
      </c>
      <c r="E848" s="11" t="s">
        <v>77</v>
      </c>
      <c r="F848" s="12" t="s">
        <v>78</v>
      </c>
      <c r="G848" s="13" t="s">
        <v>86</v>
      </c>
      <c r="H848" s="11">
        <v>1</v>
      </c>
      <c r="I848" s="11">
        <f t="shared" si="17"/>
        <v>0.05</v>
      </c>
      <c r="J848" s="11"/>
      <c r="K848" s="11"/>
      <c r="M848" s="11"/>
      <c r="U848" s="11">
        <v>4</v>
      </c>
      <c r="V848" s="11">
        <v>0</v>
      </c>
    </row>
    <row r="849" spans="1:27" x14ac:dyDescent="0.25">
      <c r="A849" s="8">
        <v>41579</v>
      </c>
      <c r="B849" s="9">
        <v>3</v>
      </c>
      <c r="C849" s="10" t="s">
        <v>129</v>
      </c>
      <c r="D849" s="10" t="s">
        <v>136</v>
      </c>
      <c r="E849" s="11" t="s">
        <v>77</v>
      </c>
      <c r="F849" s="12" t="s">
        <v>78</v>
      </c>
      <c r="G849" s="13" t="s">
        <v>86</v>
      </c>
      <c r="H849" s="11">
        <v>1</v>
      </c>
      <c r="I849" s="11">
        <f t="shared" si="17"/>
        <v>0.05</v>
      </c>
      <c r="J849" s="11"/>
      <c r="K849" s="11"/>
      <c r="M849" s="11"/>
      <c r="U849" s="11">
        <v>4</v>
      </c>
      <c r="V849" s="11">
        <v>1</v>
      </c>
      <c r="X849" s="11" t="s">
        <v>176</v>
      </c>
      <c r="Y849" s="318"/>
      <c r="Z849" s="318"/>
      <c r="AA849" s="318"/>
    </row>
    <row r="850" spans="1:27" x14ac:dyDescent="0.25">
      <c r="A850" s="8">
        <v>41579</v>
      </c>
      <c r="B850" s="9">
        <v>3</v>
      </c>
      <c r="C850" s="10" t="s">
        <v>129</v>
      </c>
      <c r="D850" s="10" t="s">
        <v>136</v>
      </c>
      <c r="E850" s="11" t="s">
        <v>77</v>
      </c>
      <c r="F850" s="12" t="s">
        <v>78</v>
      </c>
      <c r="G850" s="13" t="s">
        <v>86</v>
      </c>
      <c r="H850" s="11">
        <v>1</v>
      </c>
      <c r="I850" s="11">
        <f t="shared" si="17"/>
        <v>0.05</v>
      </c>
      <c r="J850" s="11">
        <v>26</v>
      </c>
      <c r="K850" s="11" t="s">
        <v>34</v>
      </c>
      <c r="M850" s="11" t="s">
        <v>35</v>
      </c>
      <c r="V850" s="318">
        <v>1</v>
      </c>
      <c r="W850" s="318"/>
      <c r="X850" s="318" t="s">
        <v>176</v>
      </c>
    </row>
    <row r="851" spans="1:27" x14ac:dyDescent="0.25">
      <c r="A851" s="8">
        <v>41579</v>
      </c>
      <c r="B851" s="9">
        <v>3</v>
      </c>
      <c r="C851" s="10" t="s">
        <v>129</v>
      </c>
      <c r="D851" s="10" t="s">
        <v>136</v>
      </c>
      <c r="E851" s="11" t="s">
        <v>77</v>
      </c>
      <c r="F851" s="12" t="s">
        <v>78</v>
      </c>
      <c r="G851" s="13" t="s">
        <v>81</v>
      </c>
      <c r="H851" s="11">
        <v>1</v>
      </c>
      <c r="I851" s="11">
        <f t="shared" si="17"/>
        <v>0.05</v>
      </c>
      <c r="J851" s="11">
        <v>26</v>
      </c>
      <c r="K851" s="11" t="s">
        <v>34</v>
      </c>
      <c r="M851" s="11" t="s">
        <v>35</v>
      </c>
      <c r="U851" s="11">
        <v>4</v>
      </c>
      <c r="V851" s="318">
        <v>1</v>
      </c>
      <c r="W851" s="318"/>
      <c r="X851" s="318" t="s">
        <v>176</v>
      </c>
    </row>
    <row r="852" spans="1:27" x14ac:dyDescent="0.25">
      <c r="A852" s="8">
        <v>41579</v>
      </c>
      <c r="B852" s="9">
        <v>3</v>
      </c>
      <c r="C852" s="10" t="s">
        <v>129</v>
      </c>
      <c r="D852" s="10" t="s">
        <v>137</v>
      </c>
      <c r="E852" s="11" t="s">
        <v>77</v>
      </c>
      <c r="F852" s="12" t="s">
        <v>78</v>
      </c>
      <c r="G852" s="13" t="s">
        <v>86</v>
      </c>
      <c r="H852" s="11">
        <v>1</v>
      </c>
      <c r="I852" s="11">
        <f t="shared" si="17"/>
        <v>0.05</v>
      </c>
      <c r="J852" s="11"/>
      <c r="K852" s="11"/>
      <c r="M852" s="11"/>
      <c r="U852" s="11">
        <v>4</v>
      </c>
      <c r="V852" s="11">
        <v>0</v>
      </c>
    </row>
    <row r="853" spans="1:27" x14ac:dyDescent="0.25">
      <c r="A853" s="8">
        <v>41579</v>
      </c>
      <c r="B853" s="9">
        <v>3</v>
      </c>
      <c r="C853" s="10" t="s">
        <v>129</v>
      </c>
      <c r="D853" s="10" t="s">
        <v>137</v>
      </c>
      <c r="E853" s="11" t="s">
        <v>77</v>
      </c>
      <c r="F853" s="12" t="s">
        <v>78</v>
      </c>
      <c r="G853" s="13" t="s">
        <v>86</v>
      </c>
      <c r="H853" s="11">
        <v>1</v>
      </c>
      <c r="I853" s="11">
        <f t="shared" si="17"/>
        <v>0.05</v>
      </c>
      <c r="J853" s="11"/>
      <c r="K853" s="11"/>
      <c r="M853" s="11"/>
      <c r="U853" s="11">
        <v>3</v>
      </c>
      <c r="V853" s="11">
        <v>0</v>
      </c>
    </row>
    <row r="854" spans="1:27" x14ac:dyDescent="0.25">
      <c r="A854" s="8">
        <v>41579</v>
      </c>
      <c r="B854" s="9">
        <v>3</v>
      </c>
      <c r="C854" s="10" t="s">
        <v>129</v>
      </c>
      <c r="D854" s="10" t="s">
        <v>137</v>
      </c>
      <c r="E854" s="11" t="s">
        <v>77</v>
      </c>
      <c r="F854" s="12" t="s">
        <v>78</v>
      </c>
      <c r="G854" s="13" t="s">
        <v>86</v>
      </c>
      <c r="H854" s="11">
        <v>1</v>
      </c>
      <c r="I854" s="11">
        <f t="shared" si="17"/>
        <v>0.05</v>
      </c>
      <c r="J854" s="11"/>
      <c r="K854" s="11"/>
      <c r="M854" s="11"/>
      <c r="U854" s="11">
        <v>3</v>
      </c>
      <c r="V854" s="11">
        <v>0</v>
      </c>
    </row>
    <row r="855" spans="1:27" x14ac:dyDescent="0.25">
      <c r="A855" s="8">
        <v>41579</v>
      </c>
      <c r="B855" s="9">
        <v>3</v>
      </c>
      <c r="C855" s="10" t="s">
        <v>129</v>
      </c>
      <c r="D855" s="10" t="s">
        <v>137</v>
      </c>
      <c r="E855" s="11" t="s">
        <v>77</v>
      </c>
      <c r="F855" s="12" t="s">
        <v>78</v>
      </c>
      <c r="G855" s="13" t="s">
        <v>86</v>
      </c>
      <c r="H855" s="11">
        <v>1</v>
      </c>
      <c r="I855" s="11">
        <f t="shared" si="17"/>
        <v>0.05</v>
      </c>
      <c r="J855" s="11"/>
      <c r="K855" s="11"/>
      <c r="M855" s="11"/>
      <c r="U855" s="11">
        <v>4</v>
      </c>
      <c r="V855" s="11">
        <v>0</v>
      </c>
    </row>
    <row r="856" spans="1:27" x14ac:dyDescent="0.25">
      <c r="A856" s="8">
        <v>41579</v>
      </c>
      <c r="B856" s="9">
        <v>3</v>
      </c>
      <c r="C856" s="10" t="s">
        <v>129</v>
      </c>
      <c r="D856" s="10" t="s">
        <v>137</v>
      </c>
      <c r="E856" s="11" t="s">
        <v>77</v>
      </c>
      <c r="F856" s="12" t="s">
        <v>78</v>
      </c>
      <c r="G856" s="13" t="s">
        <v>86</v>
      </c>
      <c r="H856" s="11">
        <v>1</v>
      </c>
      <c r="I856" s="11">
        <f t="shared" ref="I856:I873" si="18">H856/20</f>
        <v>0.05</v>
      </c>
      <c r="J856" s="11">
        <v>26</v>
      </c>
      <c r="K856" s="11" t="s">
        <v>34</v>
      </c>
      <c r="M856" s="11" t="s">
        <v>35</v>
      </c>
      <c r="U856" s="11">
        <v>5</v>
      </c>
      <c r="V856" s="11">
        <v>0</v>
      </c>
    </row>
    <row r="857" spans="1:27" x14ac:dyDescent="0.25">
      <c r="A857" s="8">
        <v>41579</v>
      </c>
      <c r="B857" s="9">
        <v>3</v>
      </c>
      <c r="C857" s="10" t="s">
        <v>129</v>
      </c>
      <c r="D857" s="10" t="s">
        <v>137</v>
      </c>
      <c r="E857" s="11" t="s">
        <v>77</v>
      </c>
      <c r="F857" s="12" t="s">
        <v>78</v>
      </c>
      <c r="G857" s="13" t="s">
        <v>81</v>
      </c>
      <c r="H857" s="11">
        <v>1</v>
      </c>
      <c r="I857" s="11">
        <f t="shared" si="18"/>
        <v>0.05</v>
      </c>
      <c r="J857" s="11"/>
      <c r="K857" s="11"/>
      <c r="M857" s="11"/>
      <c r="U857" s="11">
        <v>6</v>
      </c>
      <c r="V857" s="11">
        <v>0</v>
      </c>
    </row>
    <row r="858" spans="1:27" x14ac:dyDescent="0.25">
      <c r="A858" s="8">
        <v>41579</v>
      </c>
      <c r="B858" s="9">
        <v>3</v>
      </c>
      <c r="C858" s="10" t="s">
        <v>129</v>
      </c>
      <c r="D858" s="10" t="s">
        <v>137</v>
      </c>
      <c r="E858" s="11" t="s">
        <v>77</v>
      </c>
      <c r="F858" s="12" t="s">
        <v>78</v>
      </c>
      <c r="G858" s="13" t="s">
        <v>81</v>
      </c>
      <c r="H858" s="11">
        <v>1</v>
      </c>
      <c r="I858" s="11">
        <f t="shared" si="18"/>
        <v>0.05</v>
      </c>
      <c r="J858" s="11">
        <v>26</v>
      </c>
      <c r="K858" s="11" t="s">
        <v>34</v>
      </c>
      <c r="M858" s="11" t="s">
        <v>35</v>
      </c>
      <c r="U858" s="11">
        <v>7</v>
      </c>
      <c r="V858" s="11">
        <v>0</v>
      </c>
    </row>
    <row r="859" spans="1:27" x14ac:dyDescent="0.25">
      <c r="A859" s="8">
        <v>41567</v>
      </c>
      <c r="B859" s="9">
        <v>1</v>
      </c>
      <c r="C859" s="10" t="s">
        <v>69</v>
      </c>
      <c r="D859" s="10" t="s">
        <v>70</v>
      </c>
      <c r="E859" s="11" t="s">
        <v>45</v>
      </c>
      <c r="F859" s="12" t="s">
        <v>32</v>
      </c>
      <c r="G859" s="13" t="s">
        <v>33</v>
      </c>
      <c r="H859" s="11">
        <v>2</v>
      </c>
      <c r="I859" s="11">
        <f t="shared" si="18"/>
        <v>0.1</v>
      </c>
      <c r="J859" s="11">
        <v>24</v>
      </c>
      <c r="K859" s="11">
        <v>5</v>
      </c>
      <c r="M859" s="11" t="s">
        <v>35</v>
      </c>
    </row>
    <row r="860" spans="1:27" x14ac:dyDescent="0.25">
      <c r="A860" s="8">
        <v>41567</v>
      </c>
      <c r="B860" s="9">
        <v>1</v>
      </c>
      <c r="C860" s="10" t="s">
        <v>69</v>
      </c>
      <c r="D860" s="10" t="s">
        <v>70</v>
      </c>
      <c r="E860" s="11" t="s">
        <v>45</v>
      </c>
      <c r="F860" s="12" t="s">
        <v>32</v>
      </c>
      <c r="G860" s="13" t="s">
        <v>38</v>
      </c>
      <c r="H860" s="11">
        <v>1</v>
      </c>
      <c r="I860" s="11">
        <f t="shared" si="18"/>
        <v>0.05</v>
      </c>
      <c r="J860" s="11">
        <v>24</v>
      </c>
      <c r="K860" s="11">
        <v>5</v>
      </c>
      <c r="M860" s="11" t="s">
        <v>35</v>
      </c>
    </row>
    <row r="861" spans="1:27" x14ac:dyDescent="0.25">
      <c r="A861" s="8">
        <v>41567</v>
      </c>
      <c r="B861" s="9">
        <v>1</v>
      </c>
      <c r="C861" s="10" t="s">
        <v>69</v>
      </c>
      <c r="D861" s="10" t="s">
        <v>71</v>
      </c>
      <c r="E861" s="11" t="s">
        <v>45</v>
      </c>
      <c r="F861" s="12" t="s">
        <v>32</v>
      </c>
      <c r="G861" s="13" t="s">
        <v>33</v>
      </c>
      <c r="H861" s="11">
        <v>3</v>
      </c>
      <c r="I861" s="11">
        <f t="shared" si="18"/>
        <v>0.15</v>
      </c>
      <c r="J861" s="11">
        <v>24</v>
      </c>
      <c r="K861" s="11">
        <v>5</v>
      </c>
      <c r="M861" s="11" t="s">
        <v>35</v>
      </c>
    </row>
    <row r="862" spans="1:27" x14ac:dyDescent="0.25">
      <c r="A862" s="8">
        <v>41567</v>
      </c>
      <c r="B862" s="9">
        <v>1</v>
      </c>
      <c r="C862" s="10" t="s">
        <v>69</v>
      </c>
      <c r="D862" s="10" t="s">
        <v>71</v>
      </c>
      <c r="E862" s="11" t="s">
        <v>27</v>
      </c>
      <c r="F862" s="12" t="s">
        <v>78</v>
      </c>
      <c r="G862" s="13" t="s">
        <v>89</v>
      </c>
      <c r="H862" s="11">
        <v>1</v>
      </c>
      <c r="I862" s="11">
        <f t="shared" si="18"/>
        <v>0.05</v>
      </c>
      <c r="J862" s="11">
        <v>24</v>
      </c>
      <c r="K862" s="11">
        <v>5</v>
      </c>
      <c r="M862" s="11" t="s">
        <v>35</v>
      </c>
      <c r="V862" s="11">
        <v>0</v>
      </c>
    </row>
    <row r="863" spans="1:27" x14ac:dyDescent="0.25">
      <c r="A863" s="8">
        <v>41567</v>
      </c>
      <c r="B863" s="9">
        <v>1</v>
      </c>
      <c r="C863" s="10" t="s">
        <v>69</v>
      </c>
      <c r="D863" s="10" t="s">
        <v>72</v>
      </c>
      <c r="E863" s="11" t="s">
        <v>45</v>
      </c>
      <c r="F863" s="12" t="s">
        <v>32</v>
      </c>
      <c r="G863" s="13" t="s">
        <v>33</v>
      </c>
      <c r="H863" s="11">
        <v>5</v>
      </c>
      <c r="I863" s="11">
        <f t="shared" si="18"/>
        <v>0.25</v>
      </c>
      <c r="J863" s="11">
        <v>24</v>
      </c>
      <c r="K863" s="11">
        <v>4.9000000000000004</v>
      </c>
      <c r="M863" s="11" t="s">
        <v>35</v>
      </c>
    </row>
    <row r="864" spans="1:27" x14ac:dyDescent="0.25">
      <c r="A864" s="8">
        <v>41567</v>
      </c>
      <c r="B864" s="9">
        <v>1</v>
      </c>
      <c r="C864" s="10" t="s">
        <v>69</v>
      </c>
      <c r="D864" s="10" t="s">
        <v>72</v>
      </c>
      <c r="E864" s="11" t="s">
        <v>45</v>
      </c>
      <c r="F864" s="12" t="s">
        <v>32</v>
      </c>
      <c r="G864" s="13" t="s">
        <v>39</v>
      </c>
      <c r="H864" s="11">
        <v>1</v>
      </c>
      <c r="I864" s="11">
        <f t="shared" si="18"/>
        <v>0.05</v>
      </c>
      <c r="J864" s="11">
        <v>24</v>
      </c>
      <c r="K864" s="11">
        <v>4.9000000000000004</v>
      </c>
      <c r="M864" s="11" t="s">
        <v>35</v>
      </c>
    </row>
    <row r="865" spans="1:27" x14ac:dyDescent="0.25">
      <c r="A865" s="8">
        <v>41567</v>
      </c>
      <c r="B865" s="9">
        <v>1</v>
      </c>
      <c r="C865" s="10" t="s">
        <v>69</v>
      </c>
      <c r="D865" s="10" t="s">
        <v>72</v>
      </c>
      <c r="E865" s="11" t="s">
        <v>45</v>
      </c>
      <c r="F865" s="12" t="s">
        <v>32</v>
      </c>
      <c r="G865" s="13" t="s">
        <v>43</v>
      </c>
      <c r="H865" s="11">
        <v>1</v>
      </c>
      <c r="I865" s="11">
        <f t="shared" si="18"/>
        <v>0.05</v>
      </c>
      <c r="J865" s="11">
        <v>24</v>
      </c>
      <c r="K865" s="11">
        <v>4.9000000000000004</v>
      </c>
      <c r="M865" s="11" t="s">
        <v>35</v>
      </c>
    </row>
    <row r="866" spans="1:27" x14ac:dyDescent="0.25">
      <c r="A866" s="8">
        <v>41567</v>
      </c>
      <c r="B866" s="9">
        <v>1</v>
      </c>
      <c r="C866" s="10" t="s">
        <v>69</v>
      </c>
      <c r="D866" s="10" t="s">
        <v>72</v>
      </c>
      <c r="E866" s="11" t="s">
        <v>27</v>
      </c>
      <c r="F866" s="12" t="s">
        <v>78</v>
      </c>
      <c r="G866" s="13" t="s">
        <v>86</v>
      </c>
      <c r="H866" s="11">
        <v>1</v>
      </c>
      <c r="I866" s="11">
        <f t="shared" si="18"/>
        <v>0.05</v>
      </c>
      <c r="J866" s="11"/>
      <c r="K866" s="11"/>
      <c r="M866" s="11"/>
      <c r="S866" s="15"/>
      <c r="T866" s="11"/>
      <c r="U866" s="11">
        <v>3</v>
      </c>
      <c r="V866" s="11">
        <v>0</v>
      </c>
    </row>
    <row r="867" spans="1:27" x14ac:dyDescent="0.25">
      <c r="A867" s="8">
        <v>41567</v>
      </c>
      <c r="B867" s="9">
        <v>1</v>
      </c>
      <c r="C867" s="10" t="s">
        <v>69</v>
      </c>
      <c r="D867" s="10" t="s">
        <v>72</v>
      </c>
      <c r="E867" s="11" t="s">
        <v>27</v>
      </c>
      <c r="F867" s="12" t="s">
        <v>78</v>
      </c>
      <c r="G867" s="13" t="s">
        <v>86</v>
      </c>
      <c r="H867" s="11">
        <v>1</v>
      </c>
      <c r="I867" s="11">
        <f t="shared" si="18"/>
        <v>0.05</v>
      </c>
      <c r="J867" s="11">
        <v>24</v>
      </c>
      <c r="K867" s="11">
        <v>4.9000000000000004</v>
      </c>
      <c r="M867" s="11" t="s">
        <v>35</v>
      </c>
      <c r="U867" s="11">
        <v>4</v>
      </c>
      <c r="V867" s="11">
        <v>0</v>
      </c>
    </row>
    <row r="868" spans="1:27" x14ac:dyDescent="0.25">
      <c r="A868" s="8">
        <v>41569</v>
      </c>
      <c r="B868" s="9">
        <v>2</v>
      </c>
      <c r="C868" s="10" t="s">
        <v>69</v>
      </c>
      <c r="D868" s="10" t="s">
        <v>70</v>
      </c>
      <c r="E868" s="11" t="s">
        <v>162</v>
      </c>
      <c r="F868" s="12" t="s">
        <v>78</v>
      </c>
      <c r="G868" s="13" t="s">
        <v>86</v>
      </c>
      <c r="H868" s="11">
        <v>8</v>
      </c>
      <c r="I868" s="11">
        <f t="shared" si="18"/>
        <v>0.4</v>
      </c>
      <c r="J868" s="11">
        <v>24</v>
      </c>
      <c r="K868" s="11">
        <v>5</v>
      </c>
      <c r="M868" s="11" t="s">
        <v>35</v>
      </c>
      <c r="V868" s="11">
        <v>0</v>
      </c>
    </row>
    <row r="869" spans="1:27" x14ac:dyDescent="0.25">
      <c r="A869" s="8">
        <v>41569</v>
      </c>
      <c r="B869" s="9">
        <v>2</v>
      </c>
      <c r="C869" s="10" t="s">
        <v>69</v>
      </c>
      <c r="D869" s="10" t="s">
        <v>71</v>
      </c>
      <c r="E869" s="11" t="s">
        <v>162</v>
      </c>
      <c r="F869" s="12" t="s">
        <v>78</v>
      </c>
      <c r="G869" s="13" t="s">
        <v>86</v>
      </c>
      <c r="H869" s="11">
        <v>12</v>
      </c>
      <c r="I869" s="11">
        <f t="shared" si="18"/>
        <v>0.6</v>
      </c>
      <c r="J869" s="11">
        <v>24</v>
      </c>
      <c r="K869" s="11">
        <v>5</v>
      </c>
      <c r="M869" s="11" t="s">
        <v>35</v>
      </c>
      <c r="V869" s="11">
        <v>0</v>
      </c>
    </row>
    <row r="870" spans="1:27" x14ac:dyDescent="0.25">
      <c r="A870" s="8">
        <v>41569</v>
      </c>
      <c r="B870" s="9">
        <v>2</v>
      </c>
      <c r="C870" s="10" t="s">
        <v>69</v>
      </c>
      <c r="D870" s="10" t="s">
        <v>72</v>
      </c>
      <c r="E870" s="11" t="s">
        <v>162</v>
      </c>
      <c r="F870" s="12" t="s">
        <v>78</v>
      </c>
      <c r="G870" s="13" t="s">
        <v>86</v>
      </c>
      <c r="H870" s="11">
        <v>5</v>
      </c>
      <c r="I870" s="11">
        <f t="shared" si="18"/>
        <v>0.25</v>
      </c>
      <c r="J870" s="11">
        <v>24</v>
      </c>
      <c r="K870" s="11">
        <v>4.9000000000000004</v>
      </c>
      <c r="M870" s="11" t="s">
        <v>35</v>
      </c>
      <c r="V870" s="11">
        <v>0</v>
      </c>
    </row>
    <row r="871" spans="1:27" x14ac:dyDescent="0.25">
      <c r="A871" s="8">
        <v>41579</v>
      </c>
      <c r="B871" s="9">
        <v>3</v>
      </c>
      <c r="C871" s="10" t="s">
        <v>69</v>
      </c>
      <c r="D871" s="10" t="s">
        <v>70</v>
      </c>
      <c r="E871" s="11" t="s">
        <v>27</v>
      </c>
      <c r="F871" s="12" t="s">
        <v>78</v>
      </c>
      <c r="G871" s="14" t="s">
        <v>86</v>
      </c>
      <c r="H871" s="11">
        <v>1</v>
      </c>
      <c r="I871" s="11">
        <f t="shared" si="18"/>
        <v>0.05</v>
      </c>
      <c r="J871" s="11">
        <v>24</v>
      </c>
      <c r="K871" s="11">
        <v>5</v>
      </c>
      <c r="M871" s="11" t="s">
        <v>35</v>
      </c>
      <c r="V871" s="11">
        <v>1</v>
      </c>
      <c r="W871" s="11" t="s">
        <v>150</v>
      </c>
      <c r="X871" s="11" t="s">
        <v>151</v>
      </c>
    </row>
    <row r="872" spans="1:27" x14ac:dyDescent="0.25">
      <c r="A872" s="8">
        <v>41579</v>
      </c>
      <c r="B872" s="9">
        <v>3</v>
      </c>
      <c r="C872" s="10" t="s">
        <v>69</v>
      </c>
      <c r="D872" s="10" t="s">
        <v>70</v>
      </c>
      <c r="E872" s="11" t="s">
        <v>27</v>
      </c>
      <c r="F872" s="12" t="s">
        <v>78</v>
      </c>
      <c r="G872" s="14" t="s">
        <v>86</v>
      </c>
      <c r="H872" s="11">
        <v>4</v>
      </c>
      <c r="I872" s="11">
        <f t="shared" si="18"/>
        <v>0.2</v>
      </c>
      <c r="J872" s="11">
        <v>24</v>
      </c>
      <c r="K872" s="11">
        <v>5</v>
      </c>
      <c r="M872" s="11" t="s">
        <v>35</v>
      </c>
      <c r="V872" s="11">
        <v>0</v>
      </c>
    </row>
    <row r="873" spans="1:27" x14ac:dyDescent="0.25">
      <c r="A873" s="8">
        <v>41579</v>
      </c>
      <c r="B873" s="9">
        <v>3</v>
      </c>
      <c r="C873" s="10" t="s">
        <v>69</v>
      </c>
      <c r="D873" s="10" t="s">
        <v>71</v>
      </c>
      <c r="E873" s="11" t="s">
        <v>27</v>
      </c>
      <c r="F873" s="12" t="s">
        <v>78</v>
      </c>
      <c r="G873" s="14" t="s">
        <v>89</v>
      </c>
      <c r="H873" s="11">
        <v>1</v>
      </c>
      <c r="I873" s="11">
        <f t="shared" si="18"/>
        <v>0.05</v>
      </c>
      <c r="J873" s="11">
        <v>24</v>
      </c>
      <c r="K873" s="11">
        <v>5</v>
      </c>
      <c r="M873" s="11" t="s">
        <v>35</v>
      </c>
      <c r="V873" s="11">
        <v>0</v>
      </c>
    </row>
    <row r="874" spans="1:27" x14ac:dyDescent="0.25">
      <c r="A874" s="8">
        <v>41579</v>
      </c>
      <c r="B874" s="9">
        <v>3</v>
      </c>
      <c r="C874" s="10" t="s">
        <v>69</v>
      </c>
      <c r="D874" s="10" t="s">
        <v>72</v>
      </c>
      <c r="E874" s="11" t="s">
        <v>27</v>
      </c>
      <c r="F874" s="12" t="s">
        <v>78</v>
      </c>
      <c r="G874" s="14" t="s">
        <v>86</v>
      </c>
      <c r="H874" s="11" t="s">
        <v>413</v>
      </c>
      <c r="I874" s="11" t="s">
        <v>413</v>
      </c>
      <c r="J874" s="11"/>
      <c r="K874" s="11"/>
      <c r="M874" s="11"/>
      <c r="V874" s="11" t="s">
        <v>413</v>
      </c>
      <c r="W874" s="11" t="s">
        <v>413</v>
      </c>
      <c r="X874" s="11" t="s">
        <v>414</v>
      </c>
    </row>
    <row r="875" spans="1:27" x14ac:dyDescent="0.25">
      <c r="A875" s="8">
        <v>41579</v>
      </c>
      <c r="B875" s="9">
        <v>3</v>
      </c>
      <c r="C875" s="10" t="s">
        <v>69</v>
      </c>
      <c r="D875" s="10" t="s">
        <v>72</v>
      </c>
      <c r="E875" s="11" t="s">
        <v>27</v>
      </c>
      <c r="F875" s="12" t="s">
        <v>78</v>
      </c>
      <c r="G875" s="13" t="s">
        <v>86</v>
      </c>
      <c r="H875" s="11">
        <v>1</v>
      </c>
      <c r="I875" s="11">
        <f t="shared" ref="I875:I938" si="19">H875/20</f>
        <v>0.05</v>
      </c>
      <c r="J875" s="11">
        <v>24</v>
      </c>
      <c r="K875" s="11">
        <v>4.9000000000000004</v>
      </c>
      <c r="M875" s="11" t="s">
        <v>35</v>
      </c>
      <c r="V875" s="11">
        <v>0</v>
      </c>
    </row>
    <row r="876" spans="1:27" x14ac:dyDescent="0.25">
      <c r="A876" s="8">
        <v>41585</v>
      </c>
      <c r="B876" s="9">
        <v>4</v>
      </c>
      <c r="C876" s="10" t="s">
        <v>69</v>
      </c>
      <c r="D876" s="10" t="s">
        <v>71</v>
      </c>
      <c r="E876" s="11" t="s">
        <v>27</v>
      </c>
      <c r="F876" s="12" t="s">
        <v>78</v>
      </c>
      <c r="G876" s="13" t="s">
        <v>86</v>
      </c>
      <c r="H876" s="11">
        <v>2</v>
      </c>
      <c r="I876" s="11">
        <f t="shared" si="19"/>
        <v>0.1</v>
      </c>
      <c r="J876" s="11">
        <v>24</v>
      </c>
      <c r="K876" s="11">
        <v>5</v>
      </c>
      <c r="M876" s="11" t="s">
        <v>35</v>
      </c>
      <c r="V876" s="11">
        <v>0</v>
      </c>
    </row>
    <row r="877" spans="1:27" x14ac:dyDescent="0.25">
      <c r="A877" s="8">
        <v>41585</v>
      </c>
      <c r="B877" s="9">
        <v>4</v>
      </c>
      <c r="C877" s="10" t="s">
        <v>69</v>
      </c>
      <c r="D877" s="10" t="s">
        <v>71</v>
      </c>
      <c r="E877" s="11" t="s">
        <v>27</v>
      </c>
      <c r="F877" s="12" t="s">
        <v>78</v>
      </c>
      <c r="G877" s="13" t="s">
        <v>89</v>
      </c>
      <c r="H877" s="11">
        <v>1</v>
      </c>
      <c r="I877" s="11">
        <f t="shared" si="19"/>
        <v>0.05</v>
      </c>
      <c r="J877" s="11">
        <v>24</v>
      </c>
      <c r="K877" s="11">
        <v>5</v>
      </c>
      <c r="M877" s="11" t="s">
        <v>35</v>
      </c>
      <c r="V877" s="11">
        <v>0</v>
      </c>
    </row>
    <row r="878" spans="1:27" x14ac:dyDescent="0.25">
      <c r="A878" s="8">
        <v>41585</v>
      </c>
      <c r="B878" s="9">
        <v>4</v>
      </c>
      <c r="C878" s="10" t="s">
        <v>69</v>
      </c>
      <c r="D878" s="10" t="s">
        <v>72</v>
      </c>
      <c r="E878" s="11" t="s">
        <v>27</v>
      </c>
      <c r="F878" s="12" t="s">
        <v>78</v>
      </c>
      <c r="G878" s="14" t="s">
        <v>86</v>
      </c>
      <c r="H878" s="11">
        <v>1</v>
      </c>
      <c r="I878" s="11">
        <f t="shared" si="19"/>
        <v>0.05</v>
      </c>
      <c r="J878" s="11">
        <v>24</v>
      </c>
      <c r="K878" s="11">
        <v>4.9000000000000004</v>
      </c>
      <c r="M878" s="11" t="s">
        <v>35</v>
      </c>
      <c r="V878" s="11">
        <v>0</v>
      </c>
      <c r="W878" s="11" t="s">
        <v>183</v>
      </c>
      <c r="X878" s="11" t="s">
        <v>134</v>
      </c>
    </row>
    <row r="879" spans="1:27" x14ac:dyDescent="0.25">
      <c r="A879" s="8">
        <v>41567</v>
      </c>
      <c r="B879" s="9">
        <v>1</v>
      </c>
      <c r="C879" s="10" t="s">
        <v>73</v>
      </c>
      <c r="D879" s="10" t="s">
        <v>74</v>
      </c>
      <c r="E879" s="11" t="s">
        <v>45</v>
      </c>
      <c r="F879" s="12" t="s">
        <v>32</v>
      </c>
      <c r="G879" s="13" t="s">
        <v>33</v>
      </c>
      <c r="H879" s="11">
        <v>35</v>
      </c>
      <c r="I879" s="11">
        <f t="shared" si="19"/>
        <v>1.75</v>
      </c>
      <c r="J879" s="11">
        <v>25</v>
      </c>
      <c r="K879" s="11">
        <v>4.9000000000000004</v>
      </c>
      <c r="M879" s="11" t="s">
        <v>35</v>
      </c>
    </row>
    <row r="880" spans="1:27" x14ac:dyDescent="0.25">
      <c r="A880" s="8">
        <v>41567</v>
      </c>
      <c r="B880" s="9">
        <v>1</v>
      </c>
      <c r="C880" s="10" t="s">
        <v>73</v>
      </c>
      <c r="D880" s="10" t="s">
        <v>74</v>
      </c>
      <c r="E880" s="11" t="s">
        <v>45</v>
      </c>
      <c r="F880" s="12" t="s">
        <v>32</v>
      </c>
      <c r="G880" s="14" t="s">
        <v>36</v>
      </c>
      <c r="H880" s="11">
        <v>1</v>
      </c>
      <c r="I880" s="11">
        <f t="shared" si="19"/>
        <v>0.05</v>
      </c>
      <c r="J880" s="11">
        <v>25</v>
      </c>
      <c r="K880" s="11">
        <v>4.9000000000000004</v>
      </c>
      <c r="M880" s="11" t="s">
        <v>35</v>
      </c>
      <c r="Y880" s="318"/>
      <c r="Z880" s="318"/>
      <c r="AA880" s="318"/>
    </row>
    <row r="881" spans="1:27" x14ac:dyDescent="0.25">
      <c r="A881" s="8">
        <v>41567</v>
      </c>
      <c r="B881" s="9">
        <v>1</v>
      </c>
      <c r="C881" s="10" t="s">
        <v>73</v>
      </c>
      <c r="D881" s="10" t="s">
        <v>74</v>
      </c>
      <c r="E881" s="11" t="s">
        <v>45</v>
      </c>
      <c r="F881" s="12" t="s">
        <v>32</v>
      </c>
      <c r="G881" s="13" t="s">
        <v>38</v>
      </c>
      <c r="H881" s="11">
        <v>1</v>
      </c>
      <c r="I881" s="11">
        <f t="shared" si="19"/>
        <v>0.05</v>
      </c>
      <c r="J881" s="11">
        <v>25</v>
      </c>
      <c r="K881" s="11">
        <v>4.9000000000000004</v>
      </c>
      <c r="M881" s="11" t="s">
        <v>35</v>
      </c>
      <c r="Y881" s="318"/>
      <c r="Z881" s="318"/>
      <c r="AA881" s="318"/>
    </row>
    <row r="882" spans="1:27" x14ac:dyDescent="0.25">
      <c r="A882" s="8">
        <v>41567</v>
      </c>
      <c r="B882" s="9">
        <v>1</v>
      </c>
      <c r="C882" s="10" t="s">
        <v>73</v>
      </c>
      <c r="D882" s="10" t="s">
        <v>74</v>
      </c>
      <c r="E882" s="11" t="s">
        <v>45</v>
      </c>
      <c r="F882" s="12" t="s">
        <v>32</v>
      </c>
      <c r="G882" s="13" t="s">
        <v>39</v>
      </c>
      <c r="H882" s="11">
        <v>1</v>
      </c>
      <c r="I882" s="11">
        <f t="shared" si="19"/>
        <v>0.05</v>
      </c>
      <c r="J882" s="11">
        <v>25</v>
      </c>
      <c r="K882" s="11">
        <v>4.9000000000000004</v>
      </c>
      <c r="M882" s="11" t="s">
        <v>35</v>
      </c>
    </row>
    <row r="883" spans="1:27" x14ac:dyDescent="0.25">
      <c r="A883" s="8">
        <v>41567</v>
      </c>
      <c r="B883" s="9">
        <v>1</v>
      </c>
      <c r="C883" s="10" t="s">
        <v>73</v>
      </c>
      <c r="D883" s="10" t="s">
        <v>74</v>
      </c>
      <c r="E883" s="11" t="s">
        <v>45</v>
      </c>
      <c r="F883" s="12" t="s">
        <v>32</v>
      </c>
      <c r="G883" s="13" t="s">
        <v>41</v>
      </c>
      <c r="H883" s="11">
        <v>16</v>
      </c>
      <c r="I883" s="11">
        <f t="shared" si="19"/>
        <v>0.8</v>
      </c>
      <c r="J883" s="11">
        <v>25</v>
      </c>
      <c r="K883" s="11">
        <v>4.9000000000000004</v>
      </c>
      <c r="M883" s="11" t="s">
        <v>35</v>
      </c>
    </row>
    <row r="884" spans="1:27" x14ac:dyDescent="0.25">
      <c r="A884" s="8">
        <v>41567</v>
      </c>
      <c r="B884" s="9">
        <v>1</v>
      </c>
      <c r="C884" s="10" t="s">
        <v>73</v>
      </c>
      <c r="D884" s="10" t="s">
        <v>74</v>
      </c>
      <c r="E884" s="11" t="s">
        <v>45</v>
      </c>
      <c r="F884" s="12" t="s">
        <v>32</v>
      </c>
      <c r="G884" s="13" t="s">
        <v>49</v>
      </c>
      <c r="H884" s="11">
        <v>2</v>
      </c>
      <c r="I884" s="11">
        <f t="shared" si="19"/>
        <v>0.1</v>
      </c>
      <c r="J884" s="11">
        <v>25</v>
      </c>
      <c r="K884" s="11">
        <v>4.9000000000000004</v>
      </c>
      <c r="M884" s="11" t="s">
        <v>35</v>
      </c>
    </row>
    <row r="885" spans="1:27" x14ac:dyDescent="0.25">
      <c r="A885" s="8">
        <v>41567</v>
      </c>
      <c r="B885" s="9">
        <v>1</v>
      </c>
      <c r="C885" s="10" t="s">
        <v>73</v>
      </c>
      <c r="D885" s="10" t="s">
        <v>74</v>
      </c>
      <c r="E885" s="11" t="s">
        <v>27</v>
      </c>
      <c r="F885" s="12" t="s">
        <v>78</v>
      </c>
      <c r="G885" s="13" t="s">
        <v>83</v>
      </c>
      <c r="H885" s="11">
        <v>1</v>
      </c>
      <c r="I885" s="11">
        <f t="shared" si="19"/>
        <v>0.05</v>
      </c>
      <c r="J885" s="11">
        <v>25</v>
      </c>
      <c r="K885" s="11">
        <v>4.9000000000000004</v>
      </c>
      <c r="M885" s="11" t="s">
        <v>35</v>
      </c>
      <c r="U885" s="11">
        <v>15</v>
      </c>
      <c r="V885" s="318">
        <v>1</v>
      </c>
      <c r="W885" s="318"/>
      <c r="X885" s="318" t="s">
        <v>149</v>
      </c>
    </row>
    <row r="886" spans="1:27" x14ac:dyDescent="0.25">
      <c r="A886" s="8">
        <v>41567</v>
      </c>
      <c r="B886" s="9">
        <v>1</v>
      </c>
      <c r="C886" s="10" t="s">
        <v>73</v>
      </c>
      <c r="D886" s="10" t="s">
        <v>74</v>
      </c>
      <c r="E886" s="11" t="s">
        <v>27</v>
      </c>
      <c r="F886" s="12" t="s">
        <v>78</v>
      </c>
      <c r="G886" s="14" t="s">
        <v>86</v>
      </c>
      <c r="H886" s="11">
        <v>1</v>
      </c>
      <c r="I886" s="11">
        <f t="shared" si="19"/>
        <v>0.05</v>
      </c>
      <c r="J886" s="11">
        <v>25</v>
      </c>
      <c r="K886" s="11">
        <v>4.9000000000000004</v>
      </c>
      <c r="M886" s="11" t="s">
        <v>35</v>
      </c>
      <c r="U886" s="11">
        <v>6</v>
      </c>
      <c r="V886" s="11">
        <v>1</v>
      </c>
      <c r="W886" s="11" t="s">
        <v>150</v>
      </c>
      <c r="X886" s="11" t="s">
        <v>151</v>
      </c>
    </row>
    <row r="887" spans="1:27" x14ac:dyDescent="0.25">
      <c r="A887" s="8">
        <v>41567</v>
      </c>
      <c r="B887" s="9">
        <v>1</v>
      </c>
      <c r="C887" s="10" t="s">
        <v>73</v>
      </c>
      <c r="D887" s="10" t="s">
        <v>74</v>
      </c>
      <c r="E887" s="11" t="s">
        <v>27</v>
      </c>
      <c r="F887" s="12" t="s">
        <v>78</v>
      </c>
      <c r="G887" s="13" t="s">
        <v>83</v>
      </c>
      <c r="H887" s="11">
        <v>1</v>
      </c>
      <c r="I887" s="11">
        <f t="shared" si="19"/>
        <v>0.05</v>
      </c>
      <c r="J887" s="11">
        <v>25</v>
      </c>
      <c r="K887" s="11">
        <v>4.9000000000000004</v>
      </c>
      <c r="M887" s="11" t="s">
        <v>35</v>
      </c>
      <c r="U887" s="11">
        <v>5</v>
      </c>
      <c r="V887" s="11">
        <v>0</v>
      </c>
    </row>
    <row r="888" spans="1:27" x14ac:dyDescent="0.25">
      <c r="A888" s="8">
        <v>41567</v>
      </c>
      <c r="B888" s="9">
        <v>1</v>
      </c>
      <c r="C888" s="10" t="s">
        <v>73</v>
      </c>
      <c r="D888" s="10" t="s">
        <v>74</v>
      </c>
      <c r="E888" s="11" t="s">
        <v>27</v>
      </c>
      <c r="F888" s="12" t="s">
        <v>78</v>
      </c>
      <c r="G888" s="13" t="s">
        <v>81</v>
      </c>
      <c r="H888" s="11">
        <v>1</v>
      </c>
      <c r="I888" s="11">
        <f t="shared" si="19"/>
        <v>0.05</v>
      </c>
      <c r="J888" s="11"/>
      <c r="K888" s="11"/>
      <c r="M888" s="11"/>
      <c r="U888" s="11">
        <v>15</v>
      </c>
      <c r="V888" s="11">
        <v>0</v>
      </c>
    </row>
    <row r="889" spans="1:27" x14ac:dyDescent="0.25">
      <c r="A889" s="8">
        <v>41567</v>
      </c>
      <c r="B889" s="9">
        <v>1</v>
      </c>
      <c r="C889" s="10" t="s">
        <v>73</v>
      </c>
      <c r="D889" s="10" t="s">
        <v>74</v>
      </c>
      <c r="E889" s="11" t="s">
        <v>27</v>
      </c>
      <c r="F889" s="12" t="s">
        <v>78</v>
      </c>
      <c r="G889" s="13" t="s">
        <v>81</v>
      </c>
      <c r="H889" s="11">
        <v>1</v>
      </c>
      <c r="I889" s="11">
        <f t="shared" si="19"/>
        <v>0.05</v>
      </c>
      <c r="J889" s="11"/>
      <c r="K889" s="11"/>
      <c r="M889" s="11"/>
      <c r="U889" s="11">
        <v>6</v>
      </c>
      <c r="V889" s="11">
        <v>0</v>
      </c>
    </row>
    <row r="890" spans="1:27" x14ac:dyDescent="0.25">
      <c r="A890" s="8">
        <v>41567</v>
      </c>
      <c r="B890" s="9">
        <v>1</v>
      </c>
      <c r="C890" s="10" t="s">
        <v>73</v>
      </c>
      <c r="D890" s="10" t="s">
        <v>74</v>
      </c>
      <c r="E890" s="11" t="s">
        <v>27</v>
      </c>
      <c r="F890" s="12" t="s">
        <v>78</v>
      </c>
      <c r="G890" s="13" t="s">
        <v>152</v>
      </c>
      <c r="H890" s="11">
        <v>1</v>
      </c>
      <c r="I890" s="11">
        <f t="shared" si="19"/>
        <v>0.05</v>
      </c>
      <c r="J890" s="11">
        <v>25</v>
      </c>
      <c r="K890" s="11">
        <v>4.9000000000000004</v>
      </c>
      <c r="M890" s="11" t="s">
        <v>35</v>
      </c>
      <c r="U890" s="11">
        <v>5</v>
      </c>
      <c r="V890" s="11">
        <v>0</v>
      </c>
    </row>
    <row r="891" spans="1:27" x14ac:dyDescent="0.25">
      <c r="A891" s="8">
        <v>41567</v>
      </c>
      <c r="B891" s="9">
        <v>1</v>
      </c>
      <c r="C891" s="10" t="s">
        <v>73</v>
      </c>
      <c r="D891" s="10" t="s">
        <v>75</v>
      </c>
      <c r="E891" s="11" t="s">
        <v>45</v>
      </c>
      <c r="F891" s="12" t="s">
        <v>32</v>
      </c>
      <c r="G891" s="13" t="s">
        <v>33</v>
      </c>
      <c r="H891" s="11">
        <v>21</v>
      </c>
      <c r="I891" s="11">
        <f t="shared" si="19"/>
        <v>1.05</v>
      </c>
      <c r="J891" s="11">
        <v>25</v>
      </c>
      <c r="K891" s="11">
        <v>4.75</v>
      </c>
      <c r="M891" s="11" t="s">
        <v>35</v>
      </c>
    </row>
    <row r="892" spans="1:27" x14ac:dyDescent="0.25">
      <c r="A892" s="8">
        <v>41567</v>
      </c>
      <c r="B892" s="9">
        <v>1</v>
      </c>
      <c r="C892" s="10" t="s">
        <v>73</v>
      </c>
      <c r="D892" s="10" t="s">
        <v>75</v>
      </c>
      <c r="E892" s="11" t="s">
        <v>45</v>
      </c>
      <c r="F892" s="12" t="s">
        <v>32</v>
      </c>
      <c r="G892" s="14" t="s">
        <v>36</v>
      </c>
      <c r="H892" s="11">
        <v>3</v>
      </c>
      <c r="I892" s="11">
        <f t="shared" si="19"/>
        <v>0.15</v>
      </c>
      <c r="J892" s="11">
        <v>25</v>
      </c>
      <c r="K892" s="11">
        <v>4.75</v>
      </c>
      <c r="M892" s="11" t="s">
        <v>35</v>
      </c>
    </row>
    <row r="893" spans="1:27" x14ac:dyDescent="0.25">
      <c r="A893" s="8">
        <v>41567</v>
      </c>
      <c r="B893" s="9">
        <v>1</v>
      </c>
      <c r="C893" s="10" t="s">
        <v>73</v>
      </c>
      <c r="D893" s="10" t="s">
        <v>75</v>
      </c>
      <c r="E893" s="11" t="s">
        <v>45</v>
      </c>
      <c r="F893" s="12" t="s">
        <v>32</v>
      </c>
      <c r="G893" s="13" t="s">
        <v>38</v>
      </c>
      <c r="H893" s="11">
        <v>1</v>
      </c>
      <c r="I893" s="11">
        <f t="shared" si="19"/>
        <v>0.05</v>
      </c>
      <c r="J893" s="11">
        <v>25</v>
      </c>
      <c r="K893" s="11">
        <v>4.75</v>
      </c>
      <c r="M893" s="11" t="s">
        <v>35</v>
      </c>
    </row>
    <row r="894" spans="1:27" x14ac:dyDescent="0.25">
      <c r="A894" s="8">
        <v>41567</v>
      </c>
      <c r="B894" s="9">
        <v>1</v>
      </c>
      <c r="C894" s="10" t="s">
        <v>73</v>
      </c>
      <c r="D894" s="10" t="s">
        <v>75</v>
      </c>
      <c r="E894" s="11" t="s">
        <v>45</v>
      </c>
      <c r="F894" s="12" t="s">
        <v>32</v>
      </c>
      <c r="G894" s="13" t="s">
        <v>39</v>
      </c>
      <c r="H894" s="11">
        <v>3</v>
      </c>
      <c r="I894" s="11">
        <f t="shared" si="19"/>
        <v>0.15</v>
      </c>
      <c r="J894" s="11">
        <v>25</v>
      </c>
      <c r="K894" s="11">
        <v>4.75</v>
      </c>
      <c r="M894" s="11" t="s">
        <v>35</v>
      </c>
    </row>
    <row r="895" spans="1:27" x14ac:dyDescent="0.25">
      <c r="A895" s="8">
        <v>41567</v>
      </c>
      <c r="B895" s="9">
        <v>1</v>
      </c>
      <c r="C895" s="10" t="s">
        <v>73</v>
      </c>
      <c r="D895" s="10" t="s">
        <v>75</v>
      </c>
      <c r="E895" s="11" t="s">
        <v>45</v>
      </c>
      <c r="F895" s="12" t="s">
        <v>32</v>
      </c>
      <c r="G895" s="13" t="s">
        <v>41</v>
      </c>
      <c r="H895" s="11">
        <v>9</v>
      </c>
      <c r="I895" s="11">
        <f t="shared" si="19"/>
        <v>0.45</v>
      </c>
      <c r="J895" s="11">
        <v>25</v>
      </c>
      <c r="K895" s="11">
        <v>4.75</v>
      </c>
      <c r="M895" s="11" t="s">
        <v>35</v>
      </c>
    </row>
    <row r="896" spans="1:27" x14ac:dyDescent="0.25">
      <c r="A896" s="8">
        <v>41567</v>
      </c>
      <c r="B896" s="9">
        <v>1</v>
      </c>
      <c r="C896" s="10" t="s">
        <v>73</v>
      </c>
      <c r="D896" s="10" t="s">
        <v>75</v>
      </c>
      <c r="E896" s="11" t="s">
        <v>45</v>
      </c>
      <c r="F896" s="12" t="s">
        <v>32</v>
      </c>
      <c r="G896" s="13" t="s">
        <v>49</v>
      </c>
      <c r="H896" s="11">
        <v>4</v>
      </c>
      <c r="I896" s="11">
        <f t="shared" si="19"/>
        <v>0.2</v>
      </c>
      <c r="J896" s="11">
        <v>25</v>
      </c>
      <c r="K896" s="11">
        <v>4.75</v>
      </c>
      <c r="M896" s="11" t="s">
        <v>35</v>
      </c>
    </row>
    <row r="897" spans="1:24" x14ac:dyDescent="0.25">
      <c r="A897" s="8">
        <v>41567</v>
      </c>
      <c r="B897" s="9">
        <v>1</v>
      </c>
      <c r="C897" s="10" t="s">
        <v>73</v>
      </c>
      <c r="D897" s="10" t="s">
        <v>75</v>
      </c>
      <c r="E897" s="11" t="s">
        <v>27</v>
      </c>
      <c r="F897" s="12" t="s">
        <v>78</v>
      </c>
      <c r="G897" s="13" t="s">
        <v>92</v>
      </c>
      <c r="H897" s="11">
        <v>1</v>
      </c>
      <c r="I897" s="11">
        <f t="shared" si="19"/>
        <v>0.05</v>
      </c>
      <c r="J897" s="11">
        <v>25</v>
      </c>
      <c r="K897" s="11">
        <v>4.75</v>
      </c>
      <c r="M897" s="11" t="s">
        <v>35</v>
      </c>
      <c r="U897" s="11">
        <v>5</v>
      </c>
      <c r="V897" s="11">
        <v>1</v>
      </c>
      <c r="W897" s="11" t="s">
        <v>150</v>
      </c>
      <c r="X897" s="11" t="s">
        <v>151</v>
      </c>
    </row>
    <row r="898" spans="1:24" x14ac:dyDescent="0.25">
      <c r="A898" s="8">
        <v>41567</v>
      </c>
      <c r="B898" s="9">
        <v>1</v>
      </c>
      <c r="C898" s="10" t="s">
        <v>73</v>
      </c>
      <c r="D898" s="10" t="s">
        <v>75</v>
      </c>
      <c r="E898" s="11" t="s">
        <v>27</v>
      </c>
      <c r="F898" s="12" t="s">
        <v>78</v>
      </c>
      <c r="G898" s="13" t="s">
        <v>79</v>
      </c>
      <c r="H898" s="11">
        <v>1</v>
      </c>
      <c r="I898" s="11">
        <f t="shared" si="19"/>
        <v>0.05</v>
      </c>
      <c r="J898" s="11">
        <v>25</v>
      </c>
      <c r="K898" s="11">
        <v>4.75</v>
      </c>
      <c r="M898" s="11" t="s">
        <v>35</v>
      </c>
      <c r="U898" s="11">
        <v>7</v>
      </c>
      <c r="V898" s="11">
        <v>0</v>
      </c>
    </row>
    <row r="899" spans="1:24" x14ac:dyDescent="0.25">
      <c r="A899" s="8">
        <v>41567</v>
      </c>
      <c r="B899" s="9">
        <v>1</v>
      </c>
      <c r="C899" s="10" t="s">
        <v>73</v>
      </c>
      <c r="D899" s="10" t="s">
        <v>75</v>
      </c>
      <c r="E899" s="11" t="s">
        <v>27</v>
      </c>
      <c r="F899" s="12" t="s">
        <v>78</v>
      </c>
      <c r="G899" s="13" t="s">
        <v>86</v>
      </c>
      <c r="H899" s="11">
        <v>2</v>
      </c>
      <c r="I899" s="11">
        <f t="shared" si="19"/>
        <v>0.1</v>
      </c>
      <c r="J899" s="11">
        <v>25</v>
      </c>
      <c r="K899" s="11">
        <v>4.75</v>
      </c>
      <c r="M899" s="11" t="s">
        <v>35</v>
      </c>
      <c r="U899" s="11">
        <v>3</v>
      </c>
      <c r="V899" s="11">
        <v>0</v>
      </c>
    </row>
    <row r="900" spans="1:24" x14ac:dyDescent="0.25">
      <c r="A900" s="8">
        <v>41567</v>
      </c>
      <c r="B900" s="9">
        <v>1</v>
      </c>
      <c r="C900" s="10" t="s">
        <v>73</v>
      </c>
      <c r="D900" s="10" t="s">
        <v>75</v>
      </c>
      <c r="E900" s="11" t="s">
        <v>27</v>
      </c>
      <c r="F900" s="12" t="s">
        <v>78</v>
      </c>
      <c r="G900" s="13" t="s">
        <v>86</v>
      </c>
      <c r="H900" s="11">
        <v>1</v>
      </c>
      <c r="I900" s="11">
        <f t="shared" si="19"/>
        <v>0.05</v>
      </c>
      <c r="J900" s="11"/>
      <c r="K900" s="11"/>
      <c r="M900" s="11"/>
      <c r="U900" s="11">
        <v>5</v>
      </c>
    </row>
    <row r="901" spans="1:24" x14ac:dyDescent="0.25">
      <c r="A901" s="8">
        <v>41567</v>
      </c>
      <c r="B901" s="9">
        <v>1</v>
      </c>
      <c r="C901" s="10" t="s">
        <v>73</v>
      </c>
      <c r="D901" s="10" t="s">
        <v>75</v>
      </c>
      <c r="E901" s="11" t="s">
        <v>27</v>
      </c>
      <c r="F901" s="12" t="s">
        <v>78</v>
      </c>
      <c r="G901" s="14" t="s">
        <v>89</v>
      </c>
      <c r="H901" s="11">
        <v>1</v>
      </c>
      <c r="I901" s="11">
        <f t="shared" si="19"/>
        <v>0.05</v>
      </c>
      <c r="J901" s="11">
        <v>25</v>
      </c>
      <c r="K901" s="11">
        <v>4.75</v>
      </c>
      <c r="M901" s="11" t="s">
        <v>35</v>
      </c>
      <c r="U901" s="11">
        <v>12</v>
      </c>
      <c r="V901" s="11">
        <v>0</v>
      </c>
    </row>
    <row r="902" spans="1:24" x14ac:dyDescent="0.25">
      <c r="A902" s="8">
        <v>41567</v>
      </c>
      <c r="B902" s="9">
        <v>1</v>
      </c>
      <c r="C902" s="10" t="s">
        <v>73</v>
      </c>
      <c r="D902" s="10" t="s">
        <v>75</v>
      </c>
      <c r="E902" s="11" t="s">
        <v>27</v>
      </c>
      <c r="F902" s="12" t="s">
        <v>78</v>
      </c>
      <c r="G902" s="13" t="s">
        <v>92</v>
      </c>
      <c r="H902" s="11">
        <v>1</v>
      </c>
      <c r="I902" s="11">
        <f t="shared" si="19"/>
        <v>0.05</v>
      </c>
      <c r="J902" s="11">
        <v>25</v>
      </c>
      <c r="K902" s="11">
        <v>4.75</v>
      </c>
      <c r="M902" s="11" t="s">
        <v>35</v>
      </c>
      <c r="U902" s="11">
        <v>5</v>
      </c>
      <c r="V902" s="11">
        <v>1</v>
      </c>
      <c r="W902" s="11" t="s">
        <v>150</v>
      </c>
      <c r="X902" s="11" t="s">
        <v>151</v>
      </c>
    </row>
    <row r="903" spans="1:24" x14ac:dyDescent="0.25">
      <c r="A903" s="8">
        <v>41567</v>
      </c>
      <c r="B903" s="9">
        <v>1</v>
      </c>
      <c r="C903" s="10" t="s">
        <v>73</v>
      </c>
      <c r="D903" s="10" t="s">
        <v>75</v>
      </c>
      <c r="E903" s="11" t="s">
        <v>27</v>
      </c>
      <c r="F903" s="12" t="s">
        <v>78</v>
      </c>
      <c r="G903" s="13" t="s">
        <v>87</v>
      </c>
      <c r="H903" s="11">
        <v>1</v>
      </c>
      <c r="I903" s="11">
        <f t="shared" si="19"/>
        <v>0.05</v>
      </c>
      <c r="J903" s="11">
        <v>25</v>
      </c>
      <c r="K903" s="11">
        <v>4.75</v>
      </c>
      <c r="M903" s="11" t="s">
        <v>35</v>
      </c>
      <c r="U903" s="11">
        <v>5</v>
      </c>
      <c r="V903" s="11">
        <v>0</v>
      </c>
    </row>
    <row r="904" spans="1:24" x14ac:dyDescent="0.25">
      <c r="A904" s="8">
        <v>41567</v>
      </c>
      <c r="B904" s="9">
        <v>1</v>
      </c>
      <c r="C904" s="10" t="s">
        <v>73</v>
      </c>
      <c r="D904" s="10" t="s">
        <v>76</v>
      </c>
      <c r="E904" s="11" t="s">
        <v>45</v>
      </c>
      <c r="F904" s="12" t="s">
        <v>32</v>
      </c>
      <c r="G904" s="13" t="s">
        <v>33</v>
      </c>
      <c r="H904" s="11">
        <v>17</v>
      </c>
      <c r="I904" s="11">
        <f t="shared" si="19"/>
        <v>0.85</v>
      </c>
      <c r="J904" s="11">
        <v>25</v>
      </c>
      <c r="K904" s="11">
        <v>4.8</v>
      </c>
      <c r="M904" s="11" t="s">
        <v>35</v>
      </c>
    </row>
    <row r="905" spans="1:24" x14ac:dyDescent="0.25">
      <c r="A905" s="8">
        <v>41567</v>
      </c>
      <c r="B905" s="9">
        <v>1</v>
      </c>
      <c r="C905" s="10" t="s">
        <v>73</v>
      </c>
      <c r="D905" s="10" t="s">
        <v>76</v>
      </c>
      <c r="E905" s="11" t="s">
        <v>45</v>
      </c>
      <c r="F905" s="12" t="s">
        <v>32</v>
      </c>
      <c r="G905" s="14" t="s">
        <v>36</v>
      </c>
      <c r="H905" s="11">
        <v>7</v>
      </c>
      <c r="I905" s="11">
        <f t="shared" si="19"/>
        <v>0.35</v>
      </c>
      <c r="J905" s="11">
        <v>25</v>
      </c>
      <c r="K905" s="11">
        <v>4.8</v>
      </c>
      <c r="M905" s="11" t="s">
        <v>35</v>
      </c>
    </row>
    <row r="906" spans="1:24" x14ac:dyDescent="0.25">
      <c r="A906" s="8">
        <v>41567</v>
      </c>
      <c r="B906" s="9">
        <v>1</v>
      </c>
      <c r="C906" s="10" t="s">
        <v>73</v>
      </c>
      <c r="D906" s="10" t="s">
        <v>76</v>
      </c>
      <c r="E906" s="11" t="s">
        <v>45</v>
      </c>
      <c r="F906" s="12" t="s">
        <v>32</v>
      </c>
      <c r="G906" s="13" t="s">
        <v>41</v>
      </c>
      <c r="H906" s="11">
        <v>5</v>
      </c>
      <c r="I906" s="11">
        <f t="shared" si="19"/>
        <v>0.25</v>
      </c>
      <c r="J906" s="11">
        <v>25</v>
      </c>
      <c r="K906" s="11">
        <v>4.8</v>
      </c>
      <c r="M906" s="11" t="s">
        <v>35</v>
      </c>
    </row>
    <row r="907" spans="1:24" x14ac:dyDescent="0.25">
      <c r="A907" s="8">
        <v>41567</v>
      </c>
      <c r="B907" s="9">
        <v>1</v>
      </c>
      <c r="C907" s="10" t="s">
        <v>73</v>
      </c>
      <c r="D907" s="10" t="s">
        <v>76</v>
      </c>
      <c r="E907" s="11" t="s">
        <v>45</v>
      </c>
      <c r="F907" s="12" t="s">
        <v>32</v>
      </c>
      <c r="G907" s="13" t="s">
        <v>49</v>
      </c>
      <c r="H907" s="11">
        <v>4</v>
      </c>
      <c r="I907" s="11">
        <f t="shared" si="19"/>
        <v>0.2</v>
      </c>
      <c r="J907" s="11">
        <v>25</v>
      </c>
      <c r="K907" s="11">
        <v>4.8</v>
      </c>
      <c r="M907" s="11" t="s">
        <v>35</v>
      </c>
    </row>
    <row r="908" spans="1:24" x14ac:dyDescent="0.25">
      <c r="A908" s="8">
        <v>41567</v>
      </c>
      <c r="B908" s="9">
        <v>1</v>
      </c>
      <c r="C908" s="10" t="s">
        <v>73</v>
      </c>
      <c r="D908" s="10" t="s">
        <v>76</v>
      </c>
      <c r="E908" s="11" t="s">
        <v>27</v>
      </c>
      <c r="F908" s="12" t="s">
        <v>78</v>
      </c>
      <c r="G908" s="13" t="s">
        <v>86</v>
      </c>
      <c r="H908" s="11">
        <v>1</v>
      </c>
      <c r="I908" s="11">
        <f t="shared" si="19"/>
        <v>0.05</v>
      </c>
      <c r="J908" s="11">
        <v>25</v>
      </c>
      <c r="K908" s="11">
        <v>4.8</v>
      </c>
      <c r="M908" s="11" t="s">
        <v>35</v>
      </c>
      <c r="U908" s="11">
        <v>7</v>
      </c>
      <c r="V908" s="318">
        <v>1</v>
      </c>
      <c r="W908" s="318"/>
      <c r="X908" s="318" t="s">
        <v>160</v>
      </c>
    </row>
    <row r="909" spans="1:24" x14ac:dyDescent="0.25">
      <c r="A909" s="8">
        <v>41567</v>
      </c>
      <c r="B909" s="9">
        <v>1</v>
      </c>
      <c r="C909" s="10" t="s">
        <v>73</v>
      </c>
      <c r="D909" s="10" t="s">
        <v>76</v>
      </c>
      <c r="E909" s="11" t="s">
        <v>27</v>
      </c>
      <c r="F909" s="12" t="s">
        <v>78</v>
      </c>
      <c r="G909" s="13" t="s">
        <v>86</v>
      </c>
      <c r="H909" s="11">
        <v>1</v>
      </c>
      <c r="I909" s="11">
        <f t="shared" si="19"/>
        <v>0.05</v>
      </c>
      <c r="J909" s="11">
        <v>25</v>
      </c>
      <c r="K909" s="11">
        <v>4.8</v>
      </c>
      <c r="M909" s="11" t="s">
        <v>35</v>
      </c>
      <c r="U909" s="11">
        <v>10</v>
      </c>
      <c r="V909" s="318">
        <v>1</v>
      </c>
      <c r="W909" s="318"/>
      <c r="X909" s="318" t="s">
        <v>161</v>
      </c>
    </row>
    <row r="910" spans="1:24" x14ac:dyDescent="0.25">
      <c r="A910" s="8">
        <v>41567</v>
      </c>
      <c r="B910" s="9">
        <v>1</v>
      </c>
      <c r="C910" s="10" t="s">
        <v>73</v>
      </c>
      <c r="D910" s="10" t="s">
        <v>76</v>
      </c>
      <c r="E910" s="11" t="s">
        <v>27</v>
      </c>
      <c r="F910" s="12" t="s">
        <v>78</v>
      </c>
      <c r="G910" s="13" t="s">
        <v>79</v>
      </c>
      <c r="H910" s="11">
        <v>1</v>
      </c>
      <c r="I910" s="11">
        <f t="shared" si="19"/>
        <v>0.05</v>
      </c>
      <c r="J910" s="11">
        <v>25</v>
      </c>
      <c r="K910" s="11">
        <v>4.8</v>
      </c>
      <c r="M910" s="11" t="s">
        <v>35</v>
      </c>
      <c r="U910" s="11">
        <v>6</v>
      </c>
      <c r="V910" s="11">
        <v>0</v>
      </c>
    </row>
    <row r="911" spans="1:24" x14ac:dyDescent="0.25">
      <c r="A911" s="8">
        <v>41567</v>
      </c>
      <c r="B911" s="9">
        <v>1</v>
      </c>
      <c r="C911" s="10" t="s">
        <v>73</v>
      </c>
      <c r="D911" s="10" t="s">
        <v>76</v>
      </c>
      <c r="E911" s="11" t="s">
        <v>27</v>
      </c>
      <c r="F911" s="12" t="s">
        <v>78</v>
      </c>
      <c r="G911" s="13" t="s">
        <v>81</v>
      </c>
      <c r="H911" s="11">
        <v>1</v>
      </c>
      <c r="I911" s="11">
        <f t="shared" si="19"/>
        <v>0.05</v>
      </c>
      <c r="J911" s="11">
        <v>25</v>
      </c>
      <c r="K911" s="11">
        <v>4.8</v>
      </c>
      <c r="M911" s="11" t="s">
        <v>35</v>
      </c>
      <c r="U911" s="11">
        <v>5</v>
      </c>
      <c r="V911" s="11">
        <v>0</v>
      </c>
    </row>
    <row r="912" spans="1:24" x14ac:dyDescent="0.25">
      <c r="A912" s="8">
        <v>41569</v>
      </c>
      <c r="B912" s="9">
        <v>2</v>
      </c>
      <c r="C912" s="10" t="s">
        <v>73</v>
      </c>
      <c r="D912" s="10" t="s">
        <v>74</v>
      </c>
      <c r="E912" s="11" t="s">
        <v>162</v>
      </c>
      <c r="F912" s="12" t="s">
        <v>78</v>
      </c>
      <c r="G912" s="13" t="s">
        <v>79</v>
      </c>
      <c r="H912" s="11">
        <v>2</v>
      </c>
      <c r="I912" s="11">
        <f t="shared" si="19"/>
        <v>0.1</v>
      </c>
      <c r="J912" s="11">
        <v>25</v>
      </c>
      <c r="K912" s="11">
        <v>4.9000000000000004</v>
      </c>
      <c r="M912" s="11" t="s">
        <v>35</v>
      </c>
      <c r="V912" s="11">
        <v>0</v>
      </c>
    </row>
    <row r="913" spans="1:27" x14ac:dyDescent="0.25">
      <c r="A913" s="8">
        <v>41569</v>
      </c>
      <c r="B913" s="9">
        <v>2</v>
      </c>
      <c r="C913" s="10" t="s">
        <v>73</v>
      </c>
      <c r="D913" s="10" t="s">
        <v>74</v>
      </c>
      <c r="E913" s="11" t="s">
        <v>162</v>
      </c>
      <c r="F913" s="12" t="s">
        <v>78</v>
      </c>
      <c r="G913" s="13" t="s">
        <v>86</v>
      </c>
      <c r="H913" s="11">
        <v>2</v>
      </c>
      <c r="I913" s="11">
        <f t="shared" si="19"/>
        <v>0.1</v>
      </c>
      <c r="J913" s="11">
        <v>25</v>
      </c>
      <c r="K913" s="11">
        <v>4.9000000000000004</v>
      </c>
      <c r="M913" s="11" t="s">
        <v>35</v>
      </c>
      <c r="V913" s="11">
        <v>0</v>
      </c>
    </row>
    <row r="914" spans="1:27" x14ac:dyDescent="0.25">
      <c r="A914" s="8">
        <v>41569</v>
      </c>
      <c r="B914" s="9">
        <v>2</v>
      </c>
      <c r="C914" s="10" t="s">
        <v>73</v>
      </c>
      <c r="D914" s="10" t="s">
        <v>74</v>
      </c>
      <c r="E914" s="11" t="s">
        <v>162</v>
      </c>
      <c r="F914" s="12" t="s">
        <v>78</v>
      </c>
      <c r="G914" s="13" t="s">
        <v>81</v>
      </c>
      <c r="H914" s="11">
        <v>2</v>
      </c>
      <c r="I914" s="11">
        <f t="shared" si="19"/>
        <v>0.1</v>
      </c>
      <c r="J914" s="11">
        <v>25</v>
      </c>
      <c r="K914" s="11">
        <v>4.9000000000000004</v>
      </c>
      <c r="M914" s="11" t="s">
        <v>35</v>
      </c>
      <c r="V914" s="11">
        <v>0</v>
      </c>
    </row>
    <row r="915" spans="1:27" x14ac:dyDescent="0.25">
      <c r="A915" s="8">
        <v>41569</v>
      </c>
      <c r="B915" s="9">
        <v>2</v>
      </c>
      <c r="C915" s="10" t="s">
        <v>73</v>
      </c>
      <c r="D915" s="10" t="s">
        <v>74</v>
      </c>
      <c r="E915" s="11" t="s">
        <v>162</v>
      </c>
      <c r="F915" s="12" t="s">
        <v>78</v>
      </c>
      <c r="G915" s="14" t="s">
        <v>83</v>
      </c>
      <c r="H915" s="11">
        <v>2</v>
      </c>
      <c r="I915" s="11">
        <f t="shared" si="19"/>
        <v>0.1</v>
      </c>
      <c r="J915" s="11">
        <v>25</v>
      </c>
      <c r="K915" s="11">
        <v>4.9000000000000004</v>
      </c>
      <c r="M915" s="11" t="s">
        <v>35</v>
      </c>
      <c r="V915" s="11">
        <v>0</v>
      </c>
      <c r="Y915" s="318"/>
      <c r="Z915" s="318"/>
      <c r="AA915" s="318"/>
    </row>
    <row r="916" spans="1:27" x14ac:dyDescent="0.25">
      <c r="A916" s="8">
        <v>41569</v>
      </c>
      <c r="B916" s="9">
        <v>2</v>
      </c>
      <c r="C916" s="10" t="s">
        <v>73</v>
      </c>
      <c r="D916" s="10" t="s">
        <v>74</v>
      </c>
      <c r="E916" s="11" t="s">
        <v>162</v>
      </c>
      <c r="F916" s="12" t="s">
        <v>78</v>
      </c>
      <c r="G916" s="13" t="s">
        <v>88</v>
      </c>
      <c r="H916" s="11">
        <v>1</v>
      </c>
      <c r="I916" s="11">
        <f t="shared" si="19"/>
        <v>0.05</v>
      </c>
      <c r="J916" s="11">
        <v>25</v>
      </c>
      <c r="K916" s="11">
        <v>4.9000000000000004</v>
      </c>
      <c r="M916" s="11" t="s">
        <v>35</v>
      </c>
      <c r="V916" s="11">
        <v>0</v>
      </c>
    </row>
    <row r="917" spans="1:27" x14ac:dyDescent="0.25">
      <c r="A917" s="8">
        <v>41569</v>
      </c>
      <c r="B917" s="9">
        <v>2</v>
      </c>
      <c r="C917" s="10" t="s">
        <v>73</v>
      </c>
      <c r="D917" s="10" t="s">
        <v>74</v>
      </c>
      <c r="E917" s="11" t="s">
        <v>162</v>
      </c>
      <c r="F917" s="12" t="s">
        <v>78</v>
      </c>
      <c r="G917" s="13" t="s">
        <v>89</v>
      </c>
      <c r="H917" s="11">
        <v>1</v>
      </c>
      <c r="I917" s="11">
        <f t="shared" si="19"/>
        <v>0.05</v>
      </c>
      <c r="J917" s="11">
        <v>25</v>
      </c>
      <c r="K917" s="11">
        <v>4.9000000000000004</v>
      </c>
      <c r="M917" s="11" t="s">
        <v>35</v>
      </c>
      <c r="V917" s="11">
        <v>0</v>
      </c>
    </row>
    <row r="918" spans="1:27" x14ac:dyDescent="0.25">
      <c r="A918" s="8">
        <v>41569</v>
      </c>
      <c r="B918" s="9">
        <v>2</v>
      </c>
      <c r="C918" s="10" t="s">
        <v>73</v>
      </c>
      <c r="D918" s="10" t="s">
        <v>74</v>
      </c>
      <c r="E918" s="11" t="s">
        <v>162</v>
      </c>
      <c r="F918" s="12" t="s">
        <v>78</v>
      </c>
      <c r="G918" s="13" t="s">
        <v>87</v>
      </c>
      <c r="H918" s="11">
        <v>1</v>
      </c>
      <c r="I918" s="11">
        <f t="shared" si="19"/>
        <v>0.05</v>
      </c>
      <c r="J918" s="11">
        <v>25</v>
      </c>
      <c r="K918" s="11">
        <v>4.9000000000000004</v>
      </c>
      <c r="M918" s="11" t="s">
        <v>35</v>
      </c>
      <c r="V918" s="11">
        <v>0</v>
      </c>
    </row>
    <row r="919" spans="1:27" x14ac:dyDescent="0.25">
      <c r="A919" s="8">
        <v>41569</v>
      </c>
      <c r="B919" s="9">
        <v>2</v>
      </c>
      <c r="C919" s="10" t="s">
        <v>73</v>
      </c>
      <c r="D919" s="10" t="s">
        <v>75</v>
      </c>
      <c r="E919" s="11" t="s">
        <v>162</v>
      </c>
      <c r="F919" s="12" t="s">
        <v>78</v>
      </c>
      <c r="G919" s="14" t="s">
        <v>92</v>
      </c>
      <c r="H919" s="11">
        <v>1</v>
      </c>
      <c r="I919" s="11">
        <f t="shared" si="19"/>
        <v>0.05</v>
      </c>
      <c r="J919" s="11">
        <v>25</v>
      </c>
      <c r="K919" s="11">
        <v>4.75</v>
      </c>
      <c r="M919" s="11" t="s">
        <v>35</v>
      </c>
      <c r="V919" s="11">
        <v>1</v>
      </c>
      <c r="W919" s="11" t="s">
        <v>150</v>
      </c>
      <c r="X919" s="11" t="s">
        <v>151</v>
      </c>
    </row>
    <row r="920" spans="1:27" x14ac:dyDescent="0.25">
      <c r="A920" s="8">
        <v>41569</v>
      </c>
      <c r="B920" s="9">
        <v>2</v>
      </c>
      <c r="C920" s="10" t="s">
        <v>73</v>
      </c>
      <c r="D920" s="10" t="s">
        <v>75</v>
      </c>
      <c r="E920" s="11" t="s">
        <v>162</v>
      </c>
      <c r="F920" s="12" t="s">
        <v>78</v>
      </c>
      <c r="G920" s="13" t="s">
        <v>86</v>
      </c>
      <c r="H920" s="11">
        <v>3</v>
      </c>
      <c r="I920" s="11">
        <f t="shared" si="19"/>
        <v>0.15</v>
      </c>
      <c r="J920" s="11">
        <v>25</v>
      </c>
      <c r="K920" s="11">
        <v>4.75</v>
      </c>
      <c r="M920" s="11" t="s">
        <v>35</v>
      </c>
    </row>
    <row r="921" spans="1:27" x14ac:dyDescent="0.25">
      <c r="A921" s="8">
        <v>41569</v>
      </c>
      <c r="B921" s="9">
        <v>2</v>
      </c>
      <c r="C921" s="10" t="s">
        <v>73</v>
      </c>
      <c r="D921" s="10" t="s">
        <v>75</v>
      </c>
      <c r="E921" s="11" t="s">
        <v>162</v>
      </c>
      <c r="F921" s="12" t="s">
        <v>78</v>
      </c>
      <c r="G921" s="14" t="s">
        <v>83</v>
      </c>
      <c r="H921" s="11">
        <v>1</v>
      </c>
      <c r="I921" s="11">
        <f t="shared" si="19"/>
        <v>0.05</v>
      </c>
      <c r="J921" s="11">
        <v>25</v>
      </c>
      <c r="K921" s="11">
        <v>4.75</v>
      </c>
      <c r="M921" s="11" t="s">
        <v>35</v>
      </c>
    </row>
    <row r="922" spans="1:27" x14ac:dyDescent="0.25">
      <c r="A922" s="8">
        <v>41569</v>
      </c>
      <c r="B922" s="9">
        <v>2</v>
      </c>
      <c r="C922" s="10" t="s">
        <v>73</v>
      </c>
      <c r="D922" s="10" t="s">
        <v>75</v>
      </c>
      <c r="E922" s="11" t="s">
        <v>162</v>
      </c>
      <c r="F922" s="12" t="s">
        <v>78</v>
      </c>
      <c r="G922" s="14" t="s">
        <v>103</v>
      </c>
      <c r="H922" s="11">
        <v>1</v>
      </c>
      <c r="I922" s="11">
        <f t="shared" si="19"/>
        <v>0.05</v>
      </c>
      <c r="J922" s="11">
        <v>25</v>
      </c>
      <c r="K922" s="11">
        <v>4.75</v>
      </c>
      <c r="M922" s="11" t="s">
        <v>35</v>
      </c>
    </row>
    <row r="923" spans="1:27" x14ac:dyDescent="0.25">
      <c r="A923" s="8">
        <v>41569</v>
      </c>
      <c r="B923" s="9">
        <v>2</v>
      </c>
      <c r="C923" s="10" t="s">
        <v>73</v>
      </c>
      <c r="D923" s="10" t="s">
        <v>75</v>
      </c>
      <c r="E923" s="11" t="s">
        <v>162</v>
      </c>
      <c r="F923" s="12" t="s">
        <v>78</v>
      </c>
      <c r="G923" s="14" t="s">
        <v>89</v>
      </c>
      <c r="H923" s="11">
        <v>2</v>
      </c>
      <c r="I923" s="11">
        <f t="shared" si="19"/>
        <v>0.1</v>
      </c>
      <c r="J923" s="11">
        <v>25</v>
      </c>
      <c r="K923" s="11">
        <v>4.75</v>
      </c>
      <c r="M923" s="11" t="s">
        <v>35</v>
      </c>
    </row>
    <row r="924" spans="1:27" x14ac:dyDescent="0.25">
      <c r="A924" s="8">
        <v>41569</v>
      </c>
      <c r="B924" s="9">
        <v>2</v>
      </c>
      <c r="C924" s="10" t="s">
        <v>73</v>
      </c>
      <c r="D924" s="10" t="s">
        <v>75</v>
      </c>
      <c r="E924" s="11" t="s">
        <v>162</v>
      </c>
      <c r="F924" s="12" t="s">
        <v>78</v>
      </c>
      <c r="G924" s="14" t="s">
        <v>87</v>
      </c>
      <c r="H924" s="11">
        <v>2</v>
      </c>
      <c r="I924" s="11">
        <f t="shared" si="19"/>
        <v>0.1</v>
      </c>
      <c r="J924" s="11">
        <v>25</v>
      </c>
      <c r="K924" s="11">
        <v>4.75</v>
      </c>
      <c r="M924" s="11" t="s">
        <v>35</v>
      </c>
    </row>
    <row r="925" spans="1:27" x14ac:dyDescent="0.25">
      <c r="A925" s="8">
        <v>41569</v>
      </c>
      <c r="B925" s="9">
        <v>2</v>
      </c>
      <c r="C925" s="10" t="s">
        <v>73</v>
      </c>
      <c r="D925" s="10" t="s">
        <v>76</v>
      </c>
      <c r="E925" s="11" t="s">
        <v>162</v>
      </c>
      <c r="F925" s="12" t="s">
        <v>78</v>
      </c>
      <c r="G925" s="14" t="s">
        <v>79</v>
      </c>
      <c r="H925" s="11">
        <v>1</v>
      </c>
      <c r="I925" s="11">
        <f t="shared" si="19"/>
        <v>0.05</v>
      </c>
      <c r="J925" s="11">
        <v>25</v>
      </c>
      <c r="K925" s="11">
        <v>4.8</v>
      </c>
      <c r="M925" s="11" t="s">
        <v>35</v>
      </c>
      <c r="V925" s="11">
        <v>0</v>
      </c>
    </row>
    <row r="926" spans="1:27" x14ac:dyDescent="0.25">
      <c r="A926" s="8">
        <v>41569</v>
      </c>
      <c r="B926" s="9">
        <v>2</v>
      </c>
      <c r="C926" s="10" t="s">
        <v>73</v>
      </c>
      <c r="D926" s="10" t="s">
        <v>76</v>
      </c>
      <c r="E926" s="11" t="s">
        <v>162</v>
      </c>
      <c r="F926" s="12" t="s">
        <v>78</v>
      </c>
      <c r="G926" s="14" t="s">
        <v>90</v>
      </c>
      <c r="H926" s="11">
        <v>1</v>
      </c>
      <c r="I926" s="11">
        <f t="shared" si="19"/>
        <v>0.05</v>
      </c>
      <c r="J926" s="11">
        <v>25</v>
      </c>
      <c r="K926" s="11">
        <v>4.8</v>
      </c>
      <c r="M926" s="11" t="s">
        <v>35</v>
      </c>
      <c r="V926" s="11">
        <v>0</v>
      </c>
    </row>
    <row r="927" spans="1:27" x14ac:dyDescent="0.25">
      <c r="A927" s="8">
        <v>41569</v>
      </c>
      <c r="B927" s="9">
        <v>2</v>
      </c>
      <c r="C927" s="10" t="s">
        <v>73</v>
      </c>
      <c r="D927" s="10" t="s">
        <v>76</v>
      </c>
      <c r="E927" s="11" t="s">
        <v>162</v>
      </c>
      <c r="F927" s="12" t="s">
        <v>78</v>
      </c>
      <c r="G927" s="14" t="s">
        <v>86</v>
      </c>
      <c r="H927" s="11">
        <v>2</v>
      </c>
      <c r="I927" s="11">
        <f t="shared" si="19"/>
        <v>0.1</v>
      </c>
      <c r="J927" s="11">
        <v>25</v>
      </c>
      <c r="K927" s="11">
        <v>4.8</v>
      </c>
      <c r="M927" s="11" t="s">
        <v>35</v>
      </c>
      <c r="V927" s="11">
        <v>0</v>
      </c>
    </row>
    <row r="928" spans="1:27" x14ac:dyDescent="0.25">
      <c r="A928" s="8">
        <v>41569</v>
      </c>
      <c r="B928" s="9">
        <v>2</v>
      </c>
      <c r="C928" s="10" t="s">
        <v>73</v>
      </c>
      <c r="D928" s="10" t="s">
        <v>76</v>
      </c>
      <c r="E928" s="11" t="s">
        <v>162</v>
      </c>
      <c r="F928" s="12" t="s">
        <v>78</v>
      </c>
      <c r="G928" s="14" t="s">
        <v>89</v>
      </c>
      <c r="H928" s="11">
        <v>2</v>
      </c>
      <c r="I928" s="11">
        <f t="shared" si="19"/>
        <v>0.1</v>
      </c>
      <c r="J928" s="11">
        <v>25</v>
      </c>
      <c r="K928" s="11">
        <v>4.8</v>
      </c>
      <c r="M928" s="11" t="s">
        <v>35</v>
      </c>
      <c r="V928" s="11">
        <v>0</v>
      </c>
    </row>
    <row r="929" spans="1:27" x14ac:dyDescent="0.25">
      <c r="A929" s="8">
        <v>41569</v>
      </c>
      <c r="B929" s="9">
        <v>2</v>
      </c>
      <c r="C929" s="10" t="s">
        <v>73</v>
      </c>
      <c r="D929" s="10" t="s">
        <v>76</v>
      </c>
      <c r="E929" s="11" t="s">
        <v>162</v>
      </c>
      <c r="F929" s="12" t="s">
        <v>78</v>
      </c>
      <c r="G929" s="14" t="s">
        <v>87</v>
      </c>
      <c r="H929" s="11">
        <v>1</v>
      </c>
      <c r="I929" s="11">
        <f t="shared" si="19"/>
        <v>0.05</v>
      </c>
      <c r="J929" s="11">
        <v>25</v>
      </c>
      <c r="K929" s="11">
        <v>4.8</v>
      </c>
      <c r="M929" s="11" t="s">
        <v>35</v>
      </c>
      <c r="V929" s="11">
        <v>0</v>
      </c>
    </row>
    <row r="930" spans="1:27" x14ac:dyDescent="0.25">
      <c r="A930" s="8">
        <v>41579</v>
      </c>
      <c r="B930" s="9">
        <v>3</v>
      </c>
      <c r="C930" s="10" t="s">
        <v>73</v>
      </c>
      <c r="D930" s="10" t="s">
        <v>74</v>
      </c>
      <c r="E930" s="11" t="s">
        <v>77</v>
      </c>
      <c r="F930" s="12" t="s">
        <v>78</v>
      </c>
      <c r="G930" s="14" t="s">
        <v>81</v>
      </c>
      <c r="H930" s="11">
        <v>1</v>
      </c>
      <c r="I930" s="11">
        <f t="shared" si="19"/>
        <v>0.05</v>
      </c>
      <c r="J930" s="11">
        <v>25</v>
      </c>
      <c r="K930" s="11">
        <v>4.9000000000000004</v>
      </c>
      <c r="M930" s="11" t="s">
        <v>35</v>
      </c>
      <c r="U930" s="11">
        <v>13</v>
      </c>
      <c r="V930" s="318">
        <v>1</v>
      </c>
      <c r="W930" s="318"/>
      <c r="X930" s="318" t="s">
        <v>182</v>
      </c>
    </row>
    <row r="931" spans="1:27" x14ac:dyDescent="0.25">
      <c r="A931" s="8">
        <v>41579</v>
      </c>
      <c r="B931" s="9">
        <v>3</v>
      </c>
      <c r="C931" s="10" t="s">
        <v>73</v>
      </c>
      <c r="D931" s="10" t="s">
        <v>74</v>
      </c>
      <c r="E931" s="11" t="s">
        <v>77</v>
      </c>
      <c r="F931" s="12" t="s">
        <v>78</v>
      </c>
      <c r="G931" s="14" t="s">
        <v>79</v>
      </c>
      <c r="H931" s="11">
        <v>1</v>
      </c>
      <c r="I931" s="11">
        <f t="shared" si="19"/>
        <v>0.05</v>
      </c>
      <c r="J931" s="11">
        <v>25</v>
      </c>
      <c r="K931" s="11">
        <v>4.9000000000000004</v>
      </c>
      <c r="M931" s="11" t="s">
        <v>35</v>
      </c>
      <c r="U931" s="11">
        <v>4</v>
      </c>
      <c r="V931" s="318">
        <v>1</v>
      </c>
      <c r="W931" s="318" t="s">
        <v>183</v>
      </c>
      <c r="X931" s="318" t="s">
        <v>134</v>
      </c>
    </row>
    <row r="932" spans="1:27" x14ac:dyDescent="0.25">
      <c r="A932" s="8">
        <v>41579</v>
      </c>
      <c r="B932" s="9">
        <v>3</v>
      </c>
      <c r="C932" s="10" t="s">
        <v>73</v>
      </c>
      <c r="D932" s="10" t="s">
        <v>74</v>
      </c>
      <c r="E932" s="11" t="s">
        <v>77</v>
      </c>
      <c r="F932" s="12" t="s">
        <v>78</v>
      </c>
      <c r="G932" s="14" t="s">
        <v>83</v>
      </c>
      <c r="H932" s="11">
        <v>1</v>
      </c>
      <c r="I932" s="11">
        <f t="shared" si="19"/>
        <v>0.05</v>
      </c>
      <c r="J932" s="11">
        <v>25</v>
      </c>
      <c r="K932" s="11">
        <v>4.9000000000000004</v>
      </c>
      <c r="M932" s="11" t="s">
        <v>35</v>
      </c>
      <c r="U932" s="11">
        <v>4</v>
      </c>
      <c r="V932" s="318">
        <v>1</v>
      </c>
      <c r="W932" s="318" t="s">
        <v>183</v>
      </c>
      <c r="X932" s="318" t="s">
        <v>134</v>
      </c>
    </row>
    <row r="933" spans="1:27" x14ac:dyDescent="0.25">
      <c r="A933" s="8">
        <v>41579</v>
      </c>
      <c r="B933" s="9">
        <v>3</v>
      </c>
      <c r="C933" s="10" t="s">
        <v>73</v>
      </c>
      <c r="D933" s="10" t="s">
        <v>74</v>
      </c>
      <c r="E933" s="11" t="s">
        <v>77</v>
      </c>
      <c r="F933" s="12" t="s">
        <v>78</v>
      </c>
      <c r="G933" s="14" t="s">
        <v>83</v>
      </c>
      <c r="H933" s="11">
        <v>1</v>
      </c>
      <c r="I933" s="11">
        <f t="shared" si="19"/>
        <v>0.05</v>
      </c>
      <c r="J933" s="11"/>
      <c r="K933" s="11"/>
      <c r="M933" s="11"/>
      <c r="U933" s="11">
        <v>5</v>
      </c>
      <c r="V933" s="318">
        <v>1</v>
      </c>
      <c r="W933" s="318" t="s">
        <v>183</v>
      </c>
      <c r="X933" s="318" t="s">
        <v>134</v>
      </c>
    </row>
    <row r="934" spans="1:27" x14ac:dyDescent="0.25">
      <c r="A934" s="8">
        <v>41579</v>
      </c>
      <c r="B934" s="9">
        <v>3</v>
      </c>
      <c r="C934" s="10" t="s">
        <v>73</v>
      </c>
      <c r="D934" s="10" t="s">
        <v>74</v>
      </c>
      <c r="E934" s="11" t="s">
        <v>77</v>
      </c>
      <c r="F934" s="12" t="s">
        <v>78</v>
      </c>
      <c r="G934" s="14" t="s">
        <v>83</v>
      </c>
      <c r="H934" s="11">
        <v>1</v>
      </c>
      <c r="I934" s="11">
        <f t="shared" si="19"/>
        <v>0.05</v>
      </c>
      <c r="J934" s="11"/>
      <c r="K934" s="11"/>
      <c r="M934" s="11"/>
      <c r="U934" s="11">
        <v>13</v>
      </c>
      <c r="V934" s="318">
        <v>1</v>
      </c>
      <c r="W934" s="318" t="s">
        <v>183</v>
      </c>
      <c r="X934" s="318" t="s">
        <v>134</v>
      </c>
    </row>
    <row r="935" spans="1:27" x14ac:dyDescent="0.25">
      <c r="A935" s="8">
        <v>41579</v>
      </c>
      <c r="B935" s="9">
        <v>3</v>
      </c>
      <c r="C935" s="10" t="s">
        <v>73</v>
      </c>
      <c r="D935" s="10" t="s">
        <v>74</v>
      </c>
      <c r="E935" s="11" t="s">
        <v>77</v>
      </c>
      <c r="F935" s="12" t="s">
        <v>78</v>
      </c>
      <c r="G935" s="14" t="s">
        <v>89</v>
      </c>
      <c r="H935" s="11">
        <v>1</v>
      </c>
      <c r="I935" s="11">
        <f t="shared" si="19"/>
        <v>0.05</v>
      </c>
      <c r="J935" s="11">
        <v>25</v>
      </c>
      <c r="K935" s="11">
        <v>4.9000000000000004</v>
      </c>
      <c r="M935" s="11" t="s">
        <v>35</v>
      </c>
      <c r="U935" s="11">
        <v>10</v>
      </c>
      <c r="V935" s="11">
        <v>0</v>
      </c>
    </row>
    <row r="936" spans="1:27" x14ac:dyDescent="0.25">
      <c r="A936" s="8">
        <v>41579</v>
      </c>
      <c r="B936" s="9">
        <v>3</v>
      </c>
      <c r="C936" s="10" t="s">
        <v>73</v>
      </c>
      <c r="D936" s="10" t="s">
        <v>75</v>
      </c>
      <c r="E936" s="11" t="s">
        <v>77</v>
      </c>
      <c r="F936" s="12" t="s">
        <v>78</v>
      </c>
      <c r="G936" s="14" t="s">
        <v>83</v>
      </c>
      <c r="H936" s="11">
        <v>1</v>
      </c>
      <c r="I936" s="11">
        <f t="shared" si="19"/>
        <v>0.05</v>
      </c>
      <c r="J936" s="11">
        <v>25</v>
      </c>
      <c r="K936" s="11">
        <v>4.75</v>
      </c>
      <c r="M936" s="11" t="s">
        <v>35</v>
      </c>
      <c r="U936" s="11">
        <v>5</v>
      </c>
      <c r="V936" s="318">
        <v>1</v>
      </c>
      <c r="W936" s="318" t="s">
        <v>183</v>
      </c>
      <c r="X936" s="318" t="s">
        <v>134</v>
      </c>
    </row>
    <row r="937" spans="1:27" x14ac:dyDescent="0.25">
      <c r="A937" s="8">
        <v>41579</v>
      </c>
      <c r="B937" s="9">
        <v>3</v>
      </c>
      <c r="C937" s="10" t="s">
        <v>73</v>
      </c>
      <c r="D937" s="10" t="s">
        <v>75</v>
      </c>
      <c r="E937" s="11" t="s">
        <v>77</v>
      </c>
      <c r="F937" s="12" t="s">
        <v>78</v>
      </c>
      <c r="G937" s="14" t="s">
        <v>79</v>
      </c>
      <c r="H937" s="11">
        <v>1</v>
      </c>
      <c r="I937" s="11">
        <f t="shared" si="19"/>
        <v>0.05</v>
      </c>
      <c r="J937" s="11">
        <v>25</v>
      </c>
      <c r="K937" s="11">
        <v>4.75</v>
      </c>
      <c r="M937" s="11" t="s">
        <v>35</v>
      </c>
      <c r="U937" s="11">
        <v>5</v>
      </c>
      <c r="V937" s="11">
        <v>0</v>
      </c>
    </row>
    <row r="938" spans="1:27" x14ac:dyDescent="0.25">
      <c r="A938" s="8">
        <v>41579</v>
      </c>
      <c r="B938" s="9">
        <v>3</v>
      </c>
      <c r="C938" s="10" t="s">
        <v>73</v>
      </c>
      <c r="D938" s="10" t="s">
        <v>75</v>
      </c>
      <c r="E938" s="11" t="s">
        <v>77</v>
      </c>
      <c r="F938" s="12" t="s">
        <v>78</v>
      </c>
      <c r="G938" s="14" t="s">
        <v>79</v>
      </c>
      <c r="H938" s="11">
        <v>1</v>
      </c>
      <c r="I938" s="11">
        <f t="shared" si="19"/>
        <v>0.05</v>
      </c>
      <c r="J938" s="11"/>
      <c r="K938" s="11"/>
      <c r="M938" s="11"/>
      <c r="U938" s="11">
        <v>8</v>
      </c>
      <c r="V938" s="11">
        <v>0</v>
      </c>
      <c r="Y938" s="318"/>
      <c r="Z938" s="318"/>
      <c r="AA938" s="318"/>
    </row>
    <row r="939" spans="1:27" x14ac:dyDescent="0.25">
      <c r="A939" s="8">
        <v>41579</v>
      </c>
      <c r="B939" s="9">
        <v>3</v>
      </c>
      <c r="C939" s="10" t="s">
        <v>73</v>
      </c>
      <c r="D939" s="10" t="s">
        <v>75</v>
      </c>
      <c r="E939" s="11" t="s">
        <v>77</v>
      </c>
      <c r="F939" s="12" t="s">
        <v>78</v>
      </c>
      <c r="G939" s="14" t="s">
        <v>79</v>
      </c>
      <c r="H939" s="11">
        <v>1</v>
      </c>
      <c r="I939" s="11">
        <f t="shared" ref="I939:I1002" si="20">H939/20</f>
        <v>0.05</v>
      </c>
      <c r="J939" s="11"/>
      <c r="K939" s="11"/>
      <c r="M939" s="11"/>
      <c r="U939" s="11">
        <v>7</v>
      </c>
      <c r="V939" s="11">
        <v>0</v>
      </c>
      <c r="Y939" s="318"/>
      <c r="Z939" s="318"/>
      <c r="AA939" s="318"/>
    </row>
    <row r="940" spans="1:27" x14ac:dyDescent="0.25">
      <c r="A940" s="8">
        <v>41579</v>
      </c>
      <c r="B940" s="9">
        <v>3</v>
      </c>
      <c r="C940" s="10" t="s">
        <v>73</v>
      </c>
      <c r="D940" s="10" t="s">
        <v>75</v>
      </c>
      <c r="E940" s="11" t="s">
        <v>77</v>
      </c>
      <c r="F940" s="12" t="s">
        <v>78</v>
      </c>
      <c r="G940" s="14" t="s">
        <v>79</v>
      </c>
      <c r="H940" s="11">
        <v>1</v>
      </c>
      <c r="I940" s="11">
        <f t="shared" si="20"/>
        <v>0.05</v>
      </c>
      <c r="J940" s="11"/>
      <c r="K940" s="11"/>
      <c r="M940" s="11"/>
      <c r="U940" s="11">
        <v>8</v>
      </c>
      <c r="V940" s="11">
        <v>0</v>
      </c>
    </row>
    <row r="941" spans="1:27" x14ac:dyDescent="0.25">
      <c r="A941" s="8">
        <v>41579</v>
      </c>
      <c r="B941" s="9">
        <v>3</v>
      </c>
      <c r="C941" s="10" t="s">
        <v>73</v>
      </c>
      <c r="D941" s="10" t="s">
        <v>75</v>
      </c>
      <c r="E941" s="11" t="s">
        <v>77</v>
      </c>
      <c r="F941" s="12" t="s">
        <v>78</v>
      </c>
      <c r="G941" s="14" t="s">
        <v>79</v>
      </c>
      <c r="H941" s="11">
        <v>1</v>
      </c>
      <c r="I941" s="11">
        <f t="shared" si="20"/>
        <v>0.05</v>
      </c>
      <c r="J941" s="11"/>
      <c r="K941" s="11"/>
      <c r="M941" s="11"/>
      <c r="U941" s="11">
        <v>6</v>
      </c>
      <c r="V941" s="11">
        <v>0</v>
      </c>
    </row>
    <row r="942" spans="1:27" x14ac:dyDescent="0.25">
      <c r="A942" s="8">
        <v>41579</v>
      </c>
      <c r="B942" s="9">
        <v>3</v>
      </c>
      <c r="C942" s="10" t="s">
        <v>73</v>
      </c>
      <c r="D942" s="10" t="s">
        <v>75</v>
      </c>
      <c r="E942" s="11" t="s">
        <v>77</v>
      </c>
      <c r="F942" s="12" t="s">
        <v>78</v>
      </c>
      <c r="G942" s="14" t="s">
        <v>86</v>
      </c>
      <c r="H942" s="11">
        <v>1</v>
      </c>
      <c r="I942" s="11">
        <f t="shared" si="20"/>
        <v>0.05</v>
      </c>
      <c r="J942" s="11"/>
      <c r="K942" s="11"/>
      <c r="M942" s="11"/>
      <c r="U942" s="11">
        <v>13</v>
      </c>
      <c r="V942" s="11">
        <v>0</v>
      </c>
    </row>
    <row r="943" spans="1:27" x14ac:dyDescent="0.25">
      <c r="A943" s="8">
        <v>41579</v>
      </c>
      <c r="B943" s="9">
        <v>3</v>
      </c>
      <c r="C943" s="10" t="s">
        <v>73</v>
      </c>
      <c r="D943" s="10" t="s">
        <v>75</v>
      </c>
      <c r="E943" s="11" t="s">
        <v>77</v>
      </c>
      <c r="F943" s="12" t="s">
        <v>78</v>
      </c>
      <c r="G943" s="14" t="s">
        <v>86</v>
      </c>
      <c r="H943" s="11">
        <v>1</v>
      </c>
      <c r="I943" s="11">
        <f t="shared" si="20"/>
        <v>0.05</v>
      </c>
      <c r="J943" s="11">
        <v>25</v>
      </c>
      <c r="K943" s="11">
        <v>4.75</v>
      </c>
      <c r="M943" s="11" t="s">
        <v>35</v>
      </c>
      <c r="U943" s="11">
        <v>3</v>
      </c>
      <c r="V943" s="11">
        <v>0</v>
      </c>
    </row>
    <row r="944" spans="1:27" x14ac:dyDescent="0.25">
      <c r="A944" s="8">
        <v>41579</v>
      </c>
      <c r="B944" s="9">
        <v>3</v>
      </c>
      <c r="C944" s="10" t="s">
        <v>73</v>
      </c>
      <c r="D944" s="10" t="s">
        <v>75</v>
      </c>
      <c r="E944" s="11" t="s">
        <v>77</v>
      </c>
      <c r="F944" s="12" t="s">
        <v>78</v>
      </c>
      <c r="G944" s="14" t="s">
        <v>81</v>
      </c>
      <c r="H944" s="11">
        <v>1</v>
      </c>
      <c r="I944" s="11">
        <f t="shared" si="20"/>
        <v>0.05</v>
      </c>
      <c r="J944" s="11">
        <v>25</v>
      </c>
      <c r="K944" s="11">
        <v>4.75</v>
      </c>
      <c r="M944" s="11" t="s">
        <v>35</v>
      </c>
      <c r="U944" s="11">
        <v>23</v>
      </c>
      <c r="V944" s="11">
        <v>0</v>
      </c>
    </row>
    <row r="945" spans="1:27" x14ac:dyDescent="0.25">
      <c r="A945" s="8">
        <v>41579</v>
      </c>
      <c r="B945" s="9">
        <v>3</v>
      </c>
      <c r="C945" s="10" t="s">
        <v>73</v>
      </c>
      <c r="D945" s="10" t="s">
        <v>75</v>
      </c>
      <c r="E945" s="11" t="s">
        <v>77</v>
      </c>
      <c r="F945" s="12" t="s">
        <v>78</v>
      </c>
      <c r="G945" s="14" t="s">
        <v>92</v>
      </c>
      <c r="H945" s="11">
        <v>1</v>
      </c>
      <c r="I945" s="11">
        <f t="shared" si="20"/>
        <v>0.05</v>
      </c>
      <c r="J945" s="11">
        <v>25</v>
      </c>
      <c r="K945" s="11">
        <v>4.75</v>
      </c>
      <c r="M945" s="11" t="s">
        <v>35</v>
      </c>
      <c r="U945" s="11">
        <v>4</v>
      </c>
      <c r="V945" s="11">
        <v>0</v>
      </c>
    </row>
    <row r="946" spans="1:27" x14ac:dyDescent="0.25">
      <c r="A946" s="8">
        <v>41579</v>
      </c>
      <c r="B946" s="9">
        <v>3</v>
      </c>
      <c r="C946" s="10" t="s">
        <v>73</v>
      </c>
      <c r="D946" s="10" t="s">
        <v>75</v>
      </c>
      <c r="E946" s="11" t="s">
        <v>77</v>
      </c>
      <c r="F946" s="12" t="s">
        <v>78</v>
      </c>
      <c r="G946" s="14" t="s">
        <v>89</v>
      </c>
      <c r="H946" s="11">
        <v>1</v>
      </c>
      <c r="I946" s="11">
        <f t="shared" si="20"/>
        <v>0.05</v>
      </c>
      <c r="J946" s="11">
        <v>25</v>
      </c>
      <c r="K946" s="11">
        <v>4.75</v>
      </c>
      <c r="M946" s="11" t="s">
        <v>35</v>
      </c>
      <c r="U946" s="11">
        <v>6</v>
      </c>
      <c r="V946" s="11">
        <v>0</v>
      </c>
    </row>
    <row r="947" spans="1:27" x14ac:dyDescent="0.25">
      <c r="A947" s="8">
        <v>41579</v>
      </c>
      <c r="B947" s="9">
        <v>3</v>
      </c>
      <c r="C947" s="10" t="s">
        <v>73</v>
      </c>
      <c r="D947" s="10" t="s">
        <v>75</v>
      </c>
      <c r="E947" s="11" t="s">
        <v>77</v>
      </c>
      <c r="F947" s="12" t="s">
        <v>78</v>
      </c>
      <c r="G947" s="14" t="s">
        <v>89</v>
      </c>
      <c r="H947" s="11">
        <v>1</v>
      </c>
      <c r="I947" s="11">
        <f t="shared" si="20"/>
        <v>0.05</v>
      </c>
      <c r="J947" s="11"/>
      <c r="K947" s="11"/>
      <c r="M947" s="11"/>
      <c r="U947" s="11">
        <v>11</v>
      </c>
      <c r="V947" s="11">
        <v>0</v>
      </c>
    </row>
    <row r="948" spans="1:27" x14ac:dyDescent="0.25">
      <c r="A948" s="8">
        <v>41579</v>
      </c>
      <c r="B948" s="9">
        <v>3</v>
      </c>
      <c r="C948" s="10" t="s">
        <v>73</v>
      </c>
      <c r="D948" s="10" t="s">
        <v>75</v>
      </c>
      <c r="E948" s="11" t="s">
        <v>77</v>
      </c>
      <c r="F948" s="12" t="s">
        <v>78</v>
      </c>
      <c r="G948" s="14" t="s">
        <v>87</v>
      </c>
      <c r="H948" s="11">
        <v>1</v>
      </c>
      <c r="I948" s="11">
        <f t="shared" si="20"/>
        <v>0.05</v>
      </c>
      <c r="J948" s="11"/>
      <c r="K948" s="11"/>
      <c r="M948" s="11"/>
      <c r="U948" s="11">
        <v>3</v>
      </c>
      <c r="V948" s="11">
        <v>0</v>
      </c>
    </row>
    <row r="949" spans="1:27" x14ac:dyDescent="0.25">
      <c r="A949" s="8">
        <v>41579</v>
      </c>
      <c r="B949" s="9">
        <v>3</v>
      </c>
      <c r="C949" s="10" t="s">
        <v>73</v>
      </c>
      <c r="D949" s="10" t="s">
        <v>75</v>
      </c>
      <c r="E949" s="11" t="s">
        <v>77</v>
      </c>
      <c r="F949" s="12" t="s">
        <v>78</v>
      </c>
      <c r="G949" s="14" t="s">
        <v>87</v>
      </c>
      <c r="H949" s="11">
        <v>1</v>
      </c>
      <c r="I949" s="11">
        <f t="shared" si="20"/>
        <v>0.05</v>
      </c>
      <c r="J949" s="11">
        <v>25</v>
      </c>
      <c r="K949" s="11">
        <v>4.75</v>
      </c>
      <c r="M949" s="11" t="s">
        <v>35</v>
      </c>
      <c r="U949" s="11">
        <v>6</v>
      </c>
      <c r="V949" s="11">
        <v>0</v>
      </c>
    </row>
    <row r="950" spans="1:27" x14ac:dyDescent="0.25">
      <c r="A950" s="8">
        <v>41579</v>
      </c>
      <c r="B950" s="9">
        <v>3</v>
      </c>
      <c r="C950" s="10" t="s">
        <v>73</v>
      </c>
      <c r="D950" s="10" t="s">
        <v>76</v>
      </c>
      <c r="E950" s="11" t="s">
        <v>77</v>
      </c>
      <c r="F950" s="12" t="s">
        <v>78</v>
      </c>
      <c r="G950" s="14" t="s">
        <v>86</v>
      </c>
      <c r="H950" s="11">
        <v>1</v>
      </c>
      <c r="I950" s="11">
        <f t="shared" si="20"/>
        <v>0.05</v>
      </c>
      <c r="J950" s="11"/>
      <c r="K950" s="11"/>
      <c r="M950" s="11"/>
      <c r="U950" s="11">
        <v>5</v>
      </c>
      <c r="V950" s="318">
        <v>0</v>
      </c>
      <c r="W950" s="318" t="s">
        <v>183</v>
      </c>
      <c r="X950" s="318" t="s">
        <v>134</v>
      </c>
    </row>
    <row r="951" spans="1:27" x14ac:dyDescent="0.25">
      <c r="A951" s="8">
        <v>41579</v>
      </c>
      <c r="B951" s="9">
        <v>3</v>
      </c>
      <c r="C951" s="10" t="s">
        <v>73</v>
      </c>
      <c r="D951" s="10" t="s">
        <v>76</v>
      </c>
      <c r="E951" s="11" t="s">
        <v>77</v>
      </c>
      <c r="F951" s="12" t="s">
        <v>78</v>
      </c>
      <c r="G951" s="14" t="s">
        <v>86</v>
      </c>
      <c r="H951" s="11">
        <v>1</v>
      </c>
      <c r="I951" s="11">
        <f t="shared" si="20"/>
        <v>0.05</v>
      </c>
      <c r="J951" s="11">
        <v>25</v>
      </c>
      <c r="K951" s="11">
        <v>4.8</v>
      </c>
      <c r="M951" s="11" t="s">
        <v>35</v>
      </c>
      <c r="U951" s="11">
        <v>8</v>
      </c>
      <c r="V951" s="318">
        <v>1</v>
      </c>
      <c r="W951" s="318" t="s">
        <v>183</v>
      </c>
      <c r="X951" s="318" t="s">
        <v>134</v>
      </c>
    </row>
    <row r="952" spans="1:27" x14ac:dyDescent="0.25">
      <c r="A952" s="8">
        <v>41579</v>
      </c>
      <c r="B952" s="9">
        <v>3</v>
      </c>
      <c r="C952" s="10" t="s">
        <v>73</v>
      </c>
      <c r="D952" s="10" t="s">
        <v>76</v>
      </c>
      <c r="E952" s="11" t="s">
        <v>77</v>
      </c>
      <c r="F952" s="12" t="s">
        <v>78</v>
      </c>
      <c r="G952" s="14" t="s">
        <v>89</v>
      </c>
      <c r="H952" s="11">
        <v>1</v>
      </c>
      <c r="I952" s="11">
        <f t="shared" si="20"/>
        <v>0.05</v>
      </c>
      <c r="J952" s="11"/>
      <c r="K952" s="11"/>
      <c r="M952" s="11"/>
      <c r="U952" s="11">
        <v>7</v>
      </c>
      <c r="V952" s="317">
        <v>0</v>
      </c>
      <c r="W952" s="318"/>
      <c r="X952" s="318"/>
    </row>
    <row r="953" spans="1:27" x14ac:dyDescent="0.25">
      <c r="A953" s="8">
        <v>41579</v>
      </c>
      <c r="B953" s="9">
        <v>3</v>
      </c>
      <c r="C953" s="10" t="s">
        <v>73</v>
      </c>
      <c r="D953" s="10" t="s">
        <v>76</v>
      </c>
      <c r="E953" s="11" t="s">
        <v>77</v>
      </c>
      <c r="F953" s="12" t="s">
        <v>78</v>
      </c>
      <c r="G953" s="14" t="s">
        <v>89</v>
      </c>
      <c r="H953" s="11">
        <v>1</v>
      </c>
      <c r="I953" s="11">
        <f t="shared" si="20"/>
        <v>0.05</v>
      </c>
      <c r="J953" s="11">
        <v>25</v>
      </c>
      <c r="K953" s="11">
        <v>4.8</v>
      </c>
      <c r="M953" s="11" t="s">
        <v>35</v>
      </c>
      <c r="U953" s="11">
        <v>7</v>
      </c>
      <c r="V953" s="318">
        <v>1</v>
      </c>
      <c r="W953" s="318"/>
      <c r="X953" s="318" t="s">
        <v>191</v>
      </c>
    </row>
    <row r="954" spans="1:27" x14ac:dyDescent="0.25">
      <c r="A954" s="8">
        <v>41579</v>
      </c>
      <c r="B954" s="9">
        <v>3</v>
      </c>
      <c r="C954" s="10" t="s">
        <v>73</v>
      </c>
      <c r="D954" s="10" t="s">
        <v>76</v>
      </c>
      <c r="E954" s="11" t="s">
        <v>77</v>
      </c>
      <c r="F954" s="12" t="s">
        <v>78</v>
      </c>
      <c r="G954" s="14" t="s">
        <v>79</v>
      </c>
      <c r="H954" s="11">
        <v>5</v>
      </c>
      <c r="I954" s="11">
        <f t="shared" si="20"/>
        <v>0.25</v>
      </c>
      <c r="J954" s="11">
        <v>25</v>
      </c>
      <c r="K954" s="11">
        <v>4.8</v>
      </c>
      <c r="M954" s="11" t="s">
        <v>35</v>
      </c>
      <c r="V954" s="11">
        <v>0</v>
      </c>
    </row>
    <row r="955" spans="1:27" x14ac:dyDescent="0.25">
      <c r="A955" s="8">
        <v>41579</v>
      </c>
      <c r="B955" s="9">
        <v>3</v>
      </c>
      <c r="C955" s="10" t="s">
        <v>73</v>
      </c>
      <c r="D955" s="10" t="s">
        <v>76</v>
      </c>
      <c r="E955" s="11" t="s">
        <v>77</v>
      </c>
      <c r="F955" s="12" t="s">
        <v>78</v>
      </c>
      <c r="G955" s="14" t="s">
        <v>89</v>
      </c>
      <c r="H955" s="11">
        <v>7</v>
      </c>
      <c r="I955" s="11">
        <f t="shared" si="20"/>
        <v>0.35</v>
      </c>
      <c r="J955" s="11">
        <v>25</v>
      </c>
      <c r="K955" s="11">
        <v>4.8</v>
      </c>
      <c r="M955" s="11" t="s">
        <v>35</v>
      </c>
      <c r="V955" s="11">
        <v>0</v>
      </c>
    </row>
    <row r="956" spans="1:27" x14ac:dyDescent="0.25">
      <c r="A956" s="8">
        <v>41585</v>
      </c>
      <c r="B956" s="9">
        <v>4</v>
      </c>
      <c r="C956" s="10" t="s">
        <v>73</v>
      </c>
      <c r="D956" s="10" t="s">
        <v>74</v>
      </c>
      <c r="E956" s="11" t="s">
        <v>27</v>
      </c>
      <c r="F956" s="12" t="s">
        <v>78</v>
      </c>
      <c r="G956" s="14" t="s">
        <v>86</v>
      </c>
      <c r="H956" s="11">
        <v>1</v>
      </c>
      <c r="I956" s="11">
        <f t="shared" si="20"/>
        <v>0.05</v>
      </c>
      <c r="J956" s="11">
        <v>25</v>
      </c>
      <c r="K956" s="11">
        <v>4.9000000000000004</v>
      </c>
      <c r="M956" s="11" t="s">
        <v>35</v>
      </c>
      <c r="V956" s="11">
        <v>1</v>
      </c>
      <c r="W956" s="11" t="s">
        <v>150</v>
      </c>
      <c r="X956" s="11" t="s">
        <v>151</v>
      </c>
    </row>
    <row r="957" spans="1:27" x14ac:dyDescent="0.25">
      <c r="A957" s="8">
        <v>41585</v>
      </c>
      <c r="B957" s="9">
        <v>4</v>
      </c>
      <c r="C957" s="10" t="s">
        <v>73</v>
      </c>
      <c r="D957" s="10" t="s">
        <v>74</v>
      </c>
      <c r="E957" s="11" t="s">
        <v>27</v>
      </c>
      <c r="F957" s="12" t="s">
        <v>78</v>
      </c>
      <c r="G957" s="14" t="s">
        <v>89</v>
      </c>
      <c r="H957" s="11">
        <v>1</v>
      </c>
      <c r="I957" s="11">
        <f t="shared" si="20"/>
        <v>0.05</v>
      </c>
      <c r="J957" s="11">
        <v>25</v>
      </c>
      <c r="K957" s="11">
        <v>4.9000000000000004</v>
      </c>
      <c r="M957" s="11" t="s">
        <v>35</v>
      </c>
      <c r="V957" s="11">
        <v>0</v>
      </c>
      <c r="W957" s="11" t="s">
        <v>183</v>
      </c>
      <c r="X957" s="11" t="s">
        <v>134</v>
      </c>
    </row>
    <row r="958" spans="1:27" x14ac:dyDescent="0.25">
      <c r="A958" s="8">
        <v>41585</v>
      </c>
      <c r="B958" s="9">
        <v>4</v>
      </c>
      <c r="C958" s="10" t="s">
        <v>73</v>
      </c>
      <c r="D958" s="10" t="s">
        <v>74</v>
      </c>
      <c r="E958" s="11" t="s">
        <v>27</v>
      </c>
      <c r="F958" s="12" t="s">
        <v>78</v>
      </c>
      <c r="G958" s="14" t="s">
        <v>83</v>
      </c>
      <c r="H958" s="11">
        <v>1</v>
      </c>
      <c r="I958" s="11">
        <f t="shared" si="20"/>
        <v>0.05</v>
      </c>
      <c r="J958" s="11">
        <v>25</v>
      </c>
      <c r="K958" s="11">
        <v>4.9000000000000004</v>
      </c>
      <c r="M958" s="11" t="s">
        <v>35</v>
      </c>
      <c r="V958" s="11">
        <v>0</v>
      </c>
      <c r="W958" s="11" t="s">
        <v>183</v>
      </c>
      <c r="X958" s="11" t="s">
        <v>228</v>
      </c>
    </row>
    <row r="959" spans="1:27" x14ac:dyDescent="0.25">
      <c r="A959" s="8">
        <v>41585</v>
      </c>
      <c r="B959" s="9">
        <v>4</v>
      </c>
      <c r="C959" s="10" t="s">
        <v>73</v>
      </c>
      <c r="D959" s="10" t="s">
        <v>74</v>
      </c>
      <c r="E959" s="11" t="s">
        <v>27</v>
      </c>
      <c r="F959" s="12" t="s">
        <v>78</v>
      </c>
      <c r="G959" s="14" t="s">
        <v>79</v>
      </c>
      <c r="H959" s="11">
        <v>1</v>
      </c>
      <c r="I959" s="11">
        <f t="shared" si="20"/>
        <v>0.05</v>
      </c>
      <c r="J959" s="11">
        <v>25</v>
      </c>
      <c r="K959" s="11">
        <v>4.9000000000000004</v>
      </c>
      <c r="M959" s="11" t="s">
        <v>35</v>
      </c>
      <c r="V959" s="11">
        <v>0</v>
      </c>
    </row>
    <row r="960" spans="1:27" x14ac:dyDescent="0.25">
      <c r="A960" s="8">
        <v>41585</v>
      </c>
      <c r="B960" s="9">
        <v>4</v>
      </c>
      <c r="C960" s="10" t="s">
        <v>73</v>
      </c>
      <c r="D960" s="10" t="s">
        <v>74</v>
      </c>
      <c r="E960" s="11" t="s">
        <v>27</v>
      </c>
      <c r="F960" s="12" t="s">
        <v>78</v>
      </c>
      <c r="G960" s="14" t="s">
        <v>86</v>
      </c>
      <c r="H960" s="11">
        <v>2</v>
      </c>
      <c r="I960" s="11">
        <f t="shared" si="20"/>
        <v>0.1</v>
      </c>
      <c r="J960" s="11">
        <v>25</v>
      </c>
      <c r="K960" s="11">
        <v>4.9000000000000004</v>
      </c>
      <c r="M960" s="11" t="s">
        <v>35</v>
      </c>
      <c r="V960" s="11">
        <v>0</v>
      </c>
      <c r="Y960" s="318"/>
      <c r="Z960" s="318"/>
      <c r="AA960" s="318"/>
    </row>
    <row r="961" spans="1:27" x14ac:dyDescent="0.25">
      <c r="A961" s="8">
        <v>41585</v>
      </c>
      <c r="B961" s="9">
        <v>4</v>
      </c>
      <c r="C961" s="10" t="s">
        <v>73</v>
      </c>
      <c r="D961" s="10" t="s">
        <v>74</v>
      </c>
      <c r="E961" s="11" t="s">
        <v>27</v>
      </c>
      <c r="F961" s="12" t="s">
        <v>78</v>
      </c>
      <c r="G961" s="14" t="s">
        <v>81</v>
      </c>
      <c r="H961" s="11">
        <v>1</v>
      </c>
      <c r="I961" s="11">
        <f t="shared" si="20"/>
        <v>0.05</v>
      </c>
      <c r="J961" s="11">
        <v>25</v>
      </c>
      <c r="K961" s="11">
        <v>4.9000000000000004</v>
      </c>
      <c r="M961" s="11" t="s">
        <v>35</v>
      </c>
      <c r="V961" s="11">
        <v>0</v>
      </c>
      <c r="Y961" s="318"/>
      <c r="Z961" s="318"/>
      <c r="AA961" s="318"/>
    </row>
    <row r="962" spans="1:27" x14ac:dyDescent="0.25">
      <c r="A962" s="8">
        <v>41585</v>
      </c>
      <c r="B962" s="9">
        <v>4</v>
      </c>
      <c r="C962" s="10" t="s">
        <v>73</v>
      </c>
      <c r="D962" s="10" t="s">
        <v>74</v>
      </c>
      <c r="E962" s="11" t="s">
        <v>27</v>
      </c>
      <c r="F962" s="12" t="s">
        <v>78</v>
      </c>
      <c r="G962" s="14" t="s">
        <v>83</v>
      </c>
      <c r="H962" s="11">
        <v>1</v>
      </c>
      <c r="I962" s="11">
        <f t="shared" si="20"/>
        <v>0.05</v>
      </c>
      <c r="J962" s="11">
        <v>25</v>
      </c>
      <c r="K962" s="11">
        <v>4.9000000000000004</v>
      </c>
      <c r="M962" s="11" t="s">
        <v>35</v>
      </c>
      <c r="V962" s="11">
        <v>0</v>
      </c>
      <c r="Y962" s="318"/>
      <c r="Z962" s="318"/>
      <c r="AA962" s="318"/>
    </row>
    <row r="963" spans="1:27" x14ac:dyDescent="0.25">
      <c r="A963" s="8">
        <v>41585</v>
      </c>
      <c r="B963" s="9">
        <v>4</v>
      </c>
      <c r="C963" s="10" t="s">
        <v>73</v>
      </c>
      <c r="D963" s="10" t="s">
        <v>74</v>
      </c>
      <c r="E963" s="11" t="s">
        <v>27</v>
      </c>
      <c r="F963" s="12" t="s">
        <v>78</v>
      </c>
      <c r="G963" s="14" t="s">
        <v>89</v>
      </c>
      <c r="H963" s="11">
        <v>1</v>
      </c>
      <c r="I963" s="11">
        <f t="shared" si="20"/>
        <v>0.05</v>
      </c>
      <c r="J963" s="11">
        <v>25</v>
      </c>
      <c r="K963" s="11">
        <v>4.9000000000000004</v>
      </c>
      <c r="M963" s="11" t="s">
        <v>35</v>
      </c>
      <c r="V963" s="11">
        <v>0</v>
      </c>
      <c r="Y963" s="318"/>
      <c r="Z963" s="318"/>
      <c r="AA963" s="318"/>
    </row>
    <row r="964" spans="1:27" x14ac:dyDescent="0.25">
      <c r="A964" s="8">
        <v>41585</v>
      </c>
      <c r="B964" s="9">
        <v>4</v>
      </c>
      <c r="C964" s="10" t="s">
        <v>73</v>
      </c>
      <c r="D964" s="10" t="s">
        <v>75</v>
      </c>
      <c r="E964" s="11" t="s">
        <v>27</v>
      </c>
      <c r="F964" s="12" t="s">
        <v>78</v>
      </c>
      <c r="G964" s="14" t="s">
        <v>89</v>
      </c>
      <c r="H964" s="11">
        <v>1</v>
      </c>
      <c r="I964" s="11">
        <f t="shared" si="20"/>
        <v>0.05</v>
      </c>
      <c r="J964" s="11">
        <v>25</v>
      </c>
      <c r="K964" s="11">
        <v>4.75</v>
      </c>
      <c r="M964" s="11" t="s">
        <v>35</v>
      </c>
      <c r="V964" s="11">
        <v>1</v>
      </c>
      <c r="W964" s="11" t="s">
        <v>138</v>
      </c>
      <c r="X964" s="11" t="s">
        <v>195</v>
      </c>
      <c r="Y964" s="318"/>
      <c r="Z964" s="318"/>
      <c r="AA964" s="318"/>
    </row>
    <row r="965" spans="1:27" x14ac:dyDescent="0.25">
      <c r="A965" s="8">
        <v>41585</v>
      </c>
      <c r="B965" s="9">
        <v>4</v>
      </c>
      <c r="C965" s="10" t="s">
        <v>73</v>
      </c>
      <c r="D965" s="10" t="s">
        <v>75</v>
      </c>
      <c r="E965" s="11" t="s">
        <v>27</v>
      </c>
      <c r="F965" s="12" t="s">
        <v>78</v>
      </c>
      <c r="G965" s="14" t="s">
        <v>86</v>
      </c>
      <c r="H965" s="11">
        <v>1</v>
      </c>
      <c r="I965" s="11">
        <f t="shared" si="20"/>
        <v>0.05</v>
      </c>
      <c r="J965" s="11">
        <v>25</v>
      </c>
      <c r="K965" s="11">
        <v>4.75</v>
      </c>
      <c r="M965" s="11" t="s">
        <v>35</v>
      </c>
      <c r="V965" s="11">
        <v>0</v>
      </c>
      <c r="W965" s="11" t="s">
        <v>183</v>
      </c>
      <c r="X965" s="11" t="s">
        <v>134</v>
      </c>
    </row>
    <row r="966" spans="1:27" x14ac:dyDescent="0.25">
      <c r="A966" s="8">
        <v>41585</v>
      </c>
      <c r="B966" s="9">
        <v>4</v>
      </c>
      <c r="C966" s="10" t="s">
        <v>73</v>
      </c>
      <c r="D966" s="10" t="s">
        <v>75</v>
      </c>
      <c r="E966" s="11" t="s">
        <v>27</v>
      </c>
      <c r="F966" s="12" t="s">
        <v>78</v>
      </c>
      <c r="G966" s="14" t="s">
        <v>83</v>
      </c>
      <c r="H966" s="11">
        <v>1</v>
      </c>
      <c r="I966" s="11">
        <f t="shared" si="20"/>
        <v>0.05</v>
      </c>
      <c r="J966" s="11">
        <v>25</v>
      </c>
      <c r="K966" s="11">
        <v>4.75</v>
      </c>
      <c r="M966" s="11" t="s">
        <v>35</v>
      </c>
      <c r="V966" s="11">
        <v>0</v>
      </c>
      <c r="W966" s="11" t="s">
        <v>183</v>
      </c>
      <c r="X966" s="11" t="s">
        <v>134</v>
      </c>
      <c r="Y966" s="318"/>
      <c r="Z966" s="318"/>
      <c r="AA966" s="318"/>
    </row>
    <row r="967" spans="1:27" x14ac:dyDescent="0.25">
      <c r="A967" s="8">
        <v>41585</v>
      </c>
      <c r="B967" s="9">
        <v>4</v>
      </c>
      <c r="C967" s="10" t="s">
        <v>73</v>
      </c>
      <c r="D967" s="10" t="s">
        <v>75</v>
      </c>
      <c r="E967" s="11" t="s">
        <v>27</v>
      </c>
      <c r="F967" s="12" t="s">
        <v>78</v>
      </c>
      <c r="G967" s="14" t="s">
        <v>79</v>
      </c>
      <c r="H967" s="11">
        <v>1</v>
      </c>
      <c r="I967" s="11">
        <f t="shared" si="20"/>
        <v>0.05</v>
      </c>
      <c r="J967" s="11">
        <v>25</v>
      </c>
      <c r="K967" s="11">
        <v>4.75</v>
      </c>
      <c r="M967" s="11" t="s">
        <v>35</v>
      </c>
      <c r="V967" s="11">
        <v>0</v>
      </c>
    </row>
    <row r="968" spans="1:27" x14ac:dyDescent="0.25">
      <c r="A968" s="8">
        <v>41585</v>
      </c>
      <c r="B968" s="9">
        <v>4</v>
      </c>
      <c r="C968" s="10" t="s">
        <v>73</v>
      </c>
      <c r="D968" s="10" t="s">
        <v>75</v>
      </c>
      <c r="E968" s="11" t="s">
        <v>27</v>
      </c>
      <c r="F968" s="12" t="s">
        <v>78</v>
      </c>
      <c r="G968" s="14" t="s">
        <v>92</v>
      </c>
      <c r="H968" s="11">
        <v>1</v>
      </c>
      <c r="I968" s="11">
        <f t="shared" si="20"/>
        <v>0.05</v>
      </c>
      <c r="J968" s="11">
        <v>25</v>
      </c>
      <c r="K968" s="11">
        <v>4.75</v>
      </c>
      <c r="M968" s="11" t="s">
        <v>35</v>
      </c>
      <c r="V968" s="11">
        <v>0</v>
      </c>
    </row>
    <row r="969" spans="1:27" x14ac:dyDescent="0.25">
      <c r="A969" s="8">
        <v>41585</v>
      </c>
      <c r="B969" s="9">
        <v>4</v>
      </c>
      <c r="C969" s="10" t="s">
        <v>73</v>
      </c>
      <c r="D969" s="10" t="s">
        <v>75</v>
      </c>
      <c r="E969" s="11" t="s">
        <v>27</v>
      </c>
      <c r="F969" s="12" t="s">
        <v>78</v>
      </c>
      <c r="G969" s="14" t="s">
        <v>89</v>
      </c>
      <c r="H969" s="11">
        <v>1</v>
      </c>
      <c r="I969" s="11">
        <f t="shared" si="20"/>
        <v>0.05</v>
      </c>
      <c r="J969" s="11">
        <v>25</v>
      </c>
      <c r="K969" s="11">
        <v>4.75</v>
      </c>
      <c r="M969" s="11" t="s">
        <v>35</v>
      </c>
      <c r="V969" s="11">
        <v>0</v>
      </c>
    </row>
    <row r="970" spans="1:27" x14ac:dyDescent="0.25">
      <c r="A970" s="8">
        <v>41585</v>
      </c>
      <c r="B970" s="9">
        <v>4</v>
      </c>
      <c r="C970" s="10" t="s">
        <v>73</v>
      </c>
      <c r="D970" s="10" t="s">
        <v>75</v>
      </c>
      <c r="E970" s="11" t="s">
        <v>27</v>
      </c>
      <c r="F970" s="12" t="s">
        <v>78</v>
      </c>
      <c r="G970" s="14" t="s">
        <v>87</v>
      </c>
      <c r="H970" s="11">
        <v>1</v>
      </c>
      <c r="I970" s="11">
        <f t="shared" si="20"/>
        <v>0.05</v>
      </c>
      <c r="J970" s="11">
        <v>25</v>
      </c>
      <c r="K970" s="11">
        <v>4.75</v>
      </c>
      <c r="M970" s="11" t="s">
        <v>35</v>
      </c>
      <c r="V970" s="11">
        <v>0</v>
      </c>
    </row>
    <row r="971" spans="1:27" x14ac:dyDescent="0.25">
      <c r="A971" s="8">
        <v>41585</v>
      </c>
      <c r="B971" s="9">
        <v>4</v>
      </c>
      <c r="C971" s="10" t="s">
        <v>73</v>
      </c>
      <c r="D971" s="10" t="s">
        <v>76</v>
      </c>
      <c r="E971" s="11" t="s">
        <v>27</v>
      </c>
      <c r="F971" s="12" t="s">
        <v>78</v>
      </c>
      <c r="G971" s="14" t="s">
        <v>79</v>
      </c>
      <c r="H971" s="11">
        <v>2</v>
      </c>
      <c r="I971" s="11">
        <f t="shared" si="20"/>
        <v>0.1</v>
      </c>
      <c r="J971" s="11">
        <v>25</v>
      </c>
      <c r="K971" s="11">
        <v>4.8</v>
      </c>
      <c r="M971" s="11" t="s">
        <v>35</v>
      </c>
      <c r="V971" s="11">
        <v>0</v>
      </c>
      <c r="X971" s="11" t="s">
        <v>134</v>
      </c>
    </row>
    <row r="972" spans="1:27" x14ac:dyDescent="0.25">
      <c r="A972" s="8">
        <v>41585</v>
      </c>
      <c r="B972" s="9">
        <v>4</v>
      </c>
      <c r="C972" s="10" t="s">
        <v>73</v>
      </c>
      <c r="D972" s="10" t="s">
        <v>76</v>
      </c>
      <c r="E972" s="11" t="s">
        <v>27</v>
      </c>
      <c r="F972" s="12" t="s">
        <v>78</v>
      </c>
      <c r="G972" s="14" t="s">
        <v>86</v>
      </c>
      <c r="H972" s="11">
        <v>3</v>
      </c>
      <c r="I972" s="11">
        <f t="shared" si="20"/>
        <v>0.15</v>
      </c>
      <c r="J972" s="11">
        <v>25</v>
      </c>
      <c r="K972" s="11">
        <v>4.8</v>
      </c>
      <c r="M972" s="11" t="s">
        <v>35</v>
      </c>
      <c r="V972" s="11">
        <v>0</v>
      </c>
    </row>
    <row r="973" spans="1:27" x14ac:dyDescent="0.25">
      <c r="A973" s="8">
        <v>41585</v>
      </c>
      <c r="B973" s="9">
        <v>4</v>
      </c>
      <c r="C973" s="10" t="s">
        <v>73</v>
      </c>
      <c r="D973" s="10" t="s">
        <v>76</v>
      </c>
      <c r="E973" s="11" t="s">
        <v>27</v>
      </c>
      <c r="F973" s="12" t="s">
        <v>78</v>
      </c>
      <c r="G973" s="14" t="s">
        <v>89</v>
      </c>
      <c r="H973" s="11">
        <v>1</v>
      </c>
      <c r="I973" s="11">
        <f t="shared" si="20"/>
        <v>0.05</v>
      </c>
      <c r="J973" s="11">
        <v>25</v>
      </c>
      <c r="K973" s="11">
        <v>4.8</v>
      </c>
      <c r="M973" s="11" t="s">
        <v>35</v>
      </c>
      <c r="V973" s="11">
        <v>0</v>
      </c>
    </row>
    <row r="974" spans="1:27" x14ac:dyDescent="0.25">
      <c r="A974" s="8">
        <v>41585</v>
      </c>
      <c r="B974" s="9">
        <v>4</v>
      </c>
      <c r="C974" s="10" t="s">
        <v>73</v>
      </c>
      <c r="D974" s="10" t="s">
        <v>76</v>
      </c>
      <c r="E974" s="11" t="s">
        <v>27</v>
      </c>
      <c r="F974" s="12" t="s">
        <v>78</v>
      </c>
      <c r="G974" s="14" t="s">
        <v>87</v>
      </c>
      <c r="H974" s="11">
        <v>1</v>
      </c>
      <c r="I974" s="11">
        <f t="shared" si="20"/>
        <v>0.05</v>
      </c>
      <c r="J974" s="11">
        <v>25</v>
      </c>
      <c r="K974" s="11">
        <v>4.8</v>
      </c>
      <c r="M974" s="11" t="s">
        <v>35</v>
      </c>
      <c r="V974" s="11">
        <v>0</v>
      </c>
    </row>
    <row r="975" spans="1:27" x14ac:dyDescent="0.25">
      <c r="A975" s="8">
        <v>41560</v>
      </c>
      <c r="B975" s="9">
        <v>1</v>
      </c>
      <c r="C975" s="10" t="s">
        <v>30</v>
      </c>
      <c r="D975" s="10" t="s">
        <v>31</v>
      </c>
      <c r="E975" s="11" t="s">
        <v>27</v>
      </c>
      <c r="F975" s="12" t="s">
        <v>32</v>
      </c>
      <c r="G975" s="13" t="s">
        <v>33</v>
      </c>
      <c r="H975" s="11">
        <v>131</v>
      </c>
      <c r="I975" s="11">
        <f t="shared" si="20"/>
        <v>6.55</v>
      </c>
      <c r="J975" s="11">
        <v>27</v>
      </c>
      <c r="K975" s="11" t="s">
        <v>34</v>
      </c>
      <c r="L975" s="11" t="s">
        <v>35</v>
      </c>
      <c r="M975" s="11" t="s">
        <v>35</v>
      </c>
      <c r="N975" s="11" t="s">
        <v>35</v>
      </c>
    </row>
    <row r="976" spans="1:27" x14ac:dyDescent="0.25">
      <c r="A976" s="8">
        <v>41560</v>
      </c>
      <c r="B976" s="9">
        <v>1</v>
      </c>
      <c r="C976" s="10" t="s">
        <v>30</v>
      </c>
      <c r="D976" s="10" t="s">
        <v>31</v>
      </c>
      <c r="E976" s="11" t="s">
        <v>27</v>
      </c>
      <c r="F976" s="12" t="s">
        <v>32</v>
      </c>
      <c r="G976" s="14" t="s">
        <v>36</v>
      </c>
      <c r="H976" s="11">
        <v>33</v>
      </c>
      <c r="I976" s="11">
        <f t="shared" si="20"/>
        <v>1.65</v>
      </c>
      <c r="J976" s="11">
        <v>27</v>
      </c>
      <c r="K976" s="11" t="s">
        <v>34</v>
      </c>
      <c r="L976" s="11" t="s">
        <v>35</v>
      </c>
      <c r="M976" s="11" t="s">
        <v>35</v>
      </c>
      <c r="N976" s="11" t="s">
        <v>35</v>
      </c>
    </row>
    <row r="977" spans="1:27" x14ac:dyDescent="0.25">
      <c r="A977" s="8">
        <v>41560</v>
      </c>
      <c r="B977" s="9">
        <v>1</v>
      </c>
      <c r="C977" s="10" t="s">
        <v>30</v>
      </c>
      <c r="D977" s="10" t="s">
        <v>31</v>
      </c>
      <c r="E977" s="11" t="s">
        <v>27</v>
      </c>
      <c r="F977" s="12" t="s">
        <v>32</v>
      </c>
      <c r="G977" s="14" t="s">
        <v>37</v>
      </c>
      <c r="H977" s="11">
        <v>60</v>
      </c>
      <c r="I977" s="11">
        <f t="shared" si="20"/>
        <v>3</v>
      </c>
      <c r="J977" s="11">
        <v>27</v>
      </c>
      <c r="K977" s="11" t="s">
        <v>34</v>
      </c>
      <c r="L977" s="11" t="s">
        <v>35</v>
      </c>
      <c r="M977" s="11" t="s">
        <v>35</v>
      </c>
      <c r="N977" s="11" t="s">
        <v>35</v>
      </c>
    </row>
    <row r="978" spans="1:27" x14ac:dyDescent="0.25">
      <c r="A978" s="8">
        <v>41560</v>
      </c>
      <c r="B978" s="9">
        <v>1</v>
      </c>
      <c r="C978" s="10" t="s">
        <v>30</v>
      </c>
      <c r="D978" s="10" t="s">
        <v>31</v>
      </c>
      <c r="E978" s="11" t="s">
        <v>27</v>
      </c>
      <c r="F978" s="12" t="s">
        <v>32</v>
      </c>
      <c r="G978" s="13" t="s">
        <v>38</v>
      </c>
      <c r="H978" s="11">
        <v>2</v>
      </c>
      <c r="I978" s="11">
        <f t="shared" si="20"/>
        <v>0.1</v>
      </c>
      <c r="J978" s="11">
        <v>27</v>
      </c>
      <c r="K978" s="11" t="s">
        <v>34</v>
      </c>
      <c r="L978" s="11" t="s">
        <v>35</v>
      </c>
      <c r="M978" s="11" t="s">
        <v>35</v>
      </c>
      <c r="N978" s="11" t="s">
        <v>35</v>
      </c>
    </row>
    <row r="979" spans="1:27" x14ac:dyDescent="0.25">
      <c r="A979" s="8">
        <v>41560</v>
      </c>
      <c r="B979" s="9">
        <v>1</v>
      </c>
      <c r="C979" s="10" t="s">
        <v>30</v>
      </c>
      <c r="D979" s="10" t="s">
        <v>31</v>
      </c>
      <c r="E979" s="11" t="s">
        <v>27</v>
      </c>
      <c r="F979" s="12" t="s">
        <v>32</v>
      </c>
      <c r="G979" s="13" t="s">
        <v>39</v>
      </c>
      <c r="H979" s="11">
        <v>23</v>
      </c>
      <c r="I979" s="11">
        <f t="shared" si="20"/>
        <v>1.1499999999999999</v>
      </c>
      <c r="J979" s="11">
        <v>27</v>
      </c>
      <c r="K979" s="11" t="s">
        <v>34</v>
      </c>
      <c r="L979" s="11" t="s">
        <v>35</v>
      </c>
      <c r="M979" s="11" t="s">
        <v>35</v>
      </c>
      <c r="N979" s="11" t="s">
        <v>35</v>
      </c>
    </row>
    <row r="980" spans="1:27" x14ac:dyDescent="0.25">
      <c r="A980" s="8">
        <v>41560</v>
      </c>
      <c r="B980" s="9">
        <v>1</v>
      </c>
      <c r="C980" s="10" t="s">
        <v>30</v>
      </c>
      <c r="D980" s="10" t="s">
        <v>31</v>
      </c>
      <c r="E980" s="11" t="s">
        <v>27</v>
      </c>
      <c r="F980" s="12" t="s">
        <v>32</v>
      </c>
      <c r="G980" s="13" t="s">
        <v>40</v>
      </c>
      <c r="H980" s="11">
        <v>69</v>
      </c>
      <c r="I980" s="11">
        <f t="shared" si="20"/>
        <v>3.45</v>
      </c>
      <c r="J980" s="11">
        <v>27</v>
      </c>
      <c r="K980" s="11" t="s">
        <v>34</v>
      </c>
      <c r="L980" s="11" t="s">
        <v>35</v>
      </c>
      <c r="M980" s="11" t="s">
        <v>35</v>
      </c>
      <c r="N980" s="11" t="s">
        <v>35</v>
      </c>
      <c r="Y980" s="318"/>
      <c r="Z980" s="318"/>
      <c r="AA980" s="318"/>
    </row>
    <row r="981" spans="1:27" x14ac:dyDescent="0.25">
      <c r="A981" s="8">
        <v>41560</v>
      </c>
      <c r="B981" s="9">
        <v>1</v>
      </c>
      <c r="C981" s="10" t="s">
        <v>30</v>
      </c>
      <c r="D981" s="10" t="s">
        <v>31</v>
      </c>
      <c r="E981" s="11" t="s">
        <v>27</v>
      </c>
      <c r="F981" s="12" t="s">
        <v>32</v>
      </c>
      <c r="G981" s="13" t="s">
        <v>41</v>
      </c>
      <c r="H981" s="11">
        <v>42</v>
      </c>
      <c r="I981" s="11">
        <f t="shared" si="20"/>
        <v>2.1</v>
      </c>
      <c r="J981" s="11">
        <v>27</v>
      </c>
      <c r="K981" s="11" t="s">
        <v>34</v>
      </c>
      <c r="L981" s="11" t="s">
        <v>35</v>
      </c>
      <c r="M981" s="11" t="s">
        <v>35</v>
      </c>
      <c r="N981" s="11" t="s">
        <v>35</v>
      </c>
      <c r="Y981" s="318"/>
      <c r="Z981" s="318"/>
      <c r="AA981" s="318"/>
    </row>
    <row r="982" spans="1:27" x14ac:dyDescent="0.25">
      <c r="A982" s="8">
        <v>41561</v>
      </c>
      <c r="B982" s="9">
        <v>1</v>
      </c>
      <c r="C982" s="10" t="s">
        <v>30</v>
      </c>
      <c r="D982" s="10" t="s">
        <v>31</v>
      </c>
      <c r="E982" s="11" t="s">
        <v>77</v>
      </c>
      <c r="F982" s="12" t="s">
        <v>78</v>
      </c>
      <c r="G982" s="14" t="s">
        <v>79</v>
      </c>
      <c r="H982" s="11">
        <v>1</v>
      </c>
      <c r="I982" s="11">
        <f t="shared" si="20"/>
        <v>0.05</v>
      </c>
      <c r="J982" s="11">
        <v>27</v>
      </c>
      <c r="K982" s="11" t="s">
        <v>34</v>
      </c>
      <c r="L982" s="11" t="s">
        <v>35</v>
      </c>
      <c r="M982" s="11" t="s">
        <v>35</v>
      </c>
      <c r="N982" s="11" t="s">
        <v>35</v>
      </c>
      <c r="U982" s="11">
        <v>22</v>
      </c>
      <c r="X982" s="11" t="s">
        <v>85</v>
      </c>
      <c r="Y982" s="318"/>
      <c r="Z982" s="318"/>
      <c r="AA982" s="318"/>
    </row>
    <row r="983" spans="1:27" x14ac:dyDescent="0.25">
      <c r="A983" s="8">
        <v>41561</v>
      </c>
      <c r="B983" s="9">
        <v>1</v>
      </c>
      <c r="C983" s="10" t="s">
        <v>30</v>
      </c>
      <c r="D983" s="10" t="s">
        <v>31</v>
      </c>
      <c r="E983" s="11" t="s">
        <v>77</v>
      </c>
      <c r="F983" s="12" t="s">
        <v>78</v>
      </c>
      <c r="G983" s="14" t="s">
        <v>83</v>
      </c>
      <c r="H983" s="11">
        <v>1</v>
      </c>
      <c r="I983" s="11">
        <f t="shared" si="20"/>
        <v>0.05</v>
      </c>
      <c r="J983" s="11">
        <v>27</v>
      </c>
      <c r="K983" s="11" t="s">
        <v>34</v>
      </c>
      <c r="L983" s="11" t="s">
        <v>35</v>
      </c>
      <c r="M983" s="11" t="s">
        <v>35</v>
      </c>
      <c r="N983" s="11" t="s">
        <v>35</v>
      </c>
      <c r="U983" s="11">
        <v>12</v>
      </c>
      <c r="Y983" s="318"/>
      <c r="Z983" s="318"/>
      <c r="AA983" s="318"/>
    </row>
    <row r="984" spans="1:27" x14ac:dyDescent="0.25">
      <c r="A984" s="8">
        <v>41561</v>
      </c>
      <c r="B984" s="9">
        <v>1</v>
      </c>
      <c r="C984" s="10" t="s">
        <v>30</v>
      </c>
      <c r="D984" s="10" t="s">
        <v>31</v>
      </c>
      <c r="E984" s="11" t="s">
        <v>77</v>
      </c>
      <c r="F984" s="12" t="s">
        <v>78</v>
      </c>
      <c r="G984" s="14" t="s">
        <v>81</v>
      </c>
      <c r="H984" s="11">
        <v>1</v>
      </c>
      <c r="I984" s="11">
        <f t="shared" si="20"/>
        <v>0.05</v>
      </c>
      <c r="J984" s="11"/>
      <c r="K984" s="11"/>
      <c r="L984" s="11"/>
      <c r="M984" s="11"/>
      <c r="N984" s="11"/>
      <c r="U984" s="11">
        <v>3</v>
      </c>
    </row>
    <row r="985" spans="1:27" x14ac:dyDescent="0.25">
      <c r="A985" s="8">
        <v>41561</v>
      </c>
      <c r="B985" s="9">
        <v>1</v>
      </c>
      <c r="C985" s="10" t="s">
        <v>30</v>
      </c>
      <c r="D985" s="10" t="s">
        <v>31</v>
      </c>
      <c r="E985" s="11" t="s">
        <v>77</v>
      </c>
      <c r="F985" s="12" t="s">
        <v>78</v>
      </c>
      <c r="G985" s="14" t="s">
        <v>81</v>
      </c>
      <c r="H985" s="11">
        <v>1</v>
      </c>
      <c r="I985" s="11">
        <f t="shared" si="20"/>
        <v>0.05</v>
      </c>
      <c r="J985" s="11"/>
      <c r="K985" s="11"/>
      <c r="L985" s="11"/>
      <c r="M985" s="11"/>
      <c r="N985" s="11"/>
      <c r="U985" s="11">
        <v>3</v>
      </c>
    </row>
    <row r="986" spans="1:27" x14ac:dyDescent="0.25">
      <c r="A986" s="8">
        <v>41561</v>
      </c>
      <c r="B986" s="9">
        <v>1</v>
      </c>
      <c r="C986" s="10" t="s">
        <v>30</v>
      </c>
      <c r="D986" s="10" t="s">
        <v>31</v>
      </c>
      <c r="E986" s="11" t="s">
        <v>77</v>
      </c>
      <c r="F986" s="12" t="s">
        <v>78</v>
      </c>
      <c r="G986" s="14" t="s">
        <v>81</v>
      </c>
      <c r="H986" s="11">
        <v>1</v>
      </c>
      <c r="I986" s="11">
        <f t="shared" si="20"/>
        <v>0.05</v>
      </c>
      <c r="J986" s="11"/>
      <c r="K986" s="11"/>
      <c r="L986" s="11"/>
      <c r="M986" s="11"/>
      <c r="N986" s="11"/>
      <c r="U986" s="11">
        <v>7</v>
      </c>
    </row>
    <row r="987" spans="1:27" x14ac:dyDescent="0.25">
      <c r="A987" s="8">
        <v>41561</v>
      </c>
      <c r="B987" s="9">
        <v>1</v>
      </c>
      <c r="C987" s="10" t="s">
        <v>30</v>
      </c>
      <c r="D987" s="10" t="s">
        <v>31</v>
      </c>
      <c r="E987" s="11" t="s">
        <v>77</v>
      </c>
      <c r="F987" s="12" t="s">
        <v>78</v>
      </c>
      <c r="G987" s="14" t="s">
        <v>81</v>
      </c>
      <c r="H987" s="11">
        <v>1</v>
      </c>
      <c r="I987" s="11">
        <f t="shared" si="20"/>
        <v>0.05</v>
      </c>
      <c r="J987" s="11"/>
      <c r="K987" s="11"/>
      <c r="L987" s="11"/>
      <c r="M987" s="11"/>
      <c r="N987" s="11"/>
      <c r="U987" s="11">
        <v>13</v>
      </c>
    </row>
    <row r="988" spans="1:27" x14ac:dyDescent="0.25">
      <c r="A988" s="8">
        <v>41561</v>
      </c>
      <c r="B988" s="9">
        <v>1</v>
      </c>
      <c r="C988" s="10" t="s">
        <v>30</v>
      </c>
      <c r="D988" s="10" t="s">
        <v>31</v>
      </c>
      <c r="E988" s="11" t="s">
        <v>77</v>
      </c>
      <c r="F988" s="12" t="s">
        <v>78</v>
      </c>
      <c r="G988" s="14" t="s">
        <v>81</v>
      </c>
      <c r="H988" s="11">
        <v>1</v>
      </c>
      <c r="I988" s="11">
        <f t="shared" si="20"/>
        <v>0.05</v>
      </c>
      <c r="J988" s="11"/>
      <c r="K988" s="11"/>
      <c r="L988" s="11"/>
      <c r="M988" s="11"/>
      <c r="N988" s="11"/>
      <c r="U988" s="11">
        <v>7</v>
      </c>
    </row>
    <row r="989" spans="1:27" x14ac:dyDescent="0.25">
      <c r="A989" s="8">
        <v>41561</v>
      </c>
      <c r="B989" s="9">
        <v>1</v>
      </c>
      <c r="C989" s="10" t="s">
        <v>30</v>
      </c>
      <c r="D989" s="10" t="s">
        <v>31</v>
      </c>
      <c r="E989" s="11" t="s">
        <v>77</v>
      </c>
      <c r="F989" s="12" t="s">
        <v>78</v>
      </c>
      <c r="G989" s="14" t="s">
        <v>86</v>
      </c>
      <c r="H989" s="11">
        <v>1</v>
      </c>
      <c r="I989" s="11">
        <f t="shared" si="20"/>
        <v>0.05</v>
      </c>
      <c r="J989" s="11"/>
      <c r="K989" s="11"/>
      <c r="L989" s="11"/>
      <c r="M989" s="11"/>
      <c r="N989" s="11"/>
      <c r="U989" s="11">
        <v>3</v>
      </c>
    </row>
    <row r="990" spans="1:27" x14ac:dyDescent="0.25">
      <c r="A990" s="8">
        <v>41561</v>
      </c>
      <c r="B990" s="9">
        <v>1</v>
      </c>
      <c r="C990" s="10" t="s">
        <v>30</v>
      </c>
      <c r="D990" s="10" t="s">
        <v>31</v>
      </c>
      <c r="E990" s="11" t="s">
        <v>77</v>
      </c>
      <c r="F990" s="12" t="s">
        <v>78</v>
      </c>
      <c r="G990" s="14" t="s">
        <v>86</v>
      </c>
      <c r="H990" s="11">
        <v>1</v>
      </c>
      <c r="I990" s="11">
        <f t="shared" si="20"/>
        <v>0.05</v>
      </c>
      <c r="J990" s="11">
        <v>27</v>
      </c>
      <c r="K990" s="11" t="s">
        <v>34</v>
      </c>
      <c r="L990" s="11" t="s">
        <v>35</v>
      </c>
      <c r="M990" s="11" t="s">
        <v>35</v>
      </c>
      <c r="N990" s="11" t="s">
        <v>35</v>
      </c>
      <c r="U990" s="11">
        <v>3</v>
      </c>
    </row>
    <row r="991" spans="1:27" x14ac:dyDescent="0.25">
      <c r="A991" s="8">
        <v>41561</v>
      </c>
      <c r="B991" s="9">
        <v>1</v>
      </c>
      <c r="C991" s="10" t="s">
        <v>30</v>
      </c>
      <c r="D991" s="10" t="s">
        <v>31</v>
      </c>
      <c r="E991" s="11" t="s">
        <v>77</v>
      </c>
      <c r="F991" s="12" t="s">
        <v>78</v>
      </c>
      <c r="G991" s="14" t="s">
        <v>87</v>
      </c>
      <c r="H991" s="11">
        <v>1</v>
      </c>
      <c r="I991" s="11">
        <f t="shared" si="20"/>
        <v>0.05</v>
      </c>
      <c r="J991" s="11"/>
      <c r="K991" s="11"/>
      <c r="L991" s="11"/>
      <c r="M991" s="11"/>
      <c r="N991" s="11"/>
      <c r="U991" s="11">
        <v>5</v>
      </c>
    </row>
    <row r="992" spans="1:27" x14ac:dyDescent="0.25">
      <c r="A992" s="8">
        <v>41561</v>
      </c>
      <c r="B992" s="9">
        <v>1</v>
      </c>
      <c r="C992" s="10" t="s">
        <v>30</v>
      </c>
      <c r="D992" s="10" t="s">
        <v>31</v>
      </c>
      <c r="E992" s="11" t="s">
        <v>77</v>
      </c>
      <c r="F992" s="12" t="s">
        <v>78</v>
      </c>
      <c r="G992" s="14" t="s">
        <v>87</v>
      </c>
      <c r="H992" s="11">
        <v>1</v>
      </c>
      <c r="I992" s="11">
        <f t="shared" si="20"/>
        <v>0.05</v>
      </c>
      <c r="J992" s="11"/>
      <c r="K992" s="11"/>
      <c r="L992" s="11"/>
      <c r="M992" s="11"/>
      <c r="N992" s="11"/>
      <c r="U992" s="11">
        <v>6</v>
      </c>
    </row>
    <row r="993" spans="1:21" x14ac:dyDescent="0.25">
      <c r="A993" s="8">
        <v>41561</v>
      </c>
      <c r="B993" s="9">
        <v>1</v>
      </c>
      <c r="C993" s="10" t="s">
        <v>30</v>
      </c>
      <c r="D993" s="10" t="s">
        <v>31</v>
      </c>
      <c r="E993" s="11" t="s">
        <v>77</v>
      </c>
      <c r="F993" s="12" t="s">
        <v>78</v>
      </c>
      <c r="G993" s="14" t="s">
        <v>87</v>
      </c>
      <c r="H993" s="11">
        <v>1</v>
      </c>
      <c r="I993" s="11">
        <f t="shared" si="20"/>
        <v>0.05</v>
      </c>
      <c r="J993" s="11"/>
      <c r="K993" s="11"/>
      <c r="L993" s="11"/>
      <c r="M993" s="11"/>
      <c r="N993" s="11"/>
      <c r="U993" s="11">
        <v>4</v>
      </c>
    </row>
    <row r="994" spans="1:21" x14ac:dyDescent="0.25">
      <c r="A994" s="8">
        <v>41561</v>
      </c>
      <c r="B994" s="9">
        <v>1</v>
      </c>
      <c r="C994" s="10" t="s">
        <v>30</v>
      </c>
      <c r="D994" s="10" t="s">
        <v>31</v>
      </c>
      <c r="E994" s="11" t="s">
        <v>77</v>
      </c>
      <c r="F994" s="12" t="s">
        <v>78</v>
      </c>
      <c r="G994" s="14" t="s">
        <v>87</v>
      </c>
      <c r="H994" s="11">
        <v>1</v>
      </c>
      <c r="I994" s="11">
        <f t="shared" si="20"/>
        <v>0.05</v>
      </c>
      <c r="J994" s="11"/>
      <c r="K994" s="11"/>
      <c r="L994" s="11"/>
      <c r="M994" s="11"/>
      <c r="N994" s="11"/>
      <c r="U994" s="11">
        <v>7</v>
      </c>
    </row>
    <row r="995" spans="1:21" x14ac:dyDescent="0.25">
      <c r="A995" s="8">
        <v>41561</v>
      </c>
      <c r="B995" s="9">
        <v>1</v>
      </c>
      <c r="C995" s="10" t="s">
        <v>30</v>
      </c>
      <c r="D995" s="10" t="s">
        <v>31</v>
      </c>
      <c r="E995" s="11" t="s">
        <v>77</v>
      </c>
      <c r="F995" s="12" t="s">
        <v>78</v>
      </c>
      <c r="G995" s="14" t="s">
        <v>87</v>
      </c>
      <c r="H995" s="11">
        <v>1</v>
      </c>
      <c r="I995" s="11">
        <f t="shared" si="20"/>
        <v>0.05</v>
      </c>
      <c r="J995" s="11">
        <v>27</v>
      </c>
      <c r="K995" s="11" t="s">
        <v>34</v>
      </c>
      <c r="L995" s="11" t="s">
        <v>35</v>
      </c>
      <c r="M995" s="11" t="s">
        <v>35</v>
      </c>
      <c r="N995" s="11" t="s">
        <v>35</v>
      </c>
      <c r="U995" s="11">
        <v>3</v>
      </c>
    </row>
    <row r="996" spans="1:21" x14ac:dyDescent="0.25">
      <c r="A996" s="8">
        <v>41561</v>
      </c>
      <c r="B996" s="9">
        <v>1</v>
      </c>
      <c r="C996" s="10" t="s">
        <v>30</v>
      </c>
      <c r="D996" s="10" t="s">
        <v>31</v>
      </c>
      <c r="E996" s="11" t="s">
        <v>77</v>
      </c>
      <c r="F996" s="12" t="s">
        <v>78</v>
      </c>
      <c r="G996" s="14" t="s">
        <v>88</v>
      </c>
      <c r="H996" s="11">
        <v>1</v>
      </c>
      <c r="I996" s="11">
        <f t="shared" si="20"/>
        <v>0.05</v>
      </c>
      <c r="J996" s="11"/>
      <c r="K996" s="11"/>
      <c r="L996" s="11"/>
      <c r="M996" s="11"/>
      <c r="N996" s="11"/>
      <c r="U996" s="11">
        <v>7</v>
      </c>
    </row>
    <row r="997" spans="1:21" x14ac:dyDescent="0.25">
      <c r="A997" s="8">
        <v>41561</v>
      </c>
      <c r="B997" s="9">
        <v>1</v>
      </c>
      <c r="C997" s="10" t="s">
        <v>30</v>
      </c>
      <c r="D997" s="10" t="s">
        <v>31</v>
      </c>
      <c r="E997" s="11" t="s">
        <v>77</v>
      </c>
      <c r="F997" s="12" t="s">
        <v>78</v>
      </c>
      <c r="G997" s="14" t="s">
        <v>88</v>
      </c>
      <c r="H997" s="11">
        <v>1</v>
      </c>
      <c r="I997" s="11">
        <f t="shared" si="20"/>
        <v>0.05</v>
      </c>
      <c r="J997" s="11">
        <v>27</v>
      </c>
      <c r="K997" s="11" t="s">
        <v>34</v>
      </c>
      <c r="L997" s="11" t="s">
        <v>35</v>
      </c>
      <c r="M997" s="11" t="s">
        <v>35</v>
      </c>
      <c r="N997" s="11" t="s">
        <v>35</v>
      </c>
      <c r="U997" s="11">
        <v>7</v>
      </c>
    </row>
    <row r="998" spans="1:21" x14ac:dyDescent="0.25">
      <c r="A998" s="8">
        <v>41560</v>
      </c>
      <c r="B998" s="9">
        <v>1</v>
      </c>
      <c r="C998" s="10" t="s">
        <v>30</v>
      </c>
      <c r="D998" s="10" t="s">
        <v>42</v>
      </c>
      <c r="E998" s="11" t="s">
        <v>27</v>
      </c>
      <c r="F998" s="12" t="s">
        <v>32</v>
      </c>
      <c r="G998" s="13" t="s">
        <v>33</v>
      </c>
      <c r="H998" s="11">
        <v>140</v>
      </c>
      <c r="I998" s="11">
        <f t="shared" si="20"/>
        <v>7</v>
      </c>
      <c r="J998" s="11">
        <v>27</v>
      </c>
      <c r="K998" s="11" t="s">
        <v>34</v>
      </c>
      <c r="L998" s="11" t="s">
        <v>35</v>
      </c>
      <c r="M998" s="11" t="s">
        <v>35</v>
      </c>
      <c r="N998" s="11" t="s">
        <v>35</v>
      </c>
      <c r="Q998" s="15"/>
      <c r="R998" s="15"/>
      <c r="S998" s="11"/>
    </row>
    <row r="999" spans="1:21" x14ac:dyDescent="0.25">
      <c r="A999" s="8">
        <v>41560</v>
      </c>
      <c r="B999" s="9">
        <v>1</v>
      </c>
      <c r="C999" s="10" t="s">
        <v>30</v>
      </c>
      <c r="D999" s="10" t="s">
        <v>42</v>
      </c>
      <c r="E999" s="11" t="s">
        <v>27</v>
      </c>
      <c r="F999" s="12" t="s">
        <v>32</v>
      </c>
      <c r="G999" s="14" t="s">
        <v>36</v>
      </c>
      <c r="H999" s="11">
        <v>53</v>
      </c>
      <c r="I999" s="11">
        <f t="shared" si="20"/>
        <v>2.65</v>
      </c>
      <c r="J999" s="11">
        <v>27</v>
      </c>
      <c r="K999" s="11" t="s">
        <v>34</v>
      </c>
      <c r="L999" s="11" t="s">
        <v>35</v>
      </c>
      <c r="M999" s="11" t="s">
        <v>35</v>
      </c>
      <c r="N999" s="11" t="s">
        <v>35</v>
      </c>
    </row>
    <row r="1000" spans="1:21" x14ac:dyDescent="0.25">
      <c r="A1000" s="8">
        <v>41560</v>
      </c>
      <c r="B1000" s="9">
        <v>1</v>
      </c>
      <c r="C1000" s="10" t="s">
        <v>30</v>
      </c>
      <c r="D1000" s="10" t="s">
        <v>42</v>
      </c>
      <c r="E1000" s="11" t="s">
        <v>27</v>
      </c>
      <c r="F1000" s="12" t="s">
        <v>32</v>
      </c>
      <c r="G1000" s="14" t="s">
        <v>37</v>
      </c>
      <c r="H1000" s="11">
        <v>72</v>
      </c>
      <c r="I1000" s="11">
        <f t="shared" si="20"/>
        <v>3.6</v>
      </c>
      <c r="J1000" s="11">
        <v>27</v>
      </c>
      <c r="K1000" s="11" t="s">
        <v>34</v>
      </c>
      <c r="L1000" s="11" t="s">
        <v>35</v>
      </c>
      <c r="M1000" s="11" t="s">
        <v>35</v>
      </c>
      <c r="N1000" s="11" t="s">
        <v>35</v>
      </c>
    </row>
    <row r="1001" spans="1:21" x14ac:dyDescent="0.25">
      <c r="A1001" s="8">
        <v>41560</v>
      </c>
      <c r="B1001" s="9">
        <v>1</v>
      </c>
      <c r="C1001" s="10" t="s">
        <v>30</v>
      </c>
      <c r="D1001" s="10" t="s">
        <v>42</v>
      </c>
      <c r="E1001" s="11" t="s">
        <v>27</v>
      </c>
      <c r="F1001" s="12" t="s">
        <v>32</v>
      </c>
      <c r="G1001" s="13" t="s">
        <v>38</v>
      </c>
      <c r="H1001" s="11">
        <v>3</v>
      </c>
      <c r="I1001" s="11">
        <f t="shared" si="20"/>
        <v>0.15</v>
      </c>
      <c r="J1001" s="11">
        <v>27</v>
      </c>
      <c r="K1001" s="11" t="s">
        <v>34</v>
      </c>
      <c r="L1001" s="11" t="s">
        <v>35</v>
      </c>
      <c r="M1001" s="11" t="s">
        <v>35</v>
      </c>
      <c r="N1001" s="11" t="s">
        <v>35</v>
      </c>
    </row>
    <row r="1002" spans="1:21" x14ac:dyDescent="0.25">
      <c r="A1002" s="8">
        <v>41560</v>
      </c>
      <c r="B1002" s="9">
        <v>1</v>
      </c>
      <c r="C1002" s="10" t="s">
        <v>30</v>
      </c>
      <c r="D1002" s="10" t="s">
        <v>42</v>
      </c>
      <c r="E1002" s="11" t="s">
        <v>27</v>
      </c>
      <c r="F1002" s="12" t="s">
        <v>32</v>
      </c>
      <c r="G1002" s="13" t="s">
        <v>39</v>
      </c>
      <c r="H1002" s="11">
        <v>64</v>
      </c>
      <c r="I1002" s="11">
        <f t="shared" si="20"/>
        <v>3.2</v>
      </c>
      <c r="J1002" s="11">
        <v>27</v>
      </c>
      <c r="K1002" s="11" t="s">
        <v>34</v>
      </c>
      <c r="L1002" s="11" t="s">
        <v>35</v>
      </c>
      <c r="M1002" s="11" t="s">
        <v>35</v>
      </c>
      <c r="N1002" s="11" t="s">
        <v>35</v>
      </c>
    </row>
    <row r="1003" spans="1:21" x14ac:dyDescent="0.25">
      <c r="A1003" s="8">
        <v>41560</v>
      </c>
      <c r="B1003" s="9">
        <v>1</v>
      </c>
      <c r="C1003" s="10" t="s">
        <v>30</v>
      </c>
      <c r="D1003" s="10" t="s">
        <v>42</v>
      </c>
      <c r="E1003" s="11" t="s">
        <v>27</v>
      </c>
      <c r="F1003" s="12" t="s">
        <v>32</v>
      </c>
      <c r="G1003" s="13" t="s">
        <v>40</v>
      </c>
      <c r="H1003" s="11">
        <v>95</v>
      </c>
      <c r="I1003" s="11">
        <f t="shared" ref="I1003:I1066" si="21">H1003/20</f>
        <v>4.75</v>
      </c>
      <c r="J1003" s="11">
        <v>27</v>
      </c>
      <c r="K1003" s="11" t="s">
        <v>34</v>
      </c>
      <c r="L1003" s="11" t="s">
        <v>35</v>
      </c>
      <c r="M1003" s="11" t="s">
        <v>35</v>
      </c>
      <c r="N1003" s="11" t="s">
        <v>35</v>
      </c>
    </row>
    <row r="1004" spans="1:21" x14ac:dyDescent="0.25">
      <c r="A1004" s="8">
        <v>41560</v>
      </c>
      <c r="B1004" s="9">
        <v>1</v>
      </c>
      <c r="C1004" s="10" t="s">
        <v>30</v>
      </c>
      <c r="D1004" s="10" t="s">
        <v>42</v>
      </c>
      <c r="E1004" s="11" t="s">
        <v>27</v>
      </c>
      <c r="F1004" s="12" t="s">
        <v>32</v>
      </c>
      <c r="G1004" s="13" t="s">
        <v>41</v>
      </c>
      <c r="H1004" s="11">
        <v>82</v>
      </c>
      <c r="I1004" s="11">
        <f t="shared" si="21"/>
        <v>4.0999999999999996</v>
      </c>
      <c r="J1004" s="11">
        <v>27</v>
      </c>
      <c r="K1004" s="11" t="s">
        <v>34</v>
      </c>
      <c r="L1004" s="11" t="s">
        <v>35</v>
      </c>
      <c r="M1004" s="11" t="s">
        <v>35</v>
      </c>
      <c r="N1004" s="11" t="s">
        <v>35</v>
      </c>
    </row>
    <row r="1005" spans="1:21" x14ac:dyDescent="0.25">
      <c r="A1005" s="8">
        <v>41560</v>
      </c>
      <c r="B1005" s="9">
        <v>1</v>
      </c>
      <c r="C1005" s="10" t="s">
        <v>30</v>
      </c>
      <c r="D1005" s="10" t="s">
        <v>42</v>
      </c>
      <c r="E1005" s="11" t="s">
        <v>27</v>
      </c>
      <c r="F1005" s="12" t="s">
        <v>32</v>
      </c>
      <c r="G1005" s="13" t="s">
        <v>43</v>
      </c>
      <c r="H1005" s="11">
        <v>3</v>
      </c>
      <c r="I1005" s="11">
        <f t="shared" si="21"/>
        <v>0.15</v>
      </c>
      <c r="J1005" s="11">
        <v>27</v>
      </c>
      <c r="K1005" s="11" t="s">
        <v>34</v>
      </c>
      <c r="L1005" s="11" t="s">
        <v>35</v>
      </c>
      <c r="M1005" s="11" t="s">
        <v>35</v>
      </c>
      <c r="N1005" s="11" t="s">
        <v>35</v>
      </c>
    </row>
    <row r="1006" spans="1:21" x14ac:dyDescent="0.25">
      <c r="A1006" s="8">
        <v>41561</v>
      </c>
      <c r="B1006" s="9">
        <v>1</v>
      </c>
      <c r="C1006" s="10" t="s">
        <v>30</v>
      </c>
      <c r="D1006" s="10" t="s">
        <v>42</v>
      </c>
      <c r="E1006" s="11" t="s">
        <v>77</v>
      </c>
      <c r="F1006" s="12" t="s">
        <v>78</v>
      </c>
      <c r="G1006" s="14" t="s">
        <v>83</v>
      </c>
      <c r="H1006" s="11">
        <v>1</v>
      </c>
      <c r="I1006" s="11">
        <f t="shared" si="21"/>
        <v>0.05</v>
      </c>
      <c r="J1006" s="11">
        <v>27</v>
      </c>
      <c r="K1006" s="11" t="s">
        <v>34</v>
      </c>
      <c r="L1006" s="11" t="s">
        <v>35</v>
      </c>
      <c r="M1006" s="11" t="s">
        <v>35</v>
      </c>
      <c r="N1006" s="11" t="s">
        <v>35</v>
      </c>
      <c r="U1006" s="11">
        <v>8</v>
      </c>
    </row>
    <row r="1007" spans="1:21" x14ac:dyDescent="0.25">
      <c r="A1007" s="8">
        <v>41561</v>
      </c>
      <c r="B1007" s="9">
        <v>1</v>
      </c>
      <c r="C1007" s="10" t="s">
        <v>30</v>
      </c>
      <c r="D1007" s="10" t="s">
        <v>42</v>
      </c>
      <c r="E1007" s="11" t="s">
        <v>77</v>
      </c>
      <c r="F1007" s="12" t="s">
        <v>78</v>
      </c>
      <c r="G1007" s="14" t="s">
        <v>89</v>
      </c>
      <c r="H1007" s="11">
        <v>1</v>
      </c>
      <c r="I1007" s="11">
        <f t="shared" si="21"/>
        <v>0.05</v>
      </c>
      <c r="J1007" s="11">
        <v>27</v>
      </c>
      <c r="K1007" s="11" t="s">
        <v>34</v>
      </c>
      <c r="L1007" s="11" t="s">
        <v>35</v>
      </c>
      <c r="M1007" s="11" t="s">
        <v>35</v>
      </c>
      <c r="N1007" s="11" t="s">
        <v>35</v>
      </c>
      <c r="U1007" s="11">
        <v>3</v>
      </c>
    </row>
    <row r="1008" spans="1:21" x14ac:dyDescent="0.25">
      <c r="A1008" s="8">
        <v>41561</v>
      </c>
      <c r="B1008" s="9">
        <v>1</v>
      </c>
      <c r="C1008" s="10" t="s">
        <v>30</v>
      </c>
      <c r="D1008" s="10" t="s">
        <v>42</v>
      </c>
      <c r="E1008" s="11" t="s">
        <v>77</v>
      </c>
      <c r="F1008" s="12" t="s">
        <v>78</v>
      </c>
      <c r="G1008" s="14" t="s">
        <v>81</v>
      </c>
      <c r="H1008" s="11">
        <v>1</v>
      </c>
      <c r="I1008" s="11">
        <f t="shared" si="21"/>
        <v>0.05</v>
      </c>
      <c r="J1008" s="11"/>
      <c r="K1008" s="11"/>
      <c r="L1008" s="11"/>
      <c r="M1008" s="11"/>
      <c r="N1008" s="11"/>
      <c r="U1008" s="11">
        <v>7</v>
      </c>
    </row>
    <row r="1009" spans="1:21" x14ac:dyDescent="0.25">
      <c r="A1009" s="8">
        <v>41561</v>
      </c>
      <c r="B1009" s="9">
        <v>1</v>
      </c>
      <c r="C1009" s="10" t="s">
        <v>30</v>
      </c>
      <c r="D1009" s="10" t="s">
        <v>42</v>
      </c>
      <c r="E1009" s="11" t="s">
        <v>77</v>
      </c>
      <c r="F1009" s="12" t="s">
        <v>78</v>
      </c>
      <c r="G1009" s="14" t="s">
        <v>81</v>
      </c>
      <c r="H1009" s="11">
        <v>1</v>
      </c>
      <c r="I1009" s="11">
        <f t="shared" si="21"/>
        <v>0.05</v>
      </c>
      <c r="J1009" s="11"/>
      <c r="K1009" s="11"/>
      <c r="L1009" s="11"/>
      <c r="M1009" s="11"/>
      <c r="N1009" s="11"/>
      <c r="U1009" s="11">
        <v>4</v>
      </c>
    </row>
    <row r="1010" spans="1:21" x14ac:dyDescent="0.25">
      <c r="A1010" s="8">
        <v>41561</v>
      </c>
      <c r="B1010" s="9">
        <v>1</v>
      </c>
      <c r="C1010" s="10" t="s">
        <v>30</v>
      </c>
      <c r="D1010" s="10" t="s">
        <v>42</v>
      </c>
      <c r="E1010" s="11" t="s">
        <v>77</v>
      </c>
      <c r="F1010" s="12" t="s">
        <v>78</v>
      </c>
      <c r="G1010" s="14" t="s">
        <v>81</v>
      </c>
      <c r="H1010" s="11">
        <v>1</v>
      </c>
      <c r="I1010" s="11">
        <f t="shared" si="21"/>
        <v>0.05</v>
      </c>
      <c r="J1010" s="11"/>
      <c r="K1010" s="11"/>
      <c r="L1010" s="11"/>
      <c r="M1010" s="11"/>
      <c r="N1010" s="11"/>
      <c r="U1010" s="11">
        <v>4</v>
      </c>
    </row>
    <row r="1011" spans="1:21" x14ac:dyDescent="0.25">
      <c r="A1011" s="8">
        <v>41561</v>
      </c>
      <c r="B1011" s="9">
        <v>1</v>
      </c>
      <c r="C1011" s="10" t="s">
        <v>30</v>
      </c>
      <c r="D1011" s="10" t="s">
        <v>42</v>
      </c>
      <c r="E1011" s="11" t="s">
        <v>77</v>
      </c>
      <c r="F1011" s="12" t="s">
        <v>78</v>
      </c>
      <c r="G1011" s="14" t="s">
        <v>81</v>
      </c>
      <c r="H1011" s="11">
        <v>1</v>
      </c>
      <c r="I1011" s="11">
        <f t="shared" si="21"/>
        <v>0.05</v>
      </c>
      <c r="J1011" s="11"/>
      <c r="K1011" s="11"/>
      <c r="L1011" s="11"/>
      <c r="M1011" s="11"/>
      <c r="N1011" s="11"/>
      <c r="U1011" s="11">
        <v>6</v>
      </c>
    </row>
    <row r="1012" spans="1:21" x14ac:dyDescent="0.25">
      <c r="A1012" s="8">
        <v>41561</v>
      </c>
      <c r="B1012" s="9">
        <v>1</v>
      </c>
      <c r="C1012" s="10" t="s">
        <v>30</v>
      </c>
      <c r="D1012" s="10" t="s">
        <v>42</v>
      </c>
      <c r="E1012" s="11" t="s">
        <v>77</v>
      </c>
      <c r="F1012" s="12" t="s">
        <v>78</v>
      </c>
      <c r="G1012" s="14" t="s">
        <v>81</v>
      </c>
      <c r="H1012" s="11">
        <v>1</v>
      </c>
      <c r="I1012" s="11">
        <f t="shared" si="21"/>
        <v>0.05</v>
      </c>
      <c r="J1012" s="11"/>
      <c r="K1012" s="11"/>
      <c r="L1012" s="11"/>
      <c r="M1012" s="11"/>
      <c r="N1012" s="11"/>
      <c r="U1012" s="11">
        <v>3</v>
      </c>
    </row>
    <row r="1013" spans="1:21" x14ac:dyDescent="0.25">
      <c r="A1013" s="8">
        <v>41561</v>
      </c>
      <c r="B1013" s="9">
        <v>1</v>
      </c>
      <c r="C1013" s="10" t="s">
        <v>30</v>
      </c>
      <c r="D1013" s="10" t="s">
        <v>42</v>
      </c>
      <c r="E1013" s="11" t="s">
        <v>77</v>
      </c>
      <c r="F1013" s="12" t="s">
        <v>78</v>
      </c>
      <c r="G1013" s="14" t="s">
        <v>81</v>
      </c>
      <c r="H1013" s="11">
        <v>1</v>
      </c>
      <c r="I1013" s="11">
        <f t="shared" si="21"/>
        <v>0.05</v>
      </c>
      <c r="J1013" s="11">
        <v>27</v>
      </c>
      <c r="K1013" s="11" t="s">
        <v>34</v>
      </c>
      <c r="L1013" s="11" t="s">
        <v>35</v>
      </c>
      <c r="M1013" s="11" t="s">
        <v>35</v>
      </c>
      <c r="N1013" s="11" t="s">
        <v>35</v>
      </c>
      <c r="U1013" s="11">
        <v>5</v>
      </c>
    </row>
    <row r="1014" spans="1:21" x14ac:dyDescent="0.25">
      <c r="A1014" s="8">
        <v>41561</v>
      </c>
      <c r="B1014" s="9">
        <v>1</v>
      </c>
      <c r="C1014" s="10" t="s">
        <v>30</v>
      </c>
      <c r="D1014" s="10" t="s">
        <v>42</v>
      </c>
      <c r="E1014" s="11" t="s">
        <v>77</v>
      </c>
      <c r="F1014" s="12" t="s">
        <v>78</v>
      </c>
      <c r="G1014" s="14" t="s">
        <v>90</v>
      </c>
      <c r="H1014" s="11">
        <v>1</v>
      </c>
      <c r="I1014" s="11">
        <f t="shared" si="21"/>
        <v>0.05</v>
      </c>
      <c r="J1014" s="11"/>
      <c r="K1014" s="11"/>
      <c r="L1014" s="11"/>
      <c r="M1014" s="11"/>
      <c r="N1014" s="11"/>
      <c r="U1014" s="11">
        <v>3</v>
      </c>
    </row>
    <row r="1015" spans="1:21" x14ac:dyDescent="0.25">
      <c r="A1015" s="8">
        <v>41561</v>
      </c>
      <c r="B1015" s="9">
        <v>1</v>
      </c>
      <c r="C1015" s="10" t="s">
        <v>30</v>
      </c>
      <c r="D1015" s="10" t="s">
        <v>42</v>
      </c>
      <c r="E1015" s="11" t="s">
        <v>77</v>
      </c>
      <c r="F1015" s="12" t="s">
        <v>78</v>
      </c>
      <c r="G1015" s="14" t="s">
        <v>90</v>
      </c>
      <c r="H1015" s="11">
        <v>1</v>
      </c>
      <c r="I1015" s="11">
        <f t="shared" si="21"/>
        <v>0.05</v>
      </c>
      <c r="J1015" s="11">
        <v>27</v>
      </c>
      <c r="K1015" s="11" t="s">
        <v>34</v>
      </c>
      <c r="L1015" s="11" t="s">
        <v>35</v>
      </c>
      <c r="M1015" s="11" t="s">
        <v>35</v>
      </c>
      <c r="N1015" s="11" t="s">
        <v>35</v>
      </c>
      <c r="U1015" s="11">
        <v>3</v>
      </c>
    </row>
    <row r="1016" spans="1:21" x14ac:dyDescent="0.25">
      <c r="A1016" s="8">
        <v>41561</v>
      </c>
      <c r="B1016" s="9">
        <v>1</v>
      </c>
      <c r="C1016" s="10" t="s">
        <v>30</v>
      </c>
      <c r="D1016" s="10" t="s">
        <v>42</v>
      </c>
      <c r="E1016" s="11" t="s">
        <v>77</v>
      </c>
      <c r="F1016" s="12" t="s">
        <v>78</v>
      </c>
      <c r="G1016" s="14" t="s">
        <v>87</v>
      </c>
      <c r="H1016" s="11">
        <v>1</v>
      </c>
      <c r="I1016" s="11">
        <f t="shared" si="21"/>
        <v>0.05</v>
      </c>
      <c r="J1016" s="11">
        <v>27</v>
      </c>
      <c r="K1016" s="11" t="s">
        <v>34</v>
      </c>
      <c r="L1016" s="11" t="s">
        <v>35</v>
      </c>
      <c r="M1016" s="11" t="s">
        <v>35</v>
      </c>
      <c r="N1016" s="11" t="s">
        <v>35</v>
      </c>
      <c r="U1016" s="11">
        <v>9</v>
      </c>
    </row>
    <row r="1017" spans="1:21" x14ac:dyDescent="0.25">
      <c r="A1017" s="8">
        <v>41560</v>
      </c>
      <c r="B1017" s="9">
        <v>1</v>
      </c>
      <c r="C1017" s="10" t="s">
        <v>30</v>
      </c>
      <c r="D1017" s="10" t="s">
        <v>44</v>
      </c>
      <c r="E1017" s="11" t="s">
        <v>45</v>
      </c>
      <c r="F1017" s="12" t="s">
        <v>32</v>
      </c>
      <c r="G1017" s="13" t="s">
        <v>33</v>
      </c>
      <c r="H1017" s="11">
        <v>142</v>
      </c>
      <c r="I1017" s="11">
        <f t="shared" si="21"/>
        <v>7.1</v>
      </c>
      <c r="J1017" s="11">
        <v>27</v>
      </c>
      <c r="K1017" s="11" t="s">
        <v>34</v>
      </c>
      <c r="L1017" s="11" t="s">
        <v>35</v>
      </c>
      <c r="M1017" s="11" t="s">
        <v>35</v>
      </c>
      <c r="N1017" s="11" t="s">
        <v>35</v>
      </c>
    </row>
    <row r="1018" spans="1:21" x14ac:dyDescent="0.25">
      <c r="A1018" s="8">
        <v>41560</v>
      </c>
      <c r="B1018" s="9">
        <v>1</v>
      </c>
      <c r="C1018" s="10" t="s">
        <v>30</v>
      </c>
      <c r="D1018" s="10" t="s">
        <v>44</v>
      </c>
      <c r="E1018" s="11" t="s">
        <v>45</v>
      </c>
      <c r="F1018" s="12" t="s">
        <v>32</v>
      </c>
      <c r="G1018" s="14" t="s">
        <v>36</v>
      </c>
      <c r="H1018" s="11">
        <v>25</v>
      </c>
      <c r="I1018" s="11">
        <f t="shared" si="21"/>
        <v>1.25</v>
      </c>
      <c r="J1018" s="11">
        <v>27</v>
      </c>
      <c r="K1018" s="11" t="s">
        <v>34</v>
      </c>
      <c r="L1018" s="11" t="s">
        <v>35</v>
      </c>
      <c r="M1018" s="11" t="s">
        <v>35</v>
      </c>
      <c r="N1018" s="11" t="s">
        <v>35</v>
      </c>
    </row>
    <row r="1019" spans="1:21" x14ac:dyDescent="0.25">
      <c r="A1019" s="8">
        <v>41560</v>
      </c>
      <c r="B1019" s="9">
        <v>1</v>
      </c>
      <c r="C1019" s="10" t="s">
        <v>30</v>
      </c>
      <c r="D1019" s="10" t="s">
        <v>44</v>
      </c>
      <c r="E1019" s="11" t="s">
        <v>45</v>
      </c>
      <c r="F1019" s="12" t="s">
        <v>32</v>
      </c>
      <c r="G1019" s="14" t="s">
        <v>37</v>
      </c>
      <c r="H1019" s="11">
        <v>84</v>
      </c>
      <c r="I1019" s="11">
        <f t="shared" si="21"/>
        <v>4.2</v>
      </c>
      <c r="J1019" s="11">
        <v>27</v>
      </c>
      <c r="K1019" s="11" t="s">
        <v>34</v>
      </c>
      <c r="L1019" s="11" t="s">
        <v>35</v>
      </c>
      <c r="M1019" s="11" t="s">
        <v>35</v>
      </c>
      <c r="N1019" s="11" t="s">
        <v>35</v>
      </c>
    </row>
    <row r="1020" spans="1:21" x14ac:dyDescent="0.25">
      <c r="A1020" s="8">
        <v>41560</v>
      </c>
      <c r="B1020" s="9">
        <v>1</v>
      </c>
      <c r="C1020" s="10" t="s">
        <v>30</v>
      </c>
      <c r="D1020" s="10" t="s">
        <v>44</v>
      </c>
      <c r="E1020" s="11" t="s">
        <v>45</v>
      </c>
      <c r="F1020" s="12" t="s">
        <v>32</v>
      </c>
      <c r="G1020" s="13" t="s">
        <v>38</v>
      </c>
      <c r="H1020" s="11">
        <v>6</v>
      </c>
      <c r="I1020" s="11">
        <f t="shared" si="21"/>
        <v>0.3</v>
      </c>
      <c r="J1020" s="11">
        <v>27</v>
      </c>
      <c r="K1020" s="11" t="s">
        <v>34</v>
      </c>
      <c r="L1020" s="11" t="s">
        <v>35</v>
      </c>
      <c r="M1020" s="11" t="s">
        <v>35</v>
      </c>
      <c r="N1020" s="11" t="s">
        <v>35</v>
      </c>
    </row>
    <row r="1021" spans="1:21" x14ac:dyDescent="0.25">
      <c r="A1021" s="8">
        <v>41560</v>
      </c>
      <c r="B1021" s="9">
        <v>1</v>
      </c>
      <c r="C1021" s="10" t="s">
        <v>30</v>
      </c>
      <c r="D1021" s="10" t="s">
        <v>44</v>
      </c>
      <c r="E1021" s="11" t="s">
        <v>45</v>
      </c>
      <c r="F1021" s="12" t="s">
        <v>32</v>
      </c>
      <c r="G1021" s="13" t="s">
        <v>39</v>
      </c>
      <c r="H1021" s="11">
        <v>25</v>
      </c>
      <c r="I1021" s="11">
        <f t="shared" si="21"/>
        <v>1.25</v>
      </c>
      <c r="J1021" s="11">
        <v>27</v>
      </c>
      <c r="K1021" s="11" t="s">
        <v>34</v>
      </c>
      <c r="L1021" s="11" t="s">
        <v>35</v>
      </c>
      <c r="M1021" s="11" t="s">
        <v>35</v>
      </c>
      <c r="N1021" s="11" t="s">
        <v>35</v>
      </c>
    </row>
    <row r="1022" spans="1:21" x14ac:dyDescent="0.25">
      <c r="A1022" s="8">
        <v>41560</v>
      </c>
      <c r="B1022" s="9">
        <v>1</v>
      </c>
      <c r="C1022" s="10" t="s">
        <v>30</v>
      </c>
      <c r="D1022" s="10" t="s">
        <v>44</v>
      </c>
      <c r="E1022" s="11" t="s">
        <v>45</v>
      </c>
      <c r="F1022" s="12" t="s">
        <v>32</v>
      </c>
      <c r="G1022" s="13" t="s">
        <v>40</v>
      </c>
      <c r="H1022" s="11">
        <v>78</v>
      </c>
      <c r="I1022" s="11">
        <f t="shared" si="21"/>
        <v>3.9</v>
      </c>
      <c r="J1022" s="11">
        <v>27</v>
      </c>
      <c r="K1022" s="11" t="s">
        <v>34</v>
      </c>
      <c r="L1022" s="11" t="s">
        <v>35</v>
      </c>
      <c r="M1022" s="11" t="s">
        <v>35</v>
      </c>
      <c r="N1022" s="11" t="s">
        <v>35</v>
      </c>
    </row>
    <row r="1023" spans="1:21" x14ac:dyDescent="0.25">
      <c r="A1023" s="8">
        <v>41560</v>
      </c>
      <c r="B1023" s="9">
        <v>1</v>
      </c>
      <c r="C1023" s="10" t="s">
        <v>30</v>
      </c>
      <c r="D1023" s="10" t="s">
        <v>44</v>
      </c>
      <c r="E1023" s="11" t="s">
        <v>45</v>
      </c>
      <c r="F1023" s="12" t="s">
        <v>32</v>
      </c>
      <c r="G1023" s="13" t="s">
        <v>41</v>
      </c>
      <c r="H1023" s="11">
        <v>46</v>
      </c>
      <c r="I1023" s="11">
        <f t="shared" si="21"/>
        <v>2.2999999999999998</v>
      </c>
      <c r="J1023" s="11">
        <v>27</v>
      </c>
      <c r="K1023" s="11" t="s">
        <v>34</v>
      </c>
      <c r="L1023" s="11" t="s">
        <v>35</v>
      </c>
      <c r="M1023" s="11" t="s">
        <v>35</v>
      </c>
      <c r="N1023" s="11" t="s">
        <v>35</v>
      </c>
    </row>
    <row r="1024" spans="1:21" x14ac:dyDescent="0.25">
      <c r="A1024" s="8">
        <v>41560</v>
      </c>
      <c r="B1024" s="9">
        <v>1</v>
      </c>
      <c r="C1024" s="10" t="s">
        <v>30</v>
      </c>
      <c r="D1024" s="10" t="s">
        <v>44</v>
      </c>
      <c r="E1024" s="11" t="s">
        <v>45</v>
      </c>
      <c r="F1024" s="12" t="s">
        <v>32</v>
      </c>
      <c r="G1024" s="13" t="s">
        <v>43</v>
      </c>
      <c r="H1024" s="11">
        <v>64</v>
      </c>
      <c r="I1024" s="11">
        <f t="shared" si="21"/>
        <v>3.2</v>
      </c>
      <c r="J1024" s="11">
        <v>27</v>
      </c>
      <c r="K1024" s="11" t="s">
        <v>34</v>
      </c>
      <c r="L1024" s="11" t="s">
        <v>35</v>
      </c>
      <c r="M1024" s="11" t="s">
        <v>35</v>
      </c>
      <c r="N1024" s="11" t="s">
        <v>35</v>
      </c>
    </row>
    <row r="1025" spans="1:22" x14ac:dyDescent="0.25">
      <c r="A1025" s="8">
        <v>41560</v>
      </c>
      <c r="B1025" s="9">
        <v>1</v>
      </c>
      <c r="C1025" s="10" t="s">
        <v>30</v>
      </c>
      <c r="D1025" s="10" t="s">
        <v>44</v>
      </c>
      <c r="E1025" s="11" t="s">
        <v>45</v>
      </c>
      <c r="F1025" s="12" t="s">
        <v>32</v>
      </c>
      <c r="G1025" s="14" t="s">
        <v>46</v>
      </c>
      <c r="H1025" s="11">
        <v>10</v>
      </c>
      <c r="I1025" s="11">
        <f t="shared" si="21"/>
        <v>0.5</v>
      </c>
      <c r="J1025" s="11">
        <v>27</v>
      </c>
      <c r="K1025" s="11" t="s">
        <v>34</v>
      </c>
      <c r="L1025" s="11" t="s">
        <v>35</v>
      </c>
      <c r="M1025" s="11" t="s">
        <v>35</v>
      </c>
      <c r="N1025" s="11" t="s">
        <v>35</v>
      </c>
    </row>
    <row r="1026" spans="1:22" x14ac:dyDescent="0.25">
      <c r="A1026" s="8">
        <v>41561</v>
      </c>
      <c r="B1026" s="9">
        <v>1</v>
      </c>
      <c r="C1026" s="10" t="s">
        <v>30</v>
      </c>
      <c r="D1026" s="10" t="s">
        <v>44</v>
      </c>
      <c r="E1026" s="11" t="s">
        <v>77</v>
      </c>
      <c r="F1026" s="12" t="s">
        <v>78</v>
      </c>
      <c r="G1026" s="14" t="s">
        <v>79</v>
      </c>
      <c r="H1026" s="11">
        <v>1</v>
      </c>
      <c r="I1026" s="11">
        <f t="shared" si="21"/>
        <v>0.05</v>
      </c>
      <c r="J1026" s="11">
        <v>27</v>
      </c>
      <c r="K1026" s="11" t="s">
        <v>34</v>
      </c>
      <c r="U1026" s="11">
        <v>6</v>
      </c>
    </row>
    <row r="1027" spans="1:22" x14ac:dyDescent="0.25">
      <c r="A1027" s="8">
        <v>41561</v>
      </c>
      <c r="B1027" s="9">
        <v>1</v>
      </c>
      <c r="C1027" s="10" t="s">
        <v>30</v>
      </c>
      <c r="D1027" s="10" t="s">
        <v>44</v>
      </c>
      <c r="E1027" s="11" t="s">
        <v>77</v>
      </c>
      <c r="F1027" s="12" t="s">
        <v>78</v>
      </c>
      <c r="G1027" s="14" t="s">
        <v>83</v>
      </c>
      <c r="H1027" s="11">
        <v>1</v>
      </c>
      <c r="I1027" s="11">
        <f t="shared" si="21"/>
        <v>0.05</v>
      </c>
      <c r="J1027" s="11">
        <v>27</v>
      </c>
      <c r="K1027" s="11" t="s">
        <v>34</v>
      </c>
      <c r="U1027" s="11">
        <v>18</v>
      </c>
    </row>
    <row r="1028" spans="1:22" x14ac:dyDescent="0.25">
      <c r="A1028" s="8">
        <v>41561</v>
      </c>
      <c r="B1028" s="9">
        <v>1</v>
      </c>
      <c r="C1028" s="10" t="s">
        <v>30</v>
      </c>
      <c r="D1028" s="10" t="s">
        <v>44</v>
      </c>
      <c r="E1028" s="11" t="s">
        <v>77</v>
      </c>
      <c r="F1028" s="12" t="s">
        <v>78</v>
      </c>
      <c r="G1028" s="14" t="s">
        <v>81</v>
      </c>
      <c r="H1028" s="11">
        <v>1</v>
      </c>
      <c r="I1028" s="11">
        <f t="shared" si="21"/>
        <v>0.05</v>
      </c>
      <c r="J1028" s="11">
        <v>27</v>
      </c>
      <c r="K1028" s="11" t="s">
        <v>34</v>
      </c>
      <c r="U1028" s="11">
        <v>6</v>
      </c>
    </row>
    <row r="1029" spans="1:22" x14ac:dyDescent="0.25">
      <c r="A1029" s="8">
        <v>41561</v>
      </c>
      <c r="B1029" s="9">
        <v>1</v>
      </c>
      <c r="C1029" s="10" t="s">
        <v>30</v>
      </c>
      <c r="D1029" s="10" t="s">
        <v>44</v>
      </c>
      <c r="E1029" s="11" t="s">
        <v>77</v>
      </c>
      <c r="F1029" s="12" t="s">
        <v>78</v>
      </c>
      <c r="G1029" s="14" t="s">
        <v>81</v>
      </c>
      <c r="H1029" s="11">
        <v>1</v>
      </c>
      <c r="I1029" s="11">
        <f t="shared" si="21"/>
        <v>0.05</v>
      </c>
      <c r="J1029" s="11"/>
      <c r="K1029" s="11"/>
      <c r="U1029" s="11">
        <v>10</v>
      </c>
    </row>
    <row r="1030" spans="1:22" x14ac:dyDescent="0.25">
      <c r="A1030" s="8">
        <v>41561</v>
      </c>
      <c r="B1030" s="9">
        <v>1</v>
      </c>
      <c r="C1030" s="10" t="s">
        <v>30</v>
      </c>
      <c r="D1030" s="10" t="s">
        <v>44</v>
      </c>
      <c r="E1030" s="11" t="s">
        <v>77</v>
      </c>
      <c r="F1030" s="12" t="s">
        <v>78</v>
      </c>
      <c r="G1030" s="14" t="s">
        <v>86</v>
      </c>
      <c r="H1030" s="11">
        <v>1</v>
      </c>
      <c r="I1030" s="11">
        <f t="shared" si="21"/>
        <v>0.05</v>
      </c>
      <c r="J1030" s="11"/>
      <c r="K1030" s="11"/>
      <c r="U1030" s="11">
        <v>3</v>
      </c>
    </row>
    <row r="1031" spans="1:22" x14ac:dyDescent="0.25">
      <c r="A1031" s="8">
        <v>41561</v>
      </c>
      <c r="B1031" s="9">
        <v>1</v>
      </c>
      <c r="C1031" s="10" t="s">
        <v>30</v>
      </c>
      <c r="D1031" s="10" t="s">
        <v>44</v>
      </c>
      <c r="E1031" s="11" t="s">
        <v>77</v>
      </c>
      <c r="F1031" s="12" t="s">
        <v>78</v>
      </c>
      <c r="G1031" s="14" t="s">
        <v>86</v>
      </c>
      <c r="H1031" s="11">
        <v>1</v>
      </c>
      <c r="I1031" s="11">
        <f t="shared" si="21"/>
        <v>0.05</v>
      </c>
      <c r="J1031" s="11">
        <v>27</v>
      </c>
      <c r="K1031" s="11" t="s">
        <v>34</v>
      </c>
      <c r="U1031" s="11">
        <v>6</v>
      </c>
    </row>
    <row r="1032" spans="1:22" x14ac:dyDescent="0.25">
      <c r="A1032" s="8">
        <v>41561</v>
      </c>
      <c r="B1032" s="9">
        <v>1</v>
      </c>
      <c r="C1032" s="10" t="s">
        <v>30</v>
      </c>
      <c r="D1032" s="10" t="s">
        <v>44</v>
      </c>
      <c r="E1032" s="11" t="s">
        <v>77</v>
      </c>
      <c r="F1032" s="12" t="s">
        <v>78</v>
      </c>
      <c r="G1032" s="14" t="s">
        <v>88</v>
      </c>
      <c r="H1032" s="11">
        <v>1</v>
      </c>
      <c r="I1032" s="11">
        <f t="shared" si="21"/>
        <v>0.05</v>
      </c>
      <c r="J1032" s="11"/>
      <c r="K1032" s="11"/>
      <c r="U1032" s="11">
        <v>7</v>
      </c>
    </row>
    <row r="1033" spans="1:22" x14ac:dyDescent="0.25">
      <c r="A1033" s="8">
        <v>41561</v>
      </c>
      <c r="B1033" s="9">
        <v>1</v>
      </c>
      <c r="C1033" s="10" t="s">
        <v>30</v>
      </c>
      <c r="D1033" s="10" t="s">
        <v>44</v>
      </c>
      <c r="E1033" s="11" t="s">
        <v>77</v>
      </c>
      <c r="F1033" s="12" t="s">
        <v>78</v>
      </c>
      <c r="G1033" s="14" t="s">
        <v>88</v>
      </c>
      <c r="H1033" s="11">
        <v>1</v>
      </c>
      <c r="I1033" s="11">
        <f t="shared" si="21"/>
        <v>0.05</v>
      </c>
      <c r="J1033" s="11"/>
      <c r="K1033" s="11"/>
      <c r="U1033" s="11">
        <v>4</v>
      </c>
    </row>
    <row r="1034" spans="1:22" x14ac:dyDescent="0.25">
      <c r="A1034" s="8">
        <v>41561</v>
      </c>
      <c r="B1034" s="9">
        <v>1</v>
      </c>
      <c r="C1034" s="10" t="s">
        <v>30</v>
      </c>
      <c r="D1034" s="10" t="s">
        <v>44</v>
      </c>
      <c r="E1034" s="11" t="s">
        <v>77</v>
      </c>
      <c r="F1034" s="12" t="s">
        <v>78</v>
      </c>
      <c r="G1034" s="14" t="s">
        <v>88</v>
      </c>
      <c r="H1034" s="11">
        <v>1</v>
      </c>
      <c r="I1034" s="11">
        <f t="shared" si="21"/>
        <v>0.05</v>
      </c>
      <c r="J1034" s="11"/>
      <c r="K1034" s="11"/>
      <c r="U1034" s="11">
        <v>5</v>
      </c>
    </row>
    <row r="1035" spans="1:22" x14ac:dyDescent="0.25">
      <c r="A1035" s="8">
        <v>41561</v>
      </c>
      <c r="B1035" s="9">
        <v>1</v>
      </c>
      <c r="C1035" s="10" t="s">
        <v>30</v>
      </c>
      <c r="D1035" s="10" t="s">
        <v>44</v>
      </c>
      <c r="E1035" s="11" t="s">
        <v>77</v>
      </c>
      <c r="F1035" s="12" t="s">
        <v>78</v>
      </c>
      <c r="G1035" s="14" t="s">
        <v>88</v>
      </c>
      <c r="H1035" s="11">
        <v>1</v>
      </c>
      <c r="I1035" s="11">
        <f t="shared" si="21"/>
        <v>0.05</v>
      </c>
      <c r="J1035" s="11"/>
      <c r="K1035" s="11"/>
      <c r="U1035" s="11">
        <v>8</v>
      </c>
    </row>
    <row r="1036" spans="1:22" x14ac:dyDescent="0.25">
      <c r="A1036" s="8">
        <v>41561</v>
      </c>
      <c r="B1036" s="9">
        <v>1</v>
      </c>
      <c r="C1036" s="10" t="s">
        <v>30</v>
      </c>
      <c r="D1036" s="10" t="s">
        <v>44</v>
      </c>
      <c r="E1036" s="11" t="s">
        <v>77</v>
      </c>
      <c r="F1036" s="12" t="s">
        <v>78</v>
      </c>
      <c r="G1036" s="14" t="s">
        <v>88</v>
      </c>
      <c r="H1036" s="11">
        <v>1</v>
      </c>
      <c r="I1036" s="11">
        <f t="shared" si="21"/>
        <v>0.05</v>
      </c>
      <c r="J1036" s="11"/>
      <c r="K1036" s="11"/>
      <c r="U1036" s="11">
        <v>5</v>
      </c>
    </row>
    <row r="1037" spans="1:22" x14ac:dyDescent="0.25">
      <c r="A1037" s="8">
        <v>41561</v>
      </c>
      <c r="B1037" s="9">
        <v>1</v>
      </c>
      <c r="C1037" s="10" t="s">
        <v>30</v>
      </c>
      <c r="D1037" s="10" t="s">
        <v>44</v>
      </c>
      <c r="E1037" s="11" t="s">
        <v>77</v>
      </c>
      <c r="F1037" s="12" t="s">
        <v>78</v>
      </c>
      <c r="G1037" s="14" t="s">
        <v>88</v>
      </c>
      <c r="H1037" s="11">
        <v>1</v>
      </c>
      <c r="I1037" s="11">
        <f t="shared" si="21"/>
        <v>0.05</v>
      </c>
      <c r="J1037" s="11">
        <v>27</v>
      </c>
      <c r="K1037" s="11" t="s">
        <v>34</v>
      </c>
      <c r="U1037" s="11">
        <v>5</v>
      </c>
    </row>
    <row r="1038" spans="1:22" x14ac:dyDescent="0.25">
      <c r="A1038" s="8">
        <v>41568</v>
      </c>
      <c r="B1038" s="9">
        <v>2</v>
      </c>
      <c r="C1038" s="10" t="s">
        <v>30</v>
      </c>
      <c r="D1038" s="10" t="s">
        <v>31</v>
      </c>
      <c r="E1038" s="11" t="s">
        <v>162</v>
      </c>
      <c r="F1038" s="12" t="s">
        <v>78</v>
      </c>
      <c r="G1038" s="14" t="s">
        <v>81</v>
      </c>
      <c r="H1038" s="11">
        <v>1</v>
      </c>
      <c r="I1038" s="11">
        <f t="shared" si="21"/>
        <v>0.05</v>
      </c>
      <c r="J1038" s="11">
        <v>27</v>
      </c>
      <c r="K1038" s="11" t="s">
        <v>34</v>
      </c>
      <c r="M1038" s="11" t="s">
        <v>35</v>
      </c>
      <c r="V1038" s="11">
        <v>0</v>
      </c>
    </row>
    <row r="1039" spans="1:22" x14ac:dyDescent="0.25">
      <c r="A1039" s="8">
        <v>41568</v>
      </c>
      <c r="B1039" s="9">
        <v>2</v>
      </c>
      <c r="C1039" s="10" t="s">
        <v>30</v>
      </c>
      <c r="D1039" s="10" t="s">
        <v>31</v>
      </c>
      <c r="E1039" s="11" t="s">
        <v>162</v>
      </c>
      <c r="F1039" s="12" t="s">
        <v>78</v>
      </c>
      <c r="G1039" s="14" t="s">
        <v>86</v>
      </c>
      <c r="H1039" s="11">
        <v>1</v>
      </c>
      <c r="I1039" s="11">
        <f t="shared" si="21"/>
        <v>0.05</v>
      </c>
      <c r="J1039" s="11"/>
      <c r="K1039" s="11"/>
      <c r="M1039" s="11"/>
      <c r="V1039" s="11">
        <v>0</v>
      </c>
    </row>
    <row r="1040" spans="1:22" x14ac:dyDescent="0.25">
      <c r="A1040" s="8">
        <v>41568</v>
      </c>
      <c r="B1040" s="9">
        <v>2</v>
      </c>
      <c r="C1040" s="10" t="s">
        <v>30</v>
      </c>
      <c r="D1040" s="10" t="s">
        <v>31</v>
      </c>
      <c r="E1040" s="11" t="s">
        <v>162</v>
      </c>
      <c r="F1040" s="12" t="s">
        <v>78</v>
      </c>
      <c r="G1040" s="14" t="s">
        <v>86</v>
      </c>
      <c r="H1040" s="11">
        <v>1</v>
      </c>
      <c r="I1040" s="11">
        <f t="shared" si="21"/>
        <v>0.05</v>
      </c>
      <c r="J1040" s="11">
        <v>27</v>
      </c>
      <c r="K1040" s="11" t="s">
        <v>34</v>
      </c>
      <c r="M1040" s="11" t="s">
        <v>35</v>
      </c>
      <c r="V1040" s="11">
        <v>0</v>
      </c>
    </row>
    <row r="1041" spans="1:24" x14ac:dyDescent="0.25">
      <c r="A1041" s="8">
        <v>41568</v>
      </c>
      <c r="B1041" s="9">
        <v>2</v>
      </c>
      <c r="C1041" s="10" t="s">
        <v>30</v>
      </c>
      <c r="D1041" s="10" t="s">
        <v>31</v>
      </c>
      <c r="E1041" s="11" t="s">
        <v>162</v>
      </c>
      <c r="F1041" s="12" t="s">
        <v>78</v>
      </c>
      <c r="G1041" s="14" t="s">
        <v>87</v>
      </c>
      <c r="H1041" s="11">
        <v>1</v>
      </c>
      <c r="I1041" s="11">
        <f t="shared" si="21"/>
        <v>0.05</v>
      </c>
      <c r="J1041" s="11"/>
      <c r="K1041" s="11"/>
      <c r="M1041" s="11"/>
      <c r="V1041" s="11">
        <v>0</v>
      </c>
    </row>
    <row r="1042" spans="1:24" x14ac:dyDescent="0.25">
      <c r="A1042" s="8">
        <v>41568</v>
      </c>
      <c r="B1042" s="9">
        <v>2</v>
      </c>
      <c r="C1042" s="10" t="s">
        <v>30</v>
      </c>
      <c r="D1042" s="10" t="s">
        <v>31</v>
      </c>
      <c r="E1042" s="11" t="s">
        <v>162</v>
      </c>
      <c r="F1042" s="12" t="s">
        <v>78</v>
      </c>
      <c r="G1042" s="14" t="s">
        <v>87</v>
      </c>
      <c r="H1042" s="11">
        <v>1</v>
      </c>
      <c r="I1042" s="11">
        <f t="shared" si="21"/>
        <v>0.05</v>
      </c>
      <c r="J1042" s="11">
        <v>27</v>
      </c>
      <c r="K1042" s="11" t="s">
        <v>34</v>
      </c>
      <c r="M1042" s="11" t="s">
        <v>35</v>
      </c>
      <c r="V1042" s="11">
        <v>0</v>
      </c>
    </row>
    <row r="1043" spans="1:24" x14ac:dyDescent="0.25">
      <c r="A1043" s="8">
        <v>41568</v>
      </c>
      <c r="B1043" s="9">
        <v>2</v>
      </c>
      <c r="C1043" s="10" t="s">
        <v>30</v>
      </c>
      <c r="D1043" s="10" t="s">
        <v>31</v>
      </c>
      <c r="E1043" s="11" t="s">
        <v>162</v>
      </c>
      <c r="F1043" s="12" t="s">
        <v>78</v>
      </c>
      <c r="G1043" s="14" t="s">
        <v>88</v>
      </c>
      <c r="H1043" s="11">
        <v>1</v>
      </c>
      <c r="I1043" s="11">
        <f t="shared" si="21"/>
        <v>0.05</v>
      </c>
      <c r="J1043" s="11"/>
      <c r="K1043" s="11"/>
      <c r="M1043" s="11"/>
      <c r="V1043" s="11">
        <v>0</v>
      </c>
    </row>
    <row r="1044" spans="1:24" x14ac:dyDescent="0.25">
      <c r="A1044" s="8">
        <v>41568</v>
      </c>
      <c r="B1044" s="9">
        <v>2</v>
      </c>
      <c r="C1044" s="10" t="s">
        <v>30</v>
      </c>
      <c r="D1044" s="10" t="s">
        <v>31</v>
      </c>
      <c r="E1044" s="11" t="s">
        <v>162</v>
      </c>
      <c r="F1044" s="12" t="s">
        <v>78</v>
      </c>
      <c r="G1044" s="14" t="s">
        <v>88</v>
      </c>
      <c r="H1044" s="11">
        <v>1</v>
      </c>
      <c r="I1044" s="11">
        <f t="shared" si="21"/>
        <v>0.05</v>
      </c>
      <c r="J1044" s="11"/>
      <c r="K1044" s="11"/>
      <c r="M1044" s="11"/>
      <c r="V1044" s="11">
        <v>0</v>
      </c>
    </row>
    <row r="1045" spans="1:24" x14ac:dyDescent="0.25">
      <c r="A1045" s="8">
        <v>41568</v>
      </c>
      <c r="B1045" s="9">
        <v>2</v>
      </c>
      <c r="C1045" s="10" t="s">
        <v>30</v>
      </c>
      <c r="D1045" s="10" t="s">
        <v>31</v>
      </c>
      <c r="E1045" s="11" t="s">
        <v>162</v>
      </c>
      <c r="F1045" s="12" t="s">
        <v>78</v>
      </c>
      <c r="G1045" s="14" t="s">
        <v>88</v>
      </c>
      <c r="H1045" s="11">
        <v>1</v>
      </c>
      <c r="I1045" s="11">
        <f t="shared" si="21"/>
        <v>0.05</v>
      </c>
      <c r="J1045" s="11">
        <v>27</v>
      </c>
      <c r="K1045" s="11" t="s">
        <v>34</v>
      </c>
      <c r="M1045" s="11" t="s">
        <v>35</v>
      </c>
      <c r="V1045" s="11">
        <v>0</v>
      </c>
    </row>
    <row r="1046" spans="1:24" x14ac:dyDescent="0.25">
      <c r="A1046" s="8">
        <v>41568</v>
      </c>
      <c r="B1046" s="9">
        <v>2</v>
      </c>
      <c r="C1046" s="10" t="s">
        <v>30</v>
      </c>
      <c r="D1046" s="10" t="s">
        <v>42</v>
      </c>
      <c r="E1046" s="11" t="s">
        <v>162</v>
      </c>
      <c r="F1046" s="12" t="s">
        <v>78</v>
      </c>
      <c r="G1046" s="14" t="s">
        <v>81</v>
      </c>
      <c r="H1046" s="11">
        <v>1</v>
      </c>
      <c r="I1046" s="11">
        <f t="shared" si="21"/>
        <v>0.05</v>
      </c>
      <c r="J1046" s="11">
        <v>27</v>
      </c>
      <c r="K1046" s="11" t="s">
        <v>34</v>
      </c>
      <c r="M1046" s="11" t="s">
        <v>35</v>
      </c>
      <c r="V1046" s="11">
        <v>1</v>
      </c>
      <c r="W1046" s="11" t="s">
        <v>131</v>
      </c>
      <c r="X1046" s="11" t="s">
        <v>411</v>
      </c>
    </row>
    <row r="1047" spans="1:24" x14ac:dyDescent="0.25">
      <c r="A1047" s="8">
        <v>41568</v>
      </c>
      <c r="B1047" s="9">
        <v>2</v>
      </c>
      <c r="C1047" s="10" t="s">
        <v>30</v>
      </c>
      <c r="D1047" s="10" t="s">
        <v>42</v>
      </c>
      <c r="E1047" s="11" t="s">
        <v>162</v>
      </c>
      <c r="F1047" s="12" t="s">
        <v>78</v>
      </c>
      <c r="G1047" s="14" t="s">
        <v>81</v>
      </c>
      <c r="H1047" s="11">
        <v>1</v>
      </c>
      <c r="I1047" s="11">
        <f t="shared" si="21"/>
        <v>0.05</v>
      </c>
      <c r="J1047" s="11"/>
      <c r="K1047" s="11"/>
      <c r="M1047" s="11"/>
      <c r="V1047" s="11">
        <v>0</v>
      </c>
    </row>
    <row r="1048" spans="1:24" x14ac:dyDescent="0.25">
      <c r="A1048" s="8">
        <v>41568</v>
      </c>
      <c r="B1048" s="9">
        <v>2</v>
      </c>
      <c r="C1048" s="10" t="s">
        <v>30</v>
      </c>
      <c r="D1048" s="10" t="s">
        <v>42</v>
      </c>
      <c r="E1048" s="11" t="s">
        <v>162</v>
      </c>
      <c r="F1048" s="12" t="s">
        <v>78</v>
      </c>
      <c r="G1048" s="14" t="s">
        <v>81</v>
      </c>
      <c r="H1048" s="11">
        <v>1</v>
      </c>
      <c r="I1048" s="11">
        <f t="shared" si="21"/>
        <v>0.05</v>
      </c>
      <c r="J1048" s="11">
        <v>27</v>
      </c>
      <c r="K1048" s="11" t="s">
        <v>34</v>
      </c>
      <c r="M1048" s="11" t="s">
        <v>35</v>
      </c>
      <c r="V1048" s="11">
        <v>0</v>
      </c>
    </row>
    <row r="1049" spans="1:24" x14ac:dyDescent="0.25">
      <c r="A1049" s="8">
        <v>41568</v>
      </c>
      <c r="B1049" s="9">
        <v>2</v>
      </c>
      <c r="C1049" s="10" t="s">
        <v>30</v>
      </c>
      <c r="D1049" s="10" t="s">
        <v>42</v>
      </c>
      <c r="E1049" s="11" t="s">
        <v>162</v>
      </c>
      <c r="F1049" s="12" t="s">
        <v>78</v>
      </c>
      <c r="G1049" s="14" t="s">
        <v>87</v>
      </c>
      <c r="H1049" s="11">
        <v>1</v>
      </c>
      <c r="I1049" s="11">
        <f t="shared" si="21"/>
        <v>0.05</v>
      </c>
      <c r="J1049" s="11">
        <v>27</v>
      </c>
      <c r="K1049" s="11" t="s">
        <v>34</v>
      </c>
      <c r="M1049" s="11" t="s">
        <v>35</v>
      </c>
      <c r="V1049" s="11">
        <v>0</v>
      </c>
    </row>
    <row r="1050" spans="1:24" x14ac:dyDescent="0.25">
      <c r="A1050" s="8">
        <v>41568</v>
      </c>
      <c r="B1050" s="9">
        <v>2</v>
      </c>
      <c r="C1050" s="10" t="s">
        <v>30</v>
      </c>
      <c r="D1050" s="10" t="s">
        <v>42</v>
      </c>
      <c r="E1050" s="11" t="s">
        <v>162</v>
      </c>
      <c r="F1050" s="12" t="s">
        <v>78</v>
      </c>
      <c r="G1050" s="14" t="s">
        <v>88</v>
      </c>
      <c r="H1050" s="11">
        <v>1</v>
      </c>
      <c r="I1050" s="11">
        <f t="shared" si="21"/>
        <v>0.05</v>
      </c>
      <c r="J1050" s="11">
        <v>27</v>
      </c>
      <c r="K1050" s="11" t="s">
        <v>34</v>
      </c>
      <c r="M1050" s="11" t="s">
        <v>35</v>
      </c>
      <c r="V1050" s="11">
        <v>0</v>
      </c>
    </row>
    <row r="1051" spans="1:24" x14ac:dyDescent="0.25">
      <c r="A1051" s="8">
        <v>41568</v>
      </c>
      <c r="B1051" s="9">
        <v>2</v>
      </c>
      <c r="C1051" s="10" t="s">
        <v>30</v>
      </c>
      <c r="D1051" s="10" t="s">
        <v>44</v>
      </c>
      <c r="E1051" s="11" t="s">
        <v>162</v>
      </c>
      <c r="F1051" s="12" t="s">
        <v>78</v>
      </c>
      <c r="G1051" s="14" t="s">
        <v>86</v>
      </c>
      <c r="H1051" s="11">
        <v>1</v>
      </c>
      <c r="I1051" s="11">
        <f t="shared" si="21"/>
        <v>0.05</v>
      </c>
      <c r="J1051" s="11">
        <v>27</v>
      </c>
      <c r="K1051" s="11" t="s">
        <v>34</v>
      </c>
      <c r="M1051" s="11" t="s">
        <v>35</v>
      </c>
      <c r="V1051" s="11">
        <v>1</v>
      </c>
      <c r="W1051" s="11" t="s">
        <v>150</v>
      </c>
      <c r="X1051" s="11" t="s">
        <v>151</v>
      </c>
    </row>
    <row r="1052" spans="1:24" x14ac:dyDescent="0.25">
      <c r="A1052" s="8">
        <v>41568</v>
      </c>
      <c r="B1052" s="9">
        <v>2</v>
      </c>
      <c r="C1052" s="10" t="s">
        <v>30</v>
      </c>
      <c r="D1052" s="10" t="s">
        <v>44</v>
      </c>
      <c r="E1052" s="11" t="s">
        <v>162</v>
      </c>
      <c r="F1052" s="12" t="s">
        <v>78</v>
      </c>
      <c r="G1052" s="14" t="s">
        <v>83</v>
      </c>
      <c r="H1052" s="11">
        <v>1</v>
      </c>
      <c r="I1052" s="11">
        <f t="shared" si="21"/>
        <v>0.05</v>
      </c>
      <c r="J1052" s="11">
        <v>27</v>
      </c>
      <c r="K1052" s="11" t="s">
        <v>34</v>
      </c>
      <c r="M1052" s="11" t="s">
        <v>35</v>
      </c>
      <c r="V1052" s="11">
        <v>0</v>
      </c>
    </row>
    <row r="1053" spans="1:24" x14ac:dyDescent="0.25">
      <c r="A1053" s="8">
        <v>41568</v>
      </c>
      <c r="B1053" s="9">
        <v>2</v>
      </c>
      <c r="C1053" s="10" t="s">
        <v>30</v>
      </c>
      <c r="D1053" s="10" t="s">
        <v>44</v>
      </c>
      <c r="E1053" s="11" t="s">
        <v>162</v>
      </c>
      <c r="F1053" s="12" t="s">
        <v>78</v>
      </c>
      <c r="G1053" s="14" t="s">
        <v>81</v>
      </c>
      <c r="H1053" s="11">
        <v>1</v>
      </c>
      <c r="I1053" s="11">
        <f t="shared" si="21"/>
        <v>0.05</v>
      </c>
      <c r="J1053" s="11">
        <v>27</v>
      </c>
      <c r="K1053" s="11" t="s">
        <v>34</v>
      </c>
      <c r="M1053" s="11" t="s">
        <v>35</v>
      </c>
      <c r="V1053" s="11">
        <v>0</v>
      </c>
    </row>
    <row r="1054" spans="1:24" x14ac:dyDescent="0.25">
      <c r="A1054" s="8">
        <v>41568</v>
      </c>
      <c r="B1054" s="9">
        <v>2</v>
      </c>
      <c r="C1054" s="10" t="s">
        <v>30</v>
      </c>
      <c r="D1054" s="10" t="s">
        <v>44</v>
      </c>
      <c r="E1054" s="11" t="s">
        <v>162</v>
      </c>
      <c r="F1054" s="12" t="s">
        <v>78</v>
      </c>
      <c r="G1054" s="14" t="s">
        <v>86</v>
      </c>
      <c r="H1054" s="11">
        <v>1</v>
      </c>
      <c r="I1054" s="11">
        <f t="shared" si="21"/>
        <v>0.05</v>
      </c>
      <c r="J1054" s="11">
        <v>27</v>
      </c>
      <c r="K1054" s="11" t="s">
        <v>34</v>
      </c>
      <c r="M1054" s="11" t="s">
        <v>35</v>
      </c>
      <c r="V1054" s="11">
        <v>0</v>
      </c>
    </row>
    <row r="1055" spans="1:24" x14ac:dyDescent="0.25">
      <c r="A1055" s="8">
        <v>41568</v>
      </c>
      <c r="B1055" s="9">
        <v>2</v>
      </c>
      <c r="C1055" s="10" t="s">
        <v>30</v>
      </c>
      <c r="D1055" s="10" t="s">
        <v>44</v>
      </c>
      <c r="E1055" s="11" t="s">
        <v>162</v>
      </c>
      <c r="F1055" s="12" t="s">
        <v>78</v>
      </c>
      <c r="G1055" s="14" t="s">
        <v>87</v>
      </c>
      <c r="H1055" s="11">
        <v>1</v>
      </c>
      <c r="I1055" s="11">
        <f t="shared" si="21"/>
        <v>0.05</v>
      </c>
      <c r="J1055" s="11">
        <v>27</v>
      </c>
      <c r="K1055" s="11" t="s">
        <v>34</v>
      </c>
      <c r="M1055" s="11" t="s">
        <v>35</v>
      </c>
      <c r="V1055" s="11">
        <v>0</v>
      </c>
    </row>
    <row r="1056" spans="1:24" x14ac:dyDescent="0.25">
      <c r="A1056" s="8">
        <v>41568</v>
      </c>
      <c r="B1056" s="9">
        <v>2</v>
      </c>
      <c r="C1056" s="10" t="s">
        <v>30</v>
      </c>
      <c r="D1056" s="10" t="s">
        <v>44</v>
      </c>
      <c r="E1056" s="11" t="s">
        <v>162</v>
      </c>
      <c r="F1056" s="12" t="s">
        <v>78</v>
      </c>
      <c r="G1056" s="14" t="s">
        <v>88</v>
      </c>
      <c r="H1056" s="11">
        <v>1</v>
      </c>
      <c r="I1056" s="11">
        <f t="shared" si="21"/>
        <v>0.05</v>
      </c>
      <c r="J1056" s="11"/>
      <c r="K1056" s="11"/>
      <c r="M1056" s="11"/>
      <c r="V1056" s="11">
        <v>0</v>
      </c>
    </row>
    <row r="1057" spans="1:24" x14ac:dyDescent="0.25">
      <c r="A1057" s="8">
        <v>41568</v>
      </c>
      <c r="B1057" s="9">
        <v>2</v>
      </c>
      <c r="C1057" s="10" t="s">
        <v>30</v>
      </c>
      <c r="D1057" s="10" t="s">
        <v>44</v>
      </c>
      <c r="E1057" s="11" t="s">
        <v>162</v>
      </c>
      <c r="F1057" s="12" t="s">
        <v>78</v>
      </c>
      <c r="G1057" s="14" t="s">
        <v>88</v>
      </c>
      <c r="H1057" s="11">
        <v>1</v>
      </c>
      <c r="I1057" s="11">
        <f t="shared" si="21"/>
        <v>0.05</v>
      </c>
      <c r="J1057" s="11"/>
      <c r="K1057" s="11"/>
      <c r="M1057" s="11"/>
      <c r="V1057" s="11">
        <v>0</v>
      </c>
    </row>
    <row r="1058" spans="1:24" x14ac:dyDescent="0.25">
      <c r="A1058" s="8">
        <v>41568</v>
      </c>
      <c r="B1058" s="9">
        <v>2</v>
      </c>
      <c r="C1058" s="10" t="s">
        <v>30</v>
      </c>
      <c r="D1058" s="10" t="s">
        <v>44</v>
      </c>
      <c r="E1058" s="11" t="s">
        <v>162</v>
      </c>
      <c r="F1058" s="12" t="s">
        <v>78</v>
      </c>
      <c r="G1058" s="14" t="s">
        <v>88</v>
      </c>
      <c r="H1058" s="11">
        <v>1</v>
      </c>
      <c r="I1058" s="11">
        <f t="shared" si="21"/>
        <v>0.05</v>
      </c>
      <c r="J1058" s="11"/>
      <c r="K1058" s="11"/>
      <c r="M1058" s="11"/>
      <c r="V1058" s="11">
        <v>0</v>
      </c>
    </row>
    <row r="1059" spans="1:24" x14ac:dyDescent="0.25">
      <c r="A1059" s="8">
        <v>41568</v>
      </c>
      <c r="B1059" s="9">
        <v>2</v>
      </c>
      <c r="C1059" s="10" t="s">
        <v>30</v>
      </c>
      <c r="D1059" s="10" t="s">
        <v>44</v>
      </c>
      <c r="E1059" s="11" t="s">
        <v>162</v>
      </c>
      <c r="F1059" s="12" t="s">
        <v>78</v>
      </c>
      <c r="G1059" s="14" t="s">
        <v>88</v>
      </c>
      <c r="H1059" s="11">
        <v>1</v>
      </c>
      <c r="I1059" s="11">
        <f t="shared" si="21"/>
        <v>0.05</v>
      </c>
      <c r="J1059" s="11"/>
      <c r="K1059" s="11"/>
      <c r="M1059" s="11"/>
      <c r="V1059" s="11">
        <v>0</v>
      </c>
    </row>
    <row r="1060" spans="1:24" x14ac:dyDescent="0.25">
      <c r="A1060" s="8">
        <v>41568</v>
      </c>
      <c r="B1060" s="9">
        <v>2</v>
      </c>
      <c r="C1060" s="10" t="s">
        <v>30</v>
      </c>
      <c r="D1060" s="10" t="s">
        <v>44</v>
      </c>
      <c r="E1060" s="11" t="s">
        <v>162</v>
      </c>
      <c r="F1060" s="12" t="s">
        <v>78</v>
      </c>
      <c r="G1060" s="14" t="s">
        <v>88</v>
      </c>
      <c r="H1060" s="11">
        <v>1</v>
      </c>
      <c r="I1060" s="11">
        <f t="shared" si="21"/>
        <v>0.05</v>
      </c>
      <c r="J1060" s="11">
        <v>27</v>
      </c>
      <c r="K1060" s="11" t="s">
        <v>34</v>
      </c>
      <c r="M1060" s="11" t="s">
        <v>35</v>
      </c>
      <c r="V1060" s="11">
        <v>0</v>
      </c>
    </row>
    <row r="1061" spans="1:24" x14ac:dyDescent="0.25">
      <c r="A1061" s="8">
        <v>41579</v>
      </c>
      <c r="B1061" s="9">
        <v>3</v>
      </c>
      <c r="C1061" s="10" t="s">
        <v>30</v>
      </c>
      <c r="D1061" s="10" t="s">
        <v>31</v>
      </c>
      <c r="E1061" s="11" t="s">
        <v>77</v>
      </c>
      <c r="F1061" s="12" t="s">
        <v>78</v>
      </c>
      <c r="G1061" s="14" t="s">
        <v>86</v>
      </c>
      <c r="H1061" s="11">
        <v>1</v>
      </c>
      <c r="I1061" s="11">
        <f t="shared" si="21"/>
        <v>0.05</v>
      </c>
      <c r="J1061" s="11"/>
      <c r="K1061" s="11"/>
      <c r="M1061" s="11"/>
      <c r="U1061" s="11">
        <v>3</v>
      </c>
      <c r="V1061" s="11">
        <v>0</v>
      </c>
    </row>
    <row r="1062" spans="1:24" x14ac:dyDescent="0.25">
      <c r="A1062" s="8">
        <v>41579</v>
      </c>
      <c r="B1062" s="9">
        <v>3</v>
      </c>
      <c r="C1062" s="10" t="s">
        <v>30</v>
      </c>
      <c r="D1062" s="10" t="s">
        <v>31</v>
      </c>
      <c r="E1062" s="11" t="s">
        <v>77</v>
      </c>
      <c r="F1062" s="12" t="s">
        <v>78</v>
      </c>
      <c r="G1062" s="14" t="s">
        <v>86</v>
      </c>
      <c r="H1062" s="11">
        <v>1</v>
      </c>
      <c r="I1062" s="11">
        <f t="shared" si="21"/>
        <v>0.05</v>
      </c>
      <c r="J1062" s="11"/>
      <c r="K1062" s="11"/>
      <c r="M1062" s="11"/>
      <c r="U1062" s="11">
        <v>3</v>
      </c>
      <c r="V1062" s="11">
        <v>1</v>
      </c>
      <c r="W1062" s="11" t="s">
        <v>131</v>
      </c>
      <c r="X1062" s="11" t="s">
        <v>135</v>
      </c>
    </row>
    <row r="1063" spans="1:24" x14ac:dyDescent="0.25">
      <c r="A1063" s="8">
        <v>41579</v>
      </c>
      <c r="B1063" s="9">
        <v>3</v>
      </c>
      <c r="C1063" s="10" t="s">
        <v>30</v>
      </c>
      <c r="D1063" s="10" t="s">
        <v>31</v>
      </c>
      <c r="E1063" s="11" t="s">
        <v>77</v>
      </c>
      <c r="F1063" s="12" t="s">
        <v>78</v>
      </c>
      <c r="G1063" s="14" t="s">
        <v>86</v>
      </c>
      <c r="H1063" s="11">
        <v>1</v>
      </c>
      <c r="I1063" s="11">
        <f t="shared" si="21"/>
        <v>0.05</v>
      </c>
      <c r="J1063" s="11"/>
      <c r="K1063" s="11"/>
      <c r="M1063" s="11"/>
      <c r="U1063" s="11">
        <v>3</v>
      </c>
      <c r="V1063" s="11">
        <v>0</v>
      </c>
    </row>
    <row r="1064" spans="1:24" x14ac:dyDescent="0.25">
      <c r="A1064" s="8">
        <v>41579</v>
      </c>
      <c r="B1064" s="9">
        <v>3</v>
      </c>
      <c r="C1064" s="10" t="s">
        <v>30</v>
      </c>
      <c r="D1064" s="10" t="s">
        <v>31</v>
      </c>
      <c r="E1064" s="11" t="s">
        <v>77</v>
      </c>
      <c r="F1064" s="12" t="s">
        <v>78</v>
      </c>
      <c r="G1064" s="14" t="s">
        <v>86</v>
      </c>
      <c r="H1064" s="11">
        <v>1</v>
      </c>
      <c r="I1064" s="11">
        <f t="shared" si="21"/>
        <v>0.05</v>
      </c>
      <c r="J1064" s="11"/>
      <c r="K1064" s="11"/>
      <c r="M1064" s="11"/>
      <c r="U1064" s="11">
        <v>4</v>
      </c>
      <c r="V1064" s="11">
        <v>1</v>
      </c>
      <c r="W1064" s="11" t="s">
        <v>183</v>
      </c>
      <c r="X1064" s="11" t="s">
        <v>134</v>
      </c>
    </row>
    <row r="1065" spans="1:24" x14ac:dyDescent="0.25">
      <c r="A1065" s="8">
        <v>41579</v>
      </c>
      <c r="B1065" s="9">
        <v>3</v>
      </c>
      <c r="C1065" s="10" t="s">
        <v>30</v>
      </c>
      <c r="D1065" s="10" t="s">
        <v>31</v>
      </c>
      <c r="E1065" s="11" t="s">
        <v>77</v>
      </c>
      <c r="F1065" s="12" t="s">
        <v>78</v>
      </c>
      <c r="G1065" s="14" t="s">
        <v>86</v>
      </c>
      <c r="H1065" s="11">
        <v>1</v>
      </c>
      <c r="I1065" s="11">
        <f t="shared" si="21"/>
        <v>0.05</v>
      </c>
      <c r="J1065" s="11"/>
      <c r="K1065" s="11"/>
      <c r="M1065" s="11"/>
      <c r="U1065" s="11">
        <v>3</v>
      </c>
      <c r="V1065" s="11">
        <v>1</v>
      </c>
      <c r="W1065" s="11" t="s">
        <v>131</v>
      </c>
      <c r="X1065" s="11" t="s">
        <v>135</v>
      </c>
    </row>
    <row r="1066" spans="1:24" x14ac:dyDescent="0.25">
      <c r="A1066" s="8">
        <v>41579</v>
      </c>
      <c r="B1066" s="9">
        <v>3</v>
      </c>
      <c r="C1066" s="10" t="s">
        <v>30</v>
      </c>
      <c r="D1066" s="10" t="s">
        <v>31</v>
      </c>
      <c r="E1066" s="11" t="s">
        <v>77</v>
      </c>
      <c r="F1066" s="12" t="s">
        <v>78</v>
      </c>
      <c r="G1066" s="14" t="s">
        <v>86</v>
      </c>
      <c r="H1066" s="11">
        <v>1</v>
      </c>
      <c r="I1066" s="11">
        <f t="shared" si="21"/>
        <v>0.05</v>
      </c>
      <c r="J1066" s="11"/>
      <c r="K1066" s="11"/>
      <c r="M1066" s="11"/>
      <c r="U1066" s="11">
        <v>3</v>
      </c>
      <c r="V1066" s="11">
        <v>0</v>
      </c>
    </row>
    <row r="1067" spans="1:24" x14ac:dyDescent="0.25">
      <c r="A1067" s="8">
        <v>41579</v>
      </c>
      <c r="B1067" s="9">
        <v>3</v>
      </c>
      <c r="C1067" s="10" t="s">
        <v>30</v>
      </c>
      <c r="D1067" s="10" t="s">
        <v>31</v>
      </c>
      <c r="E1067" s="11" t="s">
        <v>77</v>
      </c>
      <c r="F1067" s="12" t="s">
        <v>78</v>
      </c>
      <c r="G1067" s="14" t="s">
        <v>88</v>
      </c>
      <c r="H1067" s="11">
        <v>1</v>
      </c>
      <c r="I1067" s="11">
        <f t="shared" ref="I1067:I1130" si="22">H1067/20</f>
        <v>0.05</v>
      </c>
      <c r="J1067" s="11">
        <v>27</v>
      </c>
      <c r="K1067" s="11" t="s">
        <v>34</v>
      </c>
      <c r="M1067" s="11" t="s">
        <v>35</v>
      </c>
      <c r="U1067" s="11">
        <v>5</v>
      </c>
      <c r="V1067" s="11">
        <v>0</v>
      </c>
    </row>
    <row r="1068" spans="1:24" x14ac:dyDescent="0.25">
      <c r="A1068" s="8">
        <v>41579</v>
      </c>
      <c r="B1068" s="9">
        <v>3</v>
      </c>
      <c r="C1068" s="10" t="s">
        <v>30</v>
      </c>
      <c r="D1068" s="10" t="s">
        <v>31</v>
      </c>
      <c r="E1068" s="11" t="s">
        <v>77</v>
      </c>
      <c r="F1068" s="12" t="s">
        <v>78</v>
      </c>
      <c r="G1068" s="14" t="s">
        <v>87</v>
      </c>
      <c r="H1068" s="11">
        <v>2</v>
      </c>
      <c r="I1068" s="11">
        <f t="shared" si="22"/>
        <v>0.1</v>
      </c>
      <c r="J1068" s="11">
        <v>27</v>
      </c>
      <c r="K1068" s="11" t="s">
        <v>34</v>
      </c>
      <c r="M1068" s="11" t="s">
        <v>35</v>
      </c>
      <c r="U1068" s="11">
        <v>3</v>
      </c>
      <c r="V1068" s="11">
        <v>0</v>
      </c>
    </row>
    <row r="1069" spans="1:24" x14ac:dyDescent="0.25">
      <c r="A1069" s="8">
        <v>41579</v>
      </c>
      <c r="B1069" s="9">
        <v>3</v>
      </c>
      <c r="C1069" s="10" t="s">
        <v>30</v>
      </c>
      <c r="D1069" s="10" t="s">
        <v>42</v>
      </c>
      <c r="E1069" s="11" t="s">
        <v>77</v>
      </c>
      <c r="F1069" s="12" t="s">
        <v>78</v>
      </c>
      <c r="G1069" s="14" t="s">
        <v>86</v>
      </c>
      <c r="H1069" s="11">
        <v>3</v>
      </c>
      <c r="I1069" s="11">
        <f t="shared" si="22"/>
        <v>0.15</v>
      </c>
      <c r="J1069" s="11">
        <v>27</v>
      </c>
      <c r="K1069" s="11" t="s">
        <v>34</v>
      </c>
      <c r="M1069" s="11" t="s">
        <v>35</v>
      </c>
      <c r="U1069" s="11">
        <v>3</v>
      </c>
      <c r="V1069" s="11">
        <v>0</v>
      </c>
    </row>
    <row r="1070" spans="1:24" x14ac:dyDescent="0.25">
      <c r="A1070" s="8">
        <v>41579</v>
      </c>
      <c r="B1070" s="9">
        <v>3</v>
      </c>
      <c r="C1070" s="10" t="s">
        <v>30</v>
      </c>
      <c r="D1070" s="10" t="s">
        <v>42</v>
      </c>
      <c r="E1070" s="11" t="s">
        <v>77</v>
      </c>
      <c r="F1070" s="12" t="s">
        <v>78</v>
      </c>
      <c r="G1070" s="14" t="s">
        <v>81</v>
      </c>
      <c r="H1070" s="11">
        <v>1</v>
      </c>
      <c r="I1070" s="11">
        <f t="shared" si="22"/>
        <v>0.05</v>
      </c>
      <c r="J1070" s="11"/>
      <c r="K1070" s="11"/>
      <c r="M1070" s="11"/>
      <c r="U1070" s="11">
        <v>3</v>
      </c>
      <c r="V1070" s="11">
        <v>0</v>
      </c>
    </row>
    <row r="1071" spans="1:24" x14ac:dyDescent="0.25">
      <c r="A1071" s="8">
        <v>41579</v>
      </c>
      <c r="B1071" s="9">
        <v>3</v>
      </c>
      <c r="C1071" s="10" t="s">
        <v>30</v>
      </c>
      <c r="D1071" s="10" t="s">
        <v>42</v>
      </c>
      <c r="E1071" s="11" t="s">
        <v>77</v>
      </c>
      <c r="F1071" s="12" t="s">
        <v>78</v>
      </c>
      <c r="G1071" s="14" t="s">
        <v>81</v>
      </c>
      <c r="H1071" s="11">
        <v>1</v>
      </c>
      <c r="I1071" s="11">
        <f t="shared" si="22"/>
        <v>0.05</v>
      </c>
      <c r="J1071" s="11">
        <v>27</v>
      </c>
      <c r="K1071" s="11" t="s">
        <v>34</v>
      </c>
      <c r="M1071" s="11" t="s">
        <v>35</v>
      </c>
      <c r="U1071" s="11">
        <v>4</v>
      </c>
      <c r="V1071" s="11">
        <v>0</v>
      </c>
    </row>
    <row r="1072" spans="1:24" x14ac:dyDescent="0.25">
      <c r="A1072" s="8">
        <v>41579</v>
      </c>
      <c r="B1072" s="9">
        <v>3</v>
      </c>
      <c r="C1072" s="10" t="s">
        <v>30</v>
      </c>
      <c r="D1072" s="10" t="s">
        <v>42</v>
      </c>
      <c r="E1072" s="11" t="s">
        <v>77</v>
      </c>
      <c r="F1072" s="12" t="s">
        <v>78</v>
      </c>
      <c r="G1072" s="14" t="s">
        <v>83</v>
      </c>
      <c r="H1072" s="11">
        <v>1</v>
      </c>
      <c r="I1072" s="11">
        <f t="shared" si="22"/>
        <v>0.05</v>
      </c>
      <c r="J1072" s="11">
        <v>27</v>
      </c>
      <c r="K1072" s="11" t="s">
        <v>34</v>
      </c>
      <c r="M1072" s="11" t="s">
        <v>35</v>
      </c>
      <c r="U1072" s="11">
        <v>7</v>
      </c>
      <c r="V1072" s="11">
        <v>0</v>
      </c>
    </row>
    <row r="1073" spans="1:24" x14ac:dyDescent="0.25">
      <c r="A1073" s="8">
        <v>41579</v>
      </c>
      <c r="B1073" s="9">
        <v>3</v>
      </c>
      <c r="C1073" s="10" t="s">
        <v>30</v>
      </c>
      <c r="D1073" s="10" t="s">
        <v>42</v>
      </c>
      <c r="E1073" s="11" t="s">
        <v>77</v>
      </c>
      <c r="F1073" s="12" t="s">
        <v>78</v>
      </c>
      <c r="G1073" s="14" t="s">
        <v>88</v>
      </c>
      <c r="H1073" s="11">
        <v>1</v>
      </c>
      <c r="I1073" s="11">
        <f t="shared" si="22"/>
        <v>0.05</v>
      </c>
      <c r="J1073" s="11"/>
      <c r="K1073" s="11"/>
      <c r="M1073" s="11"/>
      <c r="U1073" s="11">
        <v>3</v>
      </c>
      <c r="V1073" s="11">
        <v>0</v>
      </c>
    </row>
    <row r="1074" spans="1:24" x14ac:dyDescent="0.25">
      <c r="A1074" s="8">
        <v>41579</v>
      </c>
      <c r="B1074" s="9">
        <v>3</v>
      </c>
      <c r="C1074" s="10" t="s">
        <v>30</v>
      </c>
      <c r="D1074" s="10" t="s">
        <v>42</v>
      </c>
      <c r="E1074" s="11" t="s">
        <v>77</v>
      </c>
      <c r="F1074" s="12" t="s">
        <v>78</v>
      </c>
      <c r="G1074" s="14" t="s">
        <v>88</v>
      </c>
      <c r="H1074" s="11">
        <v>1</v>
      </c>
      <c r="I1074" s="11">
        <f t="shared" si="22"/>
        <v>0.05</v>
      </c>
      <c r="J1074" s="11">
        <v>27</v>
      </c>
      <c r="K1074" s="11" t="s">
        <v>34</v>
      </c>
      <c r="M1074" s="11" t="s">
        <v>35</v>
      </c>
      <c r="U1074" s="11">
        <v>12</v>
      </c>
      <c r="V1074" s="11">
        <v>0</v>
      </c>
    </row>
    <row r="1075" spans="1:24" x14ac:dyDescent="0.25">
      <c r="A1075" s="8">
        <v>41579</v>
      </c>
      <c r="B1075" s="9">
        <v>3</v>
      </c>
      <c r="C1075" s="10" t="s">
        <v>30</v>
      </c>
      <c r="D1075" s="10" t="s">
        <v>42</v>
      </c>
      <c r="E1075" s="11" t="s">
        <v>77</v>
      </c>
      <c r="F1075" s="12" t="s">
        <v>78</v>
      </c>
      <c r="G1075" s="14" t="s">
        <v>87</v>
      </c>
      <c r="H1075" s="11">
        <v>1</v>
      </c>
      <c r="I1075" s="11">
        <f t="shared" si="22"/>
        <v>0.05</v>
      </c>
      <c r="J1075" s="11"/>
      <c r="K1075" s="11"/>
      <c r="M1075" s="11"/>
      <c r="U1075" s="11">
        <v>3</v>
      </c>
      <c r="V1075" s="11">
        <v>0</v>
      </c>
    </row>
    <row r="1076" spans="1:24" x14ac:dyDescent="0.25">
      <c r="A1076" s="8">
        <v>41579</v>
      </c>
      <c r="B1076" s="9">
        <v>3</v>
      </c>
      <c r="C1076" s="10" t="s">
        <v>30</v>
      </c>
      <c r="D1076" s="10" t="s">
        <v>42</v>
      </c>
      <c r="E1076" s="11" t="s">
        <v>77</v>
      </c>
      <c r="F1076" s="12" t="s">
        <v>78</v>
      </c>
      <c r="G1076" s="14" t="s">
        <v>87</v>
      </c>
      <c r="H1076" s="11">
        <v>1</v>
      </c>
      <c r="I1076" s="11">
        <f t="shared" si="22"/>
        <v>0.05</v>
      </c>
      <c r="J1076" s="11">
        <v>27</v>
      </c>
      <c r="K1076" s="11" t="s">
        <v>34</v>
      </c>
      <c r="M1076" s="11" t="s">
        <v>35</v>
      </c>
      <c r="U1076" s="11">
        <v>10</v>
      </c>
      <c r="V1076" s="11">
        <v>0</v>
      </c>
    </row>
    <row r="1077" spans="1:24" x14ac:dyDescent="0.25">
      <c r="A1077" s="8">
        <v>41579</v>
      </c>
      <c r="B1077" s="9">
        <v>3</v>
      </c>
      <c r="C1077" s="10" t="s">
        <v>30</v>
      </c>
      <c r="D1077" s="10" t="s">
        <v>44</v>
      </c>
      <c r="E1077" s="11" t="s">
        <v>77</v>
      </c>
      <c r="F1077" s="12" t="s">
        <v>78</v>
      </c>
      <c r="G1077" s="14" t="s">
        <v>86</v>
      </c>
      <c r="H1077" s="11">
        <v>1</v>
      </c>
      <c r="I1077" s="11">
        <f t="shared" si="22"/>
        <v>0.05</v>
      </c>
      <c r="J1077" s="11"/>
      <c r="K1077" s="11"/>
      <c r="M1077" s="11"/>
      <c r="U1077" s="11">
        <v>6</v>
      </c>
      <c r="V1077" s="11">
        <v>0</v>
      </c>
    </row>
    <row r="1078" spans="1:24" x14ac:dyDescent="0.25">
      <c r="A1078" s="8">
        <v>41579</v>
      </c>
      <c r="B1078" s="9">
        <v>3</v>
      </c>
      <c r="C1078" s="10" t="s">
        <v>30</v>
      </c>
      <c r="D1078" s="10" t="s">
        <v>44</v>
      </c>
      <c r="E1078" s="11" t="s">
        <v>77</v>
      </c>
      <c r="F1078" s="12" t="s">
        <v>78</v>
      </c>
      <c r="G1078" s="14" t="s">
        <v>86</v>
      </c>
      <c r="H1078" s="11">
        <v>3</v>
      </c>
      <c r="I1078" s="11">
        <f t="shared" si="22"/>
        <v>0.15</v>
      </c>
      <c r="J1078" s="11">
        <v>27</v>
      </c>
      <c r="K1078" s="11" t="s">
        <v>34</v>
      </c>
      <c r="M1078" s="11" t="s">
        <v>35</v>
      </c>
      <c r="U1078" s="11">
        <v>3</v>
      </c>
      <c r="V1078" s="11">
        <v>0</v>
      </c>
    </row>
    <row r="1079" spans="1:24" x14ac:dyDescent="0.25">
      <c r="A1079" s="8">
        <v>41579</v>
      </c>
      <c r="B1079" s="9">
        <v>3</v>
      </c>
      <c r="C1079" s="10" t="s">
        <v>30</v>
      </c>
      <c r="D1079" s="10" t="s">
        <v>44</v>
      </c>
      <c r="E1079" s="11" t="s">
        <v>77</v>
      </c>
      <c r="F1079" s="12" t="s">
        <v>78</v>
      </c>
      <c r="G1079" s="14" t="s">
        <v>83</v>
      </c>
      <c r="H1079" s="11">
        <v>1</v>
      </c>
      <c r="I1079" s="11">
        <f t="shared" si="22"/>
        <v>0.05</v>
      </c>
      <c r="J1079" s="11">
        <v>27</v>
      </c>
      <c r="K1079" s="11" t="s">
        <v>34</v>
      </c>
      <c r="M1079" s="11" t="s">
        <v>35</v>
      </c>
      <c r="U1079" s="11">
        <v>3</v>
      </c>
      <c r="V1079" s="11">
        <v>0</v>
      </c>
    </row>
    <row r="1080" spans="1:24" x14ac:dyDescent="0.25">
      <c r="A1080" s="8">
        <v>41579</v>
      </c>
      <c r="B1080" s="9">
        <v>3</v>
      </c>
      <c r="C1080" s="10" t="s">
        <v>30</v>
      </c>
      <c r="D1080" s="10" t="s">
        <v>44</v>
      </c>
      <c r="E1080" s="11" t="s">
        <v>77</v>
      </c>
      <c r="F1080" s="12" t="s">
        <v>78</v>
      </c>
      <c r="G1080" s="14" t="s">
        <v>88</v>
      </c>
      <c r="H1080" s="11">
        <v>1</v>
      </c>
      <c r="I1080" s="11">
        <f t="shared" si="22"/>
        <v>0.05</v>
      </c>
      <c r="J1080" s="11"/>
      <c r="K1080" s="11"/>
      <c r="M1080" s="11"/>
      <c r="U1080" s="11">
        <v>3</v>
      </c>
      <c r="V1080" s="11">
        <v>0</v>
      </c>
    </row>
    <row r="1081" spans="1:24" x14ac:dyDescent="0.25">
      <c r="A1081" s="8">
        <v>41579</v>
      </c>
      <c r="B1081" s="9">
        <v>3</v>
      </c>
      <c r="C1081" s="10" t="s">
        <v>30</v>
      </c>
      <c r="D1081" s="10" t="s">
        <v>44</v>
      </c>
      <c r="E1081" s="11" t="s">
        <v>77</v>
      </c>
      <c r="F1081" s="12" t="s">
        <v>78</v>
      </c>
      <c r="G1081" s="14" t="s">
        <v>88</v>
      </c>
      <c r="H1081" s="11">
        <v>2</v>
      </c>
      <c r="I1081" s="11">
        <f t="shared" si="22"/>
        <v>0.1</v>
      </c>
      <c r="J1081" s="11"/>
      <c r="K1081" s="11"/>
      <c r="M1081" s="11"/>
      <c r="U1081" s="11">
        <v>5</v>
      </c>
      <c r="V1081" s="11">
        <v>0</v>
      </c>
    </row>
    <row r="1082" spans="1:24" x14ac:dyDescent="0.25">
      <c r="A1082" s="8">
        <v>41579</v>
      </c>
      <c r="B1082" s="9">
        <v>3</v>
      </c>
      <c r="C1082" s="10" t="s">
        <v>30</v>
      </c>
      <c r="D1082" s="10" t="s">
        <v>44</v>
      </c>
      <c r="E1082" s="11" t="s">
        <v>77</v>
      </c>
      <c r="F1082" s="12" t="s">
        <v>78</v>
      </c>
      <c r="G1082" s="14" t="s">
        <v>88</v>
      </c>
      <c r="H1082" s="11">
        <v>1</v>
      </c>
      <c r="I1082" s="11">
        <f t="shared" si="22"/>
        <v>0.05</v>
      </c>
      <c r="J1082" s="11"/>
      <c r="K1082" s="11"/>
      <c r="M1082" s="11"/>
      <c r="U1082" s="11">
        <v>6</v>
      </c>
      <c r="V1082" s="11">
        <v>0</v>
      </c>
    </row>
    <row r="1083" spans="1:24" x14ac:dyDescent="0.25">
      <c r="A1083" s="8">
        <v>41590</v>
      </c>
      <c r="B1083" s="9">
        <v>4</v>
      </c>
      <c r="C1083" s="10" t="s">
        <v>30</v>
      </c>
      <c r="D1083" s="10" t="s">
        <v>31</v>
      </c>
      <c r="E1083" s="11" t="s">
        <v>162</v>
      </c>
      <c r="F1083" s="12" t="s">
        <v>78</v>
      </c>
      <c r="G1083" s="14" t="s">
        <v>86</v>
      </c>
      <c r="H1083" s="11">
        <v>6</v>
      </c>
      <c r="I1083" s="11">
        <f t="shared" si="22"/>
        <v>0.3</v>
      </c>
      <c r="J1083" s="11">
        <v>27</v>
      </c>
      <c r="K1083" s="11" t="s">
        <v>34</v>
      </c>
      <c r="M1083" s="11" t="s">
        <v>35</v>
      </c>
      <c r="V1083" s="11">
        <v>1</v>
      </c>
      <c r="W1083" s="11" t="s">
        <v>150</v>
      </c>
      <c r="X1083" s="11" t="s">
        <v>151</v>
      </c>
    </row>
    <row r="1084" spans="1:24" x14ac:dyDescent="0.25">
      <c r="A1084" s="8">
        <v>41590</v>
      </c>
      <c r="B1084" s="9">
        <v>4</v>
      </c>
      <c r="C1084" s="10" t="s">
        <v>30</v>
      </c>
      <c r="D1084" s="10" t="s">
        <v>31</v>
      </c>
      <c r="E1084" s="11" t="s">
        <v>162</v>
      </c>
      <c r="F1084" s="12" t="s">
        <v>78</v>
      </c>
      <c r="G1084" s="14" t="s">
        <v>86</v>
      </c>
      <c r="H1084" s="11">
        <v>2</v>
      </c>
      <c r="I1084" s="11">
        <f t="shared" si="22"/>
        <v>0.1</v>
      </c>
      <c r="J1084" s="11">
        <v>27</v>
      </c>
      <c r="K1084" s="11" t="s">
        <v>34</v>
      </c>
      <c r="M1084" s="11" t="s">
        <v>35</v>
      </c>
      <c r="V1084" s="11">
        <v>1</v>
      </c>
      <c r="W1084" s="11" t="s">
        <v>147</v>
      </c>
    </row>
    <row r="1085" spans="1:24" x14ac:dyDescent="0.25">
      <c r="A1085" s="8">
        <v>41590</v>
      </c>
      <c r="B1085" s="9">
        <v>4</v>
      </c>
      <c r="C1085" s="10" t="s">
        <v>30</v>
      </c>
      <c r="D1085" s="10" t="s">
        <v>31</v>
      </c>
      <c r="E1085" s="11" t="s">
        <v>162</v>
      </c>
      <c r="F1085" s="12" t="s">
        <v>78</v>
      </c>
      <c r="G1085" s="14" t="s">
        <v>79</v>
      </c>
      <c r="H1085" s="11">
        <v>1</v>
      </c>
      <c r="I1085" s="11">
        <f t="shared" si="22"/>
        <v>0.05</v>
      </c>
      <c r="J1085" s="11">
        <v>27</v>
      </c>
      <c r="K1085" s="11" t="s">
        <v>34</v>
      </c>
      <c r="M1085" s="11" t="s">
        <v>35</v>
      </c>
      <c r="V1085" s="11">
        <v>0</v>
      </c>
    </row>
    <row r="1086" spans="1:24" x14ac:dyDescent="0.25">
      <c r="A1086" s="8">
        <v>41590</v>
      </c>
      <c r="B1086" s="9">
        <v>4</v>
      </c>
      <c r="C1086" s="10" t="s">
        <v>30</v>
      </c>
      <c r="D1086" s="10" t="s">
        <v>31</v>
      </c>
      <c r="E1086" s="11" t="s">
        <v>162</v>
      </c>
      <c r="F1086" s="12" t="s">
        <v>78</v>
      </c>
      <c r="G1086" s="14" t="s">
        <v>86</v>
      </c>
      <c r="H1086" s="11">
        <v>7</v>
      </c>
      <c r="I1086" s="11">
        <f t="shared" si="22"/>
        <v>0.35</v>
      </c>
      <c r="J1086" s="11">
        <v>27</v>
      </c>
      <c r="K1086" s="11" t="s">
        <v>34</v>
      </c>
      <c r="M1086" s="11" t="s">
        <v>35</v>
      </c>
      <c r="V1086" s="11">
        <v>0</v>
      </c>
    </row>
    <row r="1087" spans="1:24" x14ac:dyDescent="0.25">
      <c r="A1087" s="8">
        <v>41590</v>
      </c>
      <c r="B1087" s="9">
        <v>4</v>
      </c>
      <c r="C1087" s="10" t="s">
        <v>30</v>
      </c>
      <c r="D1087" s="10" t="s">
        <v>31</v>
      </c>
      <c r="E1087" s="11" t="s">
        <v>162</v>
      </c>
      <c r="F1087" s="12" t="s">
        <v>78</v>
      </c>
      <c r="G1087" s="14" t="s">
        <v>81</v>
      </c>
      <c r="H1087" s="11">
        <v>1</v>
      </c>
      <c r="I1087" s="11">
        <f t="shared" si="22"/>
        <v>0.05</v>
      </c>
      <c r="J1087" s="11">
        <v>27</v>
      </c>
      <c r="K1087" s="11" t="s">
        <v>34</v>
      </c>
      <c r="M1087" s="11" t="s">
        <v>35</v>
      </c>
      <c r="V1087" s="11">
        <v>0</v>
      </c>
    </row>
    <row r="1088" spans="1:24" x14ac:dyDescent="0.25">
      <c r="A1088" s="8">
        <v>41590</v>
      </c>
      <c r="B1088" s="9">
        <v>4</v>
      </c>
      <c r="C1088" s="10" t="s">
        <v>30</v>
      </c>
      <c r="D1088" s="10" t="s">
        <v>31</v>
      </c>
      <c r="E1088" s="11" t="s">
        <v>162</v>
      </c>
      <c r="F1088" s="12" t="s">
        <v>78</v>
      </c>
      <c r="G1088" s="14" t="s">
        <v>88</v>
      </c>
      <c r="H1088" s="11">
        <v>1</v>
      </c>
      <c r="I1088" s="11">
        <f t="shared" si="22"/>
        <v>0.05</v>
      </c>
      <c r="J1088" s="11">
        <v>27</v>
      </c>
      <c r="K1088" s="11" t="s">
        <v>34</v>
      </c>
      <c r="M1088" s="11" t="s">
        <v>35</v>
      </c>
      <c r="V1088" s="11">
        <v>0</v>
      </c>
    </row>
    <row r="1089" spans="1:24" x14ac:dyDescent="0.25">
      <c r="A1089" s="8">
        <v>41590</v>
      </c>
      <c r="B1089" s="9">
        <v>4</v>
      </c>
      <c r="C1089" s="10" t="s">
        <v>30</v>
      </c>
      <c r="D1089" s="10" t="s">
        <v>31</v>
      </c>
      <c r="E1089" s="11" t="s">
        <v>162</v>
      </c>
      <c r="F1089" s="12" t="s">
        <v>78</v>
      </c>
      <c r="G1089" s="14" t="s">
        <v>87</v>
      </c>
      <c r="H1089" s="11">
        <v>1</v>
      </c>
      <c r="I1089" s="11">
        <f t="shared" si="22"/>
        <v>0.05</v>
      </c>
      <c r="J1089" s="11">
        <v>27</v>
      </c>
      <c r="K1089" s="11" t="s">
        <v>34</v>
      </c>
      <c r="M1089" s="11" t="s">
        <v>35</v>
      </c>
      <c r="V1089" s="11">
        <v>0</v>
      </c>
    </row>
    <row r="1090" spans="1:24" x14ac:dyDescent="0.25">
      <c r="A1090" s="8">
        <v>41590</v>
      </c>
      <c r="B1090" s="9">
        <v>4</v>
      </c>
      <c r="C1090" s="10" t="s">
        <v>30</v>
      </c>
      <c r="D1090" s="10" t="s">
        <v>42</v>
      </c>
      <c r="E1090" s="11" t="s">
        <v>162</v>
      </c>
      <c r="F1090" s="12" t="s">
        <v>78</v>
      </c>
      <c r="G1090" s="14" t="s">
        <v>86</v>
      </c>
      <c r="H1090" s="11">
        <v>1</v>
      </c>
      <c r="I1090" s="11">
        <f t="shared" si="22"/>
        <v>0.05</v>
      </c>
      <c r="J1090" s="11">
        <v>27</v>
      </c>
      <c r="K1090" s="11" t="s">
        <v>34</v>
      </c>
      <c r="M1090" s="11" t="s">
        <v>35</v>
      </c>
      <c r="V1090" s="11">
        <v>1</v>
      </c>
      <c r="W1090" s="11" t="s">
        <v>131</v>
      </c>
    </row>
    <row r="1091" spans="1:24" x14ac:dyDescent="0.25">
      <c r="A1091" s="8">
        <v>41590</v>
      </c>
      <c r="B1091" s="9">
        <v>4</v>
      </c>
      <c r="C1091" s="10" t="s">
        <v>30</v>
      </c>
      <c r="D1091" s="10" t="s">
        <v>42</v>
      </c>
      <c r="E1091" s="11" t="s">
        <v>162</v>
      </c>
      <c r="F1091" s="12" t="s">
        <v>78</v>
      </c>
      <c r="G1091" s="14" t="s">
        <v>86</v>
      </c>
      <c r="H1091" s="11">
        <v>1</v>
      </c>
      <c r="I1091" s="11">
        <f t="shared" si="22"/>
        <v>0.05</v>
      </c>
      <c r="J1091" s="11">
        <v>27</v>
      </c>
      <c r="K1091" s="11" t="s">
        <v>34</v>
      </c>
      <c r="M1091" s="11" t="s">
        <v>35</v>
      </c>
      <c r="V1091" s="11">
        <v>1</v>
      </c>
      <c r="W1091" s="11" t="s">
        <v>150</v>
      </c>
      <c r="X1091" s="11" t="s">
        <v>151</v>
      </c>
    </row>
    <row r="1092" spans="1:24" x14ac:dyDescent="0.25">
      <c r="A1092" s="8">
        <v>41590</v>
      </c>
      <c r="B1092" s="9">
        <v>4</v>
      </c>
      <c r="C1092" s="10" t="s">
        <v>30</v>
      </c>
      <c r="D1092" s="10" t="s">
        <v>42</v>
      </c>
      <c r="E1092" s="11" t="s">
        <v>162</v>
      </c>
      <c r="F1092" s="12" t="s">
        <v>78</v>
      </c>
      <c r="G1092" s="14" t="s">
        <v>86</v>
      </c>
      <c r="H1092" s="11">
        <v>1</v>
      </c>
      <c r="I1092" s="11">
        <f t="shared" si="22"/>
        <v>0.05</v>
      </c>
      <c r="J1092" s="11">
        <v>27</v>
      </c>
      <c r="K1092" s="11" t="s">
        <v>34</v>
      </c>
      <c r="M1092" s="11" t="s">
        <v>35</v>
      </c>
      <c r="V1092" s="11">
        <v>1</v>
      </c>
      <c r="W1092" s="11" t="s">
        <v>147</v>
      </c>
    </row>
    <row r="1093" spans="1:24" x14ac:dyDescent="0.25">
      <c r="A1093" s="8">
        <v>41590</v>
      </c>
      <c r="B1093" s="9">
        <v>4</v>
      </c>
      <c r="C1093" s="10" t="s">
        <v>30</v>
      </c>
      <c r="D1093" s="10" t="s">
        <v>42</v>
      </c>
      <c r="E1093" s="11" t="s">
        <v>162</v>
      </c>
      <c r="F1093" s="12" t="s">
        <v>78</v>
      </c>
      <c r="G1093" s="14" t="s">
        <v>81</v>
      </c>
      <c r="H1093" s="11">
        <v>1</v>
      </c>
      <c r="I1093" s="11">
        <f t="shared" si="22"/>
        <v>0.05</v>
      </c>
      <c r="J1093" s="11">
        <v>27</v>
      </c>
      <c r="K1093" s="11" t="s">
        <v>34</v>
      </c>
      <c r="M1093" s="11" t="s">
        <v>35</v>
      </c>
      <c r="V1093" s="11">
        <v>1</v>
      </c>
      <c r="W1093" s="11" t="s">
        <v>147</v>
      </c>
    </row>
    <row r="1094" spans="1:24" x14ac:dyDescent="0.25">
      <c r="A1094" s="8">
        <v>41590</v>
      </c>
      <c r="B1094" s="9">
        <v>4</v>
      </c>
      <c r="C1094" s="10" t="s">
        <v>30</v>
      </c>
      <c r="D1094" s="10" t="s">
        <v>42</v>
      </c>
      <c r="E1094" s="11" t="s">
        <v>162</v>
      </c>
      <c r="F1094" s="12" t="s">
        <v>78</v>
      </c>
      <c r="G1094" s="14" t="s">
        <v>86</v>
      </c>
      <c r="H1094" s="11">
        <v>6</v>
      </c>
      <c r="I1094" s="11">
        <f t="shared" si="22"/>
        <v>0.3</v>
      </c>
      <c r="J1094" s="11">
        <v>27</v>
      </c>
      <c r="K1094" s="11" t="s">
        <v>34</v>
      </c>
      <c r="M1094" s="11" t="s">
        <v>35</v>
      </c>
      <c r="V1094" s="11">
        <v>0</v>
      </c>
    </row>
    <row r="1095" spans="1:24" x14ac:dyDescent="0.25">
      <c r="A1095" s="8">
        <v>41590</v>
      </c>
      <c r="B1095" s="9">
        <v>4</v>
      </c>
      <c r="C1095" s="10" t="s">
        <v>30</v>
      </c>
      <c r="D1095" s="10" t="s">
        <v>42</v>
      </c>
      <c r="E1095" s="11" t="s">
        <v>162</v>
      </c>
      <c r="F1095" s="12" t="s">
        <v>78</v>
      </c>
      <c r="G1095" s="14" t="s">
        <v>81</v>
      </c>
      <c r="H1095" s="11">
        <v>2</v>
      </c>
      <c r="I1095" s="11">
        <f t="shared" si="22"/>
        <v>0.1</v>
      </c>
      <c r="J1095" s="11">
        <v>27</v>
      </c>
      <c r="K1095" s="11" t="s">
        <v>34</v>
      </c>
      <c r="M1095" s="11" t="s">
        <v>35</v>
      </c>
      <c r="V1095" s="11">
        <v>0</v>
      </c>
    </row>
    <row r="1096" spans="1:24" x14ac:dyDescent="0.25">
      <c r="A1096" s="8">
        <v>41590</v>
      </c>
      <c r="B1096" s="9">
        <v>4</v>
      </c>
      <c r="C1096" s="10" t="s">
        <v>30</v>
      </c>
      <c r="D1096" s="10" t="s">
        <v>42</v>
      </c>
      <c r="E1096" s="11" t="s">
        <v>162</v>
      </c>
      <c r="F1096" s="12" t="s">
        <v>78</v>
      </c>
      <c r="G1096" s="14" t="s">
        <v>83</v>
      </c>
      <c r="H1096" s="11">
        <v>1</v>
      </c>
      <c r="I1096" s="11">
        <f t="shared" si="22"/>
        <v>0.05</v>
      </c>
      <c r="J1096" s="11">
        <v>27</v>
      </c>
      <c r="K1096" s="11" t="s">
        <v>34</v>
      </c>
      <c r="M1096" s="11" t="s">
        <v>35</v>
      </c>
      <c r="V1096" s="11">
        <v>0</v>
      </c>
    </row>
    <row r="1097" spans="1:24" x14ac:dyDescent="0.25">
      <c r="A1097" s="8">
        <v>41590</v>
      </c>
      <c r="B1097" s="9">
        <v>4</v>
      </c>
      <c r="C1097" s="10" t="s">
        <v>30</v>
      </c>
      <c r="D1097" s="10" t="s">
        <v>42</v>
      </c>
      <c r="E1097" s="11" t="s">
        <v>162</v>
      </c>
      <c r="F1097" s="12" t="s">
        <v>78</v>
      </c>
      <c r="G1097" s="14" t="s">
        <v>88</v>
      </c>
      <c r="H1097" s="11">
        <v>2</v>
      </c>
      <c r="I1097" s="11">
        <f t="shared" si="22"/>
        <v>0.1</v>
      </c>
      <c r="J1097" s="11">
        <v>27</v>
      </c>
      <c r="K1097" s="11" t="s">
        <v>34</v>
      </c>
      <c r="M1097" s="11" t="s">
        <v>35</v>
      </c>
      <c r="V1097" s="11">
        <v>0</v>
      </c>
    </row>
    <row r="1098" spans="1:24" x14ac:dyDescent="0.25">
      <c r="A1098" s="8">
        <v>41590</v>
      </c>
      <c r="B1098" s="9">
        <v>4</v>
      </c>
      <c r="C1098" s="10" t="s">
        <v>30</v>
      </c>
      <c r="D1098" s="10" t="s">
        <v>42</v>
      </c>
      <c r="E1098" s="11" t="s">
        <v>162</v>
      </c>
      <c r="F1098" s="12" t="s">
        <v>78</v>
      </c>
      <c r="G1098" s="14" t="s">
        <v>87</v>
      </c>
      <c r="H1098" s="11">
        <v>1</v>
      </c>
      <c r="I1098" s="11">
        <f t="shared" si="22"/>
        <v>0.05</v>
      </c>
      <c r="J1098" s="11">
        <v>27</v>
      </c>
      <c r="K1098" s="11" t="s">
        <v>34</v>
      </c>
      <c r="M1098" s="11" t="s">
        <v>35</v>
      </c>
      <c r="V1098" s="11">
        <v>0</v>
      </c>
    </row>
    <row r="1099" spans="1:24" x14ac:dyDescent="0.25">
      <c r="A1099" s="8">
        <v>41590</v>
      </c>
      <c r="B1099" s="9">
        <v>4</v>
      </c>
      <c r="C1099" s="10" t="s">
        <v>30</v>
      </c>
      <c r="D1099" s="10" t="s">
        <v>44</v>
      </c>
      <c r="E1099" s="11" t="s">
        <v>162</v>
      </c>
      <c r="F1099" s="12" t="s">
        <v>78</v>
      </c>
      <c r="G1099" s="14" t="s">
        <v>81</v>
      </c>
      <c r="H1099" s="11">
        <v>1</v>
      </c>
      <c r="I1099" s="11">
        <f t="shared" si="22"/>
        <v>0.05</v>
      </c>
      <c r="J1099" s="11">
        <v>27</v>
      </c>
      <c r="K1099" s="11" t="s">
        <v>34</v>
      </c>
      <c r="M1099" s="11" t="s">
        <v>35</v>
      </c>
      <c r="V1099" s="318">
        <v>1</v>
      </c>
      <c r="W1099" s="318" t="s">
        <v>183</v>
      </c>
      <c r="X1099" s="318" t="s">
        <v>134</v>
      </c>
    </row>
    <row r="1100" spans="1:24" x14ac:dyDescent="0.25">
      <c r="A1100" s="8">
        <v>41590</v>
      </c>
      <c r="B1100" s="9">
        <v>4</v>
      </c>
      <c r="C1100" s="10" t="s">
        <v>30</v>
      </c>
      <c r="D1100" s="10" t="s">
        <v>44</v>
      </c>
      <c r="E1100" s="11" t="s">
        <v>162</v>
      </c>
      <c r="F1100" s="12" t="s">
        <v>78</v>
      </c>
      <c r="G1100" s="14" t="s">
        <v>83</v>
      </c>
      <c r="H1100" s="11">
        <v>1</v>
      </c>
      <c r="I1100" s="11">
        <f t="shared" si="22"/>
        <v>0.05</v>
      </c>
      <c r="J1100" s="11">
        <v>27</v>
      </c>
      <c r="K1100" s="11" t="s">
        <v>34</v>
      </c>
      <c r="M1100" s="11" t="s">
        <v>35</v>
      </c>
      <c r="V1100" s="318">
        <v>1</v>
      </c>
      <c r="W1100" s="318" t="s">
        <v>183</v>
      </c>
      <c r="X1100" s="318" t="s">
        <v>134</v>
      </c>
    </row>
    <row r="1101" spans="1:24" x14ac:dyDescent="0.25">
      <c r="A1101" s="8">
        <v>41590</v>
      </c>
      <c r="B1101" s="9">
        <v>4</v>
      </c>
      <c r="C1101" s="10" t="s">
        <v>30</v>
      </c>
      <c r="D1101" s="10" t="s">
        <v>44</v>
      </c>
      <c r="E1101" s="11" t="s">
        <v>162</v>
      </c>
      <c r="F1101" s="12" t="s">
        <v>78</v>
      </c>
      <c r="G1101" s="14" t="s">
        <v>90</v>
      </c>
      <c r="H1101" s="11">
        <v>1</v>
      </c>
      <c r="I1101" s="11">
        <f t="shared" si="22"/>
        <v>0.05</v>
      </c>
      <c r="J1101" s="11">
        <v>27</v>
      </c>
      <c r="K1101" s="11" t="s">
        <v>34</v>
      </c>
      <c r="M1101" s="11" t="s">
        <v>35</v>
      </c>
      <c r="V1101" s="11">
        <v>0</v>
      </c>
    </row>
    <row r="1102" spans="1:24" x14ac:dyDescent="0.25">
      <c r="A1102" s="8">
        <v>41590</v>
      </c>
      <c r="B1102" s="9">
        <v>4</v>
      </c>
      <c r="C1102" s="10" t="s">
        <v>30</v>
      </c>
      <c r="D1102" s="10" t="s">
        <v>44</v>
      </c>
      <c r="E1102" s="11" t="s">
        <v>162</v>
      </c>
      <c r="F1102" s="12" t="s">
        <v>78</v>
      </c>
      <c r="G1102" s="14" t="s">
        <v>86</v>
      </c>
      <c r="H1102" s="11">
        <v>5</v>
      </c>
      <c r="I1102" s="11">
        <f t="shared" si="22"/>
        <v>0.25</v>
      </c>
      <c r="J1102" s="11">
        <v>27</v>
      </c>
      <c r="K1102" s="11" t="s">
        <v>34</v>
      </c>
      <c r="M1102" s="11" t="s">
        <v>35</v>
      </c>
      <c r="V1102" s="11">
        <v>0</v>
      </c>
    </row>
    <row r="1103" spans="1:24" x14ac:dyDescent="0.25">
      <c r="A1103" s="8">
        <v>41590</v>
      </c>
      <c r="B1103" s="9">
        <v>4</v>
      </c>
      <c r="C1103" s="10" t="s">
        <v>30</v>
      </c>
      <c r="D1103" s="10" t="s">
        <v>44</v>
      </c>
      <c r="E1103" s="11" t="s">
        <v>162</v>
      </c>
      <c r="F1103" s="12" t="s">
        <v>78</v>
      </c>
      <c r="G1103" s="14" t="s">
        <v>88</v>
      </c>
      <c r="H1103" s="11">
        <v>1</v>
      </c>
      <c r="I1103" s="11">
        <f t="shared" si="22"/>
        <v>0.05</v>
      </c>
      <c r="J1103" s="11">
        <v>27</v>
      </c>
      <c r="K1103" s="11" t="s">
        <v>34</v>
      </c>
      <c r="M1103" s="11" t="s">
        <v>35</v>
      </c>
      <c r="V1103" s="11">
        <v>0</v>
      </c>
    </row>
    <row r="1104" spans="1:24" x14ac:dyDescent="0.25">
      <c r="A1104" s="8">
        <v>41565</v>
      </c>
      <c r="B1104" s="9">
        <v>1</v>
      </c>
      <c r="C1104" s="10" t="s">
        <v>52</v>
      </c>
      <c r="D1104" s="10" t="s">
        <v>53</v>
      </c>
      <c r="E1104" s="11" t="s">
        <v>45</v>
      </c>
      <c r="F1104" s="10" t="s">
        <v>32</v>
      </c>
      <c r="G1104" s="13" t="s">
        <v>33</v>
      </c>
      <c r="H1104" s="11">
        <v>33</v>
      </c>
      <c r="I1104" s="11">
        <f t="shared" si="22"/>
        <v>1.65</v>
      </c>
      <c r="J1104" s="11">
        <v>24</v>
      </c>
      <c r="K1104" s="11">
        <v>4.5</v>
      </c>
      <c r="M1104" s="11" t="s">
        <v>35</v>
      </c>
    </row>
    <row r="1105" spans="1:13" x14ac:dyDescent="0.25">
      <c r="A1105" s="8">
        <v>41565</v>
      </c>
      <c r="B1105" s="9">
        <v>1</v>
      </c>
      <c r="C1105" s="10" t="s">
        <v>52</v>
      </c>
      <c r="D1105" s="10" t="s">
        <v>53</v>
      </c>
      <c r="E1105" s="11" t="s">
        <v>45</v>
      </c>
      <c r="F1105" s="10" t="s">
        <v>32</v>
      </c>
      <c r="G1105" s="14" t="s">
        <v>36</v>
      </c>
      <c r="H1105" s="11">
        <v>9</v>
      </c>
      <c r="I1105" s="11">
        <f t="shared" si="22"/>
        <v>0.45</v>
      </c>
      <c r="J1105" s="11">
        <v>24</v>
      </c>
      <c r="K1105" s="11">
        <v>4.5</v>
      </c>
      <c r="M1105" s="11" t="s">
        <v>35</v>
      </c>
    </row>
    <row r="1106" spans="1:13" x14ac:dyDescent="0.25">
      <c r="A1106" s="8">
        <v>41565</v>
      </c>
      <c r="B1106" s="9">
        <v>1</v>
      </c>
      <c r="C1106" s="10" t="s">
        <v>52</v>
      </c>
      <c r="D1106" s="10" t="s">
        <v>53</v>
      </c>
      <c r="E1106" s="11" t="s">
        <v>45</v>
      </c>
      <c r="F1106" s="10" t="s">
        <v>32</v>
      </c>
      <c r="G1106" s="13" t="s">
        <v>38</v>
      </c>
      <c r="H1106" s="11">
        <v>2</v>
      </c>
      <c r="I1106" s="11">
        <f t="shared" si="22"/>
        <v>0.1</v>
      </c>
      <c r="J1106" s="11">
        <v>24</v>
      </c>
      <c r="K1106" s="11">
        <v>4.5</v>
      </c>
      <c r="M1106" s="11" t="s">
        <v>35</v>
      </c>
    </row>
    <row r="1107" spans="1:13" x14ac:dyDescent="0.25">
      <c r="A1107" s="8">
        <v>41565</v>
      </c>
      <c r="B1107" s="9">
        <v>1</v>
      </c>
      <c r="C1107" s="10" t="s">
        <v>52</v>
      </c>
      <c r="D1107" s="10" t="s">
        <v>53</v>
      </c>
      <c r="E1107" s="11" t="s">
        <v>45</v>
      </c>
      <c r="F1107" s="10" t="s">
        <v>32</v>
      </c>
      <c r="G1107" s="13" t="s">
        <v>39</v>
      </c>
      <c r="H1107" s="11">
        <v>15</v>
      </c>
      <c r="I1107" s="11">
        <f t="shared" si="22"/>
        <v>0.75</v>
      </c>
      <c r="J1107" s="11">
        <v>24</v>
      </c>
      <c r="K1107" s="11">
        <v>4.5</v>
      </c>
      <c r="M1107" s="11" t="s">
        <v>35</v>
      </c>
    </row>
    <row r="1108" spans="1:13" x14ac:dyDescent="0.25">
      <c r="A1108" s="8">
        <v>41565</v>
      </c>
      <c r="B1108" s="9">
        <v>1</v>
      </c>
      <c r="C1108" s="10" t="s">
        <v>52</v>
      </c>
      <c r="D1108" s="10" t="s">
        <v>53</v>
      </c>
      <c r="E1108" s="11" t="s">
        <v>45</v>
      </c>
      <c r="F1108" s="10" t="s">
        <v>32</v>
      </c>
      <c r="G1108" s="13" t="s">
        <v>41</v>
      </c>
      <c r="H1108" s="11">
        <v>2</v>
      </c>
      <c r="I1108" s="11">
        <f t="shared" si="22"/>
        <v>0.1</v>
      </c>
      <c r="J1108" s="11">
        <v>24</v>
      </c>
      <c r="K1108" s="11">
        <v>4.5</v>
      </c>
      <c r="M1108" s="11" t="s">
        <v>35</v>
      </c>
    </row>
    <row r="1109" spans="1:13" x14ac:dyDescent="0.25">
      <c r="A1109" s="8">
        <v>41565</v>
      </c>
      <c r="B1109" s="9">
        <v>1</v>
      </c>
      <c r="C1109" s="10" t="s">
        <v>52</v>
      </c>
      <c r="D1109" s="10" t="s">
        <v>53</v>
      </c>
      <c r="E1109" s="11" t="s">
        <v>45</v>
      </c>
      <c r="F1109" s="10" t="s">
        <v>32</v>
      </c>
      <c r="G1109" s="13" t="s">
        <v>49</v>
      </c>
      <c r="H1109" s="11">
        <v>10</v>
      </c>
      <c r="I1109" s="11">
        <f t="shared" si="22"/>
        <v>0.5</v>
      </c>
      <c r="J1109" s="11">
        <v>24</v>
      </c>
      <c r="K1109" s="11">
        <v>4.5</v>
      </c>
      <c r="M1109" s="11" t="s">
        <v>35</v>
      </c>
    </row>
    <row r="1110" spans="1:13" x14ac:dyDescent="0.25">
      <c r="A1110" s="8">
        <v>41565</v>
      </c>
      <c r="B1110" s="9">
        <v>1</v>
      </c>
      <c r="C1110" s="10" t="s">
        <v>52</v>
      </c>
      <c r="D1110" s="10" t="s">
        <v>53</v>
      </c>
      <c r="E1110" s="11" t="s">
        <v>77</v>
      </c>
      <c r="F1110" s="10" t="s">
        <v>78</v>
      </c>
      <c r="G1110" s="13" t="s">
        <v>90</v>
      </c>
      <c r="H1110" s="11">
        <v>1</v>
      </c>
      <c r="I1110" s="11">
        <f t="shared" si="22"/>
        <v>0.05</v>
      </c>
      <c r="J1110" s="11">
        <v>24</v>
      </c>
      <c r="K1110" s="11">
        <v>4.5</v>
      </c>
      <c r="M1110" s="11" t="s">
        <v>35</v>
      </c>
    </row>
    <row r="1111" spans="1:13" x14ac:dyDescent="0.25">
      <c r="A1111" s="8">
        <v>41565</v>
      </c>
      <c r="B1111" s="9">
        <v>1</v>
      </c>
      <c r="C1111" s="10" t="s">
        <v>52</v>
      </c>
      <c r="D1111" s="10" t="s">
        <v>53</v>
      </c>
      <c r="E1111" s="11" t="s">
        <v>77</v>
      </c>
      <c r="F1111" s="10" t="s">
        <v>78</v>
      </c>
      <c r="G1111" s="14" t="s">
        <v>83</v>
      </c>
      <c r="H1111" s="11">
        <v>1</v>
      </c>
      <c r="I1111" s="11">
        <f t="shared" si="22"/>
        <v>0.05</v>
      </c>
      <c r="J1111" s="11">
        <v>24</v>
      </c>
      <c r="K1111" s="11">
        <v>4.5</v>
      </c>
      <c r="M1111" s="11" t="s">
        <v>35</v>
      </c>
    </row>
    <row r="1112" spans="1:13" x14ac:dyDescent="0.25">
      <c r="A1112" s="8">
        <v>41565</v>
      </c>
      <c r="B1112" s="9">
        <v>1</v>
      </c>
      <c r="C1112" s="10" t="s">
        <v>52</v>
      </c>
      <c r="D1112" s="10" t="s">
        <v>53</v>
      </c>
      <c r="E1112" s="11" t="s">
        <v>77</v>
      </c>
      <c r="F1112" s="10" t="s">
        <v>78</v>
      </c>
      <c r="G1112" s="13" t="s">
        <v>86</v>
      </c>
      <c r="H1112" s="11">
        <v>1</v>
      </c>
      <c r="I1112" s="11">
        <f t="shared" si="22"/>
        <v>0.05</v>
      </c>
      <c r="J1112" s="11">
        <v>24</v>
      </c>
      <c r="K1112" s="11">
        <v>4.5</v>
      </c>
      <c r="M1112" s="11" t="s">
        <v>35</v>
      </c>
    </row>
    <row r="1113" spans="1:13" x14ac:dyDescent="0.25">
      <c r="A1113" s="8">
        <v>41565</v>
      </c>
      <c r="B1113" s="9">
        <v>1</v>
      </c>
      <c r="C1113" s="10" t="s">
        <v>52</v>
      </c>
      <c r="D1113" s="10" t="s">
        <v>53</v>
      </c>
      <c r="E1113" s="11" t="s">
        <v>77</v>
      </c>
      <c r="F1113" s="10" t="s">
        <v>78</v>
      </c>
      <c r="G1113" s="13" t="s">
        <v>92</v>
      </c>
      <c r="H1113" s="11">
        <v>1</v>
      </c>
      <c r="I1113" s="11">
        <f t="shared" si="22"/>
        <v>0.05</v>
      </c>
      <c r="J1113" s="11">
        <v>24</v>
      </c>
      <c r="K1113" s="11">
        <v>4.5</v>
      </c>
      <c r="M1113" s="11" t="s">
        <v>35</v>
      </c>
    </row>
    <row r="1114" spans="1:13" x14ac:dyDescent="0.25">
      <c r="A1114" s="8">
        <v>41565</v>
      </c>
      <c r="B1114" s="9">
        <v>1</v>
      </c>
      <c r="C1114" s="10" t="s">
        <v>52</v>
      </c>
      <c r="D1114" s="10" t="s">
        <v>54</v>
      </c>
      <c r="E1114" s="11" t="s">
        <v>45</v>
      </c>
      <c r="F1114" s="10" t="s">
        <v>32</v>
      </c>
      <c r="G1114" s="13" t="s">
        <v>33</v>
      </c>
      <c r="H1114" s="11">
        <v>32</v>
      </c>
      <c r="I1114" s="11">
        <f t="shared" si="22"/>
        <v>1.6</v>
      </c>
      <c r="J1114" s="11">
        <v>24</v>
      </c>
      <c r="K1114" s="11">
        <v>4.7</v>
      </c>
      <c r="M1114" s="11" t="s">
        <v>35</v>
      </c>
    </row>
    <row r="1115" spans="1:13" x14ac:dyDescent="0.25">
      <c r="A1115" s="8">
        <v>41565</v>
      </c>
      <c r="B1115" s="9">
        <v>1</v>
      </c>
      <c r="C1115" s="10" t="s">
        <v>52</v>
      </c>
      <c r="D1115" s="10" t="s">
        <v>54</v>
      </c>
      <c r="E1115" s="11" t="s">
        <v>45</v>
      </c>
      <c r="F1115" s="10" t="s">
        <v>32</v>
      </c>
      <c r="G1115" s="14" t="s">
        <v>36</v>
      </c>
      <c r="H1115" s="11">
        <v>10</v>
      </c>
      <c r="I1115" s="11">
        <f t="shared" si="22"/>
        <v>0.5</v>
      </c>
      <c r="J1115" s="11">
        <v>24</v>
      </c>
      <c r="K1115" s="11">
        <v>4.7</v>
      </c>
      <c r="M1115" s="11" t="s">
        <v>35</v>
      </c>
    </row>
    <row r="1116" spans="1:13" x14ac:dyDescent="0.25">
      <c r="A1116" s="8">
        <v>41565</v>
      </c>
      <c r="B1116" s="9">
        <v>1</v>
      </c>
      <c r="C1116" s="10" t="s">
        <v>52</v>
      </c>
      <c r="D1116" s="10" t="s">
        <v>54</v>
      </c>
      <c r="E1116" s="11" t="s">
        <v>45</v>
      </c>
      <c r="F1116" s="10" t="s">
        <v>32</v>
      </c>
      <c r="G1116" s="13" t="s">
        <v>38</v>
      </c>
      <c r="H1116" s="11">
        <v>1</v>
      </c>
      <c r="I1116" s="11">
        <f t="shared" si="22"/>
        <v>0.05</v>
      </c>
      <c r="J1116" s="11">
        <v>24</v>
      </c>
      <c r="K1116" s="11">
        <v>4.7</v>
      </c>
      <c r="M1116" s="11" t="s">
        <v>35</v>
      </c>
    </row>
    <row r="1117" spans="1:13" x14ac:dyDescent="0.25">
      <c r="A1117" s="8">
        <v>41565</v>
      </c>
      <c r="B1117" s="9">
        <v>1</v>
      </c>
      <c r="C1117" s="10" t="s">
        <v>52</v>
      </c>
      <c r="D1117" s="10" t="s">
        <v>54</v>
      </c>
      <c r="E1117" s="11" t="s">
        <v>45</v>
      </c>
      <c r="F1117" s="10" t="s">
        <v>32</v>
      </c>
      <c r="G1117" s="13" t="s">
        <v>39</v>
      </c>
      <c r="H1117" s="11">
        <v>12</v>
      </c>
      <c r="I1117" s="11">
        <f t="shared" si="22"/>
        <v>0.6</v>
      </c>
      <c r="J1117" s="11">
        <v>24</v>
      </c>
      <c r="K1117" s="11">
        <v>4.7</v>
      </c>
      <c r="M1117" s="11" t="s">
        <v>35</v>
      </c>
    </row>
    <row r="1118" spans="1:13" x14ac:dyDescent="0.25">
      <c r="A1118" s="8">
        <v>41565</v>
      </c>
      <c r="B1118" s="9">
        <v>1</v>
      </c>
      <c r="C1118" s="10" t="s">
        <v>52</v>
      </c>
      <c r="D1118" s="10" t="s">
        <v>54</v>
      </c>
      <c r="E1118" s="11" t="s">
        <v>45</v>
      </c>
      <c r="F1118" s="10" t="s">
        <v>32</v>
      </c>
      <c r="G1118" s="13" t="s">
        <v>41</v>
      </c>
      <c r="H1118" s="11">
        <v>13</v>
      </c>
      <c r="I1118" s="11">
        <f t="shared" si="22"/>
        <v>0.65</v>
      </c>
      <c r="J1118" s="11">
        <v>24</v>
      </c>
      <c r="K1118" s="11">
        <v>4.7</v>
      </c>
      <c r="M1118" s="11" t="s">
        <v>35</v>
      </c>
    </row>
    <row r="1119" spans="1:13" x14ac:dyDescent="0.25">
      <c r="A1119" s="8">
        <v>41565</v>
      </c>
      <c r="B1119" s="9">
        <v>1</v>
      </c>
      <c r="C1119" s="10" t="s">
        <v>52</v>
      </c>
      <c r="D1119" s="10" t="s">
        <v>54</v>
      </c>
      <c r="E1119" s="11" t="s">
        <v>45</v>
      </c>
      <c r="F1119" s="10" t="s">
        <v>32</v>
      </c>
      <c r="G1119" s="13" t="s">
        <v>49</v>
      </c>
      <c r="H1119" s="11">
        <v>5</v>
      </c>
      <c r="I1119" s="11">
        <f t="shared" si="22"/>
        <v>0.25</v>
      </c>
      <c r="J1119" s="11">
        <v>24</v>
      </c>
      <c r="K1119" s="11">
        <v>4.7</v>
      </c>
      <c r="M1119" s="11" t="s">
        <v>35</v>
      </c>
    </row>
    <row r="1120" spans="1:13" x14ac:dyDescent="0.25">
      <c r="A1120" s="8">
        <v>41565</v>
      </c>
      <c r="B1120" s="9">
        <v>1</v>
      </c>
      <c r="C1120" s="10" t="s">
        <v>52</v>
      </c>
      <c r="D1120" s="10" t="s">
        <v>54</v>
      </c>
      <c r="E1120" s="11" t="s">
        <v>77</v>
      </c>
      <c r="F1120" s="10" t="s">
        <v>78</v>
      </c>
      <c r="G1120" s="13" t="s">
        <v>86</v>
      </c>
      <c r="H1120" s="11">
        <v>2</v>
      </c>
      <c r="I1120" s="11">
        <f t="shared" si="22"/>
        <v>0.1</v>
      </c>
      <c r="J1120" s="11">
        <v>24</v>
      </c>
      <c r="K1120" s="11">
        <v>4.7</v>
      </c>
      <c r="M1120" s="11" t="s">
        <v>35</v>
      </c>
    </row>
    <row r="1121" spans="1:27" x14ac:dyDescent="0.25">
      <c r="A1121" s="8">
        <v>41565</v>
      </c>
      <c r="B1121" s="9">
        <v>1</v>
      </c>
      <c r="C1121" s="10" t="s">
        <v>52</v>
      </c>
      <c r="D1121" s="10" t="s">
        <v>55</v>
      </c>
      <c r="E1121" s="11" t="s">
        <v>45</v>
      </c>
      <c r="F1121" s="10" t="s">
        <v>32</v>
      </c>
      <c r="G1121" s="13" t="s">
        <v>33</v>
      </c>
      <c r="H1121" s="11">
        <v>31</v>
      </c>
      <c r="I1121" s="11">
        <f t="shared" si="22"/>
        <v>1.55</v>
      </c>
      <c r="J1121" s="11">
        <v>24</v>
      </c>
      <c r="K1121" s="11">
        <v>4.5999999999999996</v>
      </c>
      <c r="M1121" s="11" t="s">
        <v>35</v>
      </c>
    </row>
    <row r="1122" spans="1:27" x14ac:dyDescent="0.25">
      <c r="A1122" s="8">
        <v>41565</v>
      </c>
      <c r="B1122" s="9">
        <v>1</v>
      </c>
      <c r="C1122" s="10" t="s">
        <v>52</v>
      </c>
      <c r="D1122" s="10" t="s">
        <v>55</v>
      </c>
      <c r="E1122" s="11" t="s">
        <v>45</v>
      </c>
      <c r="F1122" s="10" t="s">
        <v>32</v>
      </c>
      <c r="G1122" s="14" t="s">
        <v>36</v>
      </c>
      <c r="H1122" s="11">
        <v>10</v>
      </c>
      <c r="I1122" s="11">
        <f t="shared" si="22"/>
        <v>0.5</v>
      </c>
      <c r="J1122" s="11">
        <v>24</v>
      </c>
      <c r="K1122" s="11">
        <v>4.5999999999999996</v>
      </c>
      <c r="M1122" s="11" t="s">
        <v>35</v>
      </c>
    </row>
    <row r="1123" spans="1:27" x14ac:dyDescent="0.25">
      <c r="A1123" s="8">
        <v>41565</v>
      </c>
      <c r="B1123" s="9">
        <v>1</v>
      </c>
      <c r="C1123" s="10" t="s">
        <v>52</v>
      </c>
      <c r="D1123" s="10" t="s">
        <v>55</v>
      </c>
      <c r="E1123" s="11" t="s">
        <v>45</v>
      </c>
      <c r="F1123" s="10" t="s">
        <v>32</v>
      </c>
      <c r="G1123" s="13" t="s">
        <v>38</v>
      </c>
      <c r="H1123" s="11">
        <v>1</v>
      </c>
      <c r="I1123" s="11">
        <f t="shared" si="22"/>
        <v>0.05</v>
      </c>
      <c r="J1123" s="11">
        <v>24</v>
      </c>
      <c r="K1123" s="11">
        <v>4.5999999999999996</v>
      </c>
      <c r="M1123" s="11" t="s">
        <v>35</v>
      </c>
    </row>
    <row r="1124" spans="1:27" x14ac:dyDescent="0.25">
      <c r="A1124" s="8">
        <v>41565</v>
      </c>
      <c r="B1124" s="9">
        <v>1</v>
      </c>
      <c r="C1124" s="10" t="s">
        <v>52</v>
      </c>
      <c r="D1124" s="10" t="s">
        <v>55</v>
      </c>
      <c r="E1124" s="11" t="s">
        <v>45</v>
      </c>
      <c r="F1124" s="10" t="s">
        <v>32</v>
      </c>
      <c r="G1124" s="13" t="s">
        <v>39</v>
      </c>
      <c r="H1124" s="11">
        <v>5</v>
      </c>
      <c r="I1124" s="11">
        <f t="shared" si="22"/>
        <v>0.25</v>
      </c>
      <c r="J1124" s="11">
        <v>24</v>
      </c>
      <c r="K1124" s="11">
        <v>4.5999999999999996</v>
      </c>
      <c r="M1124" s="11" t="s">
        <v>35</v>
      </c>
    </row>
    <row r="1125" spans="1:27" x14ac:dyDescent="0.25">
      <c r="A1125" s="8">
        <v>41565</v>
      </c>
      <c r="B1125" s="9">
        <v>1</v>
      </c>
      <c r="C1125" s="10" t="s">
        <v>52</v>
      </c>
      <c r="D1125" s="10" t="s">
        <v>55</v>
      </c>
      <c r="E1125" s="11" t="s">
        <v>45</v>
      </c>
      <c r="F1125" s="10" t="s">
        <v>32</v>
      </c>
      <c r="G1125" s="13" t="s">
        <v>41</v>
      </c>
      <c r="H1125" s="11">
        <v>13</v>
      </c>
      <c r="I1125" s="11">
        <f t="shared" si="22"/>
        <v>0.65</v>
      </c>
      <c r="J1125" s="11">
        <v>24</v>
      </c>
      <c r="K1125" s="11">
        <v>4.5999999999999996</v>
      </c>
      <c r="M1125" s="11" t="s">
        <v>35</v>
      </c>
    </row>
    <row r="1126" spans="1:27" x14ac:dyDescent="0.25">
      <c r="A1126" s="8">
        <v>41565</v>
      </c>
      <c r="B1126" s="9">
        <v>1</v>
      </c>
      <c r="C1126" s="10" t="s">
        <v>52</v>
      </c>
      <c r="D1126" s="10" t="s">
        <v>55</v>
      </c>
      <c r="E1126" s="11" t="s">
        <v>45</v>
      </c>
      <c r="F1126" s="10" t="s">
        <v>32</v>
      </c>
      <c r="G1126" s="13" t="s">
        <v>49</v>
      </c>
      <c r="H1126" s="11">
        <v>3</v>
      </c>
      <c r="I1126" s="11">
        <f t="shared" si="22"/>
        <v>0.15</v>
      </c>
      <c r="J1126" s="11">
        <v>24</v>
      </c>
      <c r="K1126" s="11">
        <v>4.5999999999999996</v>
      </c>
      <c r="M1126" s="11" t="s">
        <v>35</v>
      </c>
    </row>
    <row r="1127" spans="1:27" x14ac:dyDescent="0.25">
      <c r="A1127" s="8">
        <v>41565</v>
      </c>
      <c r="B1127" s="9">
        <v>1</v>
      </c>
      <c r="C1127" s="10" t="s">
        <v>52</v>
      </c>
      <c r="D1127" s="10" t="s">
        <v>55</v>
      </c>
      <c r="E1127" s="11" t="s">
        <v>77</v>
      </c>
      <c r="F1127" s="10" t="s">
        <v>78</v>
      </c>
      <c r="G1127" s="13" t="s">
        <v>81</v>
      </c>
      <c r="H1127" s="11">
        <v>1</v>
      </c>
      <c r="I1127" s="11">
        <f t="shared" si="22"/>
        <v>0.05</v>
      </c>
      <c r="J1127" s="11">
        <v>24</v>
      </c>
      <c r="K1127" s="11">
        <v>4.5999999999999996</v>
      </c>
      <c r="M1127" s="11" t="s">
        <v>35</v>
      </c>
    </row>
    <row r="1128" spans="1:27" x14ac:dyDescent="0.25">
      <c r="A1128" s="8">
        <v>41568</v>
      </c>
      <c r="B1128" s="9">
        <v>2</v>
      </c>
      <c r="C1128" s="10" t="s">
        <v>52</v>
      </c>
      <c r="D1128" s="10" t="s">
        <v>53</v>
      </c>
      <c r="E1128" s="11" t="s">
        <v>162</v>
      </c>
      <c r="F1128" s="10" t="s">
        <v>78</v>
      </c>
      <c r="G1128" s="13" t="s">
        <v>83</v>
      </c>
      <c r="H1128" s="11">
        <v>1</v>
      </c>
      <c r="I1128" s="11">
        <f t="shared" si="22"/>
        <v>0.05</v>
      </c>
      <c r="J1128" s="11">
        <v>24</v>
      </c>
      <c r="K1128" s="11">
        <v>4.5</v>
      </c>
      <c r="M1128" s="11" t="s">
        <v>35</v>
      </c>
      <c r="V1128" s="11">
        <v>0</v>
      </c>
    </row>
    <row r="1129" spans="1:27" x14ac:dyDescent="0.25">
      <c r="A1129" s="8">
        <v>41568</v>
      </c>
      <c r="B1129" s="9">
        <v>2</v>
      </c>
      <c r="C1129" s="10" t="s">
        <v>52</v>
      </c>
      <c r="D1129" s="10" t="s">
        <v>53</v>
      </c>
      <c r="E1129" s="11" t="s">
        <v>162</v>
      </c>
      <c r="F1129" s="10" t="s">
        <v>78</v>
      </c>
      <c r="G1129" s="13" t="s">
        <v>86</v>
      </c>
      <c r="H1129" s="11">
        <v>2</v>
      </c>
      <c r="I1129" s="11">
        <f t="shared" si="22"/>
        <v>0.1</v>
      </c>
      <c r="J1129" s="11">
        <v>24</v>
      </c>
      <c r="K1129" s="11">
        <v>4.5</v>
      </c>
      <c r="M1129" s="11" t="s">
        <v>35</v>
      </c>
      <c r="V1129" s="11">
        <v>0</v>
      </c>
      <c r="Y1129" s="318"/>
      <c r="Z1129" s="318"/>
      <c r="AA1129" s="318"/>
    </row>
    <row r="1130" spans="1:27" x14ac:dyDescent="0.25">
      <c r="A1130" s="8">
        <v>41568</v>
      </c>
      <c r="B1130" s="9">
        <v>2</v>
      </c>
      <c r="C1130" s="10" t="s">
        <v>52</v>
      </c>
      <c r="D1130" s="10" t="s">
        <v>53</v>
      </c>
      <c r="E1130" s="11" t="s">
        <v>162</v>
      </c>
      <c r="F1130" s="10" t="s">
        <v>78</v>
      </c>
      <c r="G1130" s="14" t="s">
        <v>92</v>
      </c>
      <c r="H1130" s="11">
        <v>2</v>
      </c>
      <c r="I1130" s="11">
        <f t="shared" si="22"/>
        <v>0.1</v>
      </c>
      <c r="J1130" s="11">
        <v>24</v>
      </c>
      <c r="K1130" s="11">
        <v>4.5</v>
      </c>
      <c r="M1130" s="11" t="s">
        <v>35</v>
      </c>
      <c r="V1130" s="11">
        <v>0</v>
      </c>
      <c r="Y1130" s="318"/>
      <c r="Z1130" s="318"/>
      <c r="AA1130" s="318"/>
    </row>
    <row r="1131" spans="1:27" x14ac:dyDescent="0.25">
      <c r="A1131" s="8">
        <v>41568</v>
      </c>
      <c r="B1131" s="9">
        <v>2</v>
      </c>
      <c r="C1131" s="10" t="s">
        <v>52</v>
      </c>
      <c r="D1131" s="10" t="s">
        <v>54</v>
      </c>
      <c r="E1131" s="11" t="s">
        <v>162</v>
      </c>
      <c r="F1131" s="10" t="s">
        <v>78</v>
      </c>
      <c r="G1131" s="13" t="s">
        <v>86</v>
      </c>
      <c r="H1131" s="11">
        <v>1</v>
      </c>
      <c r="I1131" s="11">
        <f t="shared" ref="I1131:I1194" si="23">H1131/20</f>
        <v>0.05</v>
      </c>
      <c r="J1131" s="11">
        <v>24</v>
      </c>
      <c r="K1131" s="11">
        <v>4.7</v>
      </c>
      <c r="M1131" s="11" t="s">
        <v>35</v>
      </c>
      <c r="V1131" s="11">
        <v>0</v>
      </c>
    </row>
    <row r="1132" spans="1:27" x14ac:dyDescent="0.25">
      <c r="A1132" s="8">
        <v>41568</v>
      </c>
      <c r="B1132" s="9">
        <v>2</v>
      </c>
      <c r="C1132" s="10" t="s">
        <v>52</v>
      </c>
      <c r="D1132" s="10" t="s">
        <v>54</v>
      </c>
      <c r="E1132" s="11" t="s">
        <v>162</v>
      </c>
      <c r="F1132" s="10" t="s">
        <v>78</v>
      </c>
      <c r="G1132" s="13" t="s">
        <v>103</v>
      </c>
      <c r="H1132" s="11">
        <v>1</v>
      </c>
      <c r="I1132" s="11">
        <f t="shared" si="23"/>
        <v>0.05</v>
      </c>
      <c r="J1132" s="11">
        <v>24</v>
      </c>
      <c r="K1132" s="11">
        <v>4.7</v>
      </c>
      <c r="M1132" s="11" t="s">
        <v>35</v>
      </c>
      <c r="V1132" s="11">
        <v>0</v>
      </c>
    </row>
    <row r="1133" spans="1:27" x14ac:dyDescent="0.25">
      <c r="A1133" s="8">
        <v>41568</v>
      </c>
      <c r="B1133" s="9">
        <v>2</v>
      </c>
      <c r="C1133" s="10" t="s">
        <v>52</v>
      </c>
      <c r="D1133" s="10" t="s">
        <v>55</v>
      </c>
      <c r="E1133" s="11" t="s">
        <v>162</v>
      </c>
      <c r="F1133" s="10" t="s">
        <v>78</v>
      </c>
      <c r="G1133" s="14" t="s">
        <v>81</v>
      </c>
      <c r="H1133" s="11">
        <v>1</v>
      </c>
      <c r="I1133" s="11">
        <f t="shared" si="23"/>
        <v>0.05</v>
      </c>
      <c r="J1133" s="11">
        <v>24</v>
      </c>
      <c r="K1133" s="11">
        <v>4.5999999999999996</v>
      </c>
      <c r="M1133" s="11" t="s">
        <v>35</v>
      </c>
      <c r="V1133" s="11">
        <v>1</v>
      </c>
      <c r="W1133" s="11" t="s">
        <v>147</v>
      </c>
    </row>
    <row r="1134" spans="1:27" x14ac:dyDescent="0.25">
      <c r="A1134" s="8">
        <v>41579</v>
      </c>
      <c r="B1134" s="9">
        <v>3</v>
      </c>
      <c r="C1134" s="10" t="s">
        <v>52</v>
      </c>
      <c r="D1134" s="10" t="s">
        <v>53</v>
      </c>
      <c r="E1134" s="11" t="s">
        <v>27</v>
      </c>
      <c r="F1134" s="10" t="s">
        <v>78</v>
      </c>
      <c r="G1134" s="13" t="s">
        <v>86</v>
      </c>
      <c r="H1134" s="11">
        <v>1</v>
      </c>
      <c r="I1134" s="11">
        <f t="shared" si="23"/>
        <v>0.05</v>
      </c>
      <c r="J1134" s="11">
        <v>24</v>
      </c>
      <c r="K1134" s="11">
        <v>4.5</v>
      </c>
      <c r="M1134" s="11" t="s">
        <v>35</v>
      </c>
      <c r="V1134" s="11">
        <v>1</v>
      </c>
      <c r="W1134" s="11" t="s">
        <v>138</v>
      </c>
      <c r="X1134" s="11" t="s">
        <v>195</v>
      </c>
    </row>
    <row r="1135" spans="1:27" x14ac:dyDescent="0.25">
      <c r="A1135" s="8">
        <v>41579</v>
      </c>
      <c r="B1135" s="9">
        <v>3</v>
      </c>
      <c r="C1135" s="10" t="s">
        <v>52</v>
      </c>
      <c r="D1135" s="10" t="s">
        <v>53</v>
      </c>
      <c r="E1135" s="11" t="s">
        <v>27</v>
      </c>
      <c r="F1135" s="10" t="s">
        <v>78</v>
      </c>
      <c r="G1135" s="13" t="s">
        <v>86</v>
      </c>
      <c r="H1135" s="11">
        <v>1</v>
      </c>
      <c r="I1135" s="11">
        <f t="shared" si="23"/>
        <v>0.05</v>
      </c>
      <c r="J1135" s="11">
        <v>24</v>
      </c>
      <c r="K1135" s="11">
        <v>4.5</v>
      </c>
      <c r="M1135" s="11" t="s">
        <v>35</v>
      </c>
      <c r="V1135" s="11">
        <v>1</v>
      </c>
      <c r="W1135" s="11" t="s">
        <v>150</v>
      </c>
      <c r="X1135" s="11" t="s">
        <v>151</v>
      </c>
    </row>
    <row r="1136" spans="1:27" x14ac:dyDescent="0.25">
      <c r="A1136" s="8">
        <v>41579</v>
      </c>
      <c r="B1136" s="9">
        <v>3</v>
      </c>
      <c r="C1136" s="10" t="s">
        <v>52</v>
      </c>
      <c r="D1136" s="10" t="s">
        <v>53</v>
      </c>
      <c r="E1136" s="11" t="s">
        <v>27</v>
      </c>
      <c r="F1136" s="10" t="s">
        <v>78</v>
      </c>
      <c r="G1136" s="13" t="s">
        <v>79</v>
      </c>
      <c r="H1136" s="11">
        <v>2</v>
      </c>
      <c r="I1136" s="11">
        <f t="shared" si="23"/>
        <v>0.1</v>
      </c>
      <c r="J1136" s="11">
        <v>24</v>
      </c>
      <c r="K1136" s="11">
        <v>4.5</v>
      </c>
      <c r="M1136" s="11" t="s">
        <v>35</v>
      </c>
      <c r="V1136" s="11">
        <v>0</v>
      </c>
    </row>
    <row r="1137" spans="1:24" x14ac:dyDescent="0.25">
      <c r="A1137" s="8">
        <v>41579</v>
      </c>
      <c r="B1137" s="9">
        <v>3</v>
      </c>
      <c r="C1137" s="10" t="s">
        <v>52</v>
      </c>
      <c r="D1137" s="10" t="s">
        <v>53</v>
      </c>
      <c r="E1137" s="11" t="s">
        <v>27</v>
      </c>
      <c r="F1137" s="10" t="s">
        <v>78</v>
      </c>
      <c r="G1137" s="13" t="s">
        <v>86</v>
      </c>
      <c r="H1137" s="11">
        <v>1</v>
      </c>
      <c r="I1137" s="11">
        <f t="shared" si="23"/>
        <v>0.05</v>
      </c>
      <c r="J1137" s="11">
        <v>24</v>
      </c>
      <c r="K1137" s="11">
        <v>4.5</v>
      </c>
      <c r="M1137" s="11" t="s">
        <v>35</v>
      </c>
      <c r="V1137" s="11">
        <v>0</v>
      </c>
    </row>
    <row r="1138" spans="1:24" x14ac:dyDescent="0.25">
      <c r="A1138" s="8">
        <v>41579</v>
      </c>
      <c r="B1138" s="9">
        <v>3</v>
      </c>
      <c r="C1138" s="10" t="s">
        <v>52</v>
      </c>
      <c r="D1138" s="10" t="s">
        <v>53</v>
      </c>
      <c r="E1138" s="11" t="s">
        <v>27</v>
      </c>
      <c r="F1138" s="10" t="s">
        <v>78</v>
      </c>
      <c r="G1138" s="13" t="s">
        <v>81</v>
      </c>
      <c r="H1138" s="11">
        <v>0</v>
      </c>
      <c r="I1138" s="11">
        <f t="shared" si="23"/>
        <v>0</v>
      </c>
      <c r="J1138" s="11">
        <v>24</v>
      </c>
      <c r="K1138" s="11">
        <v>4.5</v>
      </c>
      <c r="M1138" s="11" t="s">
        <v>35</v>
      </c>
      <c r="V1138" s="11">
        <v>0</v>
      </c>
    </row>
    <row r="1139" spans="1:24" x14ac:dyDescent="0.25">
      <c r="A1139" s="8">
        <v>41579</v>
      </c>
      <c r="B1139" s="9">
        <v>3</v>
      </c>
      <c r="C1139" s="10" t="s">
        <v>52</v>
      </c>
      <c r="D1139" s="10" t="s">
        <v>53</v>
      </c>
      <c r="E1139" s="11" t="s">
        <v>27</v>
      </c>
      <c r="F1139" s="10" t="s">
        <v>78</v>
      </c>
      <c r="G1139" s="13" t="s">
        <v>92</v>
      </c>
      <c r="H1139" s="11">
        <v>0</v>
      </c>
      <c r="I1139" s="11">
        <f t="shared" si="23"/>
        <v>0</v>
      </c>
      <c r="J1139" s="11">
        <v>24</v>
      </c>
      <c r="K1139" s="11">
        <v>4.5</v>
      </c>
      <c r="M1139" s="11" t="s">
        <v>35</v>
      </c>
      <c r="V1139" s="11">
        <v>0</v>
      </c>
    </row>
    <row r="1140" spans="1:24" x14ac:dyDescent="0.25">
      <c r="A1140" s="8">
        <v>41579</v>
      </c>
      <c r="B1140" s="9">
        <v>3</v>
      </c>
      <c r="C1140" s="10" t="s">
        <v>52</v>
      </c>
      <c r="D1140" s="10" t="s">
        <v>55</v>
      </c>
      <c r="E1140" s="11" t="s">
        <v>27</v>
      </c>
      <c r="F1140" s="10" t="s">
        <v>78</v>
      </c>
      <c r="G1140" s="14" t="s">
        <v>86</v>
      </c>
      <c r="H1140" s="11">
        <v>1</v>
      </c>
      <c r="I1140" s="11">
        <f t="shared" si="23"/>
        <v>0.05</v>
      </c>
      <c r="J1140" s="11">
        <v>24</v>
      </c>
      <c r="K1140" s="11">
        <v>4.5999999999999996</v>
      </c>
      <c r="M1140" s="11" t="s">
        <v>35</v>
      </c>
      <c r="V1140" s="11">
        <v>0</v>
      </c>
      <c r="X1140" s="11" t="s">
        <v>200</v>
      </c>
    </row>
    <row r="1141" spans="1:24" x14ac:dyDescent="0.25">
      <c r="A1141" s="8">
        <v>41579</v>
      </c>
      <c r="B1141" s="9">
        <v>3</v>
      </c>
      <c r="C1141" s="10" t="s">
        <v>52</v>
      </c>
      <c r="D1141" s="10" t="s">
        <v>55</v>
      </c>
      <c r="E1141" s="11" t="s">
        <v>27</v>
      </c>
      <c r="F1141" s="10" t="s">
        <v>78</v>
      </c>
      <c r="G1141" s="13" t="s">
        <v>81</v>
      </c>
      <c r="H1141" s="11">
        <v>1</v>
      </c>
      <c r="I1141" s="11">
        <f t="shared" si="23"/>
        <v>0.05</v>
      </c>
      <c r="J1141" s="11">
        <v>24</v>
      </c>
      <c r="K1141" s="11">
        <v>4.5999999999999996</v>
      </c>
      <c r="M1141" s="11" t="s">
        <v>35</v>
      </c>
      <c r="V1141" s="11">
        <v>0</v>
      </c>
      <c r="X1141" s="11" t="s">
        <v>168</v>
      </c>
    </row>
    <row r="1142" spans="1:24" x14ac:dyDescent="0.25">
      <c r="A1142" s="8">
        <v>41585</v>
      </c>
      <c r="B1142" s="9">
        <v>4</v>
      </c>
      <c r="C1142" s="10" t="s">
        <v>52</v>
      </c>
      <c r="D1142" s="10" t="s">
        <v>53</v>
      </c>
      <c r="E1142" s="11" t="s">
        <v>27</v>
      </c>
      <c r="F1142" s="10" t="s">
        <v>78</v>
      </c>
      <c r="G1142" s="13" t="s">
        <v>86</v>
      </c>
      <c r="H1142" s="11">
        <v>1</v>
      </c>
      <c r="I1142" s="11">
        <f t="shared" si="23"/>
        <v>0.05</v>
      </c>
      <c r="J1142" s="11">
        <v>24</v>
      </c>
      <c r="K1142" s="11">
        <v>4.5</v>
      </c>
      <c r="M1142" s="11" t="s">
        <v>35</v>
      </c>
      <c r="S1142" s="16"/>
      <c r="V1142" s="11">
        <v>0</v>
      </c>
      <c r="W1142" s="11" t="s">
        <v>183</v>
      </c>
      <c r="X1142" s="11" t="s">
        <v>230</v>
      </c>
    </row>
    <row r="1143" spans="1:24" x14ac:dyDescent="0.25">
      <c r="A1143" s="8">
        <v>41585</v>
      </c>
      <c r="B1143" s="9">
        <v>4</v>
      </c>
      <c r="C1143" s="10" t="s">
        <v>52</v>
      </c>
      <c r="D1143" s="10" t="s">
        <v>53</v>
      </c>
      <c r="E1143" s="11" t="s">
        <v>27</v>
      </c>
      <c r="F1143" s="10" t="s">
        <v>78</v>
      </c>
      <c r="G1143" s="13" t="s">
        <v>86</v>
      </c>
      <c r="H1143" s="11">
        <v>1</v>
      </c>
      <c r="I1143" s="11">
        <f t="shared" si="23"/>
        <v>0.05</v>
      </c>
      <c r="J1143" s="11">
        <v>24</v>
      </c>
      <c r="K1143" s="11">
        <v>4.5</v>
      </c>
      <c r="M1143" s="11" t="s">
        <v>35</v>
      </c>
      <c r="S1143" s="16"/>
      <c r="V1143" s="11">
        <v>0</v>
      </c>
    </row>
    <row r="1144" spans="1:24" x14ac:dyDescent="0.25">
      <c r="A1144" s="8">
        <v>41585</v>
      </c>
      <c r="B1144" s="9">
        <v>4</v>
      </c>
      <c r="C1144" s="10" t="s">
        <v>52</v>
      </c>
      <c r="D1144" s="10" t="s">
        <v>53</v>
      </c>
      <c r="E1144" s="11" t="s">
        <v>27</v>
      </c>
      <c r="F1144" s="10" t="s">
        <v>78</v>
      </c>
      <c r="G1144" s="13" t="s">
        <v>92</v>
      </c>
      <c r="H1144" s="11">
        <v>1</v>
      </c>
      <c r="I1144" s="11">
        <f t="shared" si="23"/>
        <v>0.05</v>
      </c>
      <c r="J1144" s="11">
        <v>24</v>
      </c>
      <c r="K1144" s="11">
        <v>4.5</v>
      </c>
      <c r="M1144" s="11" t="s">
        <v>35</v>
      </c>
      <c r="S1144" s="16"/>
      <c r="V1144" s="11">
        <v>0</v>
      </c>
    </row>
    <row r="1145" spans="1:24" x14ac:dyDescent="0.25">
      <c r="A1145" s="8">
        <v>41585</v>
      </c>
      <c r="B1145" s="9">
        <v>4</v>
      </c>
      <c r="C1145" s="10" t="s">
        <v>52</v>
      </c>
      <c r="D1145" s="10" t="s">
        <v>53</v>
      </c>
      <c r="E1145" s="11" t="s">
        <v>27</v>
      </c>
      <c r="F1145" s="10" t="s">
        <v>78</v>
      </c>
      <c r="G1145" s="13" t="s">
        <v>89</v>
      </c>
      <c r="H1145" s="11">
        <v>1</v>
      </c>
      <c r="I1145" s="11">
        <f t="shared" si="23"/>
        <v>0.05</v>
      </c>
      <c r="J1145" s="11">
        <v>24</v>
      </c>
      <c r="K1145" s="11">
        <v>4.5</v>
      </c>
      <c r="M1145" s="11" t="s">
        <v>35</v>
      </c>
      <c r="S1145" s="16"/>
      <c r="V1145" s="11">
        <v>0</v>
      </c>
    </row>
    <row r="1146" spans="1:24" x14ac:dyDescent="0.25">
      <c r="A1146" s="8">
        <v>41585</v>
      </c>
      <c r="B1146" s="9">
        <v>4</v>
      </c>
      <c r="C1146" s="10" t="s">
        <v>52</v>
      </c>
      <c r="D1146" s="10" t="s">
        <v>55</v>
      </c>
      <c r="E1146" s="11" t="s">
        <v>27</v>
      </c>
      <c r="F1146" s="10" t="s">
        <v>78</v>
      </c>
      <c r="G1146" s="13" t="s">
        <v>86</v>
      </c>
      <c r="H1146" s="11">
        <v>1</v>
      </c>
      <c r="I1146" s="11">
        <f t="shared" si="23"/>
        <v>0.05</v>
      </c>
      <c r="J1146" s="11">
        <v>24</v>
      </c>
      <c r="K1146" s="11">
        <v>4.5999999999999996</v>
      </c>
      <c r="M1146" s="11" t="s">
        <v>35</v>
      </c>
      <c r="V1146" s="11">
        <v>0</v>
      </c>
      <c r="X1146" s="11" t="s">
        <v>183</v>
      </c>
    </row>
    <row r="1147" spans="1:24" x14ac:dyDescent="0.25">
      <c r="A1147" s="8">
        <v>41585</v>
      </c>
      <c r="B1147" s="9">
        <v>4</v>
      </c>
      <c r="C1147" s="10" t="s">
        <v>52</v>
      </c>
      <c r="D1147" s="10" t="s">
        <v>55</v>
      </c>
      <c r="E1147" s="11" t="s">
        <v>27</v>
      </c>
      <c r="F1147" s="10" t="s">
        <v>78</v>
      </c>
      <c r="G1147" s="13" t="s">
        <v>86</v>
      </c>
      <c r="H1147" s="11">
        <v>1</v>
      </c>
      <c r="I1147" s="11">
        <f t="shared" si="23"/>
        <v>0.05</v>
      </c>
      <c r="J1147" s="11">
        <v>24</v>
      </c>
      <c r="K1147" s="11">
        <v>4.5999999999999996</v>
      </c>
      <c r="M1147" s="11" t="s">
        <v>35</v>
      </c>
      <c r="V1147" s="11">
        <v>0</v>
      </c>
    </row>
    <row r="1148" spans="1:24" x14ac:dyDescent="0.25">
      <c r="A1148" s="8">
        <v>41565</v>
      </c>
      <c r="B1148" s="9">
        <v>1</v>
      </c>
      <c r="C1148" s="10" t="s">
        <v>56</v>
      </c>
      <c r="D1148" s="10" t="s">
        <v>57</v>
      </c>
      <c r="E1148" s="11" t="s">
        <v>45</v>
      </c>
      <c r="F1148" s="10" t="s">
        <v>32</v>
      </c>
      <c r="G1148" s="13" t="s">
        <v>33</v>
      </c>
      <c r="H1148" s="11">
        <v>6</v>
      </c>
      <c r="I1148" s="11">
        <f t="shared" si="23"/>
        <v>0.3</v>
      </c>
      <c r="J1148" s="11">
        <v>26</v>
      </c>
      <c r="K1148" s="11">
        <v>4.9000000000000004</v>
      </c>
      <c r="M1148" s="11" t="s">
        <v>35</v>
      </c>
    </row>
    <row r="1149" spans="1:24" x14ac:dyDescent="0.25">
      <c r="A1149" s="8">
        <v>41565</v>
      </c>
      <c r="B1149" s="9">
        <v>1</v>
      </c>
      <c r="C1149" s="10" t="s">
        <v>56</v>
      </c>
      <c r="D1149" s="10" t="s">
        <v>57</v>
      </c>
      <c r="E1149" s="11" t="s">
        <v>45</v>
      </c>
      <c r="F1149" s="10" t="s">
        <v>32</v>
      </c>
      <c r="G1149" s="14" t="s">
        <v>36</v>
      </c>
      <c r="H1149" s="11">
        <v>2</v>
      </c>
      <c r="I1149" s="11">
        <f t="shared" si="23"/>
        <v>0.1</v>
      </c>
      <c r="J1149" s="11">
        <v>26</v>
      </c>
      <c r="K1149" s="11">
        <v>4.9000000000000004</v>
      </c>
      <c r="M1149" s="11" t="s">
        <v>35</v>
      </c>
    </row>
    <row r="1150" spans="1:24" x14ac:dyDescent="0.25">
      <c r="A1150" s="8">
        <v>41565</v>
      </c>
      <c r="B1150" s="9">
        <v>1</v>
      </c>
      <c r="C1150" s="10" t="s">
        <v>56</v>
      </c>
      <c r="D1150" s="10" t="s">
        <v>57</v>
      </c>
      <c r="E1150" s="11" t="s">
        <v>45</v>
      </c>
      <c r="F1150" s="10" t="s">
        <v>32</v>
      </c>
      <c r="G1150" s="13" t="s">
        <v>38</v>
      </c>
      <c r="H1150" s="11">
        <v>2</v>
      </c>
      <c r="I1150" s="11">
        <f t="shared" si="23"/>
        <v>0.1</v>
      </c>
      <c r="J1150" s="11">
        <v>26</v>
      </c>
      <c r="K1150" s="11">
        <v>4.9000000000000004</v>
      </c>
      <c r="M1150" s="11" t="s">
        <v>35</v>
      </c>
    </row>
    <row r="1151" spans="1:24" x14ac:dyDescent="0.25">
      <c r="A1151" s="8">
        <v>41565</v>
      </c>
      <c r="B1151" s="9">
        <v>1</v>
      </c>
      <c r="C1151" s="10" t="s">
        <v>56</v>
      </c>
      <c r="D1151" s="10" t="s">
        <v>57</v>
      </c>
      <c r="E1151" s="11" t="s">
        <v>45</v>
      </c>
      <c r="F1151" s="10" t="s">
        <v>32</v>
      </c>
      <c r="G1151" s="13" t="s">
        <v>39</v>
      </c>
      <c r="H1151" s="11">
        <v>4</v>
      </c>
      <c r="I1151" s="11">
        <f t="shared" si="23"/>
        <v>0.2</v>
      </c>
      <c r="J1151" s="11">
        <v>26</v>
      </c>
      <c r="K1151" s="11">
        <v>4.9000000000000004</v>
      </c>
      <c r="M1151" s="11" t="s">
        <v>35</v>
      </c>
    </row>
    <row r="1152" spans="1:24" x14ac:dyDescent="0.25">
      <c r="A1152" s="8">
        <v>41565</v>
      </c>
      <c r="B1152" s="9">
        <v>1</v>
      </c>
      <c r="C1152" s="10" t="s">
        <v>56</v>
      </c>
      <c r="D1152" s="10" t="s">
        <v>57</v>
      </c>
      <c r="E1152" s="11" t="s">
        <v>45</v>
      </c>
      <c r="F1152" s="10" t="s">
        <v>32</v>
      </c>
      <c r="G1152" s="13" t="s">
        <v>40</v>
      </c>
      <c r="H1152" s="11">
        <v>1</v>
      </c>
      <c r="I1152" s="11">
        <f t="shared" si="23"/>
        <v>0.05</v>
      </c>
      <c r="J1152" s="11">
        <v>26</v>
      </c>
      <c r="K1152" s="11">
        <v>4.9000000000000004</v>
      </c>
      <c r="M1152" s="11" t="s">
        <v>35</v>
      </c>
    </row>
    <row r="1153" spans="1:24" x14ac:dyDescent="0.25">
      <c r="A1153" s="8">
        <v>41565</v>
      </c>
      <c r="B1153" s="9">
        <v>1</v>
      </c>
      <c r="C1153" s="10" t="s">
        <v>56</v>
      </c>
      <c r="D1153" s="10" t="s">
        <v>57</v>
      </c>
      <c r="E1153" s="11" t="s">
        <v>77</v>
      </c>
      <c r="F1153" s="10" t="s">
        <v>78</v>
      </c>
      <c r="G1153" s="13" t="s">
        <v>90</v>
      </c>
      <c r="H1153" s="11">
        <v>2</v>
      </c>
      <c r="I1153" s="11">
        <f t="shared" si="23"/>
        <v>0.1</v>
      </c>
      <c r="J1153" s="11">
        <v>26</v>
      </c>
      <c r="K1153" s="11">
        <v>4.9000000000000004</v>
      </c>
      <c r="M1153" s="11" t="s">
        <v>35</v>
      </c>
    </row>
    <row r="1154" spans="1:24" x14ac:dyDescent="0.25">
      <c r="A1154" s="8">
        <v>41565</v>
      </c>
      <c r="B1154" s="9">
        <v>1</v>
      </c>
      <c r="C1154" s="10" t="s">
        <v>56</v>
      </c>
      <c r="D1154" s="10" t="s">
        <v>57</v>
      </c>
      <c r="E1154" s="11" t="s">
        <v>77</v>
      </c>
      <c r="F1154" s="10" t="s">
        <v>78</v>
      </c>
      <c r="G1154" s="13" t="s">
        <v>83</v>
      </c>
      <c r="H1154" s="11">
        <v>1</v>
      </c>
      <c r="I1154" s="11">
        <f t="shared" si="23"/>
        <v>0.05</v>
      </c>
      <c r="J1154" s="11">
        <v>26</v>
      </c>
      <c r="K1154" s="11">
        <v>4.9000000000000004</v>
      </c>
      <c r="M1154" s="11" t="s">
        <v>35</v>
      </c>
    </row>
    <row r="1155" spans="1:24" x14ac:dyDescent="0.25">
      <c r="A1155" s="8">
        <v>41565</v>
      </c>
      <c r="B1155" s="9">
        <v>1</v>
      </c>
      <c r="C1155" s="10" t="s">
        <v>56</v>
      </c>
      <c r="D1155" s="10" t="s">
        <v>57</v>
      </c>
      <c r="E1155" s="11" t="s">
        <v>77</v>
      </c>
      <c r="F1155" s="10" t="s">
        <v>78</v>
      </c>
      <c r="G1155" s="13" t="s">
        <v>89</v>
      </c>
      <c r="H1155" s="11">
        <v>2</v>
      </c>
      <c r="I1155" s="11">
        <f t="shared" si="23"/>
        <v>0.1</v>
      </c>
      <c r="J1155" s="11">
        <v>26</v>
      </c>
      <c r="K1155" s="11">
        <v>4.9000000000000004</v>
      </c>
      <c r="M1155" s="11" t="s">
        <v>35</v>
      </c>
    </row>
    <row r="1156" spans="1:24" x14ac:dyDescent="0.25">
      <c r="A1156" s="8">
        <v>41565</v>
      </c>
      <c r="B1156" s="9">
        <v>1</v>
      </c>
      <c r="C1156" s="10" t="s">
        <v>56</v>
      </c>
      <c r="D1156" s="10" t="s">
        <v>57</v>
      </c>
      <c r="E1156" s="11" t="s">
        <v>77</v>
      </c>
      <c r="F1156" s="10" t="s">
        <v>78</v>
      </c>
      <c r="G1156" s="13" t="s">
        <v>81</v>
      </c>
      <c r="H1156" s="11">
        <v>1</v>
      </c>
      <c r="I1156" s="11">
        <f t="shared" si="23"/>
        <v>0.05</v>
      </c>
      <c r="J1156" s="11">
        <v>26</v>
      </c>
      <c r="K1156" s="11">
        <v>4.9000000000000004</v>
      </c>
      <c r="M1156" s="11" t="s">
        <v>35</v>
      </c>
    </row>
    <row r="1157" spans="1:24" x14ac:dyDescent="0.25">
      <c r="A1157" s="8">
        <v>41565</v>
      </c>
      <c r="B1157" s="9">
        <v>1</v>
      </c>
      <c r="C1157" s="10" t="s">
        <v>56</v>
      </c>
      <c r="D1157" s="10" t="s">
        <v>58</v>
      </c>
      <c r="E1157" s="11" t="s">
        <v>45</v>
      </c>
      <c r="F1157" s="10" t="s">
        <v>32</v>
      </c>
      <c r="G1157" s="13" t="s">
        <v>41</v>
      </c>
      <c r="H1157" s="11">
        <v>3</v>
      </c>
      <c r="I1157" s="11">
        <f t="shared" si="23"/>
        <v>0.15</v>
      </c>
      <c r="J1157" s="11">
        <v>26</v>
      </c>
      <c r="K1157" s="11">
        <v>4.8</v>
      </c>
      <c r="M1157" s="11" t="s">
        <v>35</v>
      </c>
      <c r="X1157" s="11" t="s">
        <v>59</v>
      </c>
    </row>
    <row r="1158" spans="1:24" x14ac:dyDescent="0.25">
      <c r="A1158" s="8">
        <v>41565</v>
      </c>
      <c r="B1158" s="9">
        <v>1</v>
      </c>
      <c r="C1158" s="10" t="s">
        <v>56</v>
      </c>
      <c r="D1158" s="10" t="s">
        <v>58</v>
      </c>
      <c r="E1158" s="11" t="s">
        <v>45</v>
      </c>
      <c r="F1158" s="10" t="s">
        <v>32</v>
      </c>
      <c r="G1158" s="13" t="s">
        <v>33</v>
      </c>
      <c r="H1158" s="11">
        <v>5</v>
      </c>
      <c r="I1158" s="11">
        <f t="shared" si="23"/>
        <v>0.25</v>
      </c>
      <c r="J1158" s="11">
        <v>26</v>
      </c>
      <c r="K1158" s="11">
        <v>4.8</v>
      </c>
      <c r="M1158" s="11" t="s">
        <v>35</v>
      </c>
    </row>
    <row r="1159" spans="1:24" x14ac:dyDescent="0.25">
      <c r="A1159" s="8">
        <v>41565</v>
      </c>
      <c r="B1159" s="9">
        <v>1</v>
      </c>
      <c r="C1159" s="10" t="s">
        <v>56</v>
      </c>
      <c r="D1159" s="10" t="s">
        <v>58</v>
      </c>
      <c r="E1159" s="11" t="s">
        <v>45</v>
      </c>
      <c r="F1159" s="10" t="s">
        <v>32</v>
      </c>
      <c r="G1159" s="14" t="s">
        <v>36</v>
      </c>
      <c r="H1159" s="11">
        <v>4</v>
      </c>
      <c r="I1159" s="11">
        <f t="shared" si="23"/>
        <v>0.2</v>
      </c>
      <c r="J1159" s="11">
        <v>26</v>
      </c>
      <c r="K1159" s="11">
        <v>4.8</v>
      </c>
      <c r="M1159" s="11" t="s">
        <v>35</v>
      </c>
    </row>
    <row r="1160" spans="1:24" x14ac:dyDescent="0.25">
      <c r="A1160" s="8">
        <v>41565</v>
      </c>
      <c r="B1160" s="9">
        <v>1</v>
      </c>
      <c r="C1160" s="10" t="s">
        <v>56</v>
      </c>
      <c r="D1160" s="10" t="s">
        <v>58</v>
      </c>
      <c r="E1160" s="11" t="s">
        <v>77</v>
      </c>
      <c r="F1160" s="10" t="s">
        <v>78</v>
      </c>
      <c r="G1160" s="13" t="s">
        <v>79</v>
      </c>
      <c r="H1160" s="11">
        <v>1</v>
      </c>
      <c r="I1160" s="11">
        <f t="shared" si="23"/>
        <v>0.05</v>
      </c>
      <c r="J1160" s="11">
        <v>26</v>
      </c>
      <c r="K1160" s="11">
        <v>4.8</v>
      </c>
      <c r="M1160" s="11" t="s">
        <v>35</v>
      </c>
    </row>
    <row r="1161" spans="1:24" x14ac:dyDescent="0.25">
      <c r="A1161" s="8">
        <v>41565</v>
      </c>
      <c r="B1161" s="9">
        <v>1</v>
      </c>
      <c r="C1161" s="10" t="s">
        <v>56</v>
      </c>
      <c r="D1161" s="10" t="s">
        <v>58</v>
      </c>
      <c r="E1161" s="11" t="s">
        <v>77</v>
      </c>
      <c r="F1161" s="10" t="s">
        <v>78</v>
      </c>
      <c r="G1161" s="13" t="s">
        <v>90</v>
      </c>
      <c r="H1161" s="11">
        <v>1</v>
      </c>
      <c r="I1161" s="11">
        <f t="shared" si="23"/>
        <v>0.05</v>
      </c>
      <c r="J1161" s="11">
        <v>26</v>
      </c>
      <c r="K1161" s="11">
        <v>4.8</v>
      </c>
      <c r="M1161" s="11" t="s">
        <v>35</v>
      </c>
    </row>
    <row r="1162" spans="1:24" x14ac:dyDescent="0.25">
      <c r="A1162" s="8">
        <v>41565</v>
      </c>
      <c r="B1162" s="9">
        <v>1</v>
      </c>
      <c r="C1162" s="10" t="s">
        <v>56</v>
      </c>
      <c r="D1162" s="10" t="s">
        <v>58</v>
      </c>
      <c r="E1162" s="11" t="s">
        <v>77</v>
      </c>
      <c r="F1162" s="10" t="s">
        <v>78</v>
      </c>
      <c r="G1162" s="13" t="s">
        <v>81</v>
      </c>
      <c r="H1162" s="11">
        <v>3</v>
      </c>
      <c r="I1162" s="11">
        <f t="shared" si="23"/>
        <v>0.15</v>
      </c>
      <c r="J1162" s="11">
        <v>26</v>
      </c>
      <c r="K1162" s="11">
        <v>4.8</v>
      </c>
      <c r="M1162" s="11" t="s">
        <v>35</v>
      </c>
    </row>
    <row r="1163" spans="1:24" x14ac:dyDescent="0.25">
      <c r="A1163" s="8">
        <v>41565</v>
      </c>
      <c r="B1163" s="9">
        <v>1</v>
      </c>
      <c r="C1163" s="10" t="s">
        <v>56</v>
      </c>
      <c r="D1163" s="10" t="s">
        <v>58</v>
      </c>
      <c r="E1163" s="11" t="s">
        <v>77</v>
      </c>
      <c r="F1163" s="10" t="s">
        <v>78</v>
      </c>
      <c r="G1163" s="13" t="s">
        <v>86</v>
      </c>
      <c r="H1163" s="11">
        <v>1</v>
      </c>
      <c r="I1163" s="11">
        <f t="shared" si="23"/>
        <v>0.05</v>
      </c>
      <c r="J1163" s="11">
        <v>26</v>
      </c>
      <c r="K1163" s="11">
        <v>4.8</v>
      </c>
      <c r="M1163" s="11" t="s">
        <v>35</v>
      </c>
    </row>
    <row r="1164" spans="1:24" x14ac:dyDescent="0.25">
      <c r="A1164" s="8">
        <v>41565</v>
      </c>
      <c r="B1164" s="9">
        <v>1</v>
      </c>
      <c r="C1164" s="10" t="s">
        <v>56</v>
      </c>
      <c r="D1164" s="10" t="s">
        <v>60</v>
      </c>
      <c r="E1164" s="11" t="s">
        <v>45</v>
      </c>
      <c r="F1164" s="10" t="s">
        <v>32</v>
      </c>
      <c r="G1164" s="13" t="s">
        <v>33</v>
      </c>
      <c r="H1164" s="11">
        <v>10</v>
      </c>
      <c r="I1164" s="11">
        <f t="shared" si="23"/>
        <v>0.5</v>
      </c>
      <c r="J1164" s="11">
        <v>26</v>
      </c>
      <c r="K1164" s="11">
        <v>4.8</v>
      </c>
      <c r="M1164" s="11" t="s">
        <v>35</v>
      </c>
    </row>
    <row r="1165" spans="1:24" x14ac:dyDescent="0.25">
      <c r="A1165" s="8">
        <v>41565</v>
      </c>
      <c r="B1165" s="9">
        <v>1</v>
      </c>
      <c r="C1165" s="10" t="s">
        <v>56</v>
      </c>
      <c r="D1165" s="10" t="s">
        <v>60</v>
      </c>
      <c r="E1165" s="11" t="s">
        <v>45</v>
      </c>
      <c r="F1165" s="10" t="s">
        <v>32</v>
      </c>
      <c r="G1165" s="14" t="s">
        <v>36</v>
      </c>
      <c r="H1165" s="11">
        <v>10</v>
      </c>
      <c r="I1165" s="11">
        <f t="shared" si="23"/>
        <v>0.5</v>
      </c>
      <c r="J1165" s="11">
        <v>26</v>
      </c>
      <c r="K1165" s="11">
        <v>4.8</v>
      </c>
      <c r="M1165" s="11" t="s">
        <v>35</v>
      </c>
    </row>
    <row r="1166" spans="1:24" x14ac:dyDescent="0.25">
      <c r="A1166" s="8">
        <v>41565</v>
      </c>
      <c r="B1166" s="9">
        <v>1</v>
      </c>
      <c r="C1166" s="10" t="s">
        <v>56</v>
      </c>
      <c r="D1166" s="10" t="s">
        <v>60</v>
      </c>
      <c r="E1166" s="11" t="s">
        <v>45</v>
      </c>
      <c r="F1166" s="10" t="s">
        <v>32</v>
      </c>
      <c r="G1166" s="14" t="s">
        <v>37</v>
      </c>
      <c r="H1166" s="11">
        <v>1</v>
      </c>
      <c r="I1166" s="11">
        <f t="shared" si="23"/>
        <v>0.05</v>
      </c>
      <c r="J1166" s="11">
        <v>26</v>
      </c>
      <c r="K1166" s="11">
        <v>4.8</v>
      </c>
      <c r="M1166" s="11" t="s">
        <v>35</v>
      </c>
    </row>
    <row r="1167" spans="1:24" x14ac:dyDescent="0.25">
      <c r="A1167" s="8">
        <v>41565</v>
      </c>
      <c r="B1167" s="9">
        <v>1</v>
      </c>
      <c r="C1167" s="10" t="s">
        <v>56</v>
      </c>
      <c r="D1167" s="10" t="s">
        <v>60</v>
      </c>
      <c r="E1167" s="11" t="s">
        <v>45</v>
      </c>
      <c r="F1167" s="10" t="s">
        <v>32</v>
      </c>
      <c r="G1167" s="13" t="s">
        <v>38</v>
      </c>
      <c r="H1167" s="11">
        <v>2</v>
      </c>
      <c r="I1167" s="11">
        <f t="shared" si="23"/>
        <v>0.1</v>
      </c>
      <c r="J1167" s="11">
        <v>26</v>
      </c>
      <c r="K1167" s="11">
        <v>4.8</v>
      </c>
      <c r="M1167" s="11" t="s">
        <v>35</v>
      </c>
    </row>
    <row r="1168" spans="1:24" x14ac:dyDescent="0.25">
      <c r="A1168" s="8">
        <v>41565</v>
      </c>
      <c r="B1168" s="9">
        <v>1</v>
      </c>
      <c r="C1168" s="10" t="s">
        <v>56</v>
      </c>
      <c r="D1168" s="10" t="s">
        <v>60</v>
      </c>
      <c r="E1168" s="11" t="s">
        <v>45</v>
      </c>
      <c r="F1168" s="10" t="s">
        <v>32</v>
      </c>
      <c r="G1168" s="13" t="s">
        <v>39</v>
      </c>
      <c r="H1168" s="11">
        <v>1</v>
      </c>
      <c r="I1168" s="11">
        <f t="shared" si="23"/>
        <v>0.05</v>
      </c>
      <c r="J1168" s="11">
        <v>26</v>
      </c>
      <c r="K1168" s="11">
        <v>4.8</v>
      </c>
      <c r="M1168" s="11" t="s">
        <v>35</v>
      </c>
    </row>
    <row r="1169" spans="1:24" x14ac:dyDescent="0.25">
      <c r="A1169" s="8">
        <v>41565</v>
      </c>
      <c r="B1169" s="9">
        <v>1</v>
      </c>
      <c r="C1169" s="10" t="s">
        <v>56</v>
      </c>
      <c r="D1169" s="10" t="s">
        <v>60</v>
      </c>
      <c r="E1169" s="11" t="s">
        <v>45</v>
      </c>
      <c r="F1169" s="10" t="s">
        <v>32</v>
      </c>
      <c r="G1169" s="13" t="s">
        <v>40</v>
      </c>
      <c r="H1169" s="11">
        <v>4</v>
      </c>
      <c r="I1169" s="11">
        <f t="shared" si="23"/>
        <v>0.2</v>
      </c>
      <c r="J1169" s="11">
        <v>26</v>
      </c>
      <c r="K1169" s="11">
        <v>4.8</v>
      </c>
      <c r="M1169" s="11" t="s">
        <v>35</v>
      </c>
    </row>
    <row r="1170" spans="1:24" x14ac:dyDescent="0.25">
      <c r="A1170" s="8">
        <v>41565</v>
      </c>
      <c r="B1170" s="9">
        <v>1</v>
      </c>
      <c r="C1170" s="10" t="s">
        <v>56</v>
      </c>
      <c r="D1170" s="10" t="s">
        <v>60</v>
      </c>
      <c r="E1170" s="11" t="s">
        <v>45</v>
      </c>
      <c r="F1170" s="10" t="s">
        <v>32</v>
      </c>
      <c r="G1170" s="13" t="s">
        <v>41</v>
      </c>
      <c r="H1170" s="11">
        <v>3</v>
      </c>
      <c r="I1170" s="11">
        <f t="shared" si="23"/>
        <v>0.15</v>
      </c>
      <c r="J1170" s="11">
        <v>26</v>
      </c>
      <c r="K1170" s="11">
        <v>4.8</v>
      </c>
      <c r="M1170" s="11" t="s">
        <v>35</v>
      </c>
    </row>
    <row r="1171" spans="1:24" x14ac:dyDescent="0.25">
      <c r="A1171" s="8">
        <v>41565</v>
      </c>
      <c r="B1171" s="9">
        <v>1</v>
      </c>
      <c r="C1171" s="10" t="s">
        <v>56</v>
      </c>
      <c r="D1171" s="10" t="s">
        <v>60</v>
      </c>
      <c r="E1171" s="11" t="s">
        <v>77</v>
      </c>
      <c r="F1171" s="10" t="s">
        <v>78</v>
      </c>
      <c r="G1171" s="13" t="s">
        <v>90</v>
      </c>
      <c r="H1171" s="11">
        <v>1</v>
      </c>
      <c r="I1171" s="11">
        <f t="shared" si="23"/>
        <v>0.05</v>
      </c>
      <c r="J1171" s="11">
        <v>26</v>
      </c>
      <c r="K1171" s="11">
        <v>4.8</v>
      </c>
      <c r="M1171" s="11" t="s">
        <v>35</v>
      </c>
    </row>
    <row r="1172" spans="1:24" x14ac:dyDescent="0.25">
      <c r="A1172" s="8">
        <v>41565</v>
      </c>
      <c r="B1172" s="9">
        <v>1</v>
      </c>
      <c r="C1172" s="10" t="s">
        <v>56</v>
      </c>
      <c r="D1172" s="10" t="s">
        <v>60</v>
      </c>
      <c r="E1172" s="11" t="s">
        <v>77</v>
      </c>
      <c r="F1172" s="10" t="s">
        <v>78</v>
      </c>
      <c r="G1172" s="13" t="s">
        <v>83</v>
      </c>
      <c r="H1172" s="11">
        <v>2</v>
      </c>
      <c r="I1172" s="11">
        <f t="shared" si="23"/>
        <v>0.1</v>
      </c>
      <c r="J1172" s="11">
        <v>26</v>
      </c>
      <c r="K1172" s="11">
        <v>4.8</v>
      </c>
      <c r="M1172" s="11" t="s">
        <v>35</v>
      </c>
    </row>
    <row r="1173" spans="1:24" x14ac:dyDescent="0.25">
      <c r="A1173" s="8">
        <v>41565</v>
      </c>
      <c r="B1173" s="9">
        <v>1</v>
      </c>
      <c r="C1173" s="10" t="s">
        <v>56</v>
      </c>
      <c r="D1173" s="10" t="s">
        <v>60</v>
      </c>
      <c r="E1173" s="11" t="s">
        <v>77</v>
      </c>
      <c r="F1173" s="10" t="s">
        <v>78</v>
      </c>
      <c r="G1173" s="13" t="s">
        <v>81</v>
      </c>
      <c r="H1173" s="11">
        <v>1</v>
      </c>
      <c r="I1173" s="11">
        <f t="shared" si="23"/>
        <v>0.05</v>
      </c>
      <c r="J1173" s="11">
        <v>26</v>
      </c>
      <c r="K1173" s="11">
        <v>4.8</v>
      </c>
      <c r="M1173" s="11" t="s">
        <v>35</v>
      </c>
    </row>
    <row r="1174" spans="1:24" x14ac:dyDescent="0.25">
      <c r="A1174" s="8">
        <v>41569</v>
      </c>
      <c r="B1174" s="9">
        <v>2</v>
      </c>
      <c r="C1174" s="10" t="s">
        <v>56</v>
      </c>
      <c r="D1174" s="10" t="s">
        <v>57</v>
      </c>
      <c r="E1174" s="11" t="s">
        <v>162</v>
      </c>
      <c r="F1174" s="10" t="s">
        <v>78</v>
      </c>
      <c r="G1174" s="13" t="s">
        <v>79</v>
      </c>
      <c r="H1174" s="11">
        <v>1</v>
      </c>
      <c r="I1174" s="11">
        <f t="shared" si="23"/>
        <v>0.05</v>
      </c>
      <c r="J1174" s="11">
        <v>26</v>
      </c>
      <c r="K1174" s="11">
        <v>4.9000000000000004</v>
      </c>
      <c r="M1174" s="11" t="s">
        <v>35</v>
      </c>
      <c r="V1174" s="11">
        <v>0</v>
      </c>
    </row>
    <row r="1175" spans="1:24" x14ac:dyDescent="0.25">
      <c r="A1175" s="8">
        <v>41569</v>
      </c>
      <c r="B1175" s="9">
        <v>2</v>
      </c>
      <c r="C1175" s="10" t="s">
        <v>56</v>
      </c>
      <c r="D1175" s="10" t="s">
        <v>57</v>
      </c>
      <c r="E1175" s="11" t="s">
        <v>162</v>
      </c>
      <c r="F1175" s="10" t="s">
        <v>78</v>
      </c>
      <c r="G1175" s="13" t="s">
        <v>86</v>
      </c>
      <c r="H1175" s="11">
        <v>3</v>
      </c>
      <c r="I1175" s="11">
        <f t="shared" si="23"/>
        <v>0.15</v>
      </c>
      <c r="J1175" s="11">
        <v>26</v>
      </c>
      <c r="K1175" s="11">
        <v>4.9000000000000004</v>
      </c>
      <c r="M1175" s="11" t="s">
        <v>35</v>
      </c>
      <c r="V1175" s="11">
        <v>0</v>
      </c>
    </row>
    <row r="1176" spans="1:24" x14ac:dyDescent="0.25">
      <c r="A1176" s="8">
        <v>41569</v>
      </c>
      <c r="B1176" s="9">
        <v>2</v>
      </c>
      <c r="C1176" s="10" t="s">
        <v>56</v>
      </c>
      <c r="D1176" s="10" t="s">
        <v>57</v>
      </c>
      <c r="E1176" s="11" t="s">
        <v>162</v>
      </c>
      <c r="F1176" s="10" t="s">
        <v>78</v>
      </c>
      <c r="G1176" s="13" t="s">
        <v>81</v>
      </c>
      <c r="H1176" s="11">
        <v>1</v>
      </c>
      <c r="I1176" s="11">
        <f t="shared" si="23"/>
        <v>0.05</v>
      </c>
      <c r="J1176" s="11">
        <v>26</v>
      </c>
      <c r="K1176" s="11">
        <v>4.9000000000000004</v>
      </c>
      <c r="M1176" s="11" t="s">
        <v>35</v>
      </c>
      <c r="V1176" s="11">
        <v>0</v>
      </c>
    </row>
    <row r="1177" spans="1:24" x14ac:dyDescent="0.25">
      <c r="A1177" s="8">
        <v>41569</v>
      </c>
      <c r="B1177" s="9">
        <v>2</v>
      </c>
      <c r="C1177" s="10" t="s">
        <v>56</v>
      </c>
      <c r="D1177" s="10" t="s">
        <v>57</v>
      </c>
      <c r="E1177" s="11" t="s">
        <v>162</v>
      </c>
      <c r="F1177" s="10" t="s">
        <v>78</v>
      </c>
      <c r="G1177" s="13" t="s">
        <v>83</v>
      </c>
      <c r="H1177" s="11">
        <v>1</v>
      </c>
      <c r="I1177" s="11">
        <f t="shared" si="23"/>
        <v>0.05</v>
      </c>
      <c r="J1177" s="11">
        <v>26</v>
      </c>
      <c r="K1177" s="11">
        <v>4.9000000000000004</v>
      </c>
      <c r="M1177" s="11" t="s">
        <v>35</v>
      </c>
      <c r="V1177" s="11">
        <v>0</v>
      </c>
    </row>
    <row r="1178" spans="1:24" x14ac:dyDescent="0.25">
      <c r="A1178" s="8">
        <v>41569</v>
      </c>
      <c r="B1178" s="9">
        <v>2</v>
      </c>
      <c r="C1178" s="10" t="s">
        <v>56</v>
      </c>
      <c r="D1178" s="10" t="s">
        <v>57</v>
      </c>
      <c r="E1178" s="11" t="s">
        <v>162</v>
      </c>
      <c r="F1178" s="10" t="s">
        <v>78</v>
      </c>
      <c r="G1178" s="13" t="s">
        <v>89</v>
      </c>
      <c r="H1178" s="11">
        <v>1</v>
      </c>
      <c r="I1178" s="11">
        <f t="shared" si="23"/>
        <v>0.05</v>
      </c>
      <c r="J1178" s="11">
        <v>26</v>
      </c>
      <c r="K1178" s="11">
        <v>4.9000000000000004</v>
      </c>
      <c r="M1178" s="11" t="s">
        <v>35</v>
      </c>
      <c r="V1178" s="11">
        <v>0</v>
      </c>
    </row>
    <row r="1179" spans="1:24" x14ac:dyDescent="0.25">
      <c r="A1179" s="8">
        <v>41569</v>
      </c>
      <c r="B1179" s="9">
        <v>2</v>
      </c>
      <c r="C1179" s="10" t="s">
        <v>56</v>
      </c>
      <c r="D1179" s="10" t="s">
        <v>58</v>
      </c>
      <c r="E1179" s="11" t="s">
        <v>162</v>
      </c>
      <c r="F1179" s="10" t="s">
        <v>78</v>
      </c>
      <c r="G1179" s="13" t="s">
        <v>81</v>
      </c>
      <c r="H1179" s="11">
        <v>1</v>
      </c>
      <c r="I1179" s="11">
        <f t="shared" si="23"/>
        <v>0.05</v>
      </c>
      <c r="J1179" s="11">
        <v>26</v>
      </c>
      <c r="K1179" s="11">
        <v>4.8</v>
      </c>
      <c r="M1179" s="11" t="s">
        <v>35</v>
      </c>
      <c r="V1179" s="11">
        <v>0</v>
      </c>
      <c r="W1179" s="11" t="s">
        <v>147</v>
      </c>
      <c r="X1179" s="11" t="s">
        <v>423</v>
      </c>
    </row>
    <row r="1180" spans="1:24" x14ac:dyDescent="0.25">
      <c r="A1180" s="8">
        <v>41569</v>
      </c>
      <c r="B1180" s="9">
        <v>2</v>
      </c>
      <c r="C1180" s="10" t="s">
        <v>56</v>
      </c>
      <c r="D1180" s="10" t="s">
        <v>58</v>
      </c>
      <c r="E1180" s="11" t="s">
        <v>162</v>
      </c>
      <c r="F1180" s="10" t="s">
        <v>78</v>
      </c>
      <c r="G1180" s="13" t="s">
        <v>79</v>
      </c>
      <c r="H1180" s="11">
        <v>1</v>
      </c>
      <c r="I1180" s="11">
        <f t="shared" si="23"/>
        <v>0.05</v>
      </c>
      <c r="J1180" s="11">
        <v>26</v>
      </c>
      <c r="K1180" s="11">
        <v>4.8</v>
      </c>
      <c r="M1180" s="11" t="s">
        <v>35</v>
      </c>
      <c r="V1180" s="11">
        <v>0</v>
      </c>
    </row>
    <row r="1181" spans="1:24" x14ac:dyDescent="0.25">
      <c r="A1181" s="8">
        <v>41569</v>
      </c>
      <c r="B1181" s="9">
        <v>2</v>
      </c>
      <c r="C1181" s="10" t="s">
        <v>56</v>
      </c>
      <c r="D1181" s="10" t="s">
        <v>58</v>
      </c>
      <c r="E1181" s="11" t="s">
        <v>162</v>
      </c>
      <c r="F1181" s="10" t="s">
        <v>78</v>
      </c>
      <c r="G1181" s="13" t="s">
        <v>87</v>
      </c>
      <c r="H1181" s="11">
        <v>1</v>
      </c>
      <c r="I1181" s="11">
        <f t="shared" si="23"/>
        <v>0.05</v>
      </c>
      <c r="J1181" s="11">
        <v>26</v>
      </c>
      <c r="K1181" s="11">
        <v>4.8</v>
      </c>
      <c r="M1181" s="11" t="s">
        <v>35</v>
      </c>
      <c r="V1181" s="11">
        <v>0</v>
      </c>
    </row>
    <row r="1182" spans="1:24" x14ac:dyDescent="0.25">
      <c r="A1182" s="8">
        <v>41569</v>
      </c>
      <c r="B1182" s="9">
        <v>2</v>
      </c>
      <c r="C1182" s="10" t="s">
        <v>56</v>
      </c>
      <c r="D1182" s="10" t="s">
        <v>60</v>
      </c>
      <c r="E1182" s="11" t="s">
        <v>162</v>
      </c>
      <c r="F1182" s="10" t="s">
        <v>78</v>
      </c>
      <c r="G1182" s="13" t="s">
        <v>86</v>
      </c>
      <c r="H1182" s="11">
        <v>1</v>
      </c>
      <c r="I1182" s="11">
        <f t="shared" si="23"/>
        <v>0.05</v>
      </c>
      <c r="J1182" s="11">
        <v>26</v>
      </c>
      <c r="K1182" s="11">
        <v>4.8</v>
      </c>
      <c r="M1182" s="11" t="s">
        <v>35</v>
      </c>
      <c r="V1182" s="11">
        <v>0</v>
      </c>
    </row>
    <row r="1183" spans="1:24" x14ac:dyDescent="0.25">
      <c r="A1183" s="8">
        <v>41569</v>
      </c>
      <c r="B1183" s="9">
        <v>2</v>
      </c>
      <c r="C1183" s="10" t="s">
        <v>56</v>
      </c>
      <c r="D1183" s="10" t="s">
        <v>60</v>
      </c>
      <c r="E1183" s="11" t="s">
        <v>162</v>
      </c>
      <c r="F1183" s="10" t="s">
        <v>78</v>
      </c>
      <c r="G1183" s="13" t="s">
        <v>81</v>
      </c>
      <c r="H1183" s="11">
        <v>1</v>
      </c>
      <c r="I1183" s="11">
        <f t="shared" si="23"/>
        <v>0.05</v>
      </c>
      <c r="J1183" s="11">
        <v>26</v>
      </c>
      <c r="K1183" s="11">
        <v>4.8</v>
      </c>
      <c r="M1183" s="11" t="s">
        <v>35</v>
      </c>
      <c r="V1183" s="11">
        <v>0</v>
      </c>
    </row>
    <row r="1184" spans="1:24" x14ac:dyDescent="0.25">
      <c r="A1184" s="8">
        <v>41569</v>
      </c>
      <c r="B1184" s="9">
        <v>2</v>
      </c>
      <c r="C1184" s="10" t="s">
        <v>56</v>
      </c>
      <c r="D1184" s="10" t="s">
        <v>60</v>
      </c>
      <c r="E1184" s="11" t="s">
        <v>162</v>
      </c>
      <c r="F1184" s="10" t="s">
        <v>78</v>
      </c>
      <c r="G1184" s="13" t="s">
        <v>83</v>
      </c>
      <c r="H1184" s="11">
        <v>1</v>
      </c>
      <c r="I1184" s="11">
        <f t="shared" si="23"/>
        <v>0.05</v>
      </c>
      <c r="J1184" s="11">
        <v>26</v>
      </c>
      <c r="K1184" s="11">
        <v>4.8</v>
      </c>
      <c r="M1184" s="11" t="s">
        <v>35</v>
      </c>
      <c r="V1184" s="11">
        <v>0</v>
      </c>
    </row>
    <row r="1185" spans="1:24" x14ac:dyDescent="0.25">
      <c r="A1185" s="8">
        <v>41580</v>
      </c>
      <c r="B1185" s="9">
        <v>3</v>
      </c>
      <c r="C1185" s="10" t="s">
        <v>56</v>
      </c>
      <c r="D1185" s="10" t="s">
        <v>57</v>
      </c>
      <c r="E1185" s="11" t="s">
        <v>27</v>
      </c>
      <c r="F1185" s="10" t="s">
        <v>78</v>
      </c>
      <c r="G1185" s="13" t="s">
        <v>79</v>
      </c>
      <c r="H1185" s="11">
        <v>1</v>
      </c>
      <c r="I1185" s="11">
        <f t="shared" si="23"/>
        <v>0.05</v>
      </c>
      <c r="J1185" s="11">
        <v>26</v>
      </c>
      <c r="K1185" s="11">
        <v>4.9000000000000004</v>
      </c>
      <c r="M1185" s="11" t="s">
        <v>35</v>
      </c>
      <c r="V1185" s="11">
        <v>0</v>
      </c>
      <c r="X1185" s="11" t="s">
        <v>183</v>
      </c>
    </row>
    <row r="1186" spans="1:24" x14ac:dyDescent="0.25">
      <c r="A1186" s="8">
        <v>41580</v>
      </c>
      <c r="B1186" s="9">
        <v>3</v>
      </c>
      <c r="C1186" s="10" t="s">
        <v>56</v>
      </c>
      <c r="D1186" s="10" t="s">
        <v>57</v>
      </c>
      <c r="E1186" s="11" t="s">
        <v>27</v>
      </c>
      <c r="F1186" s="10" t="s">
        <v>78</v>
      </c>
      <c r="G1186" s="13" t="s">
        <v>83</v>
      </c>
      <c r="H1186" s="11">
        <v>1</v>
      </c>
      <c r="I1186" s="11">
        <f t="shared" si="23"/>
        <v>0.05</v>
      </c>
      <c r="J1186" s="11">
        <v>26</v>
      </c>
      <c r="K1186" s="11">
        <v>4.9000000000000004</v>
      </c>
      <c r="M1186" s="11" t="s">
        <v>35</v>
      </c>
      <c r="V1186" s="11">
        <v>0</v>
      </c>
      <c r="X1186" s="11" t="s">
        <v>168</v>
      </c>
    </row>
    <row r="1187" spans="1:24" x14ac:dyDescent="0.25">
      <c r="A1187" s="8">
        <v>41580</v>
      </c>
      <c r="B1187" s="9">
        <v>3</v>
      </c>
      <c r="C1187" s="10" t="s">
        <v>56</v>
      </c>
      <c r="D1187" s="10" t="s">
        <v>58</v>
      </c>
      <c r="E1187" s="11" t="s">
        <v>27</v>
      </c>
      <c r="F1187" s="10" t="s">
        <v>78</v>
      </c>
      <c r="G1187" s="13" t="s">
        <v>81</v>
      </c>
      <c r="H1187" s="11">
        <v>1</v>
      </c>
      <c r="I1187" s="11">
        <f t="shared" si="23"/>
        <v>0.05</v>
      </c>
      <c r="J1187" s="11">
        <v>26</v>
      </c>
      <c r="K1187" s="11">
        <v>4.8</v>
      </c>
      <c r="M1187" s="11" t="s">
        <v>35</v>
      </c>
      <c r="V1187" s="11">
        <v>1</v>
      </c>
      <c r="W1187" s="11" t="s">
        <v>147</v>
      </c>
    </row>
    <row r="1188" spans="1:24" x14ac:dyDescent="0.25">
      <c r="A1188" s="8">
        <v>41580</v>
      </c>
      <c r="B1188" s="9">
        <v>3</v>
      </c>
      <c r="C1188" s="10" t="s">
        <v>56</v>
      </c>
      <c r="D1188" s="10" t="s">
        <v>58</v>
      </c>
      <c r="E1188" s="11" t="s">
        <v>27</v>
      </c>
      <c r="F1188" s="10" t="s">
        <v>78</v>
      </c>
      <c r="G1188" s="13" t="s">
        <v>79</v>
      </c>
      <c r="H1188" s="11">
        <v>1</v>
      </c>
      <c r="I1188" s="11">
        <f t="shared" si="23"/>
        <v>0.05</v>
      </c>
      <c r="J1188" s="11">
        <v>26</v>
      </c>
      <c r="K1188" s="11">
        <v>4.8</v>
      </c>
      <c r="M1188" s="11" t="s">
        <v>35</v>
      </c>
      <c r="V1188" s="11">
        <v>0</v>
      </c>
      <c r="X1188" s="11" t="s">
        <v>168</v>
      </c>
    </row>
    <row r="1189" spans="1:24" x14ac:dyDescent="0.25">
      <c r="A1189" s="8">
        <v>41580</v>
      </c>
      <c r="B1189" s="9">
        <v>3</v>
      </c>
      <c r="C1189" s="10" t="s">
        <v>56</v>
      </c>
      <c r="D1189" s="10" t="s">
        <v>58</v>
      </c>
      <c r="E1189" s="11" t="s">
        <v>27</v>
      </c>
      <c r="F1189" s="10" t="s">
        <v>78</v>
      </c>
      <c r="G1189" s="13" t="s">
        <v>81</v>
      </c>
      <c r="H1189" s="11">
        <v>2</v>
      </c>
      <c r="I1189" s="11">
        <f t="shared" si="23"/>
        <v>0.1</v>
      </c>
      <c r="J1189" s="11">
        <v>26</v>
      </c>
      <c r="K1189" s="11">
        <v>4.8</v>
      </c>
      <c r="M1189" s="11" t="s">
        <v>35</v>
      </c>
      <c r="V1189" s="11">
        <v>0</v>
      </c>
    </row>
    <row r="1190" spans="1:24" x14ac:dyDescent="0.25">
      <c r="A1190" s="8">
        <v>41585</v>
      </c>
      <c r="B1190" s="9">
        <v>4</v>
      </c>
      <c r="C1190" s="10" t="s">
        <v>56</v>
      </c>
      <c r="D1190" s="10" t="s">
        <v>57</v>
      </c>
      <c r="E1190" s="11" t="s">
        <v>27</v>
      </c>
      <c r="F1190" s="10" t="s">
        <v>78</v>
      </c>
      <c r="G1190" s="13" t="s">
        <v>81</v>
      </c>
      <c r="H1190" s="11">
        <v>1</v>
      </c>
      <c r="I1190" s="11">
        <f t="shared" si="23"/>
        <v>0.05</v>
      </c>
      <c r="J1190" s="11">
        <v>26</v>
      </c>
      <c r="K1190" s="11">
        <v>4.9000000000000004</v>
      </c>
      <c r="M1190" s="11" t="s">
        <v>35</v>
      </c>
      <c r="V1190" s="318" t="s">
        <v>105</v>
      </c>
    </row>
    <row r="1191" spans="1:24" x14ac:dyDescent="0.25">
      <c r="A1191" s="8">
        <v>41585</v>
      </c>
      <c r="B1191" s="9">
        <v>4</v>
      </c>
      <c r="C1191" s="10" t="s">
        <v>56</v>
      </c>
      <c r="D1191" s="10" t="s">
        <v>57</v>
      </c>
      <c r="E1191" s="11" t="s">
        <v>27</v>
      </c>
      <c r="F1191" s="10" t="s">
        <v>78</v>
      </c>
      <c r="G1191" s="13" t="s">
        <v>86</v>
      </c>
      <c r="H1191" s="11">
        <v>1</v>
      </c>
      <c r="I1191" s="11">
        <f t="shared" si="23"/>
        <v>0.05</v>
      </c>
      <c r="J1191" s="11">
        <v>26</v>
      </c>
      <c r="K1191" s="11">
        <v>4.9000000000000004</v>
      </c>
      <c r="M1191" s="11" t="s">
        <v>35</v>
      </c>
      <c r="V1191" s="11">
        <v>0</v>
      </c>
    </row>
    <row r="1192" spans="1:24" x14ac:dyDescent="0.25">
      <c r="A1192" s="8">
        <v>41585</v>
      </c>
      <c r="B1192" s="9">
        <v>4</v>
      </c>
      <c r="C1192" s="10" t="s">
        <v>56</v>
      </c>
      <c r="D1192" s="10" t="s">
        <v>57</v>
      </c>
      <c r="E1192" s="11" t="s">
        <v>27</v>
      </c>
      <c r="F1192" s="10" t="s">
        <v>78</v>
      </c>
      <c r="G1192" s="13" t="s">
        <v>83</v>
      </c>
      <c r="H1192" s="11">
        <v>2</v>
      </c>
      <c r="I1192" s="11">
        <f t="shared" si="23"/>
        <v>0.1</v>
      </c>
      <c r="J1192" s="11">
        <v>26</v>
      </c>
      <c r="K1192" s="11">
        <v>4.9000000000000004</v>
      </c>
      <c r="M1192" s="11" t="s">
        <v>35</v>
      </c>
      <c r="V1192" s="11">
        <v>0</v>
      </c>
    </row>
    <row r="1193" spans="1:24" x14ac:dyDescent="0.25">
      <c r="A1193" s="8">
        <v>41585</v>
      </c>
      <c r="B1193" s="9">
        <v>4</v>
      </c>
      <c r="C1193" s="10" t="s">
        <v>56</v>
      </c>
      <c r="D1193" s="10" t="s">
        <v>58</v>
      </c>
      <c r="E1193" s="11" t="s">
        <v>27</v>
      </c>
      <c r="F1193" s="10" t="s">
        <v>78</v>
      </c>
      <c r="G1193" s="13" t="s">
        <v>79</v>
      </c>
      <c r="H1193" s="11">
        <v>1</v>
      </c>
      <c r="I1193" s="11">
        <f t="shared" si="23"/>
        <v>0.05</v>
      </c>
      <c r="J1193" s="11">
        <v>26</v>
      </c>
      <c r="K1193" s="11">
        <v>4.8</v>
      </c>
      <c r="M1193" s="11" t="s">
        <v>35</v>
      </c>
      <c r="V1193" s="11">
        <v>0</v>
      </c>
      <c r="X1193" s="11" t="s">
        <v>223</v>
      </c>
    </row>
    <row r="1194" spans="1:24" x14ac:dyDescent="0.25">
      <c r="A1194" s="8">
        <v>41585</v>
      </c>
      <c r="B1194" s="9">
        <v>4</v>
      </c>
      <c r="C1194" s="10" t="s">
        <v>56</v>
      </c>
      <c r="D1194" s="10" t="s">
        <v>58</v>
      </c>
      <c r="E1194" s="11" t="s">
        <v>27</v>
      </c>
      <c r="F1194" s="10" t="s">
        <v>78</v>
      </c>
      <c r="G1194" s="13" t="s">
        <v>86</v>
      </c>
      <c r="H1194" s="11">
        <v>1</v>
      </c>
      <c r="I1194" s="11">
        <f t="shared" si="23"/>
        <v>0.05</v>
      </c>
      <c r="J1194" s="11">
        <v>26</v>
      </c>
      <c r="K1194" s="11">
        <v>4.8</v>
      </c>
      <c r="M1194" s="11" t="s">
        <v>35</v>
      </c>
      <c r="V1194" s="11">
        <v>0</v>
      </c>
      <c r="X1194" s="11" t="s">
        <v>168</v>
      </c>
    </row>
    <row r="1195" spans="1:24" x14ac:dyDescent="0.25">
      <c r="A1195" s="8">
        <v>41585</v>
      </c>
      <c r="B1195" s="9">
        <v>4</v>
      </c>
      <c r="C1195" s="10" t="s">
        <v>56</v>
      </c>
      <c r="D1195" s="10" t="s">
        <v>58</v>
      </c>
      <c r="E1195" s="11" t="s">
        <v>27</v>
      </c>
      <c r="F1195" s="10" t="s">
        <v>78</v>
      </c>
      <c r="G1195" s="13" t="s">
        <v>86</v>
      </c>
      <c r="H1195" s="11">
        <v>1</v>
      </c>
      <c r="I1195" s="11">
        <f t="shared" ref="I1195:I1258" si="24">H1195/20</f>
        <v>0.05</v>
      </c>
      <c r="J1195" s="11">
        <v>26</v>
      </c>
      <c r="K1195" s="11">
        <v>4.8</v>
      </c>
      <c r="M1195" s="11" t="s">
        <v>35</v>
      </c>
      <c r="V1195" s="11">
        <v>0</v>
      </c>
    </row>
    <row r="1196" spans="1:24" x14ac:dyDescent="0.25">
      <c r="A1196" s="8">
        <v>41585</v>
      </c>
      <c r="B1196" s="9">
        <v>4</v>
      </c>
      <c r="C1196" s="10" t="s">
        <v>56</v>
      </c>
      <c r="D1196" s="10" t="s">
        <v>58</v>
      </c>
      <c r="E1196" s="11" t="s">
        <v>27</v>
      </c>
      <c r="F1196" s="10" t="s">
        <v>78</v>
      </c>
      <c r="G1196" s="13" t="s">
        <v>81</v>
      </c>
      <c r="H1196" s="11">
        <v>2</v>
      </c>
      <c r="I1196" s="11">
        <f t="shared" si="24"/>
        <v>0.1</v>
      </c>
      <c r="J1196" s="11">
        <v>26</v>
      </c>
      <c r="K1196" s="11">
        <v>4.8</v>
      </c>
      <c r="M1196" s="11" t="s">
        <v>35</v>
      </c>
      <c r="V1196" s="11">
        <v>0</v>
      </c>
    </row>
    <row r="1197" spans="1:24" x14ac:dyDescent="0.25">
      <c r="A1197" s="8">
        <v>41566</v>
      </c>
      <c r="B1197" s="9">
        <v>1</v>
      </c>
      <c r="C1197" s="10" t="s">
        <v>61</v>
      </c>
      <c r="D1197" s="10" t="s">
        <v>62</v>
      </c>
      <c r="E1197" s="11" t="s">
        <v>45</v>
      </c>
      <c r="F1197" s="10" t="s">
        <v>32</v>
      </c>
      <c r="G1197" s="13" t="s">
        <v>33</v>
      </c>
      <c r="H1197" s="11">
        <v>61</v>
      </c>
      <c r="I1197" s="11">
        <f t="shared" si="24"/>
        <v>3.05</v>
      </c>
      <c r="J1197" s="11">
        <v>28</v>
      </c>
      <c r="K1197" s="11" t="s">
        <v>34</v>
      </c>
      <c r="M1197" s="11" t="s">
        <v>35</v>
      </c>
    </row>
    <row r="1198" spans="1:24" x14ac:dyDescent="0.25">
      <c r="A1198" s="8">
        <v>41566</v>
      </c>
      <c r="B1198" s="9">
        <v>1</v>
      </c>
      <c r="C1198" s="10" t="s">
        <v>61</v>
      </c>
      <c r="D1198" s="10" t="s">
        <v>62</v>
      </c>
      <c r="E1198" s="11" t="s">
        <v>45</v>
      </c>
      <c r="F1198" s="10" t="s">
        <v>32</v>
      </c>
      <c r="G1198" s="14" t="s">
        <v>36</v>
      </c>
      <c r="H1198" s="11">
        <v>45</v>
      </c>
      <c r="I1198" s="11">
        <f t="shared" si="24"/>
        <v>2.25</v>
      </c>
      <c r="J1198" s="11">
        <v>28</v>
      </c>
      <c r="K1198" s="11" t="s">
        <v>34</v>
      </c>
      <c r="M1198" s="11" t="s">
        <v>35</v>
      </c>
    </row>
    <row r="1199" spans="1:24" x14ac:dyDescent="0.25">
      <c r="A1199" s="8">
        <v>41566</v>
      </c>
      <c r="B1199" s="9">
        <v>1</v>
      </c>
      <c r="C1199" s="10" t="s">
        <v>61</v>
      </c>
      <c r="D1199" s="10" t="s">
        <v>62</v>
      </c>
      <c r="E1199" s="11" t="s">
        <v>45</v>
      </c>
      <c r="F1199" s="10" t="s">
        <v>32</v>
      </c>
      <c r="G1199" s="14" t="s">
        <v>37</v>
      </c>
      <c r="H1199" s="11">
        <v>16</v>
      </c>
      <c r="I1199" s="11">
        <f t="shared" si="24"/>
        <v>0.8</v>
      </c>
      <c r="J1199" s="11">
        <v>28</v>
      </c>
      <c r="K1199" s="11" t="s">
        <v>34</v>
      </c>
      <c r="M1199" s="11" t="s">
        <v>35</v>
      </c>
    </row>
    <row r="1200" spans="1:24" x14ac:dyDescent="0.25">
      <c r="A1200" s="8">
        <v>41566</v>
      </c>
      <c r="B1200" s="9">
        <v>1</v>
      </c>
      <c r="C1200" s="10" t="s">
        <v>61</v>
      </c>
      <c r="D1200" s="10" t="s">
        <v>62</v>
      </c>
      <c r="E1200" s="11" t="s">
        <v>45</v>
      </c>
      <c r="F1200" s="10" t="s">
        <v>32</v>
      </c>
      <c r="G1200" s="13" t="s">
        <v>38</v>
      </c>
      <c r="H1200" s="11">
        <v>28</v>
      </c>
      <c r="I1200" s="11">
        <f t="shared" si="24"/>
        <v>1.4</v>
      </c>
      <c r="J1200" s="11">
        <v>28</v>
      </c>
      <c r="K1200" s="11" t="s">
        <v>34</v>
      </c>
      <c r="M1200" s="11" t="s">
        <v>35</v>
      </c>
    </row>
    <row r="1201" spans="1:13" x14ac:dyDescent="0.25">
      <c r="A1201" s="8">
        <v>41566</v>
      </c>
      <c r="B1201" s="9">
        <v>1</v>
      </c>
      <c r="C1201" s="10" t="s">
        <v>61</v>
      </c>
      <c r="D1201" s="10" t="s">
        <v>62</v>
      </c>
      <c r="E1201" s="11" t="s">
        <v>45</v>
      </c>
      <c r="F1201" s="10" t="s">
        <v>32</v>
      </c>
      <c r="G1201" s="13" t="s">
        <v>39</v>
      </c>
      <c r="H1201" s="11">
        <v>8</v>
      </c>
      <c r="I1201" s="11">
        <f t="shared" si="24"/>
        <v>0.4</v>
      </c>
      <c r="J1201" s="11">
        <v>28</v>
      </c>
      <c r="K1201" s="11" t="s">
        <v>34</v>
      </c>
      <c r="M1201" s="11" t="s">
        <v>35</v>
      </c>
    </row>
    <row r="1202" spans="1:13" x14ac:dyDescent="0.25">
      <c r="A1202" s="8">
        <v>41566</v>
      </c>
      <c r="B1202" s="9">
        <v>1</v>
      </c>
      <c r="C1202" s="10" t="s">
        <v>61</v>
      </c>
      <c r="D1202" s="10" t="s">
        <v>62</v>
      </c>
      <c r="E1202" s="11" t="s">
        <v>45</v>
      </c>
      <c r="F1202" s="10" t="s">
        <v>32</v>
      </c>
      <c r="G1202" s="13" t="s">
        <v>41</v>
      </c>
      <c r="H1202" s="11">
        <v>39</v>
      </c>
      <c r="I1202" s="11">
        <f t="shared" si="24"/>
        <v>1.95</v>
      </c>
      <c r="J1202" s="11">
        <v>28</v>
      </c>
      <c r="K1202" s="11" t="s">
        <v>34</v>
      </c>
      <c r="M1202" s="11" t="s">
        <v>35</v>
      </c>
    </row>
    <row r="1203" spans="1:13" x14ac:dyDescent="0.25">
      <c r="A1203" s="8">
        <v>41566</v>
      </c>
      <c r="B1203" s="9">
        <v>1</v>
      </c>
      <c r="C1203" s="10" t="s">
        <v>61</v>
      </c>
      <c r="D1203" s="10" t="s">
        <v>62</v>
      </c>
      <c r="E1203" s="11" t="s">
        <v>45</v>
      </c>
      <c r="F1203" s="10" t="s">
        <v>32</v>
      </c>
      <c r="G1203" s="13" t="s">
        <v>49</v>
      </c>
      <c r="H1203" s="11">
        <v>8</v>
      </c>
      <c r="I1203" s="11">
        <f t="shared" si="24"/>
        <v>0.4</v>
      </c>
      <c r="J1203" s="11">
        <v>28</v>
      </c>
      <c r="K1203" s="11" t="s">
        <v>34</v>
      </c>
      <c r="M1203" s="11" t="s">
        <v>35</v>
      </c>
    </row>
    <row r="1204" spans="1:13" x14ac:dyDescent="0.25">
      <c r="A1204" s="8">
        <v>41566</v>
      </c>
      <c r="B1204" s="9">
        <v>1</v>
      </c>
      <c r="C1204" s="10" t="s">
        <v>61</v>
      </c>
      <c r="D1204" s="10" t="s">
        <v>62</v>
      </c>
      <c r="E1204" s="11" t="s">
        <v>77</v>
      </c>
      <c r="F1204" s="10" t="s">
        <v>78</v>
      </c>
      <c r="G1204" s="13" t="s">
        <v>83</v>
      </c>
      <c r="H1204" s="11">
        <v>3</v>
      </c>
      <c r="I1204" s="11">
        <f t="shared" si="24"/>
        <v>0.15</v>
      </c>
      <c r="J1204" s="11">
        <v>28</v>
      </c>
      <c r="K1204" s="11" t="s">
        <v>34</v>
      </c>
      <c r="M1204" s="11" t="s">
        <v>35</v>
      </c>
    </row>
    <row r="1205" spans="1:13" x14ac:dyDescent="0.25">
      <c r="A1205" s="8">
        <v>41566</v>
      </c>
      <c r="B1205" s="9">
        <v>1</v>
      </c>
      <c r="C1205" s="10" t="s">
        <v>61</v>
      </c>
      <c r="D1205" s="10" t="s">
        <v>62</v>
      </c>
      <c r="E1205" s="11" t="s">
        <v>77</v>
      </c>
      <c r="F1205" s="10" t="s">
        <v>78</v>
      </c>
      <c r="G1205" s="13" t="s">
        <v>89</v>
      </c>
      <c r="H1205" s="11">
        <v>1</v>
      </c>
      <c r="I1205" s="11">
        <f t="shared" si="24"/>
        <v>0.05</v>
      </c>
      <c r="J1205" s="11">
        <v>28</v>
      </c>
      <c r="K1205" s="11" t="s">
        <v>34</v>
      </c>
      <c r="M1205" s="11" t="s">
        <v>35</v>
      </c>
    </row>
    <row r="1206" spans="1:13" x14ac:dyDescent="0.25">
      <c r="A1206" s="8">
        <v>41566</v>
      </c>
      <c r="B1206" s="9">
        <v>1</v>
      </c>
      <c r="C1206" s="10" t="s">
        <v>61</v>
      </c>
      <c r="D1206" s="10" t="s">
        <v>62</v>
      </c>
      <c r="E1206" s="11" t="s">
        <v>77</v>
      </c>
      <c r="F1206" s="10" t="s">
        <v>78</v>
      </c>
      <c r="G1206" s="13" t="s">
        <v>86</v>
      </c>
      <c r="H1206" s="11">
        <v>1</v>
      </c>
      <c r="I1206" s="11">
        <f t="shared" si="24"/>
        <v>0.05</v>
      </c>
      <c r="J1206" s="11">
        <v>28</v>
      </c>
      <c r="K1206" s="11" t="s">
        <v>34</v>
      </c>
      <c r="M1206" s="11" t="s">
        <v>35</v>
      </c>
    </row>
    <row r="1207" spans="1:13" x14ac:dyDescent="0.25">
      <c r="A1207" s="8">
        <v>41566</v>
      </c>
      <c r="B1207" s="9">
        <v>1</v>
      </c>
      <c r="C1207" s="10" t="s">
        <v>61</v>
      </c>
      <c r="D1207" s="10" t="s">
        <v>62</v>
      </c>
      <c r="E1207" s="11" t="s">
        <v>77</v>
      </c>
      <c r="F1207" s="10" t="s">
        <v>78</v>
      </c>
      <c r="G1207" s="13" t="s">
        <v>87</v>
      </c>
      <c r="H1207" s="11">
        <v>1</v>
      </c>
      <c r="I1207" s="11">
        <f t="shared" si="24"/>
        <v>0.05</v>
      </c>
      <c r="J1207" s="11">
        <v>28</v>
      </c>
      <c r="K1207" s="11" t="s">
        <v>34</v>
      </c>
      <c r="M1207" s="11" t="s">
        <v>35</v>
      </c>
    </row>
    <row r="1208" spans="1:13" x14ac:dyDescent="0.25">
      <c r="A1208" s="8">
        <v>41566</v>
      </c>
      <c r="B1208" s="9">
        <v>1</v>
      </c>
      <c r="C1208" s="10" t="s">
        <v>61</v>
      </c>
      <c r="D1208" s="10" t="s">
        <v>62</v>
      </c>
      <c r="E1208" s="11" t="s">
        <v>77</v>
      </c>
      <c r="F1208" s="10" t="s">
        <v>78</v>
      </c>
      <c r="G1208" s="13" t="s">
        <v>98</v>
      </c>
      <c r="H1208" s="11">
        <v>1</v>
      </c>
      <c r="I1208" s="11">
        <f t="shared" si="24"/>
        <v>0.05</v>
      </c>
      <c r="J1208" s="11">
        <v>28</v>
      </c>
      <c r="K1208" s="11" t="s">
        <v>34</v>
      </c>
      <c r="M1208" s="11" t="s">
        <v>35</v>
      </c>
    </row>
    <row r="1209" spans="1:13" x14ac:dyDescent="0.25">
      <c r="A1209" s="8">
        <v>41566</v>
      </c>
      <c r="B1209" s="9">
        <v>1</v>
      </c>
      <c r="C1209" s="10" t="s">
        <v>61</v>
      </c>
      <c r="D1209" s="10" t="s">
        <v>62</v>
      </c>
      <c r="E1209" s="11" t="s">
        <v>77</v>
      </c>
      <c r="F1209" s="10" t="s">
        <v>78</v>
      </c>
      <c r="G1209" s="13" t="s">
        <v>92</v>
      </c>
      <c r="H1209" s="11">
        <v>1</v>
      </c>
      <c r="I1209" s="11">
        <f t="shared" si="24"/>
        <v>0.05</v>
      </c>
      <c r="J1209" s="11">
        <v>28</v>
      </c>
      <c r="K1209" s="11" t="s">
        <v>34</v>
      </c>
      <c r="M1209" s="11" t="s">
        <v>35</v>
      </c>
    </row>
    <row r="1210" spans="1:13" x14ac:dyDescent="0.25">
      <c r="A1210" s="8">
        <v>41566</v>
      </c>
      <c r="B1210" s="9">
        <v>1</v>
      </c>
      <c r="C1210" s="10" t="s">
        <v>61</v>
      </c>
      <c r="D1210" s="10" t="s">
        <v>63</v>
      </c>
      <c r="E1210" s="11" t="s">
        <v>45</v>
      </c>
      <c r="F1210" s="10" t="s">
        <v>32</v>
      </c>
      <c r="G1210" s="13" t="s">
        <v>33</v>
      </c>
      <c r="H1210" s="11">
        <v>76</v>
      </c>
      <c r="I1210" s="11">
        <f t="shared" si="24"/>
        <v>3.8</v>
      </c>
      <c r="J1210" s="11">
        <v>28</v>
      </c>
      <c r="K1210" s="11" t="s">
        <v>34</v>
      </c>
      <c r="M1210" s="11" t="s">
        <v>35</v>
      </c>
    </row>
    <row r="1211" spans="1:13" x14ac:dyDescent="0.25">
      <c r="A1211" s="8">
        <v>41566</v>
      </c>
      <c r="B1211" s="9">
        <v>1</v>
      </c>
      <c r="C1211" s="10" t="s">
        <v>61</v>
      </c>
      <c r="D1211" s="10" t="s">
        <v>63</v>
      </c>
      <c r="E1211" s="11" t="s">
        <v>45</v>
      </c>
      <c r="F1211" s="10" t="s">
        <v>32</v>
      </c>
      <c r="G1211" s="14" t="s">
        <v>36</v>
      </c>
      <c r="H1211" s="11">
        <v>36</v>
      </c>
      <c r="I1211" s="11">
        <f t="shared" si="24"/>
        <v>1.8</v>
      </c>
      <c r="J1211" s="11">
        <v>28</v>
      </c>
      <c r="K1211" s="11" t="s">
        <v>34</v>
      </c>
      <c r="M1211" s="11" t="s">
        <v>35</v>
      </c>
    </row>
    <row r="1212" spans="1:13" x14ac:dyDescent="0.25">
      <c r="A1212" s="8">
        <v>41566</v>
      </c>
      <c r="B1212" s="9">
        <v>1</v>
      </c>
      <c r="C1212" s="10" t="s">
        <v>61</v>
      </c>
      <c r="D1212" s="10" t="s">
        <v>63</v>
      </c>
      <c r="E1212" s="11" t="s">
        <v>45</v>
      </c>
      <c r="F1212" s="10" t="s">
        <v>32</v>
      </c>
      <c r="G1212" s="14" t="s">
        <v>37</v>
      </c>
      <c r="H1212" s="11">
        <v>18</v>
      </c>
      <c r="I1212" s="11">
        <f t="shared" si="24"/>
        <v>0.9</v>
      </c>
      <c r="J1212" s="11">
        <v>28</v>
      </c>
      <c r="K1212" s="11" t="s">
        <v>34</v>
      </c>
      <c r="M1212" s="11" t="s">
        <v>35</v>
      </c>
    </row>
    <row r="1213" spans="1:13" x14ac:dyDescent="0.25">
      <c r="A1213" s="8">
        <v>41566</v>
      </c>
      <c r="B1213" s="9">
        <v>1</v>
      </c>
      <c r="C1213" s="10" t="s">
        <v>61</v>
      </c>
      <c r="D1213" s="10" t="s">
        <v>63</v>
      </c>
      <c r="E1213" s="11" t="s">
        <v>45</v>
      </c>
      <c r="F1213" s="10" t="s">
        <v>32</v>
      </c>
      <c r="G1213" s="13" t="s">
        <v>38</v>
      </c>
      <c r="H1213" s="11">
        <v>19</v>
      </c>
      <c r="I1213" s="11">
        <f t="shared" si="24"/>
        <v>0.95</v>
      </c>
      <c r="J1213" s="11">
        <v>28</v>
      </c>
      <c r="K1213" s="11" t="s">
        <v>34</v>
      </c>
      <c r="M1213" s="11" t="s">
        <v>35</v>
      </c>
    </row>
    <row r="1214" spans="1:13" x14ac:dyDescent="0.25">
      <c r="A1214" s="8">
        <v>41566</v>
      </c>
      <c r="B1214" s="9">
        <v>1</v>
      </c>
      <c r="C1214" s="10" t="s">
        <v>61</v>
      </c>
      <c r="D1214" s="10" t="s">
        <v>63</v>
      </c>
      <c r="E1214" s="11" t="s">
        <v>45</v>
      </c>
      <c r="F1214" s="10" t="s">
        <v>32</v>
      </c>
      <c r="G1214" s="13" t="s">
        <v>39</v>
      </c>
      <c r="H1214" s="11">
        <v>19</v>
      </c>
      <c r="I1214" s="11">
        <f t="shared" si="24"/>
        <v>0.95</v>
      </c>
      <c r="J1214" s="11">
        <v>28</v>
      </c>
      <c r="K1214" s="11" t="s">
        <v>34</v>
      </c>
      <c r="M1214" s="11" t="s">
        <v>35</v>
      </c>
    </row>
    <row r="1215" spans="1:13" x14ac:dyDescent="0.25">
      <c r="A1215" s="8">
        <v>41566</v>
      </c>
      <c r="B1215" s="9">
        <v>1</v>
      </c>
      <c r="C1215" s="10" t="s">
        <v>61</v>
      </c>
      <c r="D1215" s="10" t="s">
        <v>63</v>
      </c>
      <c r="E1215" s="11" t="s">
        <v>45</v>
      </c>
      <c r="F1215" s="10" t="s">
        <v>32</v>
      </c>
      <c r="G1215" s="13" t="s">
        <v>40</v>
      </c>
      <c r="H1215" s="11">
        <v>2</v>
      </c>
      <c r="I1215" s="11">
        <f t="shared" si="24"/>
        <v>0.1</v>
      </c>
      <c r="J1215" s="11">
        <v>28</v>
      </c>
      <c r="K1215" s="11" t="s">
        <v>34</v>
      </c>
      <c r="M1215" s="11" t="s">
        <v>35</v>
      </c>
    </row>
    <row r="1216" spans="1:13" x14ac:dyDescent="0.25">
      <c r="A1216" s="8">
        <v>41566</v>
      </c>
      <c r="B1216" s="9">
        <v>1</v>
      </c>
      <c r="C1216" s="10" t="s">
        <v>61</v>
      </c>
      <c r="D1216" s="10" t="s">
        <v>63</v>
      </c>
      <c r="E1216" s="11" t="s">
        <v>45</v>
      </c>
      <c r="F1216" s="10" t="s">
        <v>32</v>
      </c>
      <c r="G1216" s="13" t="s">
        <v>41</v>
      </c>
      <c r="H1216" s="11">
        <v>23</v>
      </c>
      <c r="I1216" s="11">
        <f t="shared" si="24"/>
        <v>1.1499999999999999</v>
      </c>
      <c r="J1216" s="11">
        <v>28</v>
      </c>
      <c r="K1216" s="11" t="s">
        <v>34</v>
      </c>
      <c r="M1216" s="11" t="s">
        <v>35</v>
      </c>
    </row>
    <row r="1217" spans="1:22" x14ac:dyDescent="0.25">
      <c r="A1217" s="8">
        <v>41566</v>
      </c>
      <c r="B1217" s="9">
        <v>1</v>
      </c>
      <c r="C1217" s="10" t="s">
        <v>61</v>
      </c>
      <c r="D1217" s="10" t="s">
        <v>63</v>
      </c>
      <c r="E1217" s="11" t="s">
        <v>45</v>
      </c>
      <c r="F1217" s="10" t="s">
        <v>32</v>
      </c>
      <c r="G1217" s="13" t="s">
        <v>49</v>
      </c>
      <c r="H1217" s="11">
        <v>1</v>
      </c>
      <c r="I1217" s="11">
        <f t="shared" si="24"/>
        <v>0.05</v>
      </c>
      <c r="J1217" s="11">
        <v>28</v>
      </c>
      <c r="K1217" s="11" t="s">
        <v>34</v>
      </c>
      <c r="M1217" s="11" t="s">
        <v>35</v>
      </c>
    </row>
    <row r="1218" spans="1:22" x14ac:dyDescent="0.25">
      <c r="A1218" s="8">
        <v>41566</v>
      </c>
      <c r="B1218" s="9">
        <v>1</v>
      </c>
      <c r="C1218" s="10" t="s">
        <v>61</v>
      </c>
      <c r="D1218" s="10" t="s">
        <v>63</v>
      </c>
      <c r="E1218" s="11" t="s">
        <v>77</v>
      </c>
      <c r="F1218" s="10" t="s">
        <v>78</v>
      </c>
      <c r="G1218" s="13" t="s">
        <v>83</v>
      </c>
      <c r="H1218" s="11">
        <v>2</v>
      </c>
      <c r="I1218" s="11">
        <f t="shared" si="24"/>
        <v>0.1</v>
      </c>
      <c r="J1218" s="11">
        <v>28</v>
      </c>
      <c r="K1218" s="11" t="s">
        <v>34</v>
      </c>
      <c r="M1218" s="11" t="s">
        <v>35</v>
      </c>
    </row>
    <row r="1219" spans="1:22" x14ac:dyDescent="0.25">
      <c r="A1219" s="8">
        <v>41566</v>
      </c>
      <c r="B1219" s="9">
        <v>1</v>
      </c>
      <c r="C1219" s="10" t="s">
        <v>61</v>
      </c>
      <c r="D1219" s="10" t="s">
        <v>63</v>
      </c>
      <c r="E1219" s="11" t="s">
        <v>77</v>
      </c>
      <c r="F1219" s="10" t="s">
        <v>78</v>
      </c>
      <c r="G1219" s="13" t="s">
        <v>86</v>
      </c>
      <c r="H1219" s="11">
        <v>1</v>
      </c>
      <c r="I1219" s="11">
        <f t="shared" si="24"/>
        <v>0.05</v>
      </c>
      <c r="J1219" s="11">
        <v>28</v>
      </c>
      <c r="K1219" s="11" t="s">
        <v>34</v>
      </c>
      <c r="M1219" s="11" t="s">
        <v>35</v>
      </c>
    </row>
    <row r="1220" spans="1:22" x14ac:dyDescent="0.25">
      <c r="A1220" s="8">
        <v>41566</v>
      </c>
      <c r="B1220" s="9">
        <v>1</v>
      </c>
      <c r="C1220" s="10" t="s">
        <v>61</v>
      </c>
      <c r="D1220" s="10" t="s">
        <v>63</v>
      </c>
      <c r="E1220" s="11" t="s">
        <v>77</v>
      </c>
      <c r="F1220" s="10" t="s">
        <v>78</v>
      </c>
      <c r="G1220" s="13" t="s">
        <v>92</v>
      </c>
      <c r="H1220" s="11">
        <v>1</v>
      </c>
      <c r="I1220" s="11">
        <f t="shared" si="24"/>
        <v>0.05</v>
      </c>
      <c r="J1220" s="11">
        <v>28</v>
      </c>
      <c r="K1220" s="11" t="s">
        <v>34</v>
      </c>
      <c r="M1220" s="11" t="s">
        <v>35</v>
      </c>
    </row>
    <row r="1221" spans="1:22" x14ac:dyDescent="0.25">
      <c r="A1221" s="8">
        <v>41566</v>
      </c>
      <c r="B1221" s="9">
        <v>1</v>
      </c>
      <c r="C1221" s="10" t="s">
        <v>61</v>
      </c>
      <c r="D1221" s="10" t="s">
        <v>64</v>
      </c>
      <c r="E1221" s="11" t="s">
        <v>45</v>
      </c>
      <c r="F1221" s="10" t="s">
        <v>32</v>
      </c>
      <c r="G1221" s="13" t="s">
        <v>33</v>
      </c>
      <c r="H1221" s="11">
        <v>58</v>
      </c>
      <c r="I1221" s="11">
        <f t="shared" si="24"/>
        <v>2.9</v>
      </c>
      <c r="J1221" s="11">
        <v>28</v>
      </c>
      <c r="K1221" s="11" t="s">
        <v>34</v>
      </c>
      <c r="M1221" s="11" t="s">
        <v>35</v>
      </c>
    </row>
    <row r="1222" spans="1:22" x14ac:dyDescent="0.25">
      <c r="A1222" s="8">
        <v>41566</v>
      </c>
      <c r="B1222" s="9">
        <v>1</v>
      </c>
      <c r="C1222" s="10" t="s">
        <v>61</v>
      </c>
      <c r="D1222" s="10" t="s">
        <v>64</v>
      </c>
      <c r="E1222" s="11" t="s">
        <v>45</v>
      </c>
      <c r="F1222" s="10" t="s">
        <v>32</v>
      </c>
      <c r="G1222" s="14" t="s">
        <v>36</v>
      </c>
      <c r="H1222" s="11">
        <v>42</v>
      </c>
      <c r="I1222" s="11">
        <f t="shared" si="24"/>
        <v>2.1</v>
      </c>
      <c r="J1222" s="11">
        <v>28</v>
      </c>
      <c r="K1222" s="11" t="s">
        <v>34</v>
      </c>
      <c r="M1222" s="11" t="s">
        <v>35</v>
      </c>
    </row>
    <row r="1223" spans="1:22" x14ac:dyDescent="0.25">
      <c r="A1223" s="8">
        <v>41566</v>
      </c>
      <c r="B1223" s="9">
        <v>1</v>
      </c>
      <c r="C1223" s="10" t="s">
        <v>61</v>
      </c>
      <c r="D1223" s="10" t="s">
        <v>64</v>
      </c>
      <c r="E1223" s="11" t="s">
        <v>45</v>
      </c>
      <c r="F1223" s="10" t="s">
        <v>32</v>
      </c>
      <c r="G1223" s="14" t="s">
        <v>37</v>
      </c>
      <c r="H1223" s="11">
        <v>16</v>
      </c>
      <c r="I1223" s="11">
        <f t="shared" si="24"/>
        <v>0.8</v>
      </c>
      <c r="J1223" s="11">
        <v>28</v>
      </c>
      <c r="K1223" s="11" t="s">
        <v>34</v>
      </c>
      <c r="M1223" s="11" t="s">
        <v>35</v>
      </c>
    </row>
    <row r="1224" spans="1:22" x14ac:dyDescent="0.25">
      <c r="A1224" s="8">
        <v>41566</v>
      </c>
      <c r="B1224" s="9">
        <v>1</v>
      </c>
      <c r="C1224" s="10" t="s">
        <v>61</v>
      </c>
      <c r="D1224" s="10" t="s">
        <v>64</v>
      </c>
      <c r="E1224" s="11" t="s">
        <v>45</v>
      </c>
      <c r="F1224" s="10" t="s">
        <v>32</v>
      </c>
      <c r="G1224" s="13" t="s">
        <v>38</v>
      </c>
      <c r="H1224" s="11">
        <v>19</v>
      </c>
      <c r="I1224" s="11">
        <f t="shared" si="24"/>
        <v>0.95</v>
      </c>
      <c r="J1224" s="11">
        <v>28</v>
      </c>
      <c r="K1224" s="11" t="s">
        <v>34</v>
      </c>
      <c r="M1224" s="11" t="s">
        <v>35</v>
      </c>
    </row>
    <row r="1225" spans="1:22" x14ac:dyDescent="0.25">
      <c r="A1225" s="8">
        <v>41566</v>
      </c>
      <c r="B1225" s="9">
        <v>1</v>
      </c>
      <c r="C1225" s="10" t="s">
        <v>61</v>
      </c>
      <c r="D1225" s="10" t="s">
        <v>64</v>
      </c>
      <c r="E1225" s="11" t="s">
        <v>45</v>
      </c>
      <c r="F1225" s="10" t="s">
        <v>32</v>
      </c>
      <c r="G1225" s="13" t="s">
        <v>39</v>
      </c>
      <c r="H1225" s="11">
        <v>19</v>
      </c>
      <c r="I1225" s="11">
        <f t="shared" si="24"/>
        <v>0.95</v>
      </c>
      <c r="J1225" s="11">
        <v>28</v>
      </c>
      <c r="K1225" s="11" t="s">
        <v>34</v>
      </c>
      <c r="M1225" s="11" t="s">
        <v>35</v>
      </c>
    </row>
    <row r="1226" spans="1:22" x14ac:dyDescent="0.25">
      <c r="A1226" s="8">
        <v>41566</v>
      </c>
      <c r="B1226" s="9">
        <v>1</v>
      </c>
      <c r="C1226" s="10" t="s">
        <v>61</v>
      </c>
      <c r="D1226" s="10" t="s">
        <v>64</v>
      </c>
      <c r="E1226" s="11" t="s">
        <v>45</v>
      </c>
      <c r="F1226" s="10" t="s">
        <v>32</v>
      </c>
      <c r="G1226" s="13" t="s">
        <v>40</v>
      </c>
      <c r="H1226" s="11">
        <v>9</v>
      </c>
      <c r="I1226" s="11">
        <f t="shared" si="24"/>
        <v>0.45</v>
      </c>
      <c r="J1226" s="11">
        <v>28</v>
      </c>
      <c r="K1226" s="11" t="s">
        <v>34</v>
      </c>
      <c r="M1226" s="11" t="s">
        <v>35</v>
      </c>
    </row>
    <row r="1227" spans="1:22" x14ac:dyDescent="0.25">
      <c r="A1227" s="8">
        <v>41566</v>
      </c>
      <c r="B1227" s="9">
        <v>1</v>
      </c>
      <c r="C1227" s="10" t="s">
        <v>61</v>
      </c>
      <c r="D1227" s="10" t="s">
        <v>64</v>
      </c>
      <c r="E1227" s="11" t="s">
        <v>45</v>
      </c>
      <c r="F1227" s="10" t="s">
        <v>32</v>
      </c>
      <c r="G1227" s="13" t="s">
        <v>41</v>
      </c>
      <c r="H1227" s="11">
        <v>32</v>
      </c>
      <c r="I1227" s="11">
        <f t="shared" si="24"/>
        <v>1.6</v>
      </c>
      <c r="J1227" s="11">
        <v>28</v>
      </c>
      <c r="K1227" s="11" t="s">
        <v>34</v>
      </c>
      <c r="M1227" s="11" t="s">
        <v>35</v>
      </c>
    </row>
    <row r="1228" spans="1:22" x14ac:dyDescent="0.25">
      <c r="A1228" s="8">
        <v>41566</v>
      </c>
      <c r="B1228" s="9">
        <v>1</v>
      </c>
      <c r="C1228" s="10" t="s">
        <v>61</v>
      </c>
      <c r="D1228" s="10" t="s">
        <v>64</v>
      </c>
      <c r="E1228" s="11" t="s">
        <v>45</v>
      </c>
      <c r="F1228" s="10" t="s">
        <v>32</v>
      </c>
      <c r="G1228" s="13" t="s">
        <v>49</v>
      </c>
      <c r="H1228" s="11">
        <v>3</v>
      </c>
      <c r="I1228" s="11">
        <f t="shared" si="24"/>
        <v>0.15</v>
      </c>
      <c r="J1228" s="11">
        <v>28</v>
      </c>
      <c r="K1228" s="11" t="s">
        <v>34</v>
      </c>
      <c r="M1228" s="11" t="s">
        <v>35</v>
      </c>
    </row>
    <row r="1229" spans="1:22" x14ac:dyDescent="0.25">
      <c r="A1229" s="8">
        <v>41566</v>
      </c>
      <c r="B1229" s="9">
        <v>1</v>
      </c>
      <c r="C1229" s="10" t="s">
        <v>61</v>
      </c>
      <c r="D1229" s="10" t="s">
        <v>64</v>
      </c>
      <c r="E1229" s="11" t="s">
        <v>77</v>
      </c>
      <c r="F1229" s="10" t="s">
        <v>78</v>
      </c>
      <c r="G1229" s="13" t="s">
        <v>79</v>
      </c>
      <c r="H1229" s="11">
        <v>2</v>
      </c>
      <c r="I1229" s="11">
        <f t="shared" si="24"/>
        <v>0.1</v>
      </c>
      <c r="J1229" s="11">
        <v>28</v>
      </c>
      <c r="K1229" s="11" t="s">
        <v>34</v>
      </c>
      <c r="M1229" s="11" t="s">
        <v>35</v>
      </c>
    </row>
    <row r="1230" spans="1:22" x14ac:dyDescent="0.25">
      <c r="A1230" s="8">
        <v>41566</v>
      </c>
      <c r="B1230" s="9">
        <v>1</v>
      </c>
      <c r="C1230" s="10" t="s">
        <v>61</v>
      </c>
      <c r="D1230" s="10" t="s">
        <v>64</v>
      </c>
      <c r="E1230" s="11" t="s">
        <v>77</v>
      </c>
      <c r="F1230" s="10" t="s">
        <v>78</v>
      </c>
      <c r="G1230" s="13" t="s">
        <v>83</v>
      </c>
      <c r="H1230" s="11">
        <v>7</v>
      </c>
      <c r="I1230" s="11">
        <f t="shared" si="24"/>
        <v>0.35</v>
      </c>
      <c r="J1230" s="11">
        <v>28</v>
      </c>
      <c r="K1230" s="11" t="s">
        <v>34</v>
      </c>
      <c r="M1230" s="11" t="s">
        <v>35</v>
      </c>
    </row>
    <row r="1231" spans="1:22" x14ac:dyDescent="0.25">
      <c r="A1231" s="8">
        <v>41566</v>
      </c>
      <c r="B1231" s="9">
        <v>1</v>
      </c>
      <c r="C1231" s="10" t="s">
        <v>61</v>
      </c>
      <c r="D1231" s="10" t="s">
        <v>64</v>
      </c>
      <c r="E1231" s="11" t="s">
        <v>77</v>
      </c>
      <c r="F1231" s="10" t="s">
        <v>78</v>
      </c>
      <c r="G1231" s="13" t="s">
        <v>87</v>
      </c>
      <c r="H1231" s="11">
        <v>1</v>
      </c>
      <c r="I1231" s="11">
        <f t="shared" si="24"/>
        <v>0.05</v>
      </c>
      <c r="J1231" s="11">
        <v>28</v>
      </c>
      <c r="K1231" s="11" t="s">
        <v>34</v>
      </c>
      <c r="M1231" s="11" t="s">
        <v>35</v>
      </c>
    </row>
    <row r="1232" spans="1:22" x14ac:dyDescent="0.25">
      <c r="A1232" s="8">
        <v>41569</v>
      </c>
      <c r="B1232" s="9">
        <v>2</v>
      </c>
      <c r="C1232" s="10" t="s">
        <v>61</v>
      </c>
      <c r="D1232" s="10" t="s">
        <v>62</v>
      </c>
      <c r="E1232" s="11" t="s">
        <v>162</v>
      </c>
      <c r="F1232" s="10" t="s">
        <v>78</v>
      </c>
      <c r="G1232" s="14" t="s">
        <v>83</v>
      </c>
      <c r="H1232" s="11">
        <v>5</v>
      </c>
      <c r="I1232" s="11">
        <f t="shared" si="24"/>
        <v>0.25</v>
      </c>
      <c r="J1232" s="11">
        <v>28</v>
      </c>
      <c r="K1232" s="11" t="s">
        <v>34</v>
      </c>
      <c r="M1232" s="11" t="s">
        <v>35</v>
      </c>
      <c r="V1232" s="11">
        <v>0</v>
      </c>
    </row>
    <row r="1233" spans="1:24" x14ac:dyDescent="0.25">
      <c r="A1233" s="8">
        <v>41569</v>
      </c>
      <c r="B1233" s="9">
        <v>2</v>
      </c>
      <c r="C1233" s="10" t="s">
        <v>61</v>
      </c>
      <c r="D1233" s="10" t="s">
        <v>62</v>
      </c>
      <c r="E1233" s="11" t="s">
        <v>162</v>
      </c>
      <c r="F1233" s="10" t="s">
        <v>78</v>
      </c>
      <c r="G1233" s="13" t="s">
        <v>92</v>
      </c>
      <c r="H1233" s="11">
        <v>1</v>
      </c>
      <c r="I1233" s="11">
        <f t="shared" si="24"/>
        <v>0.05</v>
      </c>
      <c r="J1233" s="11">
        <v>28</v>
      </c>
      <c r="K1233" s="11" t="s">
        <v>34</v>
      </c>
      <c r="M1233" s="11" t="s">
        <v>35</v>
      </c>
      <c r="V1233" s="11">
        <v>0</v>
      </c>
    </row>
    <row r="1234" spans="1:24" x14ac:dyDescent="0.25">
      <c r="A1234" s="8">
        <v>41569</v>
      </c>
      <c r="B1234" s="9">
        <v>2</v>
      </c>
      <c r="C1234" s="10" t="s">
        <v>61</v>
      </c>
      <c r="D1234" s="10" t="s">
        <v>63</v>
      </c>
      <c r="E1234" s="11" t="s">
        <v>162</v>
      </c>
      <c r="F1234" s="10" t="s">
        <v>78</v>
      </c>
      <c r="G1234" s="14" t="s">
        <v>79</v>
      </c>
      <c r="H1234" s="11">
        <v>1</v>
      </c>
      <c r="I1234" s="11">
        <f t="shared" si="24"/>
        <v>0.05</v>
      </c>
      <c r="J1234" s="11">
        <v>28</v>
      </c>
      <c r="K1234" s="11" t="s">
        <v>34</v>
      </c>
      <c r="M1234" s="11" t="s">
        <v>35</v>
      </c>
      <c r="V1234" s="11">
        <v>0</v>
      </c>
    </row>
    <row r="1235" spans="1:24" x14ac:dyDescent="0.25">
      <c r="A1235" s="8">
        <v>41569</v>
      </c>
      <c r="B1235" s="9">
        <v>2</v>
      </c>
      <c r="C1235" s="10" t="s">
        <v>61</v>
      </c>
      <c r="D1235" s="10" t="s">
        <v>63</v>
      </c>
      <c r="E1235" s="11" t="s">
        <v>162</v>
      </c>
      <c r="F1235" s="10" t="s">
        <v>78</v>
      </c>
      <c r="G1235" s="14" t="s">
        <v>83</v>
      </c>
      <c r="H1235" s="11">
        <v>7</v>
      </c>
      <c r="I1235" s="11">
        <f t="shared" si="24"/>
        <v>0.35</v>
      </c>
      <c r="J1235" s="11">
        <v>28</v>
      </c>
      <c r="K1235" s="11" t="s">
        <v>34</v>
      </c>
      <c r="M1235" s="11" t="s">
        <v>35</v>
      </c>
      <c r="V1235" s="11">
        <v>0</v>
      </c>
    </row>
    <row r="1236" spans="1:24" x14ac:dyDescent="0.25">
      <c r="A1236" s="8">
        <v>41569</v>
      </c>
      <c r="B1236" s="9">
        <v>2</v>
      </c>
      <c r="C1236" s="10" t="s">
        <v>61</v>
      </c>
      <c r="D1236" s="10" t="s">
        <v>63</v>
      </c>
      <c r="E1236" s="11" t="s">
        <v>162</v>
      </c>
      <c r="F1236" s="10" t="s">
        <v>78</v>
      </c>
      <c r="G1236" s="13" t="s">
        <v>92</v>
      </c>
      <c r="H1236" s="11">
        <v>1</v>
      </c>
      <c r="I1236" s="11">
        <f t="shared" si="24"/>
        <v>0.05</v>
      </c>
      <c r="J1236" s="11">
        <v>28</v>
      </c>
      <c r="K1236" s="11" t="s">
        <v>34</v>
      </c>
      <c r="M1236" s="11" t="s">
        <v>35</v>
      </c>
      <c r="V1236" s="11">
        <v>0</v>
      </c>
    </row>
    <row r="1237" spans="1:24" x14ac:dyDescent="0.25">
      <c r="A1237" s="8">
        <v>41569</v>
      </c>
      <c r="B1237" s="9">
        <v>2</v>
      </c>
      <c r="C1237" s="10" t="s">
        <v>61</v>
      </c>
      <c r="D1237" s="10" t="s">
        <v>64</v>
      </c>
      <c r="E1237" s="11" t="s">
        <v>162</v>
      </c>
      <c r="F1237" s="10" t="s">
        <v>78</v>
      </c>
      <c r="G1237" s="13" t="s">
        <v>79</v>
      </c>
      <c r="H1237" s="11">
        <v>1</v>
      </c>
      <c r="I1237" s="11">
        <f t="shared" si="24"/>
        <v>0.05</v>
      </c>
      <c r="J1237" s="11">
        <v>28</v>
      </c>
      <c r="K1237" s="11" t="s">
        <v>34</v>
      </c>
      <c r="M1237" s="11" t="s">
        <v>35</v>
      </c>
      <c r="V1237" s="11">
        <v>0</v>
      </c>
    </row>
    <row r="1238" spans="1:24" x14ac:dyDescent="0.25">
      <c r="A1238" s="8">
        <v>41569</v>
      </c>
      <c r="B1238" s="9">
        <v>2</v>
      </c>
      <c r="C1238" s="10" t="s">
        <v>61</v>
      </c>
      <c r="D1238" s="10" t="s">
        <v>64</v>
      </c>
      <c r="E1238" s="11" t="s">
        <v>162</v>
      </c>
      <c r="F1238" s="10" t="s">
        <v>78</v>
      </c>
      <c r="G1238" s="13" t="s">
        <v>86</v>
      </c>
      <c r="H1238" s="11">
        <v>2</v>
      </c>
      <c r="I1238" s="11">
        <f t="shared" si="24"/>
        <v>0.1</v>
      </c>
      <c r="J1238" s="11">
        <v>28</v>
      </c>
      <c r="K1238" s="11" t="s">
        <v>34</v>
      </c>
      <c r="M1238" s="11" t="s">
        <v>35</v>
      </c>
      <c r="V1238" s="11">
        <v>0</v>
      </c>
    </row>
    <row r="1239" spans="1:24" x14ac:dyDescent="0.25">
      <c r="A1239" s="8">
        <v>41569</v>
      </c>
      <c r="B1239" s="9">
        <v>2</v>
      </c>
      <c r="C1239" s="10" t="s">
        <v>61</v>
      </c>
      <c r="D1239" s="10" t="s">
        <v>64</v>
      </c>
      <c r="E1239" s="11" t="s">
        <v>162</v>
      </c>
      <c r="F1239" s="10" t="s">
        <v>78</v>
      </c>
      <c r="G1239" s="14" t="s">
        <v>83</v>
      </c>
      <c r="H1239" s="11">
        <v>6</v>
      </c>
      <c r="I1239" s="11">
        <f t="shared" si="24"/>
        <v>0.3</v>
      </c>
      <c r="J1239" s="11">
        <v>28</v>
      </c>
      <c r="K1239" s="11" t="s">
        <v>34</v>
      </c>
      <c r="M1239" s="11" t="s">
        <v>35</v>
      </c>
      <c r="V1239" s="11">
        <v>0</v>
      </c>
    </row>
    <row r="1240" spans="1:24" x14ac:dyDescent="0.25">
      <c r="A1240" s="8">
        <v>41569</v>
      </c>
      <c r="B1240" s="9">
        <v>2</v>
      </c>
      <c r="C1240" s="10" t="s">
        <v>61</v>
      </c>
      <c r="D1240" s="10" t="s">
        <v>64</v>
      </c>
      <c r="E1240" s="11" t="s">
        <v>162</v>
      </c>
      <c r="F1240" s="10" t="s">
        <v>78</v>
      </c>
      <c r="G1240" s="13" t="s">
        <v>87</v>
      </c>
      <c r="H1240" s="11">
        <v>1</v>
      </c>
      <c r="I1240" s="11">
        <f t="shared" si="24"/>
        <v>0.05</v>
      </c>
      <c r="J1240" s="11">
        <v>28</v>
      </c>
      <c r="K1240" s="11" t="s">
        <v>34</v>
      </c>
      <c r="M1240" s="11" t="s">
        <v>35</v>
      </c>
      <c r="V1240" s="11">
        <v>0</v>
      </c>
    </row>
    <row r="1241" spans="1:24" x14ac:dyDescent="0.25">
      <c r="A1241" s="8">
        <v>41579</v>
      </c>
      <c r="B1241" s="9">
        <v>3</v>
      </c>
      <c r="C1241" s="10" t="s">
        <v>61</v>
      </c>
      <c r="D1241" s="10" t="s">
        <v>62</v>
      </c>
      <c r="E1241" s="11" t="s">
        <v>77</v>
      </c>
      <c r="F1241" s="10" t="s">
        <v>78</v>
      </c>
      <c r="G1241" s="13" t="s">
        <v>83</v>
      </c>
      <c r="H1241" s="11">
        <v>1</v>
      </c>
      <c r="I1241" s="11">
        <f t="shared" si="24"/>
        <v>0.05</v>
      </c>
      <c r="J1241" s="11">
        <v>28</v>
      </c>
      <c r="K1241" s="11" t="s">
        <v>34</v>
      </c>
      <c r="M1241" s="11" t="s">
        <v>35</v>
      </c>
      <c r="U1241" s="11">
        <v>4</v>
      </c>
      <c r="V1241" s="318">
        <v>1</v>
      </c>
      <c r="W1241" s="318"/>
      <c r="X1241" s="318" t="s">
        <v>134</v>
      </c>
    </row>
    <row r="1242" spans="1:24" x14ac:dyDescent="0.25">
      <c r="A1242" s="8">
        <v>41579</v>
      </c>
      <c r="B1242" s="9">
        <v>3</v>
      </c>
      <c r="C1242" s="10" t="s">
        <v>61</v>
      </c>
      <c r="D1242" s="10" t="s">
        <v>62</v>
      </c>
      <c r="E1242" s="11" t="s">
        <v>77</v>
      </c>
      <c r="F1242" s="10" t="s">
        <v>78</v>
      </c>
      <c r="G1242" s="13" t="s">
        <v>83</v>
      </c>
      <c r="H1242" s="11">
        <v>1</v>
      </c>
      <c r="I1242" s="11">
        <f t="shared" si="24"/>
        <v>0.05</v>
      </c>
      <c r="J1242" s="11"/>
      <c r="K1242" s="11"/>
      <c r="M1242" s="11"/>
      <c r="U1242" s="11">
        <v>7</v>
      </c>
      <c r="V1242" s="317">
        <v>0</v>
      </c>
      <c r="W1242" s="318"/>
      <c r="X1242" s="318"/>
    </row>
    <row r="1243" spans="1:24" x14ac:dyDescent="0.25">
      <c r="A1243" s="8">
        <v>41579</v>
      </c>
      <c r="B1243" s="9">
        <v>3</v>
      </c>
      <c r="C1243" s="10" t="s">
        <v>61</v>
      </c>
      <c r="D1243" s="10" t="s">
        <v>62</v>
      </c>
      <c r="E1243" s="11" t="s">
        <v>77</v>
      </c>
      <c r="F1243" s="10" t="s">
        <v>78</v>
      </c>
      <c r="G1243" s="13" t="s">
        <v>83</v>
      </c>
      <c r="H1243" s="11">
        <v>1</v>
      </c>
      <c r="I1243" s="11">
        <f t="shared" si="24"/>
        <v>0.05</v>
      </c>
      <c r="J1243" s="11"/>
      <c r="K1243" s="11"/>
      <c r="M1243" s="11"/>
      <c r="U1243" s="11">
        <v>6</v>
      </c>
      <c r="V1243" s="317">
        <v>0</v>
      </c>
      <c r="W1243" s="318"/>
      <c r="X1243" s="318"/>
    </row>
    <row r="1244" spans="1:24" x14ac:dyDescent="0.25">
      <c r="A1244" s="8">
        <v>41579</v>
      </c>
      <c r="B1244" s="9">
        <v>3</v>
      </c>
      <c r="C1244" s="10" t="s">
        <v>61</v>
      </c>
      <c r="D1244" s="10" t="s">
        <v>62</v>
      </c>
      <c r="E1244" s="11" t="s">
        <v>77</v>
      </c>
      <c r="F1244" s="10" t="s">
        <v>78</v>
      </c>
      <c r="G1244" s="14" t="s">
        <v>87</v>
      </c>
      <c r="H1244" s="11">
        <v>1</v>
      </c>
      <c r="I1244" s="11">
        <f t="shared" si="24"/>
        <v>0.05</v>
      </c>
      <c r="J1244" s="11"/>
      <c r="K1244" s="11"/>
      <c r="M1244" s="11"/>
      <c r="U1244" s="11">
        <v>13</v>
      </c>
      <c r="V1244" s="318">
        <v>0</v>
      </c>
      <c r="W1244" s="318" t="s">
        <v>183</v>
      </c>
      <c r="X1244" s="318" t="s">
        <v>134</v>
      </c>
    </row>
    <row r="1245" spans="1:24" x14ac:dyDescent="0.25">
      <c r="A1245" s="8">
        <v>41579</v>
      </c>
      <c r="B1245" s="9">
        <v>3</v>
      </c>
      <c r="C1245" s="10" t="s">
        <v>61</v>
      </c>
      <c r="D1245" s="10" t="s">
        <v>62</v>
      </c>
      <c r="E1245" s="11" t="s">
        <v>77</v>
      </c>
      <c r="F1245" s="10" t="s">
        <v>78</v>
      </c>
      <c r="G1245" s="14" t="s">
        <v>87</v>
      </c>
      <c r="H1245" s="11">
        <v>1</v>
      </c>
      <c r="I1245" s="11">
        <f t="shared" si="24"/>
        <v>0.05</v>
      </c>
      <c r="J1245" s="11">
        <v>28</v>
      </c>
      <c r="K1245" s="11" t="s">
        <v>34</v>
      </c>
      <c r="M1245" s="11" t="s">
        <v>35</v>
      </c>
      <c r="U1245" s="11">
        <v>5</v>
      </c>
      <c r="V1245" s="318">
        <v>1</v>
      </c>
      <c r="W1245" s="318" t="s">
        <v>183</v>
      </c>
      <c r="X1245" s="318" t="s">
        <v>134</v>
      </c>
    </row>
    <row r="1246" spans="1:24" x14ac:dyDescent="0.25">
      <c r="A1246" s="8">
        <v>41579</v>
      </c>
      <c r="B1246" s="9">
        <v>3</v>
      </c>
      <c r="C1246" s="10" t="s">
        <v>61</v>
      </c>
      <c r="D1246" s="10" t="s">
        <v>63</v>
      </c>
      <c r="E1246" s="11" t="s">
        <v>77</v>
      </c>
      <c r="F1246" s="10" t="s">
        <v>78</v>
      </c>
      <c r="G1246" s="13" t="s">
        <v>86</v>
      </c>
      <c r="H1246" s="11">
        <v>1</v>
      </c>
      <c r="I1246" s="11">
        <f t="shared" si="24"/>
        <v>0.05</v>
      </c>
      <c r="J1246" s="11">
        <v>28</v>
      </c>
      <c r="K1246" s="11" t="s">
        <v>34</v>
      </c>
      <c r="M1246" s="11" t="s">
        <v>35</v>
      </c>
      <c r="U1246" s="11">
        <v>5</v>
      </c>
      <c r="V1246" s="318">
        <v>1</v>
      </c>
      <c r="W1246" s="318"/>
      <c r="X1246" s="318" t="s">
        <v>134</v>
      </c>
    </row>
    <row r="1247" spans="1:24" x14ac:dyDescent="0.25">
      <c r="A1247" s="8">
        <v>41579</v>
      </c>
      <c r="B1247" s="9">
        <v>3</v>
      </c>
      <c r="C1247" s="10" t="s">
        <v>61</v>
      </c>
      <c r="D1247" s="10" t="s">
        <v>63</v>
      </c>
      <c r="E1247" s="11" t="s">
        <v>77</v>
      </c>
      <c r="F1247" s="10" t="s">
        <v>78</v>
      </c>
      <c r="G1247" s="13" t="s">
        <v>83</v>
      </c>
      <c r="H1247" s="11">
        <v>1</v>
      </c>
      <c r="I1247" s="11">
        <f t="shared" si="24"/>
        <v>0.05</v>
      </c>
      <c r="J1247" s="11"/>
      <c r="K1247" s="11"/>
      <c r="M1247" s="11"/>
      <c r="U1247" s="11">
        <v>3</v>
      </c>
      <c r="V1247" s="318">
        <v>1</v>
      </c>
      <c r="W1247" s="318" t="s">
        <v>183</v>
      </c>
      <c r="X1247" s="318" t="s">
        <v>134</v>
      </c>
    </row>
    <row r="1248" spans="1:24" x14ac:dyDescent="0.25">
      <c r="A1248" s="8">
        <v>41579</v>
      </c>
      <c r="B1248" s="9">
        <v>3</v>
      </c>
      <c r="C1248" s="10" t="s">
        <v>61</v>
      </c>
      <c r="D1248" s="10" t="s">
        <v>63</v>
      </c>
      <c r="E1248" s="11" t="s">
        <v>77</v>
      </c>
      <c r="F1248" s="10" t="s">
        <v>78</v>
      </c>
      <c r="G1248" s="13" t="s">
        <v>83</v>
      </c>
      <c r="H1248" s="11">
        <v>1</v>
      </c>
      <c r="I1248" s="11">
        <f t="shared" si="24"/>
        <v>0.05</v>
      </c>
      <c r="J1248" s="11"/>
      <c r="K1248" s="11"/>
      <c r="M1248" s="11"/>
      <c r="U1248" s="11">
        <v>8</v>
      </c>
      <c r="V1248" s="317">
        <v>0</v>
      </c>
      <c r="W1248" s="318"/>
      <c r="X1248" s="318"/>
    </row>
    <row r="1249" spans="1:24" x14ac:dyDescent="0.25">
      <c r="A1249" s="8">
        <v>41579</v>
      </c>
      <c r="B1249" s="9">
        <v>3</v>
      </c>
      <c r="C1249" s="10" t="s">
        <v>61</v>
      </c>
      <c r="D1249" s="10" t="s">
        <v>63</v>
      </c>
      <c r="E1249" s="11" t="s">
        <v>77</v>
      </c>
      <c r="F1249" s="10" t="s">
        <v>78</v>
      </c>
      <c r="G1249" s="13" t="s">
        <v>83</v>
      </c>
      <c r="H1249" s="11">
        <v>1</v>
      </c>
      <c r="I1249" s="11">
        <f t="shared" si="24"/>
        <v>0.05</v>
      </c>
      <c r="J1249" s="11"/>
      <c r="K1249" s="11"/>
      <c r="M1249" s="11"/>
      <c r="U1249" s="11">
        <v>5</v>
      </c>
      <c r="V1249" s="318">
        <v>1</v>
      </c>
      <c r="W1249" s="318" t="s">
        <v>183</v>
      </c>
      <c r="X1249" s="318" t="s">
        <v>134</v>
      </c>
    </row>
    <row r="1250" spans="1:24" x14ac:dyDescent="0.25">
      <c r="A1250" s="8">
        <v>41579</v>
      </c>
      <c r="B1250" s="9">
        <v>3</v>
      </c>
      <c r="C1250" s="10" t="s">
        <v>61</v>
      </c>
      <c r="D1250" s="10" t="s">
        <v>63</v>
      </c>
      <c r="E1250" s="11" t="s">
        <v>77</v>
      </c>
      <c r="F1250" s="10" t="s">
        <v>78</v>
      </c>
      <c r="G1250" s="13" t="s">
        <v>83</v>
      </c>
      <c r="H1250" s="11">
        <v>1</v>
      </c>
      <c r="I1250" s="11">
        <f t="shared" si="24"/>
        <v>0.05</v>
      </c>
      <c r="J1250" s="11">
        <v>28</v>
      </c>
      <c r="K1250" s="11" t="s">
        <v>34</v>
      </c>
      <c r="M1250" s="11" t="s">
        <v>35</v>
      </c>
      <c r="U1250" s="11">
        <v>7</v>
      </c>
      <c r="V1250" s="318">
        <v>1</v>
      </c>
      <c r="W1250" s="318" t="s">
        <v>183</v>
      </c>
      <c r="X1250" s="318" t="s">
        <v>134</v>
      </c>
    </row>
    <row r="1251" spans="1:24" x14ac:dyDescent="0.25">
      <c r="A1251" s="8">
        <v>41579</v>
      </c>
      <c r="B1251" s="9">
        <v>3</v>
      </c>
      <c r="C1251" s="10" t="s">
        <v>61</v>
      </c>
      <c r="D1251" s="10" t="s">
        <v>63</v>
      </c>
      <c r="E1251" s="11" t="s">
        <v>77</v>
      </c>
      <c r="F1251" s="10" t="s">
        <v>78</v>
      </c>
      <c r="G1251" s="13" t="s">
        <v>83</v>
      </c>
      <c r="H1251" s="11">
        <v>1</v>
      </c>
      <c r="I1251" s="11">
        <f t="shared" si="24"/>
        <v>0.05</v>
      </c>
      <c r="J1251" s="11">
        <v>28</v>
      </c>
      <c r="K1251" s="11" t="s">
        <v>34</v>
      </c>
      <c r="M1251" s="11" t="s">
        <v>35</v>
      </c>
      <c r="U1251" s="11">
        <v>4</v>
      </c>
      <c r="V1251" s="11">
        <v>0</v>
      </c>
    </row>
    <row r="1252" spans="1:24" x14ac:dyDescent="0.25">
      <c r="A1252" s="8">
        <v>41579</v>
      </c>
      <c r="B1252" s="9">
        <v>3</v>
      </c>
      <c r="C1252" s="10" t="s">
        <v>61</v>
      </c>
      <c r="D1252" s="10" t="s">
        <v>64</v>
      </c>
      <c r="E1252" s="11" t="s">
        <v>77</v>
      </c>
      <c r="F1252" s="10" t="s">
        <v>78</v>
      </c>
      <c r="G1252" s="13" t="s">
        <v>83</v>
      </c>
      <c r="H1252" s="11">
        <v>1</v>
      </c>
      <c r="I1252" s="11">
        <f t="shared" si="24"/>
        <v>0.05</v>
      </c>
      <c r="J1252" s="11">
        <v>28</v>
      </c>
      <c r="K1252" s="11" t="s">
        <v>34</v>
      </c>
      <c r="M1252" s="11" t="s">
        <v>35</v>
      </c>
      <c r="U1252" s="15">
        <v>4</v>
      </c>
      <c r="V1252" s="318">
        <v>1</v>
      </c>
      <c r="W1252" s="318" t="s">
        <v>183</v>
      </c>
      <c r="X1252" s="318" t="s">
        <v>208</v>
      </c>
    </row>
    <row r="1253" spans="1:24" x14ac:dyDescent="0.25">
      <c r="A1253" s="8">
        <v>41579</v>
      </c>
      <c r="B1253" s="9">
        <v>3</v>
      </c>
      <c r="C1253" s="10" t="s">
        <v>61</v>
      </c>
      <c r="D1253" s="10" t="s">
        <v>64</v>
      </c>
      <c r="E1253" s="11" t="s">
        <v>77</v>
      </c>
      <c r="F1253" s="10" t="s">
        <v>78</v>
      </c>
      <c r="G1253" s="13" t="s">
        <v>83</v>
      </c>
      <c r="H1253" s="11">
        <v>1</v>
      </c>
      <c r="I1253" s="11">
        <f t="shared" si="24"/>
        <v>0.05</v>
      </c>
      <c r="J1253" s="11"/>
      <c r="K1253" s="11"/>
      <c r="M1253" s="11"/>
      <c r="U1253" s="15">
        <v>12</v>
      </c>
      <c r="V1253" s="318">
        <v>1</v>
      </c>
      <c r="W1253" s="318" t="s">
        <v>183</v>
      </c>
      <c r="X1253" s="318" t="s">
        <v>134</v>
      </c>
    </row>
    <row r="1254" spans="1:24" x14ac:dyDescent="0.25">
      <c r="A1254" s="8">
        <v>41579</v>
      </c>
      <c r="B1254" s="9">
        <v>3</v>
      </c>
      <c r="C1254" s="10" t="s">
        <v>61</v>
      </c>
      <c r="D1254" s="10" t="s">
        <v>64</v>
      </c>
      <c r="E1254" s="11" t="s">
        <v>77</v>
      </c>
      <c r="F1254" s="10" t="s">
        <v>78</v>
      </c>
      <c r="G1254" s="13" t="s">
        <v>83</v>
      </c>
      <c r="H1254" s="11">
        <v>1</v>
      </c>
      <c r="I1254" s="11">
        <f t="shared" si="24"/>
        <v>0.05</v>
      </c>
      <c r="J1254" s="11">
        <v>28</v>
      </c>
      <c r="K1254" s="11" t="s">
        <v>34</v>
      </c>
      <c r="M1254" s="11" t="s">
        <v>35</v>
      </c>
      <c r="U1254" s="15">
        <v>7</v>
      </c>
      <c r="V1254" s="318">
        <v>1</v>
      </c>
      <c r="W1254" s="318" t="s">
        <v>183</v>
      </c>
      <c r="X1254" s="318" t="s">
        <v>134</v>
      </c>
    </row>
    <row r="1255" spans="1:24" x14ac:dyDescent="0.25">
      <c r="A1255" s="8">
        <v>41579</v>
      </c>
      <c r="B1255" s="9">
        <v>3</v>
      </c>
      <c r="C1255" s="10" t="s">
        <v>61</v>
      </c>
      <c r="D1255" s="10" t="s">
        <v>64</v>
      </c>
      <c r="E1255" s="11" t="s">
        <v>77</v>
      </c>
      <c r="F1255" s="10" t="s">
        <v>78</v>
      </c>
      <c r="G1255" s="14" t="s">
        <v>79</v>
      </c>
      <c r="H1255" s="11">
        <v>1</v>
      </c>
      <c r="I1255" s="11">
        <f t="shared" si="24"/>
        <v>0.05</v>
      </c>
      <c r="J1255" s="11"/>
      <c r="K1255" s="11"/>
      <c r="M1255" s="11"/>
      <c r="U1255" s="15">
        <v>5</v>
      </c>
      <c r="V1255" s="317">
        <v>0</v>
      </c>
      <c r="W1255" s="318"/>
      <c r="X1255" s="318"/>
    </row>
    <row r="1256" spans="1:24" x14ac:dyDescent="0.25">
      <c r="A1256" s="8">
        <v>41579</v>
      </c>
      <c r="B1256" s="9">
        <v>3</v>
      </c>
      <c r="C1256" s="10" t="s">
        <v>61</v>
      </c>
      <c r="D1256" s="10" t="s">
        <v>64</v>
      </c>
      <c r="E1256" s="11" t="s">
        <v>77</v>
      </c>
      <c r="F1256" s="10" t="s">
        <v>78</v>
      </c>
      <c r="G1256" s="14" t="s">
        <v>79</v>
      </c>
      <c r="H1256" s="11">
        <v>1</v>
      </c>
      <c r="I1256" s="11">
        <f t="shared" si="24"/>
        <v>0.05</v>
      </c>
      <c r="J1256" s="11">
        <v>28</v>
      </c>
      <c r="K1256" s="11" t="s">
        <v>34</v>
      </c>
      <c r="M1256" s="11" t="s">
        <v>35</v>
      </c>
      <c r="U1256" s="15">
        <v>7</v>
      </c>
      <c r="V1256" s="11">
        <v>0</v>
      </c>
    </row>
    <row r="1257" spans="1:24" x14ac:dyDescent="0.25">
      <c r="A1257" s="8">
        <v>41579</v>
      </c>
      <c r="B1257" s="9">
        <v>3</v>
      </c>
      <c r="C1257" s="10" t="s">
        <v>61</v>
      </c>
      <c r="D1257" s="10" t="s">
        <v>64</v>
      </c>
      <c r="E1257" s="11" t="s">
        <v>77</v>
      </c>
      <c r="F1257" s="10" t="s">
        <v>78</v>
      </c>
      <c r="G1257" s="13" t="s">
        <v>89</v>
      </c>
      <c r="H1257" s="11">
        <v>1</v>
      </c>
      <c r="I1257" s="11">
        <f t="shared" si="24"/>
        <v>0.05</v>
      </c>
      <c r="J1257" s="11">
        <v>28</v>
      </c>
      <c r="K1257" s="11" t="s">
        <v>34</v>
      </c>
      <c r="M1257" s="11" t="s">
        <v>35</v>
      </c>
      <c r="U1257" s="15">
        <v>3</v>
      </c>
      <c r="V1257" s="11">
        <v>0</v>
      </c>
    </row>
    <row r="1258" spans="1:24" x14ac:dyDescent="0.25">
      <c r="A1258" s="8">
        <v>41579</v>
      </c>
      <c r="B1258" s="9">
        <v>3</v>
      </c>
      <c r="C1258" s="10" t="s">
        <v>61</v>
      </c>
      <c r="D1258" s="10" t="s">
        <v>64</v>
      </c>
      <c r="E1258" s="11" t="s">
        <v>77</v>
      </c>
      <c r="F1258" s="10" t="s">
        <v>78</v>
      </c>
      <c r="G1258" s="14" t="s">
        <v>81</v>
      </c>
      <c r="H1258" s="11">
        <v>1</v>
      </c>
      <c r="I1258" s="11">
        <f t="shared" si="24"/>
        <v>0.05</v>
      </c>
      <c r="J1258" s="11">
        <v>28</v>
      </c>
      <c r="K1258" s="11" t="s">
        <v>34</v>
      </c>
      <c r="M1258" s="11" t="s">
        <v>35</v>
      </c>
      <c r="U1258" s="15">
        <v>4</v>
      </c>
      <c r="V1258" s="11">
        <v>0</v>
      </c>
    </row>
    <row r="1259" spans="1:24" x14ac:dyDescent="0.25">
      <c r="A1259" s="8">
        <v>41590</v>
      </c>
      <c r="B1259" s="9">
        <v>4</v>
      </c>
      <c r="C1259" s="10" t="s">
        <v>61</v>
      </c>
      <c r="D1259" s="10" t="s">
        <v>62</v>
      </c>
      <c r="E1259" s="11" t="s">
        <v>162</v>
      </c>
      <c r="F1259" s="10" t="s">
        <v>78</v>
      </c>
      <c r="G1259" s="14" t="s">
        <v>92</v>
      </c>
      <c r="H1259" s="11">
        <v>1</v>
      </c>
      <c r="I1259" s="11">
        <f t="shared" ref="I1259:I1266" si="25">H1259/20</f>
        <v>0.05</v>
      </c>
      <c r="J1259" s="11">
        <v>28</v>
      </c>
      <c r="K1259" s="11" t="s">
        <v>34</v>
      </c>
      <c r="M1259" s="11" t="s">
        <v>35</v>
      </c>
      <c r="V1259" s="318">
        <v>1</v>
      </c>
      <c r="W1259" s="318" t="s">
        <v>183</v>
      </c>
      <c r="X1259" s="318" t="s">
        <v>134</v>
      </c>
    </row>
    <row r="1260" spans="1:24" x14ac:dyDescent="0.25">
      <c r="A1260" s="8">
        <v>41590</v>
      </c>
      <c r="B1260" s="9">
        <v>4</v>
      </c>
      <c r="C1260" s="10" t="s">
        <v>61</v>
      </c>
      <c r="D1260" s="10" t="s">
        <v>62</v>
      </c>
      <c r="E1260" s="11" t="s">
        <v>162</v>
      </c>
      <c r="F1260" s="10" t="s">
        <v>78</v>
      </c>
      <c r="G1260" s="14" t="s">
        <v>86</v>
      </c>
      <c r="H1260" s="11">
        <v>1</v>
      </c>
      <c r="I1260" s="11">
        <f t="shared" si="25"/>
        <v>0.05</v>
      </c>
      <c r="J1260" s="11">
        <v>28</v>
      </c>
      <c r="K1260" s="11" t="s">
        <v>34</v>
      </c>
      <c r="M1260" s="11" t="s">
        <v>35</v>
      </c>
      <c r="V1260" s="11">
        <v>0</v>
      </c>
    </row>
    <row r="1261" spans="1:24" x14ac:dyDescent="0.25">
      <c r="A1261" s="8">
        <v>41590</v>
      </c>
      <c r="B1261" s="9">
        <v>4</v>
      </c>
      <c r="C1261" s="10" t="s">
        <v>61</v>
      </c>
      <c r="D1261" s="10" t="s">
        <v>62</v>
      </c>
      <c r="E1261" s="11" t="s">
        <v>162</v>
      </c>
      <c r="F1261" s="10" t="s">
        <v>78</v>
      </c>
      <c r="G1261" s="14" t="s">
        <v>83</v>
      </c>
      <c r="H1261" s="11">
        <v>2</v>
      </c>
      <c r="I1261" s="11">
        <f t="shared" si="25"/>
        <v>0.1</v>
      </c>
      <c r="J1261" s="11">
        <v>28</v>
      </c>
      <c r="K1261" s="11" t="s">
        <v>34</v>
      </c>
      <c r="M1261" s="11" t="s">
        <v>35</v>
      </c>
      <c r="V1261" s="11">
        <v>0</v>
      </c>
    </row>
    <row r="1262" spans="1:24" x14ac:dyDescent="0.25">
      <c r="A1262" s="8">
        <v>41590</v>
      </c>
      <c r="B1262" s="9">
        <v>4</v>
      </c>
      <c r="C1262" s="10" t="s">
        <v>61</v>
      </c>
      <c r="D1262" s="10" t="s">
        <v>62</v>
      </c>
      <c r="E1262" s="11" t="s">
        <v>162</v>
      </c>
      <c r="F1262" s="10" t="s">
        <v>78</v>
      </c>
      <c r="G1262" s="14" t="s">
        <v>87</v>
      </c>
      <c r="H1262" s="11">
        <v>2</v>
      </c>
      <c r="I1262" s="11">
        <f t="shared" si="25"/>
        <v>0.1</v>
      </c>
      <c r="J1262" s="11">
        <v>28</v>
      </c>
      <c r="K1262" s="11" t="s">
        <v>34</v>
      </c>
      <c r="M1262" s="11" t="s">
        <v>35</v>
      </c>
      <c r="V1262" s="11">
        <v>0</v>
      </c>
    </row>
    <row r="1263" spans="1:24" x14ac:dyDescent="0.25">
      <c r="A1263" s="8">
        <v>41590</v>
      </c>
      <c r="B1263" s="9">
        <v>4</v>
      </c>
      <c r="C1263" s="10" t="s">
        <v>61</v>
      </c>
      <c r="D1263" s="10" t="s">
        <v>63</v>
      </c>
      <c r="E1263" s="11" t="s">
        <v>162</v>
      </c>
      <c r="F1263" s="10" t="s">
        <v>78</v>
      </c>
      <c r="G1263" s="13" t="s">
        <v>79</v>
      </c>
      <c r="H1263" s="11">
        <v>3</v>
      </c>
      <c r="I1263" s="11">
        <f t="shared" si="25"/>
        <v>0.15</v>
      </c>
      <c r="J1263" s="11">
        <v>28</v>
      </c>
      <c r="K1263" s="11" t="s">
        <v>34</v>
      </c>
      <c r="M1263" s="11" t="s">
        <v>35</v>
      </c>
      <c r="V1263" s="11">
        <v>0</v>
      </c>
    </row>
    <row r="1264" spans="1:24" x14ac:dyDescent="0.25">
      <c r="A1264" s="8">
        <v>41590</v>
      </c>
      <c r="B1264" s="9">
        <v>4</v>
      </c>
      <c r="C1264" s="10" t="s">
        <v>61</v>
      </c>
      <c r="D1264" s="10" t="s">
        <v>63</v>
      </c>
      <c r="E1264" s="11" t="s">
        <v>162</v>
      </c>
      <c r="F1264" s="10" t="s">
        <v>78</v>
      </c>
      <c r="G1264" s="13" t="s">
        <v>86</v>
      </c>
      <c r="H1264" s="11">
        <v>1</v>
      </c>
      <c r="I1264" s="11">
        <f t="shared" si="25"/>
        <v>0.05</v>
      </c>
      <c r="J1264" s="11">
        <v>28</v>
      </c>
      <c r="K1264" s="11" t="s">
        <v>34</v>
      </c>
      <c r="M1264" s="11" t="s">
        <v>35</v>
      </c>
      <c r="V1264" s="11">
        <v>0</v>
      </c>
    </row>
    <row r="1265" spans="1:27" x14ac:dyDescent="0.25">
      <c r="A1265" s="8">
        <v>41590</v>
      </c>
      <c r="B1265" s="9">
        <v>4</v>
      </c>
      <c r="C1265" s="10" t="s">
        <v>61</v>
      </c>
      <c r="D1265" s="10" t="s">
        <v>63</v>
      </c>
      <c r="E1265" s="11" t="s">
        <v>162</v>
      </c>
      <c r="F1265" s="10" t="s">
        <v>78</v>
      </c>
      <c r="G1265" s="13" t="s">
        <v>83</v>
      </c>
      <c r="H1265" s="11">
        <v>3</v>
      </c>
      <c r="I1265" s="11">
        <f t="shared" si="25"/>
        <v>0.15</v>
      </c>
      <c r="J1265" s="11">
        <v>28</v>
      </c>
      <c r="K1265" s="11" t="s">
        <v>34</v>
      </c>
      <c r="M1265" s="11" t="s">
        <v>35</v>
      </c>
      <c r="V1265" s="11">
        <v>0</v>
      </c>
    </row>
    <row r="1266" spans="1:27" x14ac:dyDescent="0.25">
      <c r="A1266" s="8">
        <v>41590</v>
      </c>
      <c r="B1266" s="9">
        <v>4</v>
      </c>
      <c r="C1266" s="10" t="s">
        <v>61</v>
      </c>
      <c r="D1266" s="10" t="s">
        <v>63</v>
      </c>
      <c r="E1266" s="11" t="s">
        <v>162</v>
      </c>
      <c r="F1266" s="10" t="s">
        <v>78</v>
      </c>
      <c r="G1266" s="13" t="s">
        <v>98</v>
      </c>
      <c r="H1266" s="11">
        <v>1</v>
      </c>
      <c r="I1266" s="11">
        <f t="shared" si="25"/>
        <v>0.05</v>
      </c>
      <c r="J1266" s="11">
        <v>28</v>
      </c>
      <c r="K1266" s="11" t="s">
        <v>34</v>
      </c>
      <c r="M1266" s="11" t="s">
        <v>35</v>
      </c>
      <c r="V1266" s="11">
        <v>0</v>
      </c>
    </row>
    <row r="1267" spans="1:27" x14ac:dyDescent="0.25">
      <c r="A1267" s="8">
        <v>41590</v>
      </c>
      <c r="B1267" s="9">
        <v>4</v>
      </c>
      <c r="C1267" s="10" t="s">
        <v>61</v>
      </c>
      <c r="D1267" s="10" t="s">
        <v>64</v>
      </c>
      <c r="E1267" s="11" t="s">
        <v>162</v>
      </c>
      <c r="F1267" s="10" t="s">
        <v>78</v>
      </c>
      <c r="G1267" s="13" t="s">
        <v>79</v>
      </c>
      <c r="H1267" s="11" t="s">
        <v>413</v>
      </c>
      <c r="I1267" s="11" t="s">
        <v>413</v>
      </c>
      <c r="J1267" s="11"/>
      <c r="K1267" s="11"/>
      <c r="M1267" s="11"/>
      <c r="V1267" s="11" t="s">
        <v>413</v>
      </c>
      <c r="X1267" s="11" t="s">
        <v>414</v>
      </c>
    </row>
    <row r="1268" spans="1:27" x14ac:dyDescent="0.25">
      <c r="A1268" s="8">
        <v>41590</v>
      </c>
      <c r="B1268" s="9">
        <v>4</v>
      </c>
      <c r="C1268" s="10" t="s">
        <v>61</v>
      </c>
      <c r="D1268" s="10" t="s">
        <v>64</v>
      </c>
      <c r="E1268" s="11" t="s">
        <v>162</v>
      </c>
      <c r="F1268" s="10" t="s">
        <v>78</v>
      </c>
      <c r="G1268" s="13" t="s">
        <v>79</v>
      </c>
      <c r="H1268" s="11">
        <v>3</v>
      </c>
      <c r="I1268" s="11">
        <f t="shared" ref="I1268:I1299" si="26">H1268/20</f>
        <v>0.15</v>
      </c>
      <c r="J1268" s="11">
        <v>28</v>
      </c>
      <c r="K1268" s="11" t="s">
        <v>34</v>
      </c>
      <c r="M1268" s="11" t="s">
        <v>35</v>
      </c>
      <c r="V1268" s="11">
        <v>0</v>
      </c>
    </row>
    <row r="1269" spans="1:27" x14ac:dyDescent="0.25">
      <c r="A1269" s="8">
        <v>41590</v>
      </c>
      <c r="B1269" s="9">
        <v>4</v>
      </c>
      <c r="C1269" s="10" t="s">
        <v>61</v>
      </c>
      <c r="D1269" s="10" t="s">
        <v>64</v>
      </c>
      <c r="E1269" s="11" t="s">
        <v>162</v>
      </c>
      <c r="F1269" s="10" t="s">
        <v>78</v>
      </c>
      <c r="G1269" s="13" t="s">
        <v>86</v>
      </c>
      <c r="H1269" s="11">
        <v>1</v>
      </c>
      <c r="I1269" s="11">
        <f t="shared" si="26"/>
        <v>0.05</v>
      </c>
      <c r="J1269" s="11">
        <v>28</v>
      </c>
      <c r="K1269" s="11" t="s">
        <v>34</v>
      </c>
      <c r="M1269" s="11" t="s">
        <v>35</v>
      </c>
      <c r="V1269" s="11">
        <v>0</v>
      </c>
    </row>
    <row r="1270" spans="1:27" x14ac:dyDescent="0.25">
      <c r="A1270" s="8">
        <v>41590</v>
      </c>
      <c r="B1270" s="9">
        <v>4</v>
      </c>
      <c r="C1270" s="10" t="s">
        <v>61</v>
      </c>
      <c r="D1270" s="10" t="s">
        <v>64</v>
      </c>
      <c r="E1270" s="11" t="s">
        <v>162</v>
      </c>
      <c r="F1270" s="10" t="s">
        <v>78</v>
      </c>
      <c r="G1270" s="14" t="s">
        <v>81</v>
      </c>
      <c r="H1270" s="11">
        <v>1</v>
      </c>
      <c r="I1270" s="11">
        <f t="shared" si="26"/>
        <v>0.05</v>
      </c>
      <c r="J1270" s="11">
        <v>28</v>
      </c>
      <c r="K1270" s="11" t="s">
        <v>34</v>
      </c>
      <c r="M1270" s="11" t="s">
        <v>35</v>
      </c>
      <c r="V1270" s="11">
        <v>0</v>
      </c>
    </row>
    <row r="1271" spans="1:27" x14ac:dyDescent="0.25">
      <c r="A1271" s="8">
        <v>41590</v>
      </c>
      <c r="B1271" s="9">
        <v>4</v>
      </c>
      <c r="C1271" s="10" t="s">
        <v>61</v>
      </c>
      <c r="D1271" s="10" t="s">
        <v>64</v>
      </c>
      <c r="E1271" s="11" t="s">
        <v>162</v>
      </c>
      <c r="F1271" s="10" t="s">
        <v>78</v>
      </c>
      <c r="G1271" s="14" t="s">
        <v>83</v>
      </c>
      <c r="H1271" s="11">
        <v>7</v>
      </c>
      <c r="I1271" s="11">
        <f t="shared" si="26"/>
        <v>0.35</v>
      </c>
      <c r="J1271" s="11">
        <v>28</v>
      </c>
      <c r="K1271" s="11" t="s">
        <v>34</v>
      </c>
      <c r="M1271" s="11" t="s">
        <v>35</v>
      </c>
      <c r="V1271" s="11">
        <v>0</v>
      </c>
      <c r="Y1271" s="318"/>
      <c r="Z1271" s="318"/>
      <c r="AA1271" s="318"/>
    </row>
    <row r="1272" spans="1:27" x14ac:dyDescent="0.25">
      <c r="A1272" s="8">
        <v>41590</v>
      </c>
      <c r="B1272" s="9">
        <v>4</v>
      </c>
      <c r="C1272" s="10" t="s">
        <v>61</v>
      </c>
      <c r="D1272" s="10" t="s">
        <v>64</v>
      </c>
      <c r="E1272" s="11" t="s">
        <v>162</v>
      </c>
      <c r="F1272" s="10" t="s">
        <v>78</v>
      </c>
      <c r="G1272" s="13" t="s">
        <v>89</v>
      </c>
      <c r="H1272" s="11">
        <v>1</v>
      </c>
      <c r="I1272" s="11">
        <f t="shared" si="26"/>
        <v>0.05</v>
      </c>
      <c r="J1272" s="11">
        <v>28</v>
      </c>
      <c r="K1272" s="11" t="s">
        <v>34</v>
      </c>
      <c r="M1272" s="11" t="s">
        <v>35</v>
      </c>
      <c r="V1272" s="11">
        <v>0</v>
      </c>
      <c r="Y1272" s="318"/>
      <c r="Z1272" s="318"/>
      <c r="AA1272" s="318"/>
    </row>
    <row r="1273" spans="1:27" x14ac:dyDescent="0.25">
      <c r="A1273" s="8">
        <v>41565</v>
      </c>
      <c r="B1273" s="9">
        <v>1</v>
      </c>
      <c r="C1273" s="10" t="s">
        <v>65</v>
      </c>
      <c r="D1273" s="10" t="s">
        <v>66</v>
      </c>
      <c r="E1273" s="11" t="s">
        <v>77</v>
      </c>
      <c r="F1273" s="10" t="s">
        <v>78</v>
      </c>
      <c r="G1273" s="14" t="s">
        <v>79</v>
      </c>
      <c r="H1273" s="11">
        <v>1</v>
      </c>
      <c r="I1273" s="11">
        <f t="shared" si="26"/>
        <v>0.05</v>
      </c>
      <c r="J1273" s="11">
        <v>27</v>
      </c>
      <c r="K1273" s="11">
        <v>5</v>
      </c>
      <c r="M1273" s="11" t="s">
        <v>35</v>
      </c>
      <c r="Y1273" s="318"/>
      <c r="Z1273" s="318"/>
      <c r="AA1273" s="318"/>
    </row>
    <row r="1274" spans="1:27" x14ac:dyDescent="0.25">
      <c r="A1274" s="8">
        <v>41565</v>
      </c>
      <c r="B1274" s="9">
        <v>1</v>
      </c>
      <c r="C1274" s="10" t="s">
        <v>65</v>
      </c>
      <c r="D1274" s="10" t="s">
        <v>66</v>
      </c>
      <c r="E1274" s="11" t="s">
        <v>77</v>
      </c>
      <c r="F1274" s="10" t="s">
        <v>78</v>
      </c>
      <c r="G1274" s="13" t="s">
        <v>83</v>
      </c>
      <c r="H1274" s="11">
        <v>2</v>
      </c>
      <c r="I1274" s="11">
        <f t="shared" si="26"/>
        <v>0.1</v>
      </c>
      <c r="J1274" s="11">
        <v>27</v>
      </c>
      <c r="K1274" s="11">
        <v>5</v>
      </c>
      <c r="M1274" s="11" t="s">
        <v>35</v>
      </c>
      <c r="Y1274" s="318"/>
      <c r="Z1274" s="318"/>
      <c r="AA1274" s="318"/>
    </row>
    <row r="1275" spans="1:27" x14ac:dyDescent="0.25">
      <c r="A1275" s="8">
        <v>41565</v>
      </c>
      <c r="B1275" s="9">
        <v>1</v>
      </c>
      <c r="C1275" s="10" t="s">
        <v>65</v>
      </c>
      <c r="D1275" s="10" t="s">
        <v>66</v>
      </c>
      <c r="E1275" s="11" t="s">
        <v>77</v>
      </c>
      <c r="F1275" s="10" t="s">
        <v>78</v>
      </c>
      <c r="G1275" s="14" t="s">
        <v>81</v>
      </c>
      <c r="H1275" s="11">
        <v>2</v>
      </c>
      <c r="I1275" s="11">
        <f t="shared" si="26"/>
        <v>0.1</v>
      </c>
      <c r="J1275" s="11">
        <v>27</v>
      </c>
      <c r="K1275" s="11">
        <v>5</v>
      </c>
      <c r="M1275" s="11" t="s">
        <v>35</v>
      </c>
      <c r="Y1275" s="318"/>
      <c r="Z1275" s="318"/>
      <c r="AA1275" s="318"/>
    </row>
    <row r="1276" spans="1:27" x14ac:dyDescent="0.25">
      <c r="A1276" s="8">
        <v>41565</v>
      </c>
      <c r="B1276" s="9">
        <v>1</v>
      </c>
      <c r="C1276" s="10" t="s">
        <v>65</v>
      </c>
      <c r="D1276" s="10" t="s">
        <v>66</v>
      </c>
      <c r="E1276" s="11" t="s">
        <v>77</v>
      </c>
      <c r="F1276" s="10" t="s">
        <v>78</v>
      </c>
      <c r="G1276" s="14" t="s">
        <v>86</v>
      </c>
      <c r="H1276" s="11">
        <v>5</v>
      </c>
      <c r="I1276" s="11">
        <f t="shared" si="26"/>
        <v>0.25</v>
      </c>
      <c r="J1276" s="11">
        <v>27</v>
      </c>
      <c r="K1276" s="11">
        <v>5</v>
      </c>
      <c r="M1276" s="11" t="s">
        <v>35</v>
      </c>
      <c r="Y1276" s="318"/>
      <c r="Z1276" s="318"/>
      <c r="AA1276" s="318"/>
    </row>
    <row r="1277" spans="1:27" x14ac:dyDescent="0.25">
      <c r="A1277" s="8">
        <v>41565</v>
      </c>
      <c r="B1277" s="9">
        <v>1</v>
      </c>
      <c r="C1277" s="10" t="s">
        <v>65</v>
      </c>
      <c r="D1277" s="10" t="s">
        <v>66</v>
      </c>
      <c r="E1277" s="11" t="s">
        <v>77</v>
      </c>
      <c r="F1277" s="10" t="s">
        <v>78</v>
      </c>
      <c r="G1277" s="14" t="s">
        <v>89</v>
      </c>
      <c r="H1277" s="11">
        <v>1</v>
      </c>
      <c r="I1277" s="11">
        <f t="shared" si="26"/>
        <v>0.05</v>
      </c>
      <c r="J1277" s="11">
        <v>27</v>
      </c>
      <c r="K1277" s="11">
        <v>5</v>
      </c>
      <c r="M1277" s="11" t="s">
        <v>35</v>
      </c>
      <c r="Y1277" s="318"/>
      <c r="Z1277" s="318"/>
      <c r="AA1277" s="318"/>
    </row>
    <row r="1278" spans="1:27" x14ac:dyDescent="0.25">
      <c r="A1278" s="8">
        <v>41566</v>
      </c>
      <c r="B1278" s="9">
        <v>1</v>
      </c>
      <c r="C1278" s="10" t="s">
        <v>65</v>
      </c>
      <c r="D1278" s="10" t="s">
        <v>66</v>
      </c>
      <c r="E1278" s="11" t="s">
        <v>45</v>
      </c>
      <c r="F1278" s="10" t="s">
        <v>32</v>
      </c>
      <c r="G1278" s="13" t="s">
        <v>33</v>
      </c>
      <c r="H1278" s="11">
        <v>48</v>
      </c>
      <c r="I1278" s="11">
        <f t="shared" si="26"/>
        <v>2.4</v>
      </c>
      <c r="J1278" s="11">
        <v>27</v>
      </c>
      <c r="K1278" s="11">
        <v>5</v>
      </c>
      <c r="M1278" s="11" t="s">
        <v>35</v>
      </c>
      <c r="Y1278" s="318"/>
      <c r="Z1278" s="318"/>
      <c r="AA1278" s="318"/>
    </row>
    <row r="1279" spans="1:27" x14ac:dyDescent="0.25">
      <c r="A1279" s="8">
        <v>41566</v>
      </c>
      <c r="B1279" s="9">
        <v>1</v>
      </c>
      <c r="C1279" s="10" t="s">
        <v>65</v>
      </c>
      <c r="D1279" s="10" t="s">
        <v>66</v>
      </c>
      <c r="E1279" s="11" t="s">
        <v>45</v>
      </c>
      <c r="F1279" s="10" t="s">
        <v>32</v>
      </c>
      <c r="G1279" s="14" t="s">
        <v>36</v>
      </c>
      <c r="H1279" s="11">
        <v>18</v>
      </c>
      <c r="I1279" s="11">
        <f t="shared" si="26"/>
        <v>0.9</v>
      </c>
      <c r="J1279" s="11">
        <v>27</v>
      </c>
      <c r="K1279" s="11">
        <v>5</v>
      </c>
      <c r="M1279" s="11" t="s">
        <v>35</v>
      </c>
      <c r="Y1279" s="318"/>
      <c r="Z1279" s="318"/>
      <c r="AA1279" s="318"/>
    </row>
    <row r="1280" spans="1:27" x14ac:dyDescent="0.25">
      <c r="A1280" s="8">
        <v>41566</v>
      </c>
      <c r="B1280" s="9">
        <v>1</v>
      </c>
      <c r="C1280" s="10" t="s">
        <v>65</v>
      </c>
      <c r="D1280" s="10" t="s">
        <v>66</v>
      </c>
      <c r="E1280" s="11" t="s">
        <v>45</v>
      </c>
      <c r="F1280" s="10" t="s">
        <v>32</v>
      </c>
      <c r="G1280" s="14" t="s">
        <v>37</v>
      </c>
      <c r="H1280" s="11">
        <v>16</v>
      </c>
      <c r="I1280" s="11">
        <f t="shared" si="26"/>
        <v>0.8</v>
      </c>
      <c r="J1280" s="11">
        <v>27</v>
      </c>
      <c r="K1280" s="11">
        <v>5</v>
      </c>
      <c r="M1280" s="11" t="s">
        <v>35</v>
      </c>
      <c r="Y1280" s="318"/>
      <c r="Z1280" s="318"/>
      <c r="AA1280" s="318"/>
    </row>
    <row r="1281" spans="1:27" x14ac:dyDescent="0.25">
      <c r="A1281" s="8">
        <v>41566</v>
      </c>
      <c r="B1281" s="9">
        <v>1</v>
      </c>
      <c r="C1281" s="10" t="s">
        <v>65</v>
      </c>
      <c r="D1281" s="10" t="s">
        <v>66</v>
      </c>
      <c r="E1281" s="11" t="s">
        <v>45</v>
      </c>
      <c r="F1281" s="10" t="s">
        <v>32</v>
      </c>
      <c r="G1281" s="13" t="s">
        <v>38</v>
      </c>
      <c r="H1281" s="11">
        <v>8</v>
      </c>
      <c r="I1281" s="11">
        <f t="shared" si="26"/>
        <v>0.4</v>
      </c>
      <c r="J1281" s="11">
        <v>27</v>
      </c>
      <c r="K1281" s="11">
        <v>5</v>
      </c>
      <c r="M1281" s="11" t="s">
        <v>35</v>
      </c>
    </row>
    <row r="1282" spans="1:27" x14ac:dyDescent="0.25">
      <c r="A1282" s="8">
        <v>41566</v>
      </c>
      <c r="B1282" s="9">
        <v>1</v>
      </c>
      <c r="C1282" s="10" t="s">
        <v>65</v>
      </c>
      <c r="D1282" s="10" t="s">
        <v>66</v>
      </c>
      <c r="E1282" s="11" t="s">
        <v>45</v>
      </c>
      <c r="F1282" s="10" t="s">
        <v>32</v>
      </c>
      <c r="G1282" s="13" t="s">
        <v>39</v>
      </c>
      <c r="H1282" s="11">
        <v>4</v>
      </c>
      <c r="I1282" s="11">
        <f t="shared" si="26"/>
        <v>0.2</v>
      </c>
      <c r="J1282" s="11">
        <v>27</v>
      </c>
      <c r="K1282" s="11">
        <v>5</v>
      </c>
      <c r="M1282" s="11" t="s">
        <v>35</v>
      </c>
      <c r="Y1282" s="318"/>
      <c r="Z1282" s="318"/>
      <c r="AA1282" s="318"/>
    </row>
    <row r="1283" spans="1:27" x14ac:dyDescent="0.25">
      <c r="A1283" s="8">
        <v>41566</v>
      </c>
      <c r="B1283" s="9">
        <v>1</v>
      </c>
      <c r="C1283" s="10" t="s">
        <v>65</v>
      </c>
      <c r="D1283" s="10" t="s">
        <v>66</v>
      </c>
      <c r="E1283" s="11" t="s">
        <v>45</v>
      </c>
      <c r="F1283" s="10" t="s">
        <v>32</v>
      </c>
      <c r="G1283" s="13" t="s">
        <v>41</v>
      </c>
      <c r="H1283" s="11">
        <v>19</v>
      </c>
      <c r="I1283" s="11">
        <f t="shared" si="26"/>
        <v>0.95</v>
      </c>
      <c r="J1283" s="11">
        <v>27</v>
      </c>
      <c r="K1283" s="11">
        <v>5</v>
      </c>
      <c r="M1283" s="11" t="s">
        <v>35</v>
      </c>
      <c r="Y1283" s="318"/>
      <c r="Z1283" s="318"/>
      <c r="AA1283" s="318"/>
    </row>
    <row r="1284" spans="1:27" x14ac:dyDescent="0.25">
      <c r="A1284" s="8">
        <v>41565</v>
      </c>
      <c r="B1284" s="9">
        <v>1</v>
      </c>
      <c r="C1284" s="10" t="s">
        <v>65</v>
      </c>
      <c r="D1284" s="10" t="s">
        <v>67</v>
      </c>
      <c r="E1284" s="11" t="s">
        <v>77</v>
      </c>
      <c r="F1284" s="10" t="s">
        <v>78</v>
      </c>
      <c r="G1284" s="14" t="s">
        <v>79</v>
      </c>
      <c r="H1284" s="11">
        <v>1</v>
      </c>
      <c r="I1284" s="11">
        <f t="shared" si="26"/>
        <v>0.05</v>
      </c>
      <c r="J1284" s="11">
        <v>27</v>
      </c>
      <c r="K1284" s="11">
        <v>4.8</v>
      </c>
      <c r="M1284" s="11" t="s">
        <v>35</v>
      </c>
      <c r="Y1284" s="318"/>
      <c r="Z1284" s="318"/>
      <c r="AA1284" s="318"/>
    </row>
    <row r="1285" spans="1:27" x14ac:dyDescent="0.25">
      <c r="A1285" s="8">
        <v>41565</v>
      </c>
      <c r="B1285" s="9">
        <v>1</v>
      </c>
      <c r="C1285" s="10" t="s">
        <v>65</v>
      </c>
      <c r="D1285" s="10" t="s">
        <v>67</v>
      </c>
      <c r="E1285" s="11" t="s">
        <v>77</v>
      </c>
      <c r="F1285" s="10" t="s">
        <v>78</v>
      </c>
      <c r="G1285" s="14" t="s">
        <v>86</v>
      </c>
      <c r="H1285" s="11">
        <v>2</v>
      </c>
      <c r="I1285" s="11">
        <f t="shared" si="26"/>
        <v>0.1</v>
      </c>
      <c r="J1285" s="11">
        <v>27</v>
      </c>
      <c r="K1285" s="11">
        <v>4.8</v>
      </c>
      <c r="M1285" s="11" t="s">
        <v>35</v>
      </c>
      <c r="Y1285" s="318"/>
      <c r="Z1285" s="318"/>
      <c r="AA1285" s="318"/>
    </row>
    <row r="1286" spans="1:27" x14ac:dyDescent="0.25">
      <c r="A1286" s="8">
        <v>41566</v>
      </c>
      <c r="B1286" s="9">
        <v>1</v>
      </c>
      <c r="C1286" s="10" t="s">
        <v>65</v>
      </c>
      <c r="D1286" s="10" t="s">
        <v>67</v>
      </c>
      <c r="E1286" s="11" t="s">
        <v>45</v>
      </c>
      <c r="F1286" s="10" t="s">
        <v>32</v>
      </c>
      <c r="G1286" s="13" t="s">
        <v>33</v>
      </c>
      <c r="H1286" s="11">
        <v>57</v>
      </c>
      <c r="I1286" s="11">
        <f t="shared" si="26"/>
        <v>2.85</v>
      </c>
      <c r="J1286" s="11">
        <v>27</v>
      </c>
      <c r="K1286" s="11">
        <v>4.8</v>
      </c>
      <c r="M1286" s="11" t="s">
        <v>35</v>
      </c>
    </row>
    <row r="1287" spans="1:27" x14ac:dyDescent="0.25">
      <c r="A1287" s="8">
        <v>41566</v>
      </c>
      <c r="B1287" s="9">
        <v>1</v>
      </c>
      <c r="C1287" s="10" t="s">
        <v>65</v>
      </c>
      <c r="D1287" s="10" t="s">
        <v>67</v>
      </c>
      <c r="E1287" s="11" t="s">
        <v>45</v>
      </c>
      <c r="F1287" s="10" t="s">
        <v>32</v>
      </c>
      <c r="G1287" s="14" t="s">
        <v>36</v>
      </c>
      <c r="H1287" s="11">
        <v>25</v>
      </c>
      <c r="I1287" s="11">
        <f t="shared" si="26"/>
        <v>1.25</v>
      </c>
      <c r="J1287" s="11">
        <v>27</v>
      </c>
      <c r="K1287" s="11">
        <v>4.8</v>
      </c>
      <c r="M1287" s="11" t="s">
        <v>35</v>
      </c>
    </row>
    <row r="1288" spans="1:27" x14ac:dyDescent="0.25">
      <c r="A1288" s="8">
        <v>41566</v>
      </c>
      <c r="B1288" s="9">
        <v>1</v>
      </c>
      <c r="C1288" s="10" t="s">
        <v>65</v>
      </c>
      <c r="D1288" s="10" t="s">
        <v>67</v>
      </c>
      <c r="E1288" s="11" t="s">
        <v>45</v>
      </c>
      <c r="F1288" s="10" t="s">
        <v>32</v>
      </c>
      <c r="G1288" s="14" t="s">
        <v>37</v>
      </c>
      <c r="H1288" s="11">
        <v>10</v>
      </c>
      <c r="I1288" s="11">
        <f t="shared" si="26"/>
        <v>0.5</v>
      </c>
      <c r="J1288" s="11">
        <v>27</v>
      </c>
      <c r="K1288" s="11">
        <v>4.8</v>
      </c>
      <c r="M1288" s="11" t="s">
        <v>35</v>
      </c>
    </row>
    <row r="1289" spans="1:27" x14ac:dyDescent="0.25">
      <c r="A1289" s="8">
        <v>41566</v>
      </c>
      <c r="B1289" s="9">
        <v>1</v>
      </c>
      <c r="C1289" s="10" t="s">
        <v>65</v>
      </c>
      <c r="D1289" s="10" t="s">
        <v>67</v>
      </c>
      <c r="E1289" s="11" t="s">
        <v>45</v>
      </c>
      <c r="F1289" s="10" t="s">
        <v>32</v>
      </c>
      <c r="G1289" s="13" t="s">
        <v>38</v>
      </c>
      <c r="H1289" s="11">
        <v>7</v>
      </c>
      <c r="I1289" s="11">
        <f t="shared" si="26"/>
        <v>0.35</v>
      </c>
      <c r="J1289" s="11">
        <v>27</v>
      </c>
      <c r="K1289" s="11">
        <v>4.8</v>
      </c>
      <c r="M1289" s="11" t="s">
        <v>35</v>
      </c>
      <c r="Y1289" s="318"/>
      <c r="Z1289" s="318"/>
      <c r="AA1289" s="318"/>
    </row>
    <row r="1290" spans="1:27" x14ac:dyDescent="0.25">
      <c r="A1290" s="8">
        <v>41566</v>
      </c>
      <c r="B1290" s="9">
        <v>1</v>
      </c>
      <c r="C1290" s="10" t="s">
        <v>65</v>
      </c>
      <c r="D1290" s="10" t="s">
        <v>67</v>
      </c>
      <c r="E1290" s="11" t="s">
        <v>45</v>
      </c>
      <c r="F1290" s="10" t="s">
        <v>32</v>
      </c>
      <c r="G1290" s="13" t="s">
        <v>39</v>
      </c>
      <c r="H1290" s="11">
        <v>3</v>
      </c>
      <c r="I1290" s="11">
        <f t="shared" si="26"/>
        <v>0.15</v>
      </c>
      <c r="J1290" s="11">
        <v>27</v>
      </c>
      <c r="K1290" s="11">
        <v>4.8</v>
      </c>
      <c r="M1290" s="11" t="s">
        <v>35</v>
      </c>
    </row>
    <row r="1291" spans="1:27" x14ac:dyDescent="0.25">
      <c r="A1291" s="8">
        <v>41566</v>
      </c>
      <c r="B1291" s="9">
        <v>1</v>
      </c>
      <c r="C1291" s="10" t="s">
        <v>65</v>
      </c>
      <c r="D1291" s="10" t="s">
        <v>67</v>
      </c>
      <c r="E1291" s="11" t="s">
        <v>45</v>
      </c>
      <c r="F1291" s="10" t="s">
        <v>32</v>
      </c>
      <c r="G1291" s="13" t="s">
        <v>41</v>
      </c>
      <c r="H1291" s="11">
        <v>19</v>
      </c>
      <c r="I1291" s="11">
        <f t="shared" si="26"/>
        <v>0.95</v>
      </c>
      <c r="J1291" s="11">
        <v>27</v>
      </c>
      <c r="K1291" s="11">
        <v>4.8</v>
      </c>
      <c r="M1291" s="11" t="s">
        <v>35</v>
      </c>
    </row>
    <row r="1292" spans="1:27" x14ac:dyDescent="0.25">
      <c r="A1292" s="8">
        <v>41566</v>
      </c>
      <c r="B1292" s="9">
        <v>1</v>
      </c>
      <c r="C1292" s="10" t="s">
        <v>65</v>
      </c>
      <c r="D1292" s="10" t="s">
        <v>67</v>
      </c>
      <c r="E1292" s="11" t="s">
        <v>45</v>
      </c>
      <c r="F1292" s="10" t="s">
        <v>32</v>
      </c>
      <c r="G1292" s="14" t="s">
        <v>49</v>
      </c>
      <c r="H1292" s="11">
        <v>1</v>
      </c>
      <c r="I1292" s="11">
        <f t="shared" si="26"/>
        <v>0.05</v>
      </c>
      <c r="J1292" s="11">
        <v>27</v>
      </c>
      <c r="K1292" s="11">
        <v>4.8</v>
      </c>
      <c r="M1292" s="11" t="s">
        <v>35</v>
      </c>
    </row>
    <row r="1293" spans="1:27" x14ac:dyDescent="0.25">
      <c r="A1293" s="8">
        <v>41565</v>
      </c>
      <c r="B1293" s="9">
        <v>1</v>
      </c>
      <c r="C1293" s="10" t="s">
        <v>65</v>
      </c>
      <c r="D1293" s="10" t="s">
        <v>68</v>
      </c>
      <c r="E1293" s="11" t="s">
        <v>77</v>
      </c>
      <c r="F1293" s="10" t="s">
        <v>78</v>
      </c>
      <c r="G1293" s="14" t="s">
        <v>79</v>
      </c>
      <c r="H1293" s="11">
        <v>1</v>
      </c>
      <c r="I1293" s="11">
        <f t="shared" si="26"/>
        <v>0.05</v>
      </c>
      <c r="J1293" s="11">
        <v>27</v>
      </c>
      <c r="K1293" s="11">
        <v>4.9000000000000004</v>
      </c>
      <c r="M1293" s="11" t="s">
        <v>35</v>
      </c>
    </row>
    <row r="1294" spans="1:27" x14ac:dyDescent="0.25">
      <c r="A1294" s="8">
        <v>41565</v>
      </c>
      <c r="B1294" s="9">
        <v>1</v>
      </c>
      <c r="C1294" s="10" t="s">
        <v>65</v>
      </c>
      <c r="D1294" s="10" t="s">
        <v>68</v>
      </c>
      <c r="E1294" s="11" t="s">
        <v>77</v>
      </c>
      <c r="F1294" s="10" t="s">
        <v>78</v>
      </c>
      <c r="G1294" s="14" t="s">
        <v>83</v>
      </c>
      <c r="H1294" s="11">
        <v>1</v>
      </c>
      <c r="I1294" s="11">
        <f t="shared" si="26"/>
        <v>0.05</v>
      </c>
      <c r="J1294" s="11">
        <v>27</v>
      </c>
      <c r="K1294" s="11">
        <v>4.9000000000000004</v>
      </c>
      <c r="M1294" s="11" t="s">
        <v>35</v>
      </c>
    </row>
    <row r="1295" spans="1:27" x14ac:dyDescent="0.25">
      <c r="A1295" s="8">
        <v>41565</v>
      </c>
      <c r="B1295" s="9">
        <v>1</v>
      </c>
      <c r="C1295" s="10" t="s">
        <v>65</v>
      </c>
      <c r="D1295" s="10" t="s">
        <v>68</v>
      </c>
      <c r="E1295" s="11" t="s">
        <v>77</v>
      </c>
      <c r="F1295" s="10" t="s">
        <v>78</v>
      </c>
      <c r="G1295" s="14" t="s">
        <v>83</v>
      </c>
      <c r="H1295" s="11">
        <v>1</v>
      </c>
      <c r="I1295" s="11">
        <f t="shared" si="26"/>
        <v>0.05</v>
      </c>
      <c r="J1295" s="11">
        <v>27</v>
      </c>
      <c r="K1295" s="11">
        <v>4.9000000000000004</v>
      </c>
      <c r="M1295" s="11" t="s">
        <v>35</v>
      </c>
    </row>
    <row r="1296" spans="1:27" x14ac:dyDescent="0.25">
      <c r="A1296" s="8">
        <v>41565</v>
      </c>
      <c r="B1296" s="9">
        <v>1</v>
      </c>
      <c r="C1296" s="10" t="s">
        <v>65</v>
      </c>
      <c r="D1296" s="10" t="s">
        <v>68</v>
      </c>
      <c r="E1296" s="11" t="s">
        <v>77</v>
      </c>
      <c r="F1296" s="10" t="s">
        <v>78</v>
      </c>
      <c r="G1296" s="14" t="s">
        <v>81</v>
      </c>
      <c r="H1296" s="11">
        <v>1</v>
      </c>
      <c r="I1296" s="11">
        <f t="shared" si="26"/>
        <v>0.05</v>
      </c>
      <c r="J1296" s="11">
        <v>27</v>
      </c>
      <c r="K1296" s="11">
        <v>4.9000000000000004</v>
      </c>
      <c r="M1296" s="11" t="s">
        <v>35</v>
      </c>
    </row>
    <row r="1297" spans="1:23" x14ac:dyDescent="0.25">
      <c r="A1297" s="8">
        <v>41565</v>
      </c>
      <c r="B1297" s="9">
        <v>1</v>
      </c>
      <c r="C1297" s="10" t="s">
        <v>65</v>
      </c>
      <c r="D1297" s="10" t="s">
        <v>68</v>
      </c>
      <c r="E1297" s="11" t="s">
        <v>77</v>
      </c>
      <c r="F1297" s="10" t="s">
        <v>78</v>
      </c>
      <c r="G1297" s="14" t="s">
        <v>86</v>
      </c>
      <c r="H1297" s="11">
        <v>2</v>
      </c>
      <c r="I1297" s="11">
        <f t="shared" si="26"/>
        <v>0.1</v>
      </c>
      <c r="J1297" s="11">
        <v>27</v>
      </c>
      <c r="K1297" s="11">
        <v>4.9000000000000004</v>
      </c>
      <c r="M1297" s="11" t="s">
        <v>35</v>
      </c>
    </row>
    <row r="1298" spans="1:23" x14ac:dyDescent="0.25">
      <c r="A1298" s="8">
        <v>41565</v>
      </c>
      <c r="B1298" s="9">
        <v>1</v>
      </c>
      <c r="C1298" s="10" t="s">
        <v>65</v>
      </c>
      <c r="D1298" s="10" t="s">
        <v>68</v>
      </c>
      <c r="E1298" s="11" t="s">
        <v>77</v>
      </c>
      <c r="F1298" s="10" t="s">
        <v>78</v>
      </c>
      <c r="G1298" s="14" t="s">
        <v>87</v>
      </c>
      <c r="H1298" s="11">
        <v>1</v>
      </c>
      <c r="I1298" s="11">
        <f t="shared" si="26"/>
        <v>0.05</v>
      </c>
      <c r="J1298" s="11">
        <v>27</v>
      </c>
      <c r="K1298" s="11">
        <v>4.9000000000000004</v>
      </c>
      <c r="M1298" s="11" t="s">
        <v>35</v>
      </c>
    </row>
    <row r="1299" spans="1:23" x14ac:dyDescent="0.25">
      <c r="A1299" s="8">
        <v>41566</v>
      </c>
      <c r="B1299" s="9">
        <v>1</v>
      </c>
      <c r="C1299" s="10" t="s">
        <v>65</v>
      </c>
      <c r="D1299" s="10" t="s">
        <v>68</v>
      </c>
      <c r="E1299" s="11" t="s">
        <v>45</v>
      </c>
      <c r="F1299" s="10" t="s">
        <v>32</v>
      </c>
      <c r="G1299" s="13" t="s">
        <v>33</v>
      </c>
      <c r="H1299" s="11">
        <v>49</v>
      </c>
      <c r="I1299" s="11">
        <f t="shared" si="26"/>
        <v>2.4500000000000002</v>
      </c>
      <c r="J1299" s="11">
        <v>27</v>
      </c>
      <c r="K1299" s="11">
        <v>4.9000000000000004</v>
      </c>
      <c r="M1299" s="11" t="s">
        <v>35</v>
      </c>
    </row>
    <row r="1300" spans="1:23" x14ac:dyDescent="0.25">
      <c r="A1300" s="8">
        <v>41566</v>
      </c>
      <c r="B1300" s="9">
        <v>1</v>
      </c>
      <c r="C1300" s="10" t="s">
        <v>65</v>
      </c>
      <c r="D1300" s="10" t="s">
        <v>68</v>
      </c>
      <c r="E1300" s="11" t="s">
        <v>45</v>
      </c>
      <c r="F1300" s="10" t="s">
        <v>32</v>
      </c>
      <c r="G1300" s="14" t="s">
        <v>36</v>
      </c>
      <c r="H1300" s="11">
        <v>11</v>
      </c>
      <c r="I1300" s="11">
        <f t="shared" ref="I1300:I1331" si="27">H1300/20</f>
        <v>0.55000000000000004</v>
      </c>
      <c r="J1300" s="11">
        <v>27</v>
      </c>
      <c r="K1300" s="11">
        <v>4.9000000000000004</v>
      </c>
      <c r="M1300" s="11" t="s">
        <v>35</v>
      </c>
    </row>
    <row r="1301" spans="1:23" x14ac:dyDescent="0.25">
      <c r="A1301" s="8">
        <v>41566</v>
      </c>
      <c r="B1301" s="9">
        <v>1</v>
      </c>
      <c r="C1301" s="10" t="s">
        <v>65</v>
      </c>
      <c r="D1301" s="10" t="s">
        <v>68</v>
      </c>
      <c r="E1301" s="11" t="s">
        <v>45</v>
      </c>
      <c r="F1301" s="10" t="s">
        <v>32</v>
      </c>
      <c r="G1301" s="14" t="s">
        <v>37</v>
      </c>
      <c r="H1301" s="11">
        <v>7</v>
      </c>
      <c r="I1301" s="11">
        <f t="shared" si="27"/>
        <v>0.35</v>
      </c>
      <c r="J1301" s="11">
        <v>27</v>
      </c>
      <c r="K1301" s="11">
        <v>4.9000000000000004</v>
      </c>
      <c r="M1301" s="11" t="s">
        <v>35</v>
      </c>
    </row>
    <row r="1302" spans="1:23" x14ac:dyDescent="0.25">
      <c r="A1302" s="8">
        <v>41566</v>
      </c>
      <c r="B1302" s="9">
        <v>1</v>
      </c>
      <c r="C1302" s="10" t="s">
        <v>65</v>
      </c>
      <c r="D1302" s="10" t="s">
        <v>68</v>
      </c>
      <c r="E1302" s="11" t="s">
        <v>45</v>
      </c>
      <c r="F1302" s="10" t="s">
        <v>32</v>
      </c>
      <c r="G1302" s="13" t="s">
        <v>38</v>
      </c>
      <c r="H1302" s="11">
        <v>9</v>
      </c>
      <c r="I1302" s="11">
        <f t="shared" si="27"/>
        <v>0.45</v>
      </c>
      <c r="J1302" s="11">
        <v>27</v>
      </c>
      <c r="K1302" s="11">
        <v>4.9000000000000004</v>
      </c>
      <c r="M1302" s="11" t="s">
        <v>35</v>
      </c>
    </row>
    <row r="1303" spans="1:23" x14ac:dyDescent="0.25">
      <c r="A1303" s="8">
        <v>41566</v>
      </c>
      <c r="B1303" s="9">
        <v>1</v>
      </c>
      <c r="C1303" s="10" t="s">
        <v>65</v>
      </c>
      <c r="D1303" s="10" t="s">
        <v>68</v>
      </c>
      <c r="E1303" s="11" t="s">
        <v>45</v>
      </c>
      <c r="F1303" s="10" t="s">
        <v>32</v>
      </c>
      <c r="G1303" s="13" t="s">
        <v>41</v>
      </c>
      <c r="H1303" s="11">
        <v>18</v>
      </c>
      <c r="I1303" s="11">
        <f t="shared" si="27"/>
        <v>0.9</v>
      </c>
      <c r="J1303" s="11">
        <v>27</v>
      </c>
      <c r="K1303" s="11">
        <v>4.9000000000000004</v>
      </c>
      <c r="M1303" s="11" t="s">
        <v>35</v>
      </c>
    </row>
    <row r="1304" spans="1:23" x14ac:dyDescent="0.25">
      <c r="A1304" s="8">
        <v>41566</v>
      </c>
      <c r="B1304" s="9">
        <v>1</v>
      </c>
      <c r="C1304" s="10" t="s">
        <v>65</v>
      </c>
      <c r="D1304" s="10" t="s">
        <v>68</v>
      </c>
      <c r="E1304" s="11" t="s">
        <v>45</v>
      </c>
      <c r="F1304" s="10" t="s">
        <v>32</v>
      </c>
      <c r="G1304" s="14" t="s">
        <v>49</v>
      </c>
      <c r="H1304" s="11">
        <v>2</v>
      </c>
      <c r="I1304" s="11">
        <f t="shared" si="27"/>
        <v>0.1</v>
      </c>
      <c r="J1304" s="11">
        <v>27</v>
      </c>
      <c r="K1304" s="11">
        <v>4.9000000000000004</v>
      </c>
      <c r="M1304" s="11" t="s">
        <v>35</v>
      </c>
    </row>
    <row r="1305" spans="1:23" x14ac:dyDescent="0.25">
      <c r="A1305" s="8">
        <v>41569</v>
      </c>
      <c r="B1305" s="9">
        <v>2</v>
      </c>
      <c r="C1305" s="10" t="s">
        <v>65</v>
      </c>
      <c r="D1305" s="10" t="s">
        <v>66</v>
      </c>
      <c r="E1305" s="11" t="s">
        <v>162</v>
      </c>
      <c r="F1305" s="10" t="s">
        <v>78</v>
      </c>
      <c r="G1305" s="14" t="s">
        <v>86</v>
      </c>
      <c r="H1305" s="11">
        <v>1</v>
      </c>
      <c r="I1305" s="11">
        <f t="shared" si="27"/>
        <v>0.05</v>
      </c>
      <c r="J1305" s="11">
        <v>27</v>
      </c>
      <c r="K1305" s="11">
        <v>5</v>
      </c>
      <c r="M1305" s="11" t="s">
        <v>35</v>
      </c>
      <c r="V1305" s="11">
        <v>1</v>
      </c>
      <c r="W1305" s="11" t="s">
        <v>147</v>
      </c>
    </row>
    <row r="1306" spans="1:23" x14ac:dyDescent="0.25">
      <c r="A1306" s="8">
        <v>41569</v>
      </c>
      <c r="B1306" s="9">
        <v>2</v>
      </c>
      <c r="C1306" s="10" t="s">
        <v>65</v>
      </c>
      <c r="D1306" s="10" t="s">
        <v>66</v>
      </c>
      <c r="E1306" s="11" t="s">
        <v>162</v>
      </c>
      <c r="F1306" s="10" t="s">
        <v>78</v>
      </c>
      <c r="G1306" s="14" t="s">
        <v>79</v>
      </c>
      <c r="H1306" s="11">
        <v>1</v>
      </c>
      <c r="I1306" s="11">
        <f t="shared" si="27"/>
        <v>0.05</v>
      </c>
      <c r="J1306" s="11">
        <v>27</v>
      </c>
      <c r="K1306" s="11">
        <v>5</v>
      </c>
      <c r="M1306" s="11" t="s">
        <v>35</v>
      </c>
      <c r="V1306" s="11">
        <v>0</v>
      </c>
    </row>
    <row r="1307" spans="1:23" x14ac:dyDescent="0.25">
      <c r="A1307" s="8">
        <v>41569</v>
      </c>
      <c r="B1307" s="9">
        <v>2</v>
      </c>
      <c r="C1307" s="10" t="s">
        <v>65</v>
      </c>
      <c r="D1307" s="10" t="s">
        <v>66</v>
      </c>
      <c r="E1307" s="11" t="s">
        <v>162</v>
      </c>
      <c r="F1307" s="10" t="s">
        <v>78</v>
      </c>
      <c r="G1307" s="14" t="s">
        <v>90</v>
      </c>
      <c r="H1307" s="11">
        <v>1</v>
      </c>
      <c r="I1307" s="11">
        <f t="shared" si="27"/>
        <v>0.05</v>
      </c>
      <c r="J1307" s="11">
        <v>27</v>
      </c>
      <c r="K1307" s="11">
        <v>5</v>
      </c>
      <c r="M1307" s="11" t="s">
        <v>35</v>
      </c>
      <c r="V1307" s="11">
        <v>0</v>
      </c>
    </row>
    <row r="1308" spans="1:23" x14ac:dyDescent="0.25">
      <c r="A1308" s="8">
        <v>41569</v>
      </c>
      <c r="B1308" s="9">
        <v>2</v>
      </c>
      <c r="C1308" s="10" t="s">
        <v>65</v>
      </c>
      <c r="D1308" s="10" t="s">
        <v>66</v>
      </c>
      <c r="E1308" s="11" t="s">
        <v>162</v>
      </c>
      <c r="F1308" s="10" t="s">
        <v>78</v>
      </c>
      <c r="G1308" s="14" t="s">
        <v>86</v>
      </c>
      <c r="H1308" s="11">
        <v>1</v>
      </c>
      <c r="I1308" s="11">
        <f t="shared" si="27"/>
        <v>0.05</v>
      </c>
      <c r="J1308" s="11">
        <v>27</v>
      </c>
      <c r="K1308" s="11">
        <v>5</v>
      </c>
      <c r="M1308" s="11" t="s">
        <v>35</v>
      </c>
      <c r="V1308" s="11">
        <v>0</v>
      </c>
    </row>
    <row r="1309" spans="1:23" x14ac:dyDescent="0.25">
      <c r="A1309" s="8">
        <v>41569</v>
      </c>
      <c r="B1309" s="9">
        <v>2</v>
      </c>
      <c r="C1309" s="10" t="s">
        <v>65</v>
      </c>
      <c r="D1309" s="10" t="s">
        <v>66</v>
      </c>
      <c r="E1309" s="11" t="s">
        <v>162</v>
      </c>
      <c r="F1309" s="10" t="s">
        <v>78</v>
      </c>
      <c r="G1309" s="14" t="s">
        <v>83</v>
      </c>
      <c r="H1309" s="11">
        <v>1</v>
      </c>
      <c r="I1309" s="11">
        <f t="shared" si="27"/>
        <v>0.05</v>
      </c>
      <c r="J1309" s="11">
        <v>27</v>
      </c>
      <c r="K1309" s="11">
        <v>5</v>
      </c>
      <c r="M1309" s="11" t="s">
        <v>35</v>
      </c>
      <c r="V1309" s="11">
        <v>0</v>
      </c>
    </row>
    <row r="1310" spans="1:23" x14ac:dyDescent="0.25">
      <c r="A1310" s="8">
        <v>41569</v>
      </c>
      <c r="B1310" s="9">
        <v>2</v>
      </c>
      <c r="C1310" s="10" t="s">
        <v>65</v>
      </c>
      <c r="D1310" s="10" t="s">
        <v>66</v>
      </c>
      <c r="E1310" s="11" t="s">
        <v>162</v>
      </c>
      <c r="F1310" s="10" t="s">
        <v>78</v>
      </c>
      <c r="G1310" s="14" t="s">
        <v>87</v>
      </c>
      <c r="H1310" s="11">
        <v>1</v>
      </c>
      <c r="I1310" s="11">
        <f t="shared" si="27"/>
        <v>0.05</v>
      </c>
      <c r="J1310" s="11">
        <v>27</v>
      </c>
      <c r="K1310" s="11">
        <v>5</v>
      </c>
      <c r="M1310" s="11" t="s">
        <v>35</v>
      </c>
      <c r="V1310" s="11">
        <v>0</v>
      </c>
    </row>
    <row r="1311" spans="1:23" x14ac:dyDescent="0.25">
      <c r="A1311" s="8">
        <v>41569</v>
      </c>
      <c r="B1311" s="9">
        <v>2</v>
      </c>
      <c r="C1311" s="10" t="s">
        <v>65</v>
      </c>
      <c r="D1311" s="10" t="s">
        <v>67</v>
      </c>
      <c r="E1311" s="11" t="s">
        <v>162</v>
      </c>
      <c r="F1311" s="10" t="s">
        <v>78</v>
      </c>
      <c r="G1311" s="13" t="s">
        <v>79</v>
      </c>
      <c r="H1311" s="11">
        <v>1</v>
      </c>
      <c r="I1311" s="11">
        <f t="shared" si="27"/>
        <v>0.05</v>
      </c>
      <c r="J1311" s="11">
        <v>27</v>
      </c>
      <c r="K1311" s="11">
        <v>4.8</v>
      </c>
      <c r="M1311" s="11" t="s">
        <v>35</v>
      </c>
      <c r="V1311" s="11">
        <v>0</v>
      </c>
    </row>
    <row r="1312" spans="1:23" x14ac:dyDescent="0.25">
      <c r="A1312" s="8">
        <v>41569</v>
      </c>
      <c r="B1312" s="9">
        <v>2</v>
      </c>
      <c r="C1312" s="10" t="s">
        <v>65</v>
      </c>
      <c r="D1312" s="10" t="s">
        <v>67</v>
      </c>
      <c r="E1312" s="11" t="s">
        <v>162</v>
      </c>
      <c r="F1312" s="10" t="s">
        <v>78</v>
      </c>
      <c r="G1312" s="14" t="s">
        <v>86</v>
      </c>
      <c r="H1312" s="11">
        <v>1</v>
      </c>
      <c r="I1312" s="11">
        <f t="shared" si="27"/>
        <v>0.05</v>
      </c>
      <c r="J1312" s="11">
        <v>27</v>
      </c>
      <c r="K1312" s="11">
        <v>4.8</v>
      </c>
      <c r="M1312" s="11" t="s">
        <v>35</v>
      </c>
      <c r="V1312" s="11">
        <v>0</v>
      </c>
    </row>
    <row r="1313" spans="1:24" x14ac:dyDescent="0.25">
      <c r="A1313" s="8">
        <v>41569</v>
      </c>
      <c r="B1313" s="9">
        <v>2</v>
      </c>
      <c r="C1313" s="10" t="s">
        <v>65</v>
      </c>
      <c r="D1313" s="10" t="s">
        <v>67</v>
      </c>
      <c r="E1313" s="11" t="s">
        <v>162</v>
      </c>
      <c r="F1313" s="10" t="s">
        <v>78</v>
      </c>
      <c r="G1313" s="13" t="s">
        <v>83</v>
      </c>
      <c r="H1313" s="11">
        <v>2</v>
      </c>
      <c r="I1313" s="11">
        <f t="shared" si="27"/>
        <v>0.1</v>
      </c>
      <c r="J1313" s="11">
        <v>27</v>
      </c>
      <c r="K1313" s="11">
        <v>4.8</v>
      </c>
      <c r="M1313" s="11" t="s">
        <v>35</v>
      </c>
      <c r="V1313" s="11">
        <v>0</v>
      </c>
    </row>
    <row r="1314" spans="1:24" x14ac:dyDescent="0.25">
      <c r="A1314" s="8">
        <v>41569</v>
      </c>
      <c r="B1314" s="9">
        <v>2</v>
      </c>
      <c r="C1314" s="10" t="s">
        <v>65</v>
      </c>
      <c r="D1314" s="10" t="s">
        <v>67</v>
      </c>
      <c r="E1314" s="11" t="s">
        <v>162</v>
      </c>
      <c r="F1314" s="10" t="s">
        <v>78</v>
      </c>
      <c r="G1314" s="14" t="s">
        <v>88</v>
      </c>
      <c r="H1314" s="11">
        <v>1</v>
      </c>
      <c r="I1314" s="11">
        <f t="shared" si="27"/>
        <v>0.05</v>
      </c>
      <c r="J1314" s="11">
        <v>27</v>
      </c>
      <c r="K1314" s="11">
        <v>4.8</v>
      </c>
      <c r="M1314" s="11" t="s">
        <v>35</v>
      </c>
      <c r="V1314" s="11">
        <v>0</v>
      </c>
    </row>
    <row r="1315" spans="1:24" x14ac:dyDescent="0.25">
      <c r="A1315" s="8">
        <v>41569</v>
      </c>
      <c r="B1315" s="9">
        <v>2</v>
      </c>
      <c r="C1315" s="10" t="s">
        <v>65</v>
      </c>
      <c r="D1315" s="10" t="s">
        <v>68</v>
      </c>
      <c r="E1315" s="11" t="s">
        <v>162</v>
      </c>
      <c r="F1315" s="10" t="s">
        <v>78</v>
      </c>
      <c r="G1315" s="14" t="s">
        <v>81</v>
      </c>
      <c r="H1315" s="11">
        <v>1</v>
      </c>
      <c r="I1315" s="11">
        <f t="shared" si="27"/>
        <v>0.05</v>
      </c>
      <c r="J1315" s="11">
        <v>27</v>
      </c>
      <c r="K1315" s="11">
        <v>4.9000000000000004</v>
      </c>
      <c r="M1315" s="11" t="s">
        <v>35</v>
      </c>
      <c r="V1315" s="11">
        <v>1</v>
      </c>
      <c r="W1315" s="317" t="s">
        <v>147</v>
      </c>
    </row>
    <row r="1316" spans="1:24" x14ac:dyDescent="0.25">
      <c r="A1316" s="8">
        <v>41569</v>
      </c>
      <c r="B1316" s="9">
        <v>2</v>
      </c>
      <c r="C1316" s="10" t="s">
        <v>65</v>
      </c>
      <c r="D1316" s="10" t="s">
        <v>68</v>
      </c>
      <c r="E1316" s="11" t="s">
        <v>162</v>
      </c>
      <c r="F1316" s="10" t="s">
        <v>78</v>
      </c>
      <c r="G1316" s="14" t="s">
        <v>79</v>
      </c>
      <c r="H1316" s="11">
        <v>1</v>
      </c>
      <c r="I1316" s="11">
        <f t="shared" si="27"/>
        <v>0.05</v>
      </c>
      <c r="J1316" s="11">
        <v>27</v>
      </c>
      <c r="K1316" s="11">
        <v>4.9000000000000004</v>
      </c>
      <c r="M1316" s="11" t="s">
        <v>35</v>
      </c>
      <c r="V1316" s="11">
        <v>0</v>
      </c>
    </row>
    <row r="1317" spans="1:24" x14ac:dyDescent="0.25">
      <c r="A1317" s="8">
        <v>41569</v>
      </c>
      <c r="B1317" s="9">
        <v>2</v>
      </c>
      <c r="C1317" s="10" t="s">
        <v>65</v>
      </c>
      <c r="D1317" s="10" t="s">
        <v>68</v>
      </c>
      <c r="E1317" s="11" t="s">
        <v>162</v>
      </c>
      <c r="F1317" s="10" t="s">
        <v>78</v>
      </c>
      <c r="G1317" s="13" t="s">
        <v>86</v>
      </c>
      <c r="H1317" s="11">
        <v>2</v>
      </c>
      <c r="I1317" s="11">
        <f t="shared" si="27"/>
        <v>0.1</v>
      </c>
      <c r="J1317" s="11">
        <v>27</v>
      </c>
      <c r="K1317" s="11">
        <v>4.9000000000000004</v>
      </c>
      <c r="M1317" s="11" t="s">
        <v>35</v>
      </c>
      <c r="V1317" s="11">
        <v>0</v>
      </c>
    </row>
    <row r="1318" spans="1:24" x14ac:dyDescent="0.25">
      <c r="A1318" s="8">
        <v>41569</v>
      </c>
      <c r="B1318" s="9">
        <v>2</v>
      </c>
      <c r="C1318" s="10" t="s">
        <v>65</v>
      </c>
      <c r="D1318" s="10" t="s">
        <v>68</v>
      </c>
      <c r="E1318" s="11" t="s">
        <v>162</v>
      </c>
      <c r="F1318" s="10" t="s">
        <v>78</v>
      </c>
      <c r="G1318" s="13" t="s">
        <v>81</v>
      </c>
      <c r="H1318" s="11">
        <v>1</v>
      </c>
      <c r="I1318" s="11">
        <f t="shared" si="27"/>
        <v>0.05</v>
      </c>
      <c r="J1318" s="11">
        <v>27</v>
      </c>
      <c r="K1318" s="11">
        <v>4.9000000000000004</v>
      </c>
      <c r="M1318" s="11" t="s">
        <v>35</v>
      </c>
      <c r="V1318" s="11">
        <v>0</v>
      </c>
    </row>
    <row r="1319" spans="1:24" x14ac:dyDescent="0.25">
      <c r="A1319" s="8">
        <v>41569</v>
      </c>
      <c r="B1319" s="9">
        <v>2</v>
      </c>
      <c r="C1319" s="10" t="s">
        <v>65</v>
      </c>
      <c r="D1319" s="10" t="s">
        <v>68</v>
      </c>
      <c r="E1319" s="11" t="s">
        <v>162</v>
      </c>
      <c r="F1319" s="10" t="s">
        <v>78</v>
      </c>
      <c r="G1319" s="14" t="s">
        <v>87</v>
      </c>
      <c r="H1319" s="11">
        <v>1</v>
      </c>
      <c r="I1319" s="11">
        <f t="shared" si="27"/>
        <v>0.05</v>
      </c>
      <c r="J1319" s="11">
        <v>27</v>
      </c>
      <c r="K1319" s="11">
        <v>4.9000000000000004</v>
      </c>
      <c r="M1319" s="11" t="s">
        <v>35</v>
      </c>
      <c r="V1319" s="11">
        <v>0</v>
      </c>
    </row>
    <row r="1320" spans="1:24" x14ac:dyDescent="0.25">
      <c r="A1320" s="8">
        <v>41579</v>
      </c>
      <c r="B1320" s="9">
        <v>3</v>
      </c>
      <c r="C1320" s="10" t="s">
        <v>65</v>
      </c>
      <c r="D1320" s="10" t="s">
        <v>66</v>
      </c>
      <c r="E1320" s="11" t="s">
        <v>27</v>
      </c>
      <c r="F1320" s="12" t="s">
        <v>78</v>
      </c>
      <c r="G1320" s="13" t="s">
        <v>79</v>
      </c>
      <c r="H1320" s="11">
        <v>1</v>
      </c>
      <c r="I1320" s="11">
        <f t="shared" si="27"/>
        <v>0.05</v>
      </c>
      <c r="J1320" s="11">
        <v>27</v>
      </c>
      <c r="K1320" s="11">
        <v>5</v>
      </c>
      <c r="M1320" s="11" t="s">
        <v>35</v>
      </c>
      <c r="V1320" s="11">
        <v>1</v>
      </c>
      <c r="W1320" s="11" t="s">
        <v>147</v>
      </c>
    </row>
    <row r="1321" spans="1:24" x14ac:dyDescent="0.25">
      <c r="A1321" s="8">
        <v>41579</v>
      </c>
      <c r="B1321" s="9">
        <v>3</v>
      </c>
      <c r="C1321" s="10" t="s">
        <v>65</v>
      </c>
      <c r="D1321" s="10" t="s">
        <v>66</v>
      </c>
      <c r="E1321" s="11" t="s">
        <v>27</v>
      </c>
      <c r="F1321" s="12" t="s">
        <v>78</v>
      </c>
      <c r="G1321" s="13" t="s">
        <v>86</v>
      </c>
      <c r="H1321" s="11">
        <v>2</v>
      </c>
      <c r="I1321" s="11">
        <f t="shared" si="27"/>
        <v>0.1</v>
      </c>
      <c r="J1321" s="11">
        <v>27</v>
      </c>
      <c r="K1321" s="11">
        <v>5</v>
      </c>
      <c r="M1321" s="11" t="s">
        <v>35</v>
      </c>
      <c r="V1321" s="11">
        <v>0</v>
      </c>
      <c r="X1321" s="11" t="s">
        <v>211</v>
      </c>
    </row>
    <row r="1322" spans="1:24" x14ac:dyDescent="0.25">
      <c r="A1322" s="8">
        <v>41579</v>
      </c>
      <c r="B1322" s="9">
        <v>3</v>
      </c>
      <c r="C1322" s="10" t="s">
        <v>65</v>
      </c>
      <c r="D1322" s="10" t="s">
        <v>66</v>
      </c>
      <c r="E1322" s="11" t="s">
        <v>27</v>
      </c>
      <c r="F1322" s="12" t="s">
        <v>78</v>
      </c>
      <c r="G1322" s="13" t="s">
        <v>79</v>
      </c>
      <c r="H1322" s="11">
        <v>2</v>
      </c>
      <c r="I1322" s="11">
        <f t="shared" si="27"/>
        <v>0.1</v>
      </c>
      <c r="J1322" s="11">
        <v>27</v>
      </c>
      <c r="K1322" s="11">
        <v>5</v>
      </c>
      <c r="M1322" s="11" t="s">
        <v>35</v>
      </c>
      <c r="V1322" s="11">
        <v>0</v>
      </c>
    </row>
    <row r="1323" spans="1:24" x14ac:dyDescent="0.25">
      <c r="A1323" s="8">
        <v>41579</v>
      </c>
      <c r="B1323" s="9">
        <v>3</v>
      </c>
      <c r="C1323" s="10" t="s">
        <v>65</v>
      </c>
      <c r="D1323" s="10" t="s">
        <v>66</v>
      </c>
      <c r="E1323" s="11" t="s">
        <v>27</v>
      </c>
      <c r="F1323" s="12" t="s">
        <v>78</v>
      </c>
      <c r="G1323" s="13" t="s">
        <v>83</v>
      </c>
      <c r="H1323" s="11">
        <v>2</v>
      </c>
      <c r="I1323" s="11">
        <f t="shared" si="27"/>
        <v>0.1</v>
      </c>
      <c r="J1323" s="11">
        <v>27</v>
      </c>
      <c r="K1323" s="11">
        <v>5</v>
      </c>
      <c r="M1323" s="11" t="s">
        <v>35</v>
      </c>
      <c r="V1323" s="11">
        <v>0</v>
      </c>
    </row>
    <row r="1324" spans="1:24" x14ac:dyDescent="0.25">
      <c r="A1324" s="8">
        <v>41579</v>
      </c>
      <c r="B1324" s="9">
        <v>3</v>
      </c>
      <c r="C1324" s="10" t="s">
        <v>65</v>
      </c>
      <c r="D1324" s="10" t="s">
        <v>67</v>
      </c>
      <c r="E1324" s="11" t="s">
        <v>27</v>
      </c>
      <c r="F1324" s="12" t="s">
        <v>78</v>
      </c>
      <c r="G1324" s="13" t="s">
        <v>79</v>
      </c>
      <c r="H1324" s="11">
        <v>3</v>
      </c>
      <c r="I1324" s="11">
        <f t="shared" si="27"/>
        <v>0.15</v>
      </c>
      <c r="J1324" s="11">
        <v>27</v>
      </c>
      <c r="K1324" s="11">
        <v>4.8</v>
      </c>
      <c r="M1324" s="11" t="s">
        <v>35</v>
      </c>
      <c r="V1324" s="11">
        <v>0</v>
      </c>
    </row>
    <row r="1325" spans="1:24" x14ac:dyDescent="0.25">
      <c r="A1325" s="8">
        <v>41579</v>
      </c>
      <c r="B1325" s="9">
        <v>3</v>
      </c>
      <c r="C1325" s="10" t="s">
        <v>65</v>
      </c>
      <c r="D1325" s="10" t="s">
        <v>67</v>
      </c>
      <c r="E1325" s="11" t="s">
        <v>27</v>
      </c>
      <c r="F1325" s="12" t="s">
        <v>78</v>
      </c>
      <c r="G1325" s="13" t="s">
        <v>86</v>
      </c>
      <c r="H1325" s="11">
        <v>2</v>
      </c>
      <c r="I1325" s="11">
        <f t="shared" si="27"/>
        <v>0.1</v>
      </c>
      <c r="J1325" s="11">
        <v>27</v>
      </c>
      <c r="K1325" s="11">
        <v>4.8</v>
      </c>
      <c r="M1325" s="11" t="s">
        <v>35</v>
      </c>
      <c r="V1325" s="11">
        <v>0</v>
      </c>
    </row>
    <row r="1326" spans="1:24" x14ac:dyDescent="0.25">
      <c r="A1326" s="8">
        <v>41579</v>
      </c>
      <c r="B1326" s="9">
        <v>3</v>
      </c>
      <c r="C1326" s="10" t="s">
        <v>65</v>
      </c>
      <c r="D1326" s="10" t="s">
        <v>67</v>
      </c>
      <c r="E1326" s="11" t="s">
        <v>27</v>
      </c>
      <c r="F1326" s="12" t="s">
        <v>78</v>
      </c>
      <c r="G1326" s="13" t="s">
        <v>81</v>
      </c>
      <c r="H1326" s="11">
        <v>1</v>
      </c>
      <c r="I1326" s="11">
        <f t="shared" si="27"/>
        <v>0.05</v>
      </c>
      <c r="J1326" s="11">
        <v>27</v>
      </c>
      <c r="K1326" s="11">
        <v>4.8</v>
      </c>
      <c r="M1326" s="11" t="s">
        <v>35</v>
      </c>
      <c r="V1326" s="11">
        <v>0</v>
      </c>
    </row>
    <row r="1327" spans="1:24" x14ac:dyDescent="0.25">
      <c r="A1327" s="8">
        <v>41579</v>
      </c>
      <c r="B1327" s="9">
        <v>3</v>
      </c>
      <c r="C1327" s="10" t="s">
        <v>65</v>
      </c>
      <c r="D1327" s="10" t="s">
        <v>67</v>
      </c>
      <c r="E1327" s="11" t="s">
        <v>27</v>
      </c>
      <c r="F1327" s="12" t="s">
        <v>78</v>
      </c>
      <c r="G1327" s="13" t="s">
        <v>83</v>
      </c>
      <c r="H1327" s="11">
        <v>1</v>
      </c>
      <c r="I1327" s="11">
        <f t="shared" si="27"/>
        <v>0.05</v>
      </c>
      <c r="J1327" s="11">
        <v>27</v>
      </c>
      <c r="K1327" s="11">
        <v>4.8</v>
      </c>
      <c r="M1327" s="11" t="s">
        <v>35</v>
      </c>
      <c r="V1327" s="11">
        <v>0</v>
      </c>
    </row>
    <row r="1328" spans="1:24" x14ac:dyDescent="0.25">
      <c r="A1328" s="8">
        <v>41579</v>
      </c>
      <c r="B1328" s="9">
        <v>3</v>
      </c>
      <c r="C1328" s="10" t="s">
        <v>65</v>
      </c>
      <c r="D1328" s="10" t="s">
        <v>68</v>
      </c>
      <c r="E1328" s="11" t="s">
        <v>27</v>
      </c>
      <c r="F1328" s="12" t="s">
        <v>78</v>
      </c>
      <c r="G1328" s="13" t="s">
        <v>79</v>
      </c>
      <c r="H1328" s="11">
        <v>1</v>
      </c>
      <c r="I1328" s="11">
        <f t="shared" si="27"/>
        <v>0.05</v>
      </c>
      <c r="J1328" s="11">
        <v>27</v>
      </c>
      <c r="K1328" s="11">
        <v>4.9000000000000004</v>
      </c>
      <c r="M1328" s="11" t="s">
        <v>35</v>
      </c>
      <c r="V1328" s="11">
        <v>0</v>
      </c>
      <c r="X1328" s="11" t="s">
        <v>134</v>
      </c>
    </row>
    <row r="1329" spans="1:24" x14ac:dyDescent="0.25">
      <c r="A1329" s="8">
        <v>41579</v>
      </c>
      <c r="B1329" s="9">
        <v>3</v>
      </c>
      <c r="C1329" s="10" t="s">
        <v>65</v>
      </c>
      <c r="D1329" s="10" t="s">
        <v>68</v>
      </c>
      <c r="E1329" s="11" t="s">
        <v>27</v>
      </c>
      <c r="F1329" s="12" t="s">
        <v>78</v>
      </c>
      <c r="G1329" s="13" t="s">
        <v>81</v>
      </c>
      <c r="H1329" s="11">
        <v>4</v>
      </c>
      <c r="I1329" s="11">
        <f t="shared" si="27"/>
        <v>0.2</v>
      </c>
      <c r="J1329" s="11">
        <v>27</v>
      </c>
      <c r="K1329" s="11">
        <v>4.9000000000000004</v>
      </c>
      <c r="M1329" s="11" t="s">
        <v>35</v>
      </c>
      <c r="V1329" s="11">
        <v>0</v>
      </c>
    </row>
    <row r="1330" spans="1:24" x14ac:dyDescent="0.25">
      <c r="A1330" s="8">
        <v>41579</v>
      </c>
      <c r="B1330" s="9">
        <v>3</v>
      </c>
      <c r="C1330" s="10" t="s">
        <v>65</v>
      </c>
      <c r="D1330" s="10" t="s">
        <v>68</v>
      </c>
      <c r="E1330" s="11" t="s">
        <v>27</v>
      </c>
      <c r="F1330" s="12" t="s">
        <v>78</v>
      </c>
      <c r="G1330" s="13" t="s">
        <v>83</v>
      </c>
      <c r="H1330" s="11">
        <v>1</v>
      </c>
      <c r="I1330" s="11">
        <f t="shared" si="27"/>
        <v>0.05</v>
      </c>
      <c r="J1330" s="11">
        <v>27</v>
      </c>
      <c r="K1330" s="11">
        <v>4.9000000000000004</v>
      </c>
      <c r="M1330" s="11" t="s">
        <v>35</v>
      </c>
      <c r="V1330" s="11">
        <v>0</v>
      </c>
    </row>
    <row r="1331" spans="1:24" x14ac:dyDescent="0.25">
      <c r="A1331" s="8">
        <v>41579</v>
      </c>
      <c r="B1331" s="9">
        <v>3</v>
      </c>
      <c r="C1331" s="10" t="s">
        <v>65</v>
      </c>
      <c r="D1331" s="10" t="s">
        <v>68</v>
      </c>
      <c r="E1331" s="11" t="s">
        <v>27</v>
      </c>
      <c r="F1331" s="12" t="s">
        <v>78</v>
      </c>
      <c r="G1331" s="13" t="s">
        <v>87</v>
      </c>
      <c r="H1331" s="11">
        <v>1</v>
      </c>
      <c r="I1331" s="11">
        <f t="shared" si="27"/>
        <v>0.05</v>
      </c>
      <c r="J1331" s="11">
        <v>27</v>
      </c>
      <c r="K1331" s="11">
        <v>4.9000000000000004</v>
      </c>
      <c r="M1331" s="11" t="s">
        <v>35</v>
      </c>
      <c r="V1331" s="11">
        <v>0</v>
      </c>
    </row>
    <row r="1332" spans="1:24" x14ac:dyDescent="0.25">
      <c r="A1332" s="8">
        <v>41586</v>
      </c>
      <c r="B1332" s="9">
        <v>4</v>
      </c>
      <c r="C1332" s="10" t="s">
        <v>65</v>
      </c>
      <c r="D1332" s="10" t="s">
        <v>66</v>
      </c>
      <c r="E1332" s="11" t="s">
        <v>27</v>
      </c>
      <c r="F1332" s="12" t="s">
        <v>78</v>
      </c>
      <c r="G1332" s="13" t="s">
        <v>86</v>
      </c>
      <c r="H1332" s="11">
        <v>1</v>
      </c>
      <c r="I1332" s="11">
        <f t="shared" ref="I1332:I1363" si="28">H1332/20</f>
        <v>0.05</v>
      </c>
      <c r="J1332" s="11">
        <v>27</v>
      </c>
      <c r="K1332" s="11">
        <v>5</v>
      </c>
      <c r="M1332" s="11" t="s">
        <v>35</v>
      </c>
      <c r="V1332" s="11">
        <v>0</v>
      </c>
      <c r="X1332" s="11" t="s">
        <v>208</v>
      </c>
    </row>
    <row r="1333" spans="1:24" x14ac:dyDescent="0.25">
      <c r="A1333" s="8">
        <v>41586</v>
      </c>
      <c r="B1333" s="9">
        <v>4</v>
      </c>
      <c r="C1333" s="10" t="s">
        <v>65</v>
      </c>
      <c r="D1333" s="10" t="s">
        <v>66</v>
      </c>
      <c r="E1333" s="11" t="s">
        <v>27</v>
      </c>
      <c r="F1333" s="12" t="s">
        <v>78</v>
      </c>
      <c r="G1333" s="13" t="s">
        <v>83</v>
      </c>
      <c r="H1333" s="11">
        <v>1</v>
      </c>
      <c r="I1333" s="11">
        <f t="shared" si="28"/>
        <v>0.05</v>
      </c>
      <c r="J1333" s="11">
        <v>27</v>
      </c>
      <c r="K1333" s="11">
        <v>5</v>
      </c>
      <c r="M1333" s="11" t="s">
        <v>35</v>
      </c>
      <c r="V1333" s="11">
        <v>0</v>
      </c>
      <c r="X1333" s="11" t="s">
        <v>208</v>
      </c>
    </row>
    <row r="1334" spans="1:24" x14ac:dyDescent="0.25">
      <c r="A1334" s="8">
        <v>41586</v>
      </c>
      <c r="B1334" s="9">
        <v>4</v>
      </c>
      <c r="C1334" s="10" t="s">
        <v>65</v>
      </c>
      <c r="D1334" s="10" t="s">
        <v>66</v>
      </c>
      <c r="E1334" s="11" t="s">
        <v>27</v>
      </c>
      <c r="F1334" s="12" t="s">
        <v>78</v>
      </c>
      <c r="G1334" s="13" t="s">
        <v>87</v>
      </c>
      <c r="H1334" s="11">
        <v>1</v>
      </c>
      <c r="I1334" s="11">
        <f t="shared" si="28"/>
        <v>0.05</v>
      </c>
      <c r="J1334" s="11">
        <v>27</v>
      </c>
      <c r="K1334" s="11">
        <v>5</v>
      </c>
      <c r="M1334" s="11" t="s">
        <v>35</v>
      </c>
      <c r="V1334" s="11">
        <v>0</v>
      </c>
      <c r="X1334" s="11" t="s">
        <v>208</v>
      </c>
    </row>
    <row r="1335" spans="1:24" x14ac:dyDescent="0.25">
      <c r="A1335" s="8">
        <v>41586</v>
      </c>
      <c r="B1335" s="9">
        <v>4</v>
      </c>
      <c r="C1335" s="10" t="s">
        <v>65</v>
      </c>
      <c r="D1335" s="10" t="s">
        <v>66</v>
      </c>
      <c r="E1335" s="11" t="s">
        <v>27</v>
      </c>
      <c r="F1335" s="12" t="s">
        <v>78</v>
      </c>
      <c r="G1335" s="13" t="s">
        <v>79</v>
      </c>
      <c r="H1335" s="11">
        <v>1</v>
      </c>
      <c r="I1335" s="11">
        <f t="shared" si="28"/>
        <v>0.05</v>
      </c>
      <c r="J1335" s="11">
        <v>27</v>
      </c>
      <c r="K1335" s="11">
        <v>5</v>
      </c>
      <c r="M1335" s="11" t="s">
        <v>35</v>
      </c>
      <c r="V1335" s="11">
        <v>0</v>
      </c>
    </row>
    <row r="1336" spans="1:24" x14ac:dyDescent="0.25">
      <c r="A1336" s="8">
        <v>41586</v>
      </c>
      <c r="B1336" s="9">
        <v>4</v>
      </c>
      <c r="C1336" s="10" t="s">
        <v>65</v>
      </c>
      <c r="D1336" s="10" t="s">
        <v>66</v>
      </c>
      <c r="E1336" s="11" t="s">
        <v>27</v>
      </c>
      <c r="F1336" s="12" t="s">
        <v>78</v>
      </c>
      <c r="G1336" s="13" t="s">
        <v>86</v>
      </c>
      <c r="H1336" s="11">
        <v>1</v>
      </c>
      <c r="I1336" s="11">
        <f t="shared" si="28"/>
        <v>0.05</v>
      </c>
      <c r="J1336" s="11">
        <v>27</v>
      </c>
      <c r="K1336" s="11">
        <v>5</v>
      </c>
      <c r="M1336" s="11" t="s">
        <v>35</v>
      </c>
      <c r="V1336" s="11">
        <v>0</v>
      </c>
    </row>
    <row r="1337" spans="1:24" x14ac:dyDescent="0.25">
      <c r="A1337" s="8">
        <v>41586</v>
      </c>
      <c r="B1337" s="9">
        <v>4</v>
      </c>
      <c r="C1337" s="10" t="s">
        <v>65</v>
      </c>
      <c r="D1337" s="10" t="s">
        <v>66</v>
      </c>
      <c r="E1337" s="11" t="s">
        <v>27</v>
      </c>
      <c r="F1337" s="12" t="s">
        <v>78</v>
      </c>
      <c r="G1337" s="13" t="s">
        <v>81</v>
      </c>
      <c r="H1337" s="11">
        <v>1</v>
      </c>
      <c r="I1337" s="11">
        <f t="shared" si="28"/>
        <v>0.05</v>
      </c>
      <c r="J1337" s="11">
        <v>27</v>
      </c>
      <c r="K1337" s="11">
        <v>5</v>
      </c>
      <c r="M1337" s="11" t="s">
        <v>35</v>
      </c>
      <c r="V1337" s="11">
        <v>0</v>
      </c>
    </row>
    <row r="1338" spans="1:24" x14ac:dyDescent="0.25">
      <c r="A1338" s="8">
        <v>41586</v>
      </c>
      <c r="B1338" s="9">
        <v>4</v>
      </c>
      <c r="C1338" s="10" t="s">
        <v>65</v>
      </c>
      <c r="D1338" s="10" t="s">
        <v>66</v>
      </c>
      <c r="E1338" s="11" t="s">
        <v>27</v>
      </c>
      <c r="F1338" s="12" t="s">
        <v>78</v>
      </c>
      <c r="G1338" s="13" t="s">
        <v>83</v>
      </c>
      <c r="H1338" s="11">
        <v>1</v>
      </c>
      <c r="I1338" s="11">
        <f t="shared" si="28"/>
        <v>0.05</v>
      </c>
      <c r="J1338" s="11">
        <v>27</v>
      </c>
      <c r="K1338" s="11">
        <v>5</v>
      </c>
      <c r="M1338" s="11" t="s">
        <v>35</v>
      </c>
      <c r="V1338" s="11">
        <v>0</v>
      </c>
    </row>
    <row r="1339" spans="1:24" x14ac:dyDescent="0.25">
      <c r="A1339" s="8">
        <v>41586</v>
      </c>
      <c r="B1339" s="9">
        <v>4</v>
      </c>
      <c r="C1339" s="10" t="s">
        <v>65</v>
      </c>
      <c r="D1339" s="10" t="s">
        <v>67</v>
      </c>
      <c r="E1339" s="11" t="s">
        <v>27</v>
      </c>
      <c r="F1339" s="12" t="s">
        <v>78</v>
      </c>
      <c r="G1339" s="13" t="s">
        <v>79</v>
      </c>
      <c r="H1339" s="11">
        <v>2</v>
      </c>
      <c r="I1339" s="11">
        <f t="shared" si="28"/>
        <v>0.1</v>
      </c>
      <c r="J1339" s="11">
        <v>27</v>
      </c>
      <c r="K1339" s="11">
        <v>4.8</v>
      </c>
      <c r="M1339" s="11" t="s">
        <v>35</v>
      </c>
      <c r="V1339" s="11">
        <v>0</v>
      </c>
    </row>
    <row r="1340" spans="1:24" x14ac:dyDescent="0.25">
      <c r="A1340" s="8">
        <v>41586</v>
      </c>
      <c r="B1340" s="9">
        <v>4</v>
      </c>
      <c r="C1340" s="10" t="s">
        <v>65</v>
      </c>
      <c r="D1340" s="10" t="s">
        <v>67</v>
      </c>
      <c r="E1340" s="11" t="s">
        <v>27</v>
      </c>
      <c r="F1340" s="12" t="s">
        <v>78</v>
      </c>
      <c r="G1340" s="13" t="s">
        <v>86</v>
      </c>
      <c r="H1340" s="11">
        <v>1</v>
      </c>
      <c r="I1340" s="11">
        <f t="shared" si="28"/>
        <v>0.05</v>
      </c>
      <c r="J1340" s="11">
        <v>27</v>
      </c>
      <c r="K1340" s="11">
        <v>4.8</v>
      </c>
      <c r="M1340" s="11" t="s">
        <v>35</v>
      </c>
      <c r="V1340" s="11">
        <v>0</v>
      </c>
    </row>
    <row r="1341" spans="1:24" x14ac:dyDescent="0.25">
      <c r="A1341" s="8">
        <v>41586</v>
      </c>
      <c r="B1341" s="9">
        <v>4</v>
      </c>
      <c r="C1341" s="10" t="s">
        <v>65</v>
      </c>
      <c r="D1341" s="10" t="s">
        <v>67</v>
      </c>
      <c r="E1341" s="11" t="s">
        <v>27</v>
      </c>
      <c r="F1341" s="12" t="s">
        <v>78</v>
      </c>
      <c r="G1341" s="13" t="s">
        <v>83</v>
      </c>
      <c r="H1341" s="11">
        <v>1</v>
      </c>
      <c r="I1341" s="11">
        <f t="shared" si="28"/>
        <v>0.05</v>
      </c>
      <c r="J1341" s="11">
        <v>27</v>
      </c>
      <c r="K1341" s="11">
        <v>4.8</v>
      </c>
      <c r="M1341" s="11" t="s">
        <v>35</v>
      </c>
      <c r="V1341" s="11">
        <v>0</v>
      </c>
    </row>
    <row r="1342" spans="1:24" x14ac:dyDescent="0.25">
      <c r="A1342" s="8">
        <v>41586</v>
      </c>
      <c r="B1342" s="9">
        <v>4</v>
      </c>
      <c r="C1342" s="10" t="s">
        <v>65</v>
      </c>
      <c r="D1342" s="10" t="s">
        <v>68</v>
      </c>
      <c r="E1342" s="11" t="s">
        <v>27</v>
      </c>
      <c r="F1342" s="12" t="s">
        <v>78</v>
      </c>
      <c r="G1342" s="13" t="s">
        <v>86</v>
      </c>
      <c r="H1342" s="11">
        <v>1</v>
      </c>
      <c r="I1342" s="11">
        <f t="shared" si="28"/>
        <v>0.05</v>
      </c>
      <c r="J1342" s="11">
        <v>27</v>
      </c>
      <c r="K1342" s="11">
        <v>4.9000000000000004</v>
      </c>
      <c r="M1342" s="11" t="s">
        <v>35</v>
      </c>
      <c r="V1342" s="11">
        <v>0</v>
      </c>
      <c r="X1342" s="11" t="s">
        <v>208</v>
      </c>
    </row>
    <row r="1343" spans="1:24" x14ac:dyDescent="0.25">
      <c r="A1343" s="8">
        <v>41586</v>
      </c>
      <c r="B1343" s="9">
        <v>4</v>
      </c>
      <c r="C1343" s="10" t="s">
        <v>65</v>
      </c>
      <c r="D1343" s="10" t="s">
        <v>68</v>
      </c>
      <c r="E1343" s="11" t="s">
        <v>27</v>
      </c>
      <c r="F1343" s="12" t="s">
        <v>78</v>
      </c>
      <c r="G1343" s="13" t="s">
        <v>79</v>
      </c>
      <c r="H1343" s="11">
        <v>2</v>
      </c>
      <c r="I1343" s="11">
        <f t="shared" si="28"/>
        <v>0.1</v>
      </c>
      <c r="J1343" s="11">
        <v>27</v>
      </c>
      <c r="K1343" s="11">
        <v>4.9000000000000004</v>
      </c>
      <c r="M1343" s="11" t="s">
        <v>35</v>
      </c>
      <c r="V1343" s="11">
        <v>0</v>
      </c>
    </row>
    <row r="1344" spans="1:24" x14ac:dyDescent="0.25">
      <c r="A1344" s="8">
        <v>41586</v>
      </c>
      <c r="B1344" s="9">
        <v>4</v>
      </c>
      <c r="C1344" s="10" t="s">
        <v>65</v>
      </c>
      <c r="D1344" s="10" t="s">
        <v>68</v>
      </c>
      <c r="E1344" s="11" t="s">
        <v>27</v>
      </c>
      <c r="F1344" s="12" t="s">
        <v>78</v>
      </c>
      <c r="G1344" s="13" t="s">
        <v>81</v>
      </c>
      <c r="H1344" s="11">
        <v>1</v>
      </c>
      <c r="I1344" s="11">
        <f t="shared" si="28"/>
        <v>0.05</v>
      </c>
      <c r="J1344" s="11">
        <v>27</v>
      </c>
      <c r="K1344" s="11">
        <v>4.9000000000000004</v>
      </c>
      <c r="M1344" s="11" t="s">
        <v>35</v>
      </c>
      <c r="V1344" s="11">
        <v>0</v>
      </c>
    </row>
    <row r="1345" spans="1:28" x14ac:dyDescent="0.25">
      <c r="A1345" s="8">
        <v>41586</v>
      </c>
      <c r="B1345" s="9">
        <v>4</v>
      </c>
      <c r="C1345" s="10" t="s">
        <v>65</v>
      </c>
      <c r="D1345" s="10" t="s">
        <v>68</v>
      </c>
      <c r="E1345" s="11" t="s">
        <v>27</v>
      </c>
      <c r="F1345" s="12" t="s">
        <v>78</v>
      </c>
      <c r="G1345" s="13" t="s">
        <v>83</v>
      </c>
      <c r="H1345" s="11">
        <v>2</v>
      </c>
      <c r="I1345" s="11">
        <f t="shared" si="28"/>
        <v>0.1</v>
      </c>
      <c r="J1345" s="11">
        <v>27</v>
      </c>
      <c r="K1345" s="11">
        <v>4.9000000000000004</v>
      </c>
      <c r="M1345" s="11" t="s">
        <v>35</v>
      </c>
      <c r="V1345" s="11">
        <v>0</v>
      </c>
    </row>
    <row r="1346" spans="1:28" x14ac:dyDescent="0.25">
      <c r="A1346" s="8">
        <v>41586</v>
      </c>
      <c r="B1346" s="9">
        <v>4</v>
      </c>
      <c r="C1346" s="10" t="s">
        <v>65</v>
      </c>
      <c r="D1346" s="10" t="s">
        <v>68</v>
      </c>
      <c r="E1346" s="11" t="s">
        <v>27</v>
      </c>
      <c r="F1346" s="12" t="s">
        <v>78</v>
      </c>
      <c r="G1346" s="13" t="s">
        <v>87</v>
      </c>
      <c r="H1346" s="11">
        <v>1</v>
      </c>
      <c r="I1346" s="11">
        <f t="shared" si="28"/>
        <v>0.05</v>
      </c>
      <c r="J1346" s="11">
        <v>27</v>
      </c>
      <c r="K1346" s="11">
        <v>4.9000000000000004</v>
      </c>
      <c r="M1346" s="11" t="s">
        <v>35</v>
      </c>
      <c r="V1346" s="11">
        <v>0</v>
      </c>
    </row>
    <row r="1347" spans="1:28" x14ac:dyDescent="0.25">
      <c r="A1347" s="8">
        <v>41564</v>
      </c>
      <c r="B1347" s="9">
        <v>1</v>
      </c>
      <c r="C1347" s="10" t="s">
        <v>25</v>
      </c>
      <c r="D1347" s="10" t="s">
        <v>47</v>
      </c>
      <c r="E1347" s="11" t="s">
        <v>27</v>
      </c>
      <c r="F1347" s="10" t="s">
        <v>32</v>
      </c>
      <c r="G1347" s="13" t="s">
        <v>33</v>
      </c>
      <c r="H1347" s="11">
        <v>30</v>
      </c>
      <c r="I1347" s="11">
        <f t="shared" si="28"/>
        <v>1.5</v>
      </c>
      <c r="J1347" s="11">
        <v>24</v>
      </c>
      <c r="K1347" s="11">
        <v>4.5</v>
      </c>
      <c r="L1347" s="11" t="s">
        <v>35</v>
      </c>
      <c r="M1347" s="11" t="s">
        <v>35</v>
      </c>
      <c r="N1347" s="11" t="s">
        <v>35</v>
      </c>
      <c r="O1347" s="11" t="s">
        <v>35</v>
      </c>
      <c r="P1347" s="11" t="s">
        <v>35</v>
      </c>
      <c r="AB1347" s="11">
        <v>0</v>
      </c>
    </row>
    <row r="1348" spans="1:28" x14ac:dyDescent="0.25">
      <c r="A1348" s="8">
        <v>41564</v>
      </c>
      <c r="B1348" s="9">
        <v>1</v>
      </c>
      <c r="C1348" s="10" t="s">
        <v>25</v>
      </c>
      <c r="D1348" s="10" t="s">
        <v>47</v>
      </c>
      <c r="E1348" s="11" t="s">
        <v>27</v>
      </c>
      <c r="F1348" s="10" t="s">
        <v>32</v>
      </c>
      <c r="G1348" s="14" t="s">
        <v>36</v>
      </c>
      <c r="H1348" s="11">
        <v>11</v>
      </c>
      <c r="I1348" s="11">
        <f t="shared" si="28"/>
        <v>0.55000000000000004</v>
      </c>
      <c r="J1348" s="11">
        <v>24</v>
      </c>
      <c r="K1348" s="11">
        <v>4.5</v>
      </c>
      <c r="L1348" s="11" t="s">
        <v>35</v>
      </c>
      <c r="M1348" s="11" t="s">
        <v>35</v>
      </c>
      <c r="N1348" s="11" t="s">
        <v>35</v>
      </c>
      <c r="O1348" s="11" t="s">
        <v>35</v>
      </c>
      <c r="P1348" s="11" t="s">
        <v>35</v>
      </c>
      <c r="AB1348" s="11">
        <v>0</v>
      </c>
    </row>
    <row r="1349" spans="1:28" x14ac:dyDescent="0.25">
      <c r="A1349" s="8">
        <v>41564</v>
      </c>
      <c r="B1349" s="9">
        <v>1</v>
      </c>
      <c r="C1349" s="10" t="s">
        <v>25</v>
      </c>
      <c r="D1349" s="10" t="s">
        <v>47</v>
      </c>
      <c r="E1349" s="11" t="s">
        <v>27</v>
      </c>
      <c r="F1349" s="10" t="s">
        <v>32</v>
      </c>
      <c r="G1349" s="14" t="s">
        <v>37</v>
      </c>
      <c r="H1349" s="11">
        <v>5</v>
      </c>
      <c r="I1349" s="11">
        <f t="shared" si="28"/>
        <v>0.25</v>
      </c>
      <c r="J1349" s="11">
        <v>24</v>
      </c>
      <c r="K1349" s="11">
        <v>4.5</v>
      </c>
      <c r="L1349" s="11" t="s">
        <v>35</v>
      </c>
      <c r="M1349" s="11" t="s">
        <v>35</v>
      </c>
      <c r="N1349" s="11" t="s">
        <v>35</v>
      </c>
      <c r="O1349" s="11" t="s">
        <v>35</v>
      </c>
      <c r="P1349" s="11" t="s">
        <v>35</v>
      </c>
      <c r="AB1349" s="11">
        <v>0</v>
      </c>
    </row>
    <row r="1350" spans="1:28" x14ac:dyDescent="0.25">
      <c r="A1350" s="8">
        <v>41564</v>
      </c>
      <c r="B1350" s="9">
        <v>1</v>
      </c>
      <c r="C1350" s="10" t="s">
        <v>25</v>
      </c>
      <c r="D1350" s="10" t="s">
        <v>47</v>
      </c>
      <c r="E1350" s="11" t="s">
        <v>27</v>
      </c>
      <c r="F1350" s="10" t="s">
        <v>32</v>
      </c>
      <c r="G1350" s="13" t="s">
        <v>38</v>
      </c>
      <c r="H1350" s="11">
        <v>13</v>
      </c>
      <c r="I1350" s="11">
        <f t="shared" si="28"/>
        <v>0.65</v>
      </c>
      <c r="J1350" s="11">
        <v>24</v>
      </c>
      <c r="K1350" s="11">
        <v>4.5</v>
      </c>
      <c r="L1350" s="11" t="s">
        <v>35</v>
      </c>
      <c r="M1350" s="11" t="s">
        <v>35</v>
      </c>
      <c r="N1350" s="11" t="s">
        <v>35</v>
      </c>
      <c r="O1350" s="11" t="s">
        <v>35</v>
      </c>
      <c r="P1350" s="11" t="s">
        <v>35</v>
      </c>
      <c r="AB1350" s="11">
        <v>0</v>
      </c>
    </row>
    <row r="1351" spans="1:28" x14ac:dyDescent="0.25">
      <c r="A1351" s="8">
        <v>41564</v>
      </c>
      <c r="B1351" s="9">
        <v>1</v>
      </c>
      <c r="C1351" s="10" t="s">
        <v>25</v>
      </c>
      <c r="D1351" s="10" t="s">
        <v>47</v>
      </c>
      <c r="E1351" s="11" t="s">
        <v>27</v>
      </c>
      <c r="F1351" s="10" t="s">
        <v>32</v>
      </c>
      <c r="G1351" s="13" t="s">
        <v>39</v>
      </c>
      <c r="H1351" s="11">
        <v>36</v>
      </c>
      <c r="I1351" s="11">
        <f t="shared" si="28"/>
        <v>1.8</v>
      </c>
      <c r="J1351" s="11">
        <v>24</v>
      </c>
      <c r="K1351" s="11">
        <v>4.5</v>
      </c>
      <c r="L1351" s="11" t="s">
        <v>35</v>
      </c>
      <c r="M1351" s="11" t="s">
        <v>35</v>
      </c>
      <c r="N1351" s="11" t="s">
        <v>35</v>
      </c>
      <c r="O1351" s="11" t="s">
        <v>35</v>
      </c>
      <c r="P1351" s="11" t="s">
        <v>35</v>
      </c>
      <c r="AB1351" s="11">
        <v>0</v>
      </c>
    </row>
    <row r="1352" spans="1:28" x14ac:dyDescent="0.25">
      <c r="A1352" s="8">
        <v>41564</v>
      </c>
      <c r="B1352" s="9">
        <v>1</v>
      </c>
      <c r="C1352" s="10" t="s">
        <v>25</v>
      </c>
      <c r="D1352" s="10" t="s">
        <v>47</v>
      </c>
      <c r="E1352" s="11" t="s">
        <v>27</v>
      </c>
      <c r="F1352" s="10" t="s">
        <v>32</v>
      </c>
      <c r="G1352" s="13" t="s">
        <v>41</v>
      </c>
      <c r="H1352" s="11">
        <v>14</v>
      </c>
      <c r="I1352" s="11">
        <f t="shared" si="28"/>
        <v>0.7</v>
      </c>
      <c r="J1352" s="11">
        <v>24</v>
      </c>
      <c r="K1352" s="11">
        <v>4.5</v>
      </c>
      <c r="L1352" s="11" t="s">
        <v>35</v>
      </c>
      <c r="M1352" s="11" t="s">
        <v>35</v>
      </c>
      <c r="N1352" s="11" t="s">
        <v>35</v>
      </c>
      <c r="O1352" s="11" t="s">
        <v>35</v>
      </c>
      <c r="P1352" s="11" t="s">
        <v>35</v>
      </c>
      <c r="AB1352" s="11">
        <v>0</v>
      </c>
    </row>
    <row r="1353" spans="1:28" x14ac:dyDescent="0.25">
      <c r="A1353" s="8">
        <v>41564</v>
      </c>
      <c r="B1353" s="9">
        <v>1</v>
      </c>
      <c r="C1353" s="10" t="s">
        <v>25</v>
      </c>
      <c r="D1353" s="10" t="s">
        <v>47</v>
      </c>
      <c r="E1353" s="11" t="s">
        <v>27</v>
      </c>
      <c r="F1353" s="10" t="s">
        <v>32</v>
      </c>
      <c r="G1353" s="13" t="s">
        <v>48</v>
      </c>
      <c r="H1353" s="11">
        <v>3</v>
      </c>
      <c r="I1353" s="11">
        <f t="shared" si="28"/>
        <v>0.15</v>
      </c>
      <c r="J1353" s="11">
        <v>24</v>
      </c>
      <c r="K1353" s="11">
        <v>4.5</v>
      </c>
      <c r="L1353" s="11" t="s">
        <v>35</v>
      </c>
      <c r="M1353" s="11" t="s">
        <v>35</v>
      </c>
      <c r="N1353" s="11" t="s">
        <v>35</v>
      </c>
      <c r="O1353" s="11" t="s">
        <v>35</v>
      </c>
      <c r="P1353" s="11" t="s">
        <v>35</v>
      </c>
      <c r="AB1353" s="11">
        <v>0</v>
      </c>
    </row>
    <row r="1354" spans="1:28" x14ac:dyDescent="0.25">
      <c r="A1354" s="8">
        <v>41564</v>
      </c>
      <c r="B1354" s="9">
        <v>1</v>
      </c>
      <c r="C1354" s="10" t="s">
        <v>25</v>
      </c>
      <c r="D1354" s="10" t="s">
        <v>47</v>
      </c>
      <c r="E1354" s="11" t="s">
        <v>27</v>
      </c>
      <c r="F1354" s="10" t="s">
        <v>32</v>
      </c>
      <c r="G1354" s="13" t="s">
        <v>49</v>
      </c>
      <c r="H1354" s="11">
        <v>8</v>
      </c>
      <c r="I1354" s="11">
        <f t="shared" si="28"/>
        <v>0.4</v>
      </c>
      <c r="J1354" s="11">
        <v>24</v>
      </c>
      <c r="K1354" s="11">
        <v>4.5</v>
      </c>
      <c r="L1354" s="11" t="s">
        <v>35</v>
      </c>
      <c r="M1354" s="11" t="s">
        <v>35</v>
      </c>
      <c r="N1354" s="11" t="s">
        <v>35</v>
      </c>
      <c r="O1354" s="11" t="s">
        <v>35</v>
      </c>
      <c r="P1354" s="11" t="s">
        <v>35</v>
      </c>
      <c r="AB1354" s="11">
        <v>0</v>
      </c>
    </row>
    <row r="1355" spans="1:28" x14ac:dyDescent="0.25">
      <c r="A1355" s="8">
        <v>41564</v>
      </c>
      <c r="B1355" s="9">
        <v>1</v>
      </c>
      <c r="C1355" s="10" t="s">
        <v>25</v>
      </c>
      <c r="D1355" s="10" t="s">
        <v>47</v>
      </c>
      <c r="E1355" s="11" t="s">
        <v>77</v>
      </c>
      <c r="F1355" s="10" t="s">
        <v>78</v>
      </c>
      <c r="G1355" s="13" t="s">
        <v>79</v>
      </c>
      <c r="H1355" s="11">
        <v>1</v>
      </c>
      <c r="I1355" s="11">
        <f t="shared" si="28"/>
        <v>0.05</v>
      </c>
      <c r="J1355" s="11">
        <v>24</v>
      </c>
      <c r="K1355" s="11">
        <v>4.5</v>
      </c>
      <c r="L1355" s="11" t="s">
        <v>35</v>
      </c>
      <c r="M1355" s="11" t="s">
        <v>35</v>
      </c>
      <c r="N1355" s="11" t="s">
        <v>35</v>
      </c>
      <c r="O1355" s="11" t="s">
        <v>35</v>
      </c>
      <c r="P1355" s="11" t="s">
        <v>35</v>
      </c>
      <c r="AB1355" s="11">
        <v>0</v>
      </c>
    </row>
    <row r="1356" spans="1:28" x14ac:dyDescent="0.25">
      <c r="A1356" s="8">
        <v>41564</v>
      </c>
      <c r="B1356" s="9">
        <v>1</v>
      </c>
      <c r="C1356" s="10" t="s">
        <v>25</v>
      </c>
      <c r="D1356" s="10" t="s">
        <v>47</v>
      </c>
      <c r="E1356" s="11" t="s">
        <v>77</v>
      </c>
      <c r="F1356" s="10" t="s">
        <v>78</v>
      </c>
      <c r="G1356" s="13" t="s">
        <v>89</v>
      </c>
      <c r="H1356" s="11">
        <v>1</v>
      </c>
      <c r="I1356" s="11">
        <f t="shared" si="28"/>
        <v>0.05</v>
      </c>
      <c r="J1356" s="11">
        <v>24</v>
      </c>
      <c r="K1356" s="11">
        <v>4.5</v>
      </c>
      <c r="L1356" s="11" t="s">
        <v>35</v>
      </c>
      <c r="M1356" s="11" t="s">
        <v>35</v>
      </c>
      <c r="N1356" s="11" t="s">
        <v>35</v>
      </c>
      <c r="O1356" s="11" t="s">
        <v>35</v>
      </c>
      <c r="P1356" s="11" t="s">
        <v>35</v>
      </c>
      <c r="AB1356" s="11">
        <v>0</v>
      </c>
    </row>
    <row r="1357" spans="1:28" x14ac:dyDescent="0.25">
      <c r="A1357" s="8">
        <v>41564</v>
      </c>
      <c r="B1357" s="9">
        <v>1</v>
      </c>
      <c r="C1357" s="10" t="s">
        <v>25</v>
      </c>
      <c r="D1357" s="10" t="s">
        <v>47</v>
      </c>
      <c r="E1357" s="11" t="s">
        <v>77</v>
      </c>
      <c r="F1357" s="10" t="s">
        <v>78</v>
      </c>
      <c r="G1357" s="13" t="s">
        <v>86</v>
      </c>
      <c r="H1357" s="11">
        <v>1</v>
      </c>
      <c r="I1357" s="11">
        <f t="shared" si="28"/>
        <v>0.05</v>
      </c>
      <c r="J1357" s="11">
        <v>24</v>
      </c>
      <c r="K1357" s="11">
        <v>4.5</v>
      </c>
      <c r="L1357" s="11" t="s">
        <v>35</v>
      </c>
      <c r="M1357" s="11" t="s">
        <v>35</v>
      </c>
      <c r="N1357" s="11" t="s">
        <v>35</v>
      </c>
      <c r="O1357" s="11" t="s">
        <v>35</v>
      </c>
      <c r="P1357" s="11" t="s">
        <v>35</v>
      </c>
      <c r="AB1357" s="11">
        <v>0</v>
      </c>
    </row>
    <row r="1358" spans="1:28" x14ac:dyDescent="0.25">
      <c r="A1358" s="8">
        <v>41564</v>
      </c>
      <c r="B1358" s="9">
        <v>1</v>
      </c>
      <c r="C1358" s="10" t="s">
        <v>25</v>
      </c>
      <c r="D1358" s="10" t="s">
        <v>47</v>
      </c>
      <c r="E1358" s="11" t="s">
        <v>77</v>
      </c>
      <c r="F1358" s="10" t="s">
        <v>78</v>
      </c>
      <c r="G1358" s="13" t="s">
        <v>92</v>
      </c>
      <c r="H1358" s="11">
        <v>1</v>
      </c>
      <c r="I1358" s="11">
        <f t="shared" si="28"/>
        <v>0.05</v>
      </c>
      <c r="J1358" s="11">
        <v>24</v>
      </c>
      <c r="K1358" s="11">
        <v>4.5</v>
      </c>
      <c r="L1358" s="11" t="s">
        <v>35</v>
      </c>
      <c r="M1358" s="11" t="s">
        <v>35</v>
      </c>
      <c r="N1358" s="11" t="s">
        <v>35</v>
      </c>
      <c r="O1358" s="11" t="s">
        <v>35</v>
      </c>
      <c r="P1358" s="11" t="s">
        <v>35</v>
      </c>
      <c r="AB1358" s="11">
        <v>0</v>
      </c>
    </row>
    <row r="1359" spans="1:28" x14ac:dyDescent="0.25">
      <c r="A1359" s="8">
        <v>41564</v>
      </c>
      <c r="B1359" s="9">
        <v>1</v>
      </c>
      <c r="C1359" s="10" t="s">
        <v>25</v>
      </c>
      <c r="D1359" s="10" t="s">
        <v>50</v>
      </c>
      <c r="E1359" s="11" t="s">
        <v>27</v>
      </c>
      <c r="F1359" s="10" t="s">
        <v>32</v>
      </c>
      <c r="G1359" s="13" t="s">
        <v>33</v>
      </c>
      <c r="H1359" s="11">
        <v>54</v>
      </c>
      <c r="I1359" s="11">
        <f t="shared" si="28"/>
        <v>2.7</v>
      </c>
      <c r="J1359" s="11">
        <v>24</v>
      </c>
      <c r="K1359" s="11">
        <v>4.8</v>
      </c>
      <c r="L1359" s="11" t="s">
        <v>35</v>
      </c>
      <c r="M1359" s="11" t="s">
        <v>35</v>
      </c>
      <c r="N1359" s="11" t="s">
        <v>35</v>
      </c>
      <c r="O1359" s="11" t="s">
        <v>35</v>
      </c>
      <c r="P1359" s="11" t="s">
        <v>35</v>
      </c>
      <c r="X1359" s="11" t="s">
        <v>51</v>
      </c>
      <c r="AB1359" s="11">
        <v>0</v>
      </c>
    </row>
    <row r="1360" spans="1:28" x14ac:dyDescent="0.25">
      <c r="A1360" s="8">
        <v>41564</v>
      </c>
      <c r="B1360" s="9">
        <v>1</v>
      </c>
      <c r="C1360" s="10" t="s">
        <v>25</v>
      </c>
      <c r="D1360" s="10" t="s">
        <v>50</v>
      </c>
      <c r="E1360" s="11" t="s">
        <v>27</v>
      </c>
      <c r="F1360" s="10" t="s">
        <v>32</v>
      </c>
      <c r="G1360" s="14" t="s">
        <v>36</v>
      </c>
      <c r="H1360" s="11">
        <v>11</v>
      </c>
      <c r="I1360" s="11">
        <f t="shared" si="28"/>
        <v>0.55000000000000004</v>
      </c>
      <c r="J1360" s="11">
        <v>24</v>
      </c>
      <c r="K1360" s="11">
        <v>4.8</v>
      </c>
      <c r="L1360" s="11" t="s">
        <v>35</v>
      </c>
      <c r="M1360" s="11" t="s">
        <v>35</v>
      </c>
      <c r="N1360" s="11" t="s">
        <v>35</v>
      </c>
      <c r="O1360" s="11" t="s">
        <v>35</v>
      </c>
      <c r="P1360" s="11" t="s">
        <v>35</v>
      </c>
      <c r="X1360" s="11" t="s">
        <v>51</v>
      </c>
      <c r="AB1360" s="11">
        <v>0</v>
      </c>
    </row>
    <row r="1361" spans="1:28" x14ac:dyDescent="0.25">
      <c r="A1361" s="8">
        <v>41564</v>
      </c>
      <c r="B1361" s="9">
        <v>1</v>
      </c>
      <c r="C1361" s="10" t="s">
        <v>25</v>
      </c>
      <c r="D1361" s="10" t="s">
        <v>50</v>
      </c>
      <c r="E1361" s="11" t="s">
        <v>27</v>
      </c>
      <c r="F1361" s="10" t="s">
        <v>32</v>
      </c>
      <c r="G1361" s="14" t="s">
        <v>37</v>
      </c>
      <c r="H1361" s="11">
        <v>7</v>
      </c>
      <c r="I1361" s="11">
        <f t="shared" si="28"/>
        <v>0.35</v>
      </c>
      <c r="J1361" s="11">
        <v>24</v>
      </c>
      <c r="K1361" s="11">
        <v>4.8</v>
      </c>
      <c r="L1361" s="11" t="s">
        <v>35</v>
      </c>
      <c r="M1361" s="11" t="s">
        <v>35</v>
      </c>
      <c r="N1361" s="11" t="s">
        <v>35</v>
      </c>
      <c r="O1361" s="11" t="s">
        <v>35</v>
      </c>
      <c r="P1361" s="11" t="s">
        <v>35</v>
      </c>
      <c r="X1361" s="11" t="s">
        <v>51</v>
      </c>
      <c r="AB1361" s="11">
        <v>0</v>
      </c>
    </row>
    <row r="1362" spans="1:28" x14ac:dyDescent="0.25">
      <c r="A1362" s="8">
        <v>41564</v>
      </c>
      <c r="B1362" s="9">
        <v>1</v>
      </c>
      <c r="C1362" s="10" t="s">
        <v>25</v>
      </c>
      <c r="D1362" s="10" t="s">
        <v>50</v>
      </c>
      <c r="E1362" s="11" t="s">
        <v>27</v>
      </c>
      <c r="F1362" s="10" t="s">
        <v>32</v>
      </c>
      <c r="G1362" s="13" t="s">
        <v>38</v>
      </c>
      <c r="H1362" s="11">
        <v>16</v>
      </c>
      <c r="I1362" s="11">
        <f t="shared" si="28"/>
        <v>0.8</v>
      </c>
      <c r="J1362" s="11">
        <v>24</v>
      </c>
      <c r="K1362" s="11">
        <v>4.8</v>
      </c>
      <c r="L1362" s="11" t="s">
        <v>35</v>
      </c>
      <c r="M1362" s="11" t="s">
        <v>35</v>
      </c>
      <c r="N1362" s="11" t="s">
        <v>35</v>
      </c>
      <c r="O1362" s="11" t="s">
        <v>35</v>
      </c>
      <c r="P1362" s="11" t="s">
        <v>35</v>
      </c>
      <c r="X1362" s="11" t="s">
        <v>51</v>
      </c>
      <c r="AB1362" s="11">
        <v>0</v>
      </c>
    </row>
    <row r="1363" spans="1:28" x14ac:dyDescent="0.25">
      <c r="A1363" s="8">
        <v>41564</v>
      </c>
      <c r="B1363" s="9">
        <v>1</v>
      </c>
      <c r="C1363" s="10" t="s">
        <v>25</v>
      </c>
      <c r="D1363" s="10" t="s">
        <v>50</v>
      </c>
      <c r="E1363" s="11" t="s">
        <v>27</v>
      </c>
      <c r="F1363" s="10" t="s">
        <v>32</v>
      </c>
      <c r="G1363" s="13" t="s">
        <v>39</v>
      </c>
      <c r="H1363" s="11">
        <v>34</v>
      </c>
      <c r="I1363" s="11">
        <f t="shared" si="28"/>
        <v>1.7</v>
      </c>
      <c r="J1363" s="11">
        <v>24</v>
      </c>
      <c r="K1363" s="11">
        <v>4.8</v>
      </c>
      <c r="L1363" s="11" t="s">
        <v>35</v>
      </c>
      <c r="M1363" s="11" t="s">
        <v>35</v>
      </c>
      <c r="N1363" s="11" t="s">
        <v>35</v>
      </c>
      <c r="O1363" s="11" t="s">
        <v>35</v>
      </c>
      <c r="P1363" s="11" t="s">
        <v>35</v>
      </c>
      <c r="X1363" s="11" t="s">
        <v>51</v>
      </c>
      <c r="AB1363" s="11">
        <v>0</v>
      </c>
    </row>
    <row r="1364" spans="1:28" x14ac:dyDescent="0.25">
      <c r="A1364" s="8">
        <v>41564</v>
      </c>
      <c r="B1364" s="9">
        <v>1</v>
      </c>
      <c r="C1364" s="10" t="s">
        <v>25</v>
      </c>
      <c r="D1364" s="10" t="s">
        <v>50</v>
      </c>
      <c r="E1364" s="11" t="s">
        <v>27</v>
      </c>
      <c r="F1364" s="10" t="s">
        <v>32</v>
      </c>
      <c r="G1364" s="13" t="s">
        <v>40</v>
      </c>
      <c r="H1364" s="11">
        <v>1</v>
      </c>
      <c r="I1364" s="11">
        <f t="shared" ref="I1364:I1395" si="29">H1364/20</f>
        <v>0.05</v>
      </c>
      <c r="J1364" s="11">
        <v>24</v>
      </c>
      <c r="K1364" s="11">
        <v>4.8</v>
      </c>
      <c r="L1364" s="11" t="s">
        <v>35</v>
      </c>
      <c r="M1364" s="11" t="s">
        <v>35</v>
      </c>
      <c r="N1364" s="11" t="s">
        <v>35</v>
      </c>
      <c r="O1364" s="11" t="s">
        <v>35</v>
      </c>
      <c r="P1364" s="11" t="s">
        <v>35</v>
      </c>
      <c r="X1364" s="11" t="s">
        <v>51</v>
      </c>
      <c r="AB1364" s="11">
        <v>0</v>
      </c>
    </row>
    <row r="1365" spans="1:28" x14ac:dyDescent="0.25">
      <c r="A1365" s="8">
        <v>41564</v>
      </c>
      <c r="B1365" s="9">
        <v>1</v>
      </c>
      <c r="C1365" s="10" t="s">
        <v>25</v>
      </c>
      <c r="D1365" s="10" t="s">
        <v>50</v>
      </c>
      <c r="E1365" s="11" t="s">
        <v>27</v>
      </c>
      <c r="F1365" s="10" t="s">
        <v>32</v>
      </c>
      <c r="G1365" s="13" t="s">
        <v>41</v>
      </c>
      <c r="H1365" s="11">
        <v>15</v>
      </c>
      <c r="I1365" s="11">
        <f t="shared" si="29"/>
        <v>0.75</v>
      </c>
      <c r="J1365" s="11">
        <v>24</v>
      </c>
      <c r="K1365" s="11">
        <v>4.8</v>
      </c>
      <c r="L1365" s="11" t="s">
        <v>35</v>
      </c>
      <c r="M1365" s="11" t="s">
        <v>35</v>
      </c>
      <c r="N1365" s="11" t="s">
        <v>35</v>
      </c>
      <c r="O1365" s="11" t="s">
        <v>35</v>
      </c>
      <c r="P1365" s="11" t="s">
        <v>35</v>
      </c>
      <c r="X1365" s="11" t="s">
        <v>51</v>
      </c>
      <c r="AB1365" s="11">
        <v>0</v>
      </c>
    </row>
    <row r="1366" spans="1:28" x14ac:dyDescent="0.25">
      <c r="A1366" s="8">
        <v>41564</v>
      </c>
      <c r="B1366" s="9">
        <v>1</v>
      </c>
      <c r="C1366" s="10" t="s">
        <v>25</v>
      </c>
      <c r="D1366" s="10" t="s">
        <v>50</v>
      </c>
      <c r="E1366" s="11" t="s">
        <v>27</v>
      </c>
      <c r="F1366" s="10" t="s">
        <v>32</v>
      </c>
      <c r="G1366" s="13" t="s">
        <v>43</v>
      </c>
      <c r="H1366" s="11">
        <v>1</v>
      </c>
      <c r="I1366" s="11">
        <f t="shared" si="29"/>
        <v>0.05</v>
      </c>
      <c r="J1366" s="11">
        <v>24</v>
      </c>
      <c r="K1366" s="11">
        <v>4.8</v>
      </c>
      <c r="L1366" s="11" t="s">
        <v>35</v>
      </c>
      <c r="M1366" s="11" t="s">
        <v>35</v>
      </c>
      <c r="N1366" s="11" t="s">
        <v>35</v>
      </c>
      <c r="O1366" s="11" t="s">
        <v>35</v>
      </c>
      <c r="P1366" s="11" t="s">
        <v>35</v>
      </c>
      <c r="X1366" s="11" t="s">
        <v>51</v>
      </c>
      <c r="AB1366" s="11">
        <v>0</v>
      </c>
    </row>
    <row r="1367" spans="1:28" x14ac:dyDescent="0.25">
      <c r="A1367" s="8">
        <v>41564</v>
      </c>
      <c r="B1367" s="9">
        <v>1</v>
      </c>
      <c r="C1367" s="10" t="s">
        <v>25</v>
      </c>
      <c r="D1367" s="10" t="s">
        <v>50</v>
      </c>
      <c r="E1367" s="11" t="s">
        <v>27</v>
      </c>
      <c r="F1367" s="10" t="s">
        <v>32</v>
      </c>
      <c r="G1367" s="13" t="s">
        <v>49</v>
      </c>
      <c r="H1367" s="11">
        <v>15</v>
      </c>
      <c r="I1367" s="11">
        <f t="shared" si="29"/>
        <v>0.75</v>
      </c>
      <c r="J1367" s="11">
        <v>24</v>
      </c>
      <c r="K1367" s="11">
        <v>4.8</v>
      </c>
      <c r="L1367" s="11" t="s">
        <v>35</v>
      </c>
      <c r="M1367" s="11" t="s">
        <v>35</v>
      </c>
      <c r="N1367" s="11" t="s">
        <v>35</v>
      </c>
      <c r="O1367" s="11" t="s">
        <v>35</v>
      </c>
      <c r="P1367" s="11" t="s">
        <v>35</v>
      </c>
      <c r="X1367" s="11" t="s">
        <v>51</v>
      </c>
      <c r="AB1367" s="11">
        <v>0</v>
      </c>
    </row>
    <row r="1368" spans="1:28" x14ac:dyDescent="0.25">
      <c r="A1368" s="8">
        <v>41564</v>
      </c>
      <c r="B1368" s="9">
        <v>1</v>
      </c>
      <c r="C1368" s="10" t="s">
        <v>25</v>
      </c>
      <c r="D1368" s="10" t="s">
        <v>50</v>
      </c>
      <c r="E1368" s="11" t="s">
        <v>77</v>
      </c>
      <c r="F1368" s="10" t="s">
        <v>78</v>
      </c>
      <c r="G1368" s="13" t="s">
        <v>79</v>
      </c>
      <c r="H1368" s="11">
        <v>3</v>
      </c>
      <c r="I1368" s="11">
        <f t="shared" si="29"/>
        <v>0.15</v>
      </c>
      <c r="J1368" s="11">
        <v>24</v>
      </c>
      <c r="K1368" s="11">
        <v>4.8</v>
      </c>
      <c r="L1368" s="11" t="s">
        <v>35</v>
      </c>
      <c r="M1368" s="11" t="s">
        <v>35</v>
      </c>
      <c r="N1368" s="11" t="s">
        <v>35</v>
      </c>
      <c r="O1368" s="11" t="s">
        <v>35</v>
      </c>
      <c r="P1368" s="11" t="s">
        <v>35</v>
      </c>
      <c r="AB1368" s="11">
        <v>0</v>
      </c>
    </row>
    <row r="1369" spans="1:28" x14ac:dyDescent="0.25">
      <c r="A1369" s="8">
        <v>41564</v>
      </c>
      <c r="B1369" s="9">
        <v>1</v>
      </c>
      <c r="C1369" s="10" t="s">
        <v>25</v>
      </c>
      <c r="D1369" s="10" t="s">
        <v>50</v>
      </c>
      <c r="E1369" s="11" t="s">
        <v>77</v>
      </c>
      <c r="F1369" s="10" t="s">
        <v>78</v>
      </c>
      <c r="G1369" s="13" t="s">
        <v>86</v>
      </c>
      <c r="H1369" s="11">
        <v>3</v>
      </c>
      <c r="I1369" s="11">
        <f t="shared" si="29"/>
        <v>0.15</v>
      </c>
      <c r="J1369" s="11">
        <v>24</v>
      </c>
      <c r="K1369" s="11">
        <v>4.8</v>
      </c>
      <c r="L1369" s="11" t="s">
        <v>35</v>
      </c>
      <c r="M1369" s="11" t="s">
        <v>35</v>
      </c>
      <c r="N1369" s="11" t="s">
        <v>35</v>
      </c>
      <c r="O1369" s="11" t="s">
        <v>35</v>
      </c>
      <c r="P1369" s="11" t="s">
        <v>35</v>
      </c>
      <c r="AB1369" s="11">
        <v>0</v>
      </c>
    </row>
    <row r="1370" spans="1:28" x14ac:dyDescent="0.25">
      <c r="A1370" s="8">
        <v>41564</v>
      </c>
      <c r="B1370" s="9">
        <v>1</v>
      </c>
      <c r="C1370" s="10" t="s">
        <v>25</v>
      </c>
      <c r="D1370" s="10" t="s">
        <v>50</v>
      </c>
      <c r="E1370" s="11" t="s">
        <v>77</v>
      </c>
      <c r="F1370" s="10" t="s">
        <v>78</v>
      </c>
      <c r="G1370" s="13" t="s">
        <v>81</v>
      </c>
      <c r="H1370" s="11">
        <v>1</v>
      </c>
      <c r="I1370" s="11">
        <f t="shared" si="29"/>
        <v>0.05</v>
      </c>
      <c r="J1370" s="11">
        <v>24</v>
      </c>
      <c r="K1370" s="11">
        <v>4.8</v>
      </c>
      <c r="L1370" s="11" t="s">
        <v>35</v>
      </c>
      <c r="M1370" s="11" t="s">
        <v>35</v>
      </c>
      <c r="N1370" s="11" t="s">
        <v>35</v>
      </c>
      <c r="O1370" s="11" t="s">
        <v>35</v>
      </c>
      <c r="P1370" s="11" t="s">
        <v>35</v>
      </c>
      <c r="AB1370" s="11">
        <v>0</v>
      </c>
    </row>
    <row r="1371" spans="1:28" x14ac:dyDescent="0.25">
      <c r="A1371" s="8">
        <v>41564</v>
      </c>
      <c r="B1371" s="9">
        <v>1</v>
      </c>
      <c r="C1371" s="10" t="s">
        <v>25</v>
      </c>
      <c r="D1371" s="10" t="s">
        <v>26</v>
      </c>
      <c r="E1371" s="11" t="s">
        <v>27</v>
      </c>
      <c r="F1371" s="12" t="s">
        <v>28</v>
      </c>
      <c r="G1371" s="13" t="s">
        <v>29</v>
      </c>
      <c r="H1371" s="11">
        <v>1</v>
      </c>
      <c r="I1371" s="11">
        <f t="shared" si="29"/>
        <v>0.05</v>
      </c>
      <c r="J1371" s="11">
        <v>26</v>
      </c>
      <c r="K1371" s="11" t="s">
        <v>34</v>
      </c>
      <c r="L1371" s="11" t="s">
        <v>35</v>
      </c>
      <c r="M1371" s="11" t="s">
        <v>35</v>
      </c>
      <c r="N1371" s="11" t="s">
        <v>35</v>
      </c>
      <c r="O1371" s="11"/>
      <c r="P1371" s="11"/>
      <c r="AB1371" s="11">
        <v>0</v>
      </c>
    </row>
    <row r="1372" spans="1:28" x14ac:dyDescent="0.25">
      <c r="A1372" s="8">
        <v>41564</v>
      </c>
      <c r="B1372" s="9">
        <v>1</v>
      </c>
      <c r="C1372" s="10" t="s">
        <v>25</v>
      </c>
      <c r="D1372" s="10" t="s">
        <v>26</v>
      </c>
      <c r="E1372" s="11" t="s">
        <v>27</v>
      </c>
      <c r="F1372" s="10" t="s">
        <v>32</v>
      </c>
      <c r="G1372" s="13" t="s">
        <v>33</v>
      </c>
      <c r="H1372" s="11">
        <v>53</v>
      </c>
      <c r="I1372" s="11">
        <f t="shared" si="29"/>
        <v>2.65</v>
      </c>
      <c r="J1372" s="11">
        <v>24</v>
      </c>
      <c r="K1372" s="11" t="s">
        <v>34</v>
      </c>
      <c r="L1372" s="11" t="s">
        <v>35</v>
      </c>
      <c r="M1372" s="11" t="s">
        <v>35</v>
      </c>
      <c r="N1372" s="11" t="s">
        <v>35</v>
      </c>
      <c r="O1372" s="11" t="s">
        <v>35</v>
      </c>
      <c r="P1372" s="11" t="s">
        <v>35</v>
      </c>
      <c r="AB1372" s="11">
        <v>0</v>
      </c>
    </row>
    <row r="1373" spans="1:28" x14ac:dyDescent="0.25">
      <c r="A1373" s="8">
        <v>41564</v>
      </c>
      <c r="B1373" s="9">
        <v>1</v>
      </c>
      <c r="C1373" s="10" t="s">
        <v>25</v>
      </c>
      <c r="D1373" s="10" t="s">
        <v>26</v>
      </c>
      <c r="E1373" s="11" t="s">
        <v>27</v>
      </c>
      <c r="F1373" s="10" t="s">
        <v>32</v>
      </c>
      <c r="G1373" s="14" t="s">
        <v>36</v>
      </c>
      <c r="H1373" s="11">
        <v>21</v>
      </c>
      <c r="I1373" s="11">
        <f t="shared" si="29"/>
        <v>1.05</v>
      </c>
      <c r="J1373" s="11">
        <v>24</v>
      </c>
      <c r="K1373" s="11" t="s">
        <v>34</v>
      </c>
      <c r="L1373" s="11" t="s">
        <v>35</v>
      </c>
      <c r="M1373" s="11" t="s">
        <v>35</v>
      </c>
      <c r="N1373" s="11" t="s">
        <v>35</v>
      </c>
      <c r="O1373" s="11" t="s">
        <v>35</v>
      </c>
      <c r="P1373" s="11" t="s">
        <v>35</v>
      </c>
      <c r="AB1373" s="11">
        <v>0</v>
      </c>
    </row>
    <row r="1374" spans="1:28" x14ac:dyDescent="0.25">
      <c r="A1374" s="8">
        <v>41564</v>
      </c>
      <c r="B1374" s="9">
        <v>1</v>
      </c>
      <c r="C1374" s="10" t="s">
        <v>25</v>
      </c>
      <c r="D1374" s="10" t="s">
        <v>26</v>
      </c>
      <c r="E1374" s="11" t="s">
        <v>27</v>
      </c>
      <c r="F1374" s="10" t="s">
        <v>32</v>
      </c>
      <c r="G1374" s="14" t="s">
        <v>37</v>
      </c>
      <c r="H1374" s="11">
        <v>3</v>
      </c>
      <c r="I1374" s="11">
        <f t="shared" si="29"/>
        <v>0.15</v>
      </c>
      <c r="J1374" s="11">
        <v>24</v>
      </c>
      <c r="K1374" s="11" t="s">
        <v>34</v>
      </c>
      <c r="L1374" s="11" t="s">
        <v>35</v>
      </c>
      <c r="M1374" s="11" t="s">
        <v>35</v>
      </c>
      <c r="N1374" s="11" t="s">
        <v>35</v>
      </c>
      <c r="O1374" s="11" t="s">
        <v>35</v>
      </c>
      <c r="P1374" s="11" t="s">
        <v>35</v>
      </c>
      <c r="AB1374" s="11">
        <v>0</v>
      </c>
    </row>
    <row r="1375" spans="1:28" x14ac:dyDescent="0.25">
      <c r="A1375" s="8">
        <v>41564</v>
      </c>
      <c r="B1375" s="9">
        <v>1</v>
      </c>
      <c r="C1375" s="10" t="s">
        <v>25</v>
      </c>
      <c r="D1375" s="10" t="s">
        <v>26</v>
      </c>
      <c r="E1375" s="11" t="s">
        <v>27</v>
      </c>
      <c r="F1375" s="10" t="s">
        <v>32</v>
      </c>
      <c r="G1375" s="13" t="s">
        <v>38</v>
      </c>
      <c r="H1375" s="11">
        <v>35</v>
      </c>
      <c r="I1375" s="11">
        <f t="shared" si="29"/>
        <v>1.75</v>
      </c>
      <c r="J1375" s="11">
        <v>24</v>
      </c>
      <c r="K1375" s="11" t="s">
        <v>34</v>
      </c>
      <c r="L1375" s="11" t="s">
        <v>35</v>
      </c>
      <c r="M1375" s="11" t="s">
        <v>35</v>
      </c>
      <c r="N1375" s="11" t="s">
        <v>35</v>
      </c>
      <c r="O1375" s="11" t="s">
        <v>35</v>
      </c>
      <c r="P1375" s="11" t="s">
        <v>35</v>
      </c>
      <c r="AB1375" s="11">
        <v>0</v>
      </c>
    </row>
    <row r="1376" spans="1:28" x14ac:dyDescent="0.25">
      <c r="A1376" s="8">
        <v>41564</v>
      </c>
      <c r="B1376" s="9">
        <v>1</v>
      </c>
      <c r="C1376" s="10" t="s">
        <v>25</v>
      </c>
      <c r="D1376" s="10" t="s">
        <v>26</v>
      </c>
      <c r="E1376" s="11" t="s">
        <v>27</v>
      </c>
      <c r="F1376" s="10" t="s">
        <v>32</v>
      </c>
      <c r="G1376" s="13" t="s">
        <v>39</v>
      </c>
      <c r="H1376" s="11">
        <v>19</v>
      </c>
      <c r="I1376" s="11">
        <f t="shared" si="29"/>
        <v>0.95</v>
      </c>
      <c r="J1376" s="11">
        <v>24</v>
      </c>
      <c r="K1376" s="11" t="s">
        <v>34</v>
      </c>
      <c r="L1376" s="11" t="s">
        <v>35</v>
      </c>
      <c r="M1376" s="11" t="s">
        <v>35</v>
      </c>
      <c r="N1376" s="11" t="s">
        <v>35</v>
      </c>
      <c r="O1376" s="11" t="s">
        <v>35</v>
      </c>
      <c r="P1376" s="11" t="s">
        <v>35</v>
      </c>
      <c r="AB1376" s="11">
        <v>0</v>
      </c>
    </row>
    <row r="1377" spans="1:28" x14ac:dyDescent="0.25">
      <c r="A1377" s="8">
        <v>41564</v>
      </c>
      <c r="B1377" s="9">
        <v>1</v>
      </c>
      <c r="C1377" s="10" t="s">
        <v>25</v>
      </c>
      <c r="D1377" s="10" t="s">
        <v>26</v>
      </c>
      <c r="E1377" s="11" t="s">
        <v>27</v>
      </c>
      <c r="F1377" s="10" t="s">
        <v>32</v>
      </c>
      <c r="G1377" s="13" t="s">
        <v>40</v>
      </c>
      <c r="H1377" s="11">
        <v>1</v>
      </c>
      <c r="I1377" s="11">
        <f t="shared" si="29"/>
        <v>0.05</v>
      </c>
      <c r="J1377" s="11">
        <v>24</v>
      </c>
      <c r="K1377" s="11" t="s">
        <v>34</v>
      </c>
      <c r="L1377" s="11" t="s">
        <v>35</v>
      </c>
      <c r="M1377" s="11" t="s">
        <v>35</v>
      </c>
      <c r="N1377" s="11" t="s">
        <v>35</v>
      </c>
      <c r="O1377" s="11" t="s">
        <v>35</v>
      </c>
      <c r="P1377" s="11" t="s">
        <v>35</v>
      </c>
      <c r="AB1377" s="11">
        <v>0</v>
      </c>
    </row>
    <row r="1378" spans="1:28" x14ac:dyDescent="0.25">
      <c r="A1378" s="8">
        <v>41564</v>
      </c>
      <c r="B1378" s="9">
        <v>1</v>
      </c>
      <c r="C1378" s="10" t="s">
        <v>25</v>
      </c>
      <c r="D1378" s="10" t="s">
        <v>26</v>
      </c>
      <c r="E1378" s="11" t="s">
        <v>27</v>
      </c>
      <c r="F1378" s="10" t="s">
        <v>32</v>
      </c>
      <c r="G1378" s="13" t="s">
        <v>41</v>
      </c>
      <c r="H1378" s="11">
        <v>18</v>
      </c>
      <c r="I1378" s="11">
        <f t="shared" si="29"/>
        <v>0.9</v>
      </c>
      <c r="J1378" s="11">
        <v>24</v>
      </c>
      <c r="K1378" s="11" t="s">
        <v>34</v>
      </c>
      <c r="L1378" s="11" t="s">
        <v>35</v>
      </c>
      <c r="M1378" s="11" t="s">
        <v>35</v>
      </c>
      <c r="N1378" s="11" t="s">
        <v>35</v>
      </c>
      <c r="O1378" s="11" t="s">
        <v>35</v>
      </c>
      <c r="P1378" s="11" t="s">
        <v>35</v>
      </c>
      <c r="AB1378" s="11">
        <v>0</v>
      </c>
    </row>
    <row r="1379" spans="1:28" x14ac:dyDescent="0.25">
      <c r="A1379" s="8">
        <v>41564</v>
      </c>
      <c r="B1379" s="9">
        <v>1</v>
      </c>
      <c r="C1379" s="10" t="s">
        <v>25</v>
      </c>
      <c r="D1379" s="10" t="s">
        <v>26</v>
      </c>
      <c r="E1379" s="11" t="s">
        <v>27</v>
      </c>
      <c r="F1379" s="10" t="s">
        <v>32</v>
      </c>
      <c r="G1379" s="13" t="s">
        <v>43</v>
      </c>
      <c r="H1379" s="11">
        <v>1</v>
      </c>
      <c r="I1379" s="11">
        <f t="shared" si="29"/>
        <v>0.05</v>
      </c>
      <c r="J1379" s="11">
        <v>24</v>
      </c>
      <c r="K1379" s="11" t="s">
        <v>34</v>
      </c>
      <c r="L1379" s="11" t="s">
        <v>35</v>
      </c>
      <c r="M1379" s="11" t="s">
        <v>35</v>
      </c>
      <c r="N1379" s="11" t="s">
        <v>35</v>
      </c>
      <c r="O1379" s="11" t="s">
        <v>35</v>
      </c>
      <c r="P1379" s="11" t="s">
        <v>35</v>
      </c>
      <c r="AB1379" s="11">
        <v>0</v>
      </c>
    </row>
    <row r="1380" spans="1:28" x14ac:dyDescent="0.25">
      <c r="A1380" s="8">
        <v>41564</v>
      </c>
      <c r="B1380" s="9">
        <v>1</v>
      </c>
      <c r="C1380" s="10" t="s">
        <v>25</v>
      </c>
      <c r="D1380" s="10" t="s">
        <v>26</v>
      </c>
      <c r="E1380" s="11" t="s">
        <v>27</v>
      </c>
      <c r="F1380" s="10" t="s">
        <v>32</v>
      </c>
      <c r="G1380" s="13" t="s">
        <v>49</v>
      </c>
      <c r="H1380" s="11">
        <v>9</v>
      </c>
      <c r="I1380" s="11">
        <f t="shared" si="29"/>
        <v>0.45</v>
      </c>
      <c r="J1380" s="11">
        <v>24</v>
      </c>
      <c r="K1380" s="11" t="s">
        <v>34</v>
      </c>
      <c r="L1380" s="11" t="s">
        <v>35</v>
      </c>
      <c r="M1380" s="11" t="s">
        <v>35</v>
      </c>
      <c r="N1380" s="11" t="s">
        <v>35</v>
      </c>
      <c r="O1380" s="11" t="s">
        <v>35</v>
      </c>
      <c r="P1380" s="11" t="s">
        <v>35</v>
      </c>
      <c r="AB1380" s="11">
        <v>0</v>
      </c>
    </row>
    <row r="1381" spans="1:28" x14ac:dyDescent="0.25">
      <c r="A1381" s="8">
        <v>41564</v>
      </c>
      <c r="B1381" s="9">
        <v>1</v>
      </c>
      <c r="C1381" s="10" t="s">
        <v>25</v>
      </c>
      <c r="D1381" s="10" t="s">
        <v>26</v>
      </c>
      <c r="E1381" s="11" t="s">
        <v>77</v>
      </c>
      <c r="F1381" s="10" t="s">
        <v>78</v>
      </c>
      <c r="G1381" s="13" t="s">
        <v>79</v>
      </c>
      <c r="H1381" s="11">
        <v>3</v>
      </c>
      <c r="I1381" s="11">
        <f t="shared" si="29"/>
        <v>0.15</v>
      </c>
      <c r="J1381" s="11">
        <v>24</v>
      </c>
      <c r="K1381" s="11" t="s">
        <v>34</v>
      </c>
      <c r="L1381" s="11" t="s">
        <v>35</v>
      </c>
      <c r="M1381" s="11" t="s">
        <v>35</v>
      </c>
      <c r="N1381" s="11" t="s">
        <v>35</v>
      </c>
      <c r="O1381" s="11" t="s">
        <v>35</v>
      </c>
      <c r="P1381" s="11" t="s">
        <v>35</v>
      </c>
      <c r="AB1381" s="11">
        <v>0</v>
      </c>
    </row>
    <row r="1382" spans="1:28" x14ac:dyDescent="0.25">
      <c r="A1382" s="8">
        <v>41564</v>
      </c>
      <c r="B1382" s="9">
        <v>1</v>
      </c>
      <c r="C1382" s="10" t="s">
        <v>25</v>
      </c>
      <c r="D1382" s="10" t="s">
        <v>26</v>
      </c>
      <c r="E1382" s="11" t="s">
        <v>77</v>
      </c>
      <c r="F1382" s="10" t="s">
        <v>78</v>
      </c>
      <c r="G1382" s="13" t="s">
        <v>83</v>
      </c>
      <c r="H1382" s="11">
        <v>4</v>
      </c>
      <c r="I1382" s="11">
        <f t="shared" si="29"/>
        <v>0.2</v>
      </c>
      <c r="J1382" s="11">
        <v>24</v>
      </c>
      <c r="K1382" s="11" t="s">
        <v>34</v>
      </c>
      <c r="L1382" s="11" t="s">
        <v>35</v>
      </c>
      <c r="M1382" s="11" t="s">
        <v>35</v>
      </c>
      <c r="N1382" s="11" t="s">
        <v>35</v>
      </c>
      <c r="O1382" s="11" t="s">
        <v>35</v>
      </c>
      <c r="P1382" s="11" t="s">
        <v>35</v>
      </c>
      <c r="AB1382" s="11">
        <v>0</v>
      </c>
    </row>
    <row r="1383" spans="1:28" x14ac:dyDescent="0.25">
      <c r="A1383" s="8">
        <v>41564</v>
      </c>
      <c r="B1383" s="9">
        <v>1</v>
      </c>
      <c r="C1383" s="10" t="s">
        <v>25</v>
      </c>
      <c r="D1383" s="10" t="s">
        <v>26</v>
      </c>
      <c r="E1383" s="11" t="s">
        <v>77</v>
      </c>
      <c r="F1383" s="10" t="s">
        <v>78</v>
      </c>
      <c r="G1383" s="13" t="s">
        <v>81</v>
      </c>
      <c r="H1383" s="11">
        <v>2</v>
      </c>
      <c r="I1383" s="11">
        <f t="shared" si="29"/>
        <v>0.1</v>
      </c>
      <c r="J1383" s="11">
        <v>24</v>
      </c>
      <c r="K1383" s="11" t="s">
        <v>34</v>
      </c>
      <c r="L1383" s="11" t="s">
        <v>35</v>
      </c>
      <c r="M1383" s="11" t="s">
        <v>35</v>
      </c>
      <c r="N1383" s="11" t="s">
        <v>35</v>
      </c>
      <c r="O1383" s="11" t="s">
        <v>35</v>
      </c>
      <c r="P1383" s="11" t="s">
        <v>35</v>
      </c>
      <c r="AB1383" s="11">
        <v>0</v>
      </c>
    </row>
    <row r="1384" spans="1:28" x14ac:dyDescent="0.25">
      <c r="A1384" s="8">
        <v>41564</v>
      </c>
      <c r="B1384" s="9">
        <v>1</v>
      </c>
      <c r="C1384" s="10" t="s">
        <v>25</v>
      </c>
      <c r="D1384" s="10" t="s">
        <v>26</v>
      </c>
      <c r="E1384" s="11" t="s">
        <v>77</v>
      </c>
      <c r="F1384" s="10" t="s">
        <v>78</v>
      </c>
      <c r="G1384" s="13" t="s">
        <v>86</v>
      </c>
      <c r="H1384" s="11">
        <v>1</v>
      </c>
      <c r="I1384" s="11">
        <f t="shared" si="29"/>
        <v>0.05</v>
      </c>
      <c r="J1384" s="11">
        <v>24</v>
      </c>
      <c r="K1384" s="11" t="s">
        <v>34</v>
      </c>
      <c r="L1384" s="11" t="s">
        <v>35</v>
      </c>
      <c r="M1384" s="11" t="s">
        <v>35</v>
      </c>
      <c r="N1384" s="11" t="s">
        <v>35</v>
      </c>
      <c r="O1384" s="11" t="s">
        <v>35</v>
      </c>
      <c r="P1384" s="11" t="s">
        <v>35</v>
      </c>
      <c r="AB1384" s="11">
        <v>0</v>
      </c>
    </row>
    <row r="1385" spans="1:28" x14ac:dyDescent="0.25">
      <c r="A1385" s="8">
        <v>41564</v>
      </c>
      <c r="B1385" s="9">
        <v>1</v>
      </c>
      <c r="C1385" s="10" t="s">
        <v>25</v>
      </c>
      <c r="D1385" s="10" t="s">
        <v>26</v>
      </c>
      <c r="E1385" s="11" t="s">
        <v>77</v>
      </c>
      <c r="F1385" s="10" t="s">
        <v>78</v>
      </c>
      <c r="G1385" s="13" t="s">
        <v>88</v>
      </c>
      <c r="H1385" s="11">
        <v>1</v>
      </c>
      <c r="I1385" s="11">
        <f t="shared" si="29"/>
        <v>0.05</v>
      </c>
      <c r="J1385" s="11">
        <v>24</v>
      </c>
      <c r="K1385" s="11" t="s">
        <v>34</v>
      </c>
      <c r="L1385" s="11" t="s">
        <v>35</v>
      </c>
      <c r="M1385" s="11" t="s">
        <v>35</v>
      </c>
      <c r="N1385" s="11" t="s">
        <v>35</v>
      </c>
      <c r="O1385" s="11" t="s">
        <v>35</v>
      </c>
      <c r="P1385" s="11" t="s">
        <v>35</v>
      </c>
      <c r="AB1385" s="11">
        <v>0</v>
      </c>
    </row>
    <row r="1386" spans="1:28" x14ac:dyDescent="0.25">
      <c r="A1386" s="8">
        <v>41568</v>
      </c>
      <c r="B1386" s="9">
        <v>2</v>
      </c>
      <c r="C1386" s="10" t="s">
        <v>25</v>
      </c>
      <c r="D1386" s="10" t="s">
        <v>47</v>
      </c>
      <c r="E1386" s="11" t="s">
        <v>162</v>
      </c>
      <c r="F1386" s="10" t="s">
        <v>78</v>
      </c>
      <c r="G1386" s="13" t="s">
        <v>79</v>
      </c>
      <c r="H1386" s="11">
        <v>1</v>
      </c>
      <c r="I1386" s="11">
        <f t="shared" si="29"/>
        <v>0.05</v>
      </c>
      <c r="J1386" s="11">
        <v>24</v>
      </c>
      <c r="K1386" s="11">
        <v>4.5</v>
      </c>
      <c r="L1386" s="11" t="s">
        <v>35</v>
      </c>
      <c r="M1386" s="11" t="s">
        <v>35</v>
      </c>
      <c r="N1386" s="11" t="s">
        <v>35</v>
      </c>
      <c r="O1386" s="11" t="s">
        <v>35</v>
      </c>
      <c r="P1386" s="11" t="s">
        <v>35</v>
      </c>
      <c r="V1386" s="11">
        <v>0</v>
      </c>
    </row>
    <row r="1387" spans="1:28" x14ac:dyDescent="0.25">
      <c r="A1387" s="8">
        <v>41568</v>
      </c>
      <c r="B1387" s="9">
        <v>2</v>
      </c>
      <c r="C1387" s="10" t="s">
        <v>25</v>
      </c>
      <c r="D1387" s="10" t="s">
        <v>47</v>
      </c>
      <c r="E1387" s="11" t="s">
        <v>162</v>
      </c>
      <c r="F1387" s="10" t="s">
        <v>78</v>
      </c>
      <c r="G1387" s="13" t="s">
        <v>90</v>
      </c>
      <c r="H1387" s="11">
        <v>1</v>
      </c>
      <c r="I1387" s="11">
        <f t="shared" si="29"/>
        <v>0.05</v>
      </c>
      <c r="J1387" s="11">
        <v>24</v>
      </c>
      <c r="K1387" s="11">
        <v>4.5</v>
      </c>
      <c r="L1387" s="11" t="s">
        <v>35</v>
      </c>
      <c r="M1387" s="11" t="s">
        <v>35</v>
      </c>
      <c r="N1387" s="11" t="s">
        <v>35</v>
      </c>
      <c r="O1387" s="11" t="s">
        <v>35</v>
      </c>
      <c r="P1387" s="11" t="s">
        <v>35</v>
      </c>
      <c r="V1387" s="11">
        <v>0</v>
      </c>
    </row>
    <row r="1388" spans="1:28" x14ac:dyDescent="0.25">
      <c r="A1388" s="8">
        <v>41568</v>
      </c>
      <c r="B1388" s="9">
        <v>2</v>
      </c>
      <c r="C1388" s="10" t="s">
        <v>25</v>
      </c>
      <c r="D1388" s="10" t="s">
        <v>47</v>
      </c>
      <c r="E1388" s="11" t="s">
        <v>162</v>
      </c>
      <c r="F1388" s="10" t="s">
        <v>78</v>
      </c>
      <c r="G1388" s="13" t="s">
        <v>92</v>
      </c>
      <c r="H1388" s="11">
        <v>1</v>
      </c>
      <c r="I1388" s="11">
        <f t="shared" si="29"/>
        <v>0.05</v>
      </c>
      <c r="J1388" s="11">
        <v>24</v>
      </c>
      <c r="K1388" s="11">
        <v>4.5</v>
      </c>
      <c r="L1388" s="11" t="s">
        <v>35</v>
      </c>
      <c r="M1388" s="11" t="s">
        <v>35</v>
      </c>
      <c r="N1388" s="11" t="s">
        <v>35</v>
      </c>
      <c r="O1388" s="11" t="s">
        <v>35</v>
      </c>
      <c r="P1388" s="11" t="s">
        <v>35</v>
      </c>
      <c r="V1388" s="11">
        <v>0</v>
      </c>
    </row>
    <row r="1389" spans="1:28" x14ac:dyDescent="0.25">
      <c r="A1389" s="8">
        <v>41568</v>
      </c>
      <c r="B1389" s="9">
        <v>2</v>
      </c>
      <c r="C1389" s="10" t="s">
        <v>25</v>
      </c>
      <c r="D1389" s="10" t="s">
        <v>47</v>
      </c>
      <c r="E1389" s="11" t="s">
        <v>162</v>
      </c>
      <c r="F1389" s="10" t="s">
        <v>78</v>
      </c>
      <c r="G1389" s="13" t="s">
        <v>88</v>
      </c>
      <c r="H1389" s="11">
        <v>1</v>
      </c>
      <c r="I1389" s="11">
        <f t="shared" si="29"/>
        <v>0.05</v>
      </c>
      <c r="J1389" s="11">
        <v>24</v>
      </c>
      <c r="K1389" s="11">
        <v>4.5</v>
      </c>
      <c r="L1389" s="11" t="s">
        <v>35</v>
      </c>
      <c r="M1389" s="11" t="s">
        <v>35</v>
      </c>
      <c r="N1389" s="11" t="s">
        <v>35</v>
      </c>
      <c r="O1389" s="11" t="s">
        <v>35</v>
      </c>
      <c r="P1389" s="11" t="s">
        <v>35</v>
      </c>
      <c r="V1389" s="11">
        <v>0</v>
      </c>
    </row>
    <row r="1390" spans="1:28" x14ac:dyDescent="0.25">
      <c r="A1390" s="8">
        <v>41568</v>
      </c>
      <c r="B1390" s="9">
        <v>2</v>
      </c>
      <c r="C1390" s="10" t="s">
        <v>25</v>
      </c>
      <c r="D1390" s="10" t="s">
        <v>50</v>
      </c>
      <c r="E1390" s="11" t="s">
        <v>162</v>
      </c>
      <c r="F1390" s="10" t="s">
        <v>78</v>
      </c>
      <c r="G1390" s="13" t="s">
        <v>88</v>
      </c>
      <c r="H1390" s="11">
        <v>0</v>
      </c>
      <c r="I1390" s="11">
        <f t="shared" si="29"/>
        <v>0</v>
      </c>
      <c r="J1390" s="11">
        <v>24</v>
      </c>
      <c r="K1390" s="11">
        <v>4.8</v>
      </c>
      <c r="L1390" s="11" t="s">
        <v>35</v>
      </c>
      <c r="M1390" s="11" t="s">
        <v>35</v>
      </c>
      <c r="N1390" s="11" t="s">
        <v>35</v>
      </c>
      <c r="O1390" s="11" t="s">
        <v>35</v>
      </c>
      <c r="P1390" s="11" t="s">
        <v>35</v>
      </c>
      <c r="V1390" s="11">
        <v>0</v>
      </c>
    </row>
    <row r="1391" spans="1:28" x14ac:dyDescent="0.25">
      <c r="A1391" s="8">
        <v>41568</v>
      </c>
      <c r="B1391" s="9">
        <v>2</v>
      </c>
      <c r="C1391" s="10" t="s">
        <v>25</v>
      </c>
      <c r="D1391" s="10" t="s">
        <v>50</v>
      </c>
      <c r="E1391" s="11" t="s">
        <v>162</v>
      </c>
      <c r="F1391" s="10" t="s">
        <v>78</v>
      </c>
      <c r="G1391" s="13" t="s">
        <v>79</v>
      </c>
      <c r="H1391" s="11">
        <v>4</v>
      </c>
      <c r="I1391" s="11">
        <f t="shared" si="29"/>
        <v>0.2</v>
      </c>
      <c r="J1391" s="11">
        <v>24</v>
      </c>
      <c r="K1391" s="11">
        <v>4.8</v>
      </c>
      <c r="L1391" s="11" t="s">
        <v>35</v>
      </c>
      <c r="M1391" s="11" t="s">
        <v>35</v>
      </c>
      <c r="N1391" s="11" t="s">
        <v>35</v>
      </c>
      <c r="O1391" s="11" t="s">
        <v>35</v>
      </c>
      <c r="P1391" s="11" t="s">
        <v>35</v>
      </c>
      <c r="V1391" s="11">
        <v>0</v>
      </c>
    </row>
    <row r="1392" spans="1:28" x14ac:dyDescent="0.25">
      <c r="A1392" s="8">
        <v>41568</v>
      </c>
      <c r="B1392" s="9">
        <v>2</v>
      </c>
      <c r="C1392" s="10" t="s">
        <v>25</v>
      </c>
      <c r="D1392" s="10" t="s">
        <v>50</v>
      </c>
      <c r="E1392" s="11" t="s">
        <v>162</v>
      </c>
      <c r="F1392" s="10" t="s">
        <v>78</v>
      </c>
      <c r="G1392" s="13" t="s">
        <v>83</v>
      </c>
      <c r="H1392" s="11">
        <v>2</v>
      </c>
      <c r="I1392" s="11">
        <f t="shared" si="29"/>
        <v>0.1</v>
      </c>
      <c r="J1392" s="11">
        <v>24</v>
      </c>
      <c r="K1392" s="11">
        <v>4.8</v>
      </c>
      <c r="L1392" s="11" t="s">
        <v>35</v>
      </c>
      <c r="M1392" s="11" t="s">
        <v>35</v>
      </c>
      <c r="N1392" s="11" t="s">
        <v>35</v>
      </c>
      <c r="O1392" s="11" t="s">
        <v>35</v>
      </c>
      <c r="P1392" s="11" t="s">
        <v>35</v>
      </c>
      <c r="V1392" s="11">
        <v>0</v>
      </c>
    </row>
    <row r="1393" spans="1:24" x14ac:dyDescent="0.25">
      <c r="A1393" s="8">
        <v>41568</v>
      </c>
      <c r="B1393" s="9">
        <v>2</v>
      </c>
      <c r="C1393" s="10" t="s">
        <v>25</v>
      </c>
      <c r="D1393" s="10" t="s">
        <v>50</v>
      </c>
      <c r="E1393" s="11" t="s">
        <v>162</v>
      </c>
      <c r="F1393" s="10" t="s">
        <v>78</v>
      </c>
      <c r="G1393" s="14" t="s">
        <v>86</v>
      </c>
      <c r="H1393" s="11">
        <v>0</v>
      </c>
      <c r="I1393" s="11">
        <f t="shared" si="29"/>
        <v>0</v>
      </c>
      <c r="J1393" s="11">
        <v>24</v>
      </c>
      <c r="K1393" s="11">
        <v>4.8</v>
      </c>
      <c r="L1393" s="11" t="s">
        <v>35</v>
      </c>
      <c r="M1393" s="11" t="s">
        <v>35</v>
      </c>
      <c r="N1393" s="11" t="s">
        <v>35</v>
      </c>
      <c r="O1393" s="11" t="s">
        <v>35</v>
      </c>
      <c r="P1393" s="11" t="s">
        <v>35</v>
      </c>
      <c r="V1393" s="11">
        <v>0</v>
      </c>
    </row>
    <row r="1394" spans="1:24" x14ac:dyDescent="0.25">
      <c r="A1394" s="8">
        <v>41568</v>
      </c>
      <c r="B1394" s="9">
        <v>2</v>
      </c>
      <c r="C1394" s="10" t="s">
        <v>25</v>
      </c>
      <c r="D1394" s="10" t="s">
        <v>26</v>
      </c>
      <c r="E1394" s="11" t="s">
        <v>162</v>
      </c>
      <c r="F1394" s="10" t="s">
        <v>78</v>
      </c>
      <c r="G1394" s="13" t="s">
        <v>83</v>
      </c>
      <c r="H1394" s="11">
        <v>1</v>
      </c>
      <c r="I1394" s="11">
        <f t="shared" si="29"/>
        <v>0.05</v>
      </c>
      <c r="J1394" s="11">
        <v>24</v>
      </c>
      <c r="K1394" s="11" t="s">
        <v>34</v>
      </c>
      <c r="L1394" s="11" t="s">
        <v>35</v>
      </c>
      <c r="M1394" s="11" t="s">
        <v>35</v>
      </c>
      <c r="N1394" s="11" t="s">
        <v>35</v>
      </c>
      <c r="O1394" s="11" t="s">
        <v>35</v>
      </c>
      <c r="P1394" s="11" t="s">
        <v>35</v>
      </c>
      <c r="V1394" s="318">
        <v>1</v>
      </c>
      <c r="W1394" s="318" t="s">
        <v>147</v>
      </c>
      <c r="X1394" s="318" t="s">
        <v>437</v>
      </c>
    </row>
    <row r="1395" spans="1:24" x14ac:dyDescent="0.25">
      <c r="A1395" s="8">
        <v>41568</v>
      </c>
      <c r="B1395" s="9">
        <v>2</v>
      </c>
      <c r="C1395" s="10" t="s">
        <v>25</v>
      </c>
      <c r="D1395" s="10" t="s">
        <v>26</v>
      </c>
      <c r="E1395" s="11" t="s">
        <v>162</v>
      </c>
      <c r="F1395" s="10" t="s">
        <v>78</v>
      </c>
      <c r="G1395" s="13" t="s">
        <v>79</v>
      </c>
      <c r="H1395" s="11">
        <v>3</v>
      </c>
      <c r="I1395" s="11">
        <f t="shared" si="29"/>
        <v>0.15</v>
      </c>
      <c r="J1395" s="11">
        <v>24</v>
      </c>
      <c r="K1395" s="11" t="s">
        <v>34</v>
      </c>
      <c r="L1395" s="11" t="s">
        <v>35</v>
      </c>
      <c r="M1395" s="11" t="s">
        <v>35</v>
      </c>
      <c r="N1395" s="11" t="s">
        <v>35</v>
      </c>
      <c r="O1395" s="11" t="s">
        <v>35</v>
      </c>
      <c r="P1395" s="11" t="s">
        <v>35</v>
      </c>
      <c r="V1395" s="11">
        <v>0</v>
      </c>
    </row>
    <row r="1396" spans="1:24" x14ac:dyDescent="0.25">
      <c r="A1396" s="8">
        <v>41568</v>
      </c>
      <c r="B1396" s="9">
        <v>2</v>
      </c>
      <c r="C1396" s="10" t="s">
        <v>25</v>
      </c>
      <c r="D1396" s="10" t="s">
        <v>26</v>
      </c>
      <c r="E1396" s="11" t="s">
        <v>162</v>
      </c>
      <c r="F1396" s="10" t="s">
        <v>78</v>
      </c>
      <c r="G1396" s="13" t="s">
        <v>83</v>
      </c>
      <c r="H1396" s="11">
        <v>4</v>
      </c>
      <c r="I1396" s="11">
        <f t="shared" ref="I1396:I1427" si="30">H1396/20</f>
        <v>0.2</v>
      </c>
      <c r="J1396" s="11">
        <v>24</v>
      </c>
      <c r="K1396" s="11" t="s">
        <v>34</v>
      </c>
      <c r="L1396" s="11" t="s">
        <v>35</v>
      </c>
      <c r="M1396" s="11" t="s">
        <v>35</v>
      </c>
      <c r="N1396" s="11" t="s">
        <v>35</v>
      </c>
      <c r="O1396" s="11" t="s">
        <v>35</v>
      </c>
      <c r="P1396" s="11" t="s">
        <v>35</v>
      </c>
      <c r="V1396" s="11">
        <v>0</v>
      </c>
    </row>
    <row r="1397" spans="1:24" x14ac:dyDescent="0.25">
      <c r="A1397" s="8">
        <v>41568</v>
      </c>
      <c r="B1397" s="9">
        <v>2</v>
      </c>
      <c r="C1397" s="10" t="s">
        <v>25</v>
      </c>
      <c r="D1397" s="10" t="s">
        <v>26</v>
      </c>
      <c r="E1397" s="11" t="s">
        <v>162</v>
      </c>
      <c r="F1397" s="10" t="s">
        <v>78</v>
      </c>
      <c r="G1397" s="13" t="s">
        <v>89</v>
      </c>
      <c r="H1397" s="11">
        <v>1</v>
      </c>
      <c r="I1397" s="11">
        <f t="shared" si="30"/>
        <v>0.05</v>
      </c>
      <c r="J1397" s="11">
        <v>24</v>
      </c>
      <c r="K1397" s="11" t="s">
        <v>34</v>
      </c>
      <c r="L1397" s="11" t="s">
        <v>35</v>
      </c>
      <c r="M1397" s="11" t="s">
        <v>35</v>
      </c>
      <c r="N1397" s="11" t="s">
        <v>35</v>
      </c>
      <c r="O1397" s="11" t="s">
        <v>35</v>
      </c>
      <c r="P1397" s="11" t="s">
        <v>35</v>
      </c>
      <c r="V1397" s="11">
        <v>0</v>
      </c>
    </row>
    <row r="1398" spans="1:24" x14ac:dyDescent="0.25">
      <c r="A1398" s="8">
        <v>41568</v>
      </c>
      <c r="B1398" s="9">
        <v>2</v>
      </c>
      <c r="C1398" s="10" t="s">
        <v>25</v>
      </c>
      <c r="D1398" s="10" t="s">
        <v>26</v>
      </c>
      <c r="E1398" s="11" t="s">
        <v>162</v>
      </c>
      <c r="F1398" s="10" t="s">
        <v>78</v>
      </c>
      <c r="G1398" s="13" t="s">
        <v>81</v>
      </c>
      <c r="H1398" s="11">
        <v>1</v>
      </c>
      <c r="I1398" s="11">
        <f t="shared" si="30"/>
        <v>0.05</v>
      </c>
      <c r="J1398" s="11">
        <v>24</v>
      </c>
      <c r="K1398" s="11" t="s">
        <v>34</v>
      </c>
      <c r="L1398" s="11" t="s">
        <v>35</v>
      </c>
      <c r="M1398" s="11" t="s">
        <v>35</v>
      </c>
      <c r="N1398" s="11" t="s">
        <v>35</v>
      </c>
      <c r="O1398" s="11" t="s">
        <v>35</v>
      </c>
      <c r="P1398" s="11" t="s">
        <v>35</v>
      </c>
      <c r="V1398" s="11">
        <v>0</v>
      </c>
    </row>
    <row r="1399" spans="1:24" x14ac:dyDescent="0.25">
      <c r="A1399" s="8">
        <v>41568</v>
      </c>
      <c r="B1399" s="9">
        <v>2</v>
      </c>
      <c r="C1399" s="10" t="s">
        <v>25</v>
      </c>
      <c r="D1399" s="10" t="s">
        <v>26</v>
      </c>
      <c r="E1399" s="11" t="s">
        <v>162</v>
      </c>
      <c r="F1399" s="10" t="s">
        <v>78</v>
      </c>
      <c r="G1399" s="13" t="s">
        <v>86</v>
      </c>
      <c r="H1399" s="11">
        <v>1</v>
      </c>
      <c r="I1399" s="11">
        <f t="shared" si="30"/>
        <v>0.05</v>
      </c>
      <c r="J1399" s="11">
        <v>24</v>
      </c>
      <c r="K1399" s="11" t="s">
        <v>34</v>
      </c>
      <c r="L1399" s="11" t="s">
        <v>35</v>
      </c>
      <c r="M1399" s="11" t="s">
        <v>35</v>
      </c>
      <c r="N1399" s="11" t="s">
        <v>35</v>
      </c>
      <c r="O1399" s="11" t="s">
        <v>35</v>
      </c>
      <c r="P1399" s="11" t="s">
        <v>35</v>
      </c>
      <c r="V1399" s="11">
        <v>0</v>
      </c>
    </row>
    <row r="1400" spans="1:24" x14ac:dyDescent="0.25">
      <c r="A1400" s="8">
        <v>41568</v>
      </c>
      <c r="B1400" s="9">
        <v>2</v>
      </c>
      <c r="C1400" s="10" t="s">
        <v>25</v>
      </c>
      <c r="D1400" s="10" t="s">
        <v>26</v>
      </c>
      <c r="E1400" s="11" t="s">
        <v>162</v>
      </c>
      <c r="F1400" s="10" t="s">
        <v>78</v>
      </c>
      <c r="G1400" s="13" t="s">
        <v>88</v>
      </c>
      <c r="H1400" s="11">
        <v>1</v>
      </c>
      <c r="I1400" s="11">
        <f t="shared" si="30"/>
        <v>0.05</v>
      </c>
      <c r="J1400" s="11">
        <v>24</v>
      </c>
      <c r="K1400" s="11" t="s">
        <v>34</v>
      </c>
      <c r="L1400" s="11" t="s">
        <v>35</v>
      </c>
      <c r="M1400" s="11" t="s">
        <v>35</v>
      </c>
      <c r="N1400" s="11" t="s">
        <v>35</v>
      </c>
      <c r="O1400" s="11" t="s">
        <v>35</v>
      </c>
      <c r="P1400" s="11" t="s">
        <v>35</v>
      </c>
      <c r="V1400" s="11">
        <v>0</v>
      </c>
    </row>
    <row r="1401" spans="1:24" x14ac:dyDescent="0.25">
      <c r="A1401" s="8">
        <v>41568</v>
      </c>
      <c r="B1401" s="9">
        <v>2</v>
      </c>
      <c r="C1401" s="10" t="s">
        <v>25</v>
      </c>
      <c r="D1401" s="10" t="s">
        <v>26</v>
      </c>
      <c r="E1401" s="11" t="s">
        <v>162</v>
      </c>
      <c r="F1401" s="10" t="s">
        <v>78</v>
      </c>
      <c r="G1401" s="13" t="s">
        <v>92</v>
      </c>
      <c r="H1401" s="11">
        <v>1</v>
      </c>
      <c r="I1401" s="11">
        <f t="shared" si="30"/>
        <v>0.05</v>
      </c>
      <c r="J1401" s="11">
        <v>24</v>
      </c>
      <c r="K1401" s="11" t="s">
        <v>34</v>
      </c>
      <c r="L1401" s="11" t="s">
        <v>35</v>
      </c>
      <c r="M1401" s="11" t="s">
        <v>35</v>
      </c>
      <c r="N1401" s="11" t="s">
        <v>35</v>
      </c>
      <c r="O1401" s="11" t="s">
        <v>35</v>
      </c>
      <c r="P1401" s="11" t="s">
        <v>35</v>
      </c>
      <c r="V1401" s="11">
        <v>0</v>
      </c>
    </row>
    <row r="1402" spans="1:24" x14ac:dyDescent="0.25">
      <c r="A1402" s="8">
        <v>41579</v>
      </c>
      <c r="B1402" s="9">
        <v>3</v>
      </c>
      <c r="C1402" s="10" t="s">
        <v>25</v>
      </c>
      <c r="D1402" s="10" t="s">
        <v>50</v>
      </c>
      <c r="E1402" s="11" t="s">
        <v>27</v>
      </c>
      <c r="F1402" s="10" t="s">
        <v>78</v>
      </c>
      <c r="G1402" s="13" t="s">
        <v>79</v>
      </c>
      <c r="H1402" s="11">
        <v>1</v>
      </c>
      <c r="I1402" s="11">
        <f t="shared" si="30"/>
        <v>0.05</v>
      </c>
      <c r="J1402" s="11">
        <v>24</v>
      </c>
      <c r="K1402" s="11">
        <v>4.8</v>
      </c>
      <c r="L1402" s="11" t="s">
        <v>35</v>
      </c>
      <c r="M1402" s="11" t="s">
        <v>35</v>
      </c>
      <c r="N1402" s="11" t="s">
        <v>35</v>
      </c>
      <c r="O1402" s="11" t="s">
        <v>35</v>
      </c>
      <c r="P1402" s="11" t="s">
        <v>35</v>
      </c>
      <c r="V1402" s="11">
        <v>0</v>
      </c>
      <c r="X1402" s="11" t="s">
        <v>215</v>
      </c>
    </row>
    <row r="1403" spans="1:24" x14ac:dyDescent="0.25">
      <c r="A1403" s="8">
        <v>41579</v>
      </c>
      <c r="B1403" s="9">
        <v>3</v>
      </c>
      <c r="C1403" s="10" t="s">
        <v>25</v>
      </c>
      <c r="D1403" s="10" t="s">
        <v>50</v>
      </c>
      <c r="E1403" s="11" t="s">
        <v>27</v>
      </c>
      <c r="F1403" s="10" t="s">
        <v>78</v>
      </c>
      <c r="G1403" s="13" t="s">
        <v>79</v>
      </c>
      <c r="H1403" s="11">
        <v>2</v>
      </c>
      <c r="I1403" s="11">
        <f t="shared" si="30"/>
        <v>0.1</v>
      </c>
      <c r="J1403" s="11">
        <v>24</v>
      </c>
      <c r="K1403" s="11">
        <v>4.8</v>
      </c>
      <c r="L1403" s="11" t="s">
        <v>35</v>
      </c>
      <c r="M1403" s="11" t="s">
        <v>35</v>
      </c>
      <c r="N1403" s="11" t="s">
        <v>35</v>
      </c>
      <c r="O1403" s="11" t="s">
        <v>35</v>
      </c>
      <c r="P1403" s="11" t="s">
        <v>35</v>
      </c>
      <c r="V1403" s="11">
        <v>0</v>
      </c>
    </row>
    <row r="1404" spans="1:24" x14ac:dyDescent="0.25">
      <c r="A1404" s="8">
        <v>41579</v>
      </c>
      <c r="B1404" s="9">
        <v>3</v>
      </c>
      <c r="C1404" s="10" t="s">
        <v>25</v>
      </c>
      <c r="D1404" s="10" t="s">
        <v>50</v>
      </c>
      <c r="E1404" s="11" t="s">
        <v>27</v>
      </c>
      <c r="F1404" s="10" t="s">
        <v>78</v>
      </c>
      <c r="G1404" s="13" t="s">
        <v>83</v>
      </c>
      <c r="H1404" s="11">
        <v>3</v>
      </c>
      <c r="I1404" s="11">
        <f t="shared" si="30"/>
        <v>0.15</v>
      </c>
      <c r="J1404" s="11">
        <v>24</v>
      </c>
      <c r="K1404" s="11">
        <v>4.8</v>
      </c>
      <c r="L1404" s="11" t="s">
        <v>35</v>
      </c>
      <c r="M1404" s="11" t="s">
        <v>35</v>
      </c>
      <c r="N1404" s="11" t="s">
        <v>35</v>
      </c>
      <c r="O1404" s="11" t="s">
        <v>35</v>
      </c>
      <c r="P1404" s="11" t="s">
        <v>35</v>
      </c>
      <c r="V1404" s="11">
        <v>0</v>
      </c>
    </row>
    <row r="1405" spans="1:24" x14ac:dyDescent="0.25">
      <c r="A1405" s="8">
        <v>41579</v>
      </c>
      <c r="B1405" s="9">
        <v>3</v>
      </c>
      <c r="C1405" s="10" t="s">
        <v>25</v>
      </c>
      <c r="D1405" s="10" t="s">
        <v>50</v>
      </c>
      <c r="E1405" s="11" t="s">
        <v>27</v>
      </c>
      <c r="F1405" s="10" t="s">
        <v>78</v>
      </c>
      <c r="G1405" s="13" t="s">
        <v>89</v>
      </c>
      <c r="H1405" s="11">
        <v>1</v>
      </c>
      <c r="I1405" s="11">
        <f t="shared" si="30"/>
        <v>0.05</v>
      </c>
      <c r="J1405" s="11">
        <v>24</v>
      </c>
      <c r="K1405" s="11">
        <v>4.8</v>
      </c>
      <c r="L1405" s="11" t="s">
        <v>35</v>
      </c>
      <c r="M1405" s="11" t="s">
        <v>35</v>
      </c>
      <c r="N1405" s="11" t="s">
        <v>35</v>
      </c>
      <c r="O1405" s="11" t="s">
        <v>35</v>
      </c>
      <c r="P1405" s="11" t="s">
        <v>35</v>
      </c>
      <c r="V1405" s="11">
        <v>0</v>
      </c>
    </row>
    <row r="1406" spans="1:24" x14ac:dyDescent="0.25">
      <c r="A1406" s="8">
        <v>41579</v>
      </c>
      <c r="B1406" s="9">
        <v>3</v>
      </c>
      <c r="C1406" s="10" t="s">
        <v>25</v>
      </c>
      <c r="D1406" s="10" t="s">
        <v>26</v>
      </c>
      <c r="E1406" s="11" t="s">
        <v>27</v>
      </c>
      <c r="F1406" s="10" t="s">
        <v>78</v>
      </c>
      <c r="G1406" s="13" t="s">
        <v>86</v>
      </c>
      <c r="H1406" s="11">
        <v>1</v>
      </c>
      <c r="I1406" s="11">
        <f t="shared" si="30"/>
        <v>0.05</v>
      </c>
      <c r="J1406" s="11">
        <v>24</v>
      </c>
      <c r="K1406" s="11" t="s">
        <v>34</v>
      </c>
      <c r="L1406" s="11" t="s">
        <v>35</v>
      </c>
      <c r="M1406" s="11" t="s">
        <v>35</v>
      </c>
      <c r="N1406" s="11" t="s">
        <v>35</v>
      </c>
      <c r="O1406" s="11" t="s">
        <v>35</v>
      </c>
      <c r="P1406" s="11" t="s">
        <v>35</v>
      </c>
      <c r="V1406" s="11">
        <v>1</v>
      </c>
      <c r="W1406" s="11" t="s">
        <v>147</v>
      </c>
      <c r="X1406" s="11" t="s">
        <v>216</v>
      </c>
    </row>
    <row r="1407" spans="1:24" x14ac:dyDescent="0.25">
      <c r="A1407" s="8">
        <v>41579</v>
      </c>
      <c r="B1407" s="9">
        <v>3</v>
      </c>
      <c r="C1407" s="10" t="s">
        <v>25</v>
      </c>
      <c r="D1407" s="10" t="s">
        <v>26</v>
      </c>
      <c r="E1407" s="11" t="s">
        <v>27</v>
      </c>
      <c r="F1407" s="10" t="s">
        <v>78</v>
      </c>
      <c r="G1407" s="13" t="s">
        <v>81</v>
      </c>
      <c r="H1407" s="11">
        <v>1</v>
      </c>
      <c r="I1407" s="11">
        <f t="shared" si="30"/>
        <v>0.05</v>
      </c>
      <c r="J1407" s="11">
        <v>24</v>
      </c>
      <c r="K1407" s="11" t="s">
        <v>34</v>
      </c>
      <c r="L1407" s="11" t="s">
        <v>35</v>
      </c>
      <c r="M1407" s="11" t="s">
        <v>35</v>
      </c>
      <c r="N1407" s="11" t="s">
        <v>35</v>
      </c>
      <c r="O1407" s="11" t="s">
        <v>35</v>
      </c>
      <c r="P1407" s="11" t="s">
        <v>35</v>
      </c>
      <c r="V1407" s="11">
        <v>1</v>
      </c>
      <c r="W1407" s="11" t="s">
        <v>147</v>
      </c>
      <c r="X1407" s="11" t="s">
        <v>216</v>
      </c>
    </row>
    <row r="1408" spans="1:24" x14ac:dyDescent="0.25">
      <c r="A1408" s="8">
        <v>41579</v>
      </c>
      <c r="B1408" s="9">
        <v>3</v>
      </c>
      <c r="C1408" s="10" t="s">
        <v>25</v>
      </c>
      <c r="D1408" s="10" t="s">
        <v>26</v>
      </c>
      <c r="E1408" s="11" t="s">
        <v>27</v>
      </c>
      <c r="F1408" s="10" t="s">
        <v>78</v>
      </c>
      <c r="G1408" s="13" t="s">
        <v>83</v>
      </c>
      <c r="H1408" s="11">
        <v>3</v>
      </c>
      <c r="I1408" s="11">
        <f t="shared" si="30"/>
        <v>0.15</v>
      </c>
      <c r="J1408" s="11">
        <v>24</v>
      </c>
      <c r="K1408" s="11" t="s">
        <v>34</v>
      </c>
      <c r="L1408" s="11" t="s">
        <v>35</v>
      </c>
      <c r="M1408" s="11" t="s">
        <v>35</v>
      </c>
      <c r="N1408" s="11" t="s">
        <v>35</v>
      </c>
      <c r="O1408" s="11" t="s">
        <v>35</v>
      </c>
      <c r="P1408" s="11" t="s">
        <v>35</v>
      </c>
      <c r="V1408" s="11">
        <v>0</v>
      </c>
      <c r="X1408" s="11" t="s">
        <v>218</v>
      </c>
    </row>
    <row r="1409" spans="1:27" x14ac:dyDescent="0.25">
      <c r="A1409" s="8">
        <v>41579</v>
      </c>
      <c r="B1409" s="9">
        <v>3</v>
      </c>
      <c r="C1409" s="10" t="s">
        <v>25</v>
      </c>
      <c r="D1409" s="10" t="s">
        <v>26</v>
      </c>
      <c r="E1409" s="11" t="s">
        <v>27</v>
      </c>
      <c r="F1409" s="10" t="s">
        <v>78</v>
      </c>
      <c r="G1409" s="13" t="s">
        <v>79</v>
      </c>
      <c r="H1409" s="11">
        <v>1</v>
      </c>
      <c r="I1409" s="11">
        <f t="shared" si="30"/>
        <v>0.05</v>
      </c>
      <c r="J1409" s="11">
        <v>24</v>
      </c>
      <c r="K1409" s="11" t="s">
        <v>34</v>
      </c>
      <c r="L1409" s="11" t="s">
        <v>35</v>
      </c>
      <c r="M1409" s="11" t="s">
        <v>35</v>
      </c>
      <c r="N1409" s="11" t="s">
        <v>35</v>
      </c>
      <c r="O1409" s="11" t="s">
        <v>35</v>
      </c>
      <c r="P1409" s="11" t="s">
        <v>35</v>
      </c>
      <c r="V1409" s="11">
        <v>0</v>
      </c>
      <c r="X1409" s="11" t="s">
        <v>219</v>
      </c>
    </row>
    <row r="1410" spans="1:27" x14ac:dyDescent="0.25">
      <c r="A1410" s="8">
        <v>41579</v>
      </c>
      <c r="B1410" s="9">
        <v>3</v>
      </c>
      <c r="C1410" s="10" t="s">
        <v>25</v>
      </c>
      <c r="D1410" s="10" t="s">
        <v>26</v>
      </c>
      <c r="E1410" s="11" t="s">
        <v>27</v>
      </c>
      <c r="F1410" s="10" t="s">
        <v>78</v>
      </c>
      <c r="G1410" s="13" t="s">
        <v>79</v>
      </c>
      <c r="H1410" s="11">
        <v>1</v>
      </c>
      <c r="I1410" s="11">
        <f t="shared" si="30"/>
        <v>0.05</v>
      </c>
      <c r="J1410" s="11">
        <v>24</v>
      </c>
      <c r="K1410" s="11" t="s">
        <v>34</v>
      </c>
      <c r="L1410" s="11" t="s">
        <v>35</v>
      </c>
      <c r="M1410" s="11" t="s">
        <v>35</v>
      </c>
      <c r="N1410" s="11" t="s">
        <v>35</v>
      </c>
      <c r="O1410" s="11" t="s">
        <v>35</v>
      </c>
      <c r="P1410" s="11" t="s">
        <v>35</v>
      </c>
      <c r="V1410" s="11">
        <v>0</v>
      </c>
    </row>
    <row r="1411" spans="1:27" x14ac:dyDescent="0.25">
      <c r="A1411" s="8">
        <v>41579</v>
      </c>
      <c r="B1411" s="9">
        <v>3</v>
      </c>
      <c r="C1411" s="10" t="s">
        <v>25</v>
      </c>
      <c r="D1411" s="10" t="s">
        <v>26</v>
      </c>
      <c r="E1411" s="11" t="s">
        <v>27</v>
      </c>
      <c r="F1411" s="10" t="s">
        <v>78</v>
      </c>
      <c r="G1411" s="13" t="s">
        <v>81</v>
      </c>
      <c r="H1411" s="11">
        <v>1</v>
      </c>
      <c r="I1411" s="11">
        <f t="shared" si="30"/>
        <v>0.05</v>
      </c>
      <c r="J1411" s="11">
        <v>24</v>
      </c>
      <c r="K1411" s="11" t="s">
        <v>34</v>
      </c>
      <c r="L1411" s="11" t="s">
        <v>35</v>
      </c>
      <c r="M1411" s="11" t="s">
        <v>35</v>
      </c>
      <c r="N1411" s="11" t="s">
        <v>35</v>
      </c>
      <c r="O1411" s="11" t="s">
        <v>35</v>
      </c>
      <c r="P1411" s="11" t="s">
        <v>35</v>
      </c>
      <c r="V1411" s="11">
        <v>0</v>
      </c>
    </row>
    <row r="1412" spans="1:27" x14ac:dyDescent="0.25">
      <c r="A1412" s="8">
        <v>41585</v>
      </c>
      <c r="B1412" s="9">
        <v>4</v>
      </c>
      <c r="C1412" s="10" t="s">
        <v>25</v>
      </c>
      <c r="D1412" s="10" t="s">
        <v>47</v>
      </c>
      <c r="E1412" s="11" t="s">
        <v>27</v>
      </c>
      <c r="F1412" s="10" t="s">
        <v>78</v>
      </c>
      <c r="G1412" s="14" t="s">
        <v>90</v>
      </c>
      <c r="H1412" s="11">
        <v>1</v>
      </c>
      <c r="I1412" s="11">
        <f t="shared" si="30"/>
        <v>0.05</v>
      </c>
      <c r="J1412" s="11">
        <v>24</v>
      </c>
      <c r="K1412" s="11">
        <v>4.5</v>
      </c>
      <c r="L1412" s="11" t="s">
        <v>35</v>
      </c>
      <c r="M1412" s="11" t="s">
        <v>35</v>
      </c>
      <c r="N1412" s="11" t="s">
        <v>35</v>
      </c>
      <c r="O1412" s="11" t="s">
        <v>35</v>
      </c>
      <c r="P1412" s="11" t="s">
        <v>35</v>
      </c>
      <c r="V1412" s="11">
        <v>1</v>
      </c>
      <c r="X1412" s="11" t="s">
        <v>234</v>
      </c>
    </row>
    <row r="1413" spans="1:27" x14ac:dyDescent="0.25">
      <c r="A1413" s="8">
        <v>41585</v>
      </c>
      <c r="B1413" s="9">
        <v>4</v>
      </c>
      <c r="C1413" s="10" t="s">
        <v>25</v>
      </c>
      <c r="D1413" s="10" t="s">
        <v>47</v>
      </c>
      <c r="E1413" s="11" t="s">
        <v>27</v>
      </c>
      <c r="F1413" s="10" t="s">
        <v>78</v>
      </c>
      <c r="G1413" s="14" t="s">
        <v>79</v>
      </c>
      <c r="H1413" s="11">
        <v>1</v>
      </c>
      <c r="I1413" s="11">
        <f t="shared" si="30"/>
        <v>0.05</v>
      </c>
      <c r="J1413" s="11">
        <v>24</v>
      </c>
      <c r="K1413" s="11">
        <v>4.5</v>
      </c>
      <c r="L1413" s="11" t="s">
        <v>35</v>
      </c>
      <c r="M1413" s="11" t="s">
        <v>35</v>
      </c>
      <c r="N1413" s="11" t="s">
        <v>35</v>
      </c>
      <c r="O1413" s="11" t="s">
        <v>35</v>
      </c>
      <c r="P1413" s="11" t="s">
        <v>35</v>
      </c>
      <c r="V1413" s="11">
        <v>0</v>
      </c>
      <c r="X1413" s="11" t="s">
        <v>235</v>
      </c>
    </row>
    <row r="1414" spans="1:27" x14ac:dyDescent="0.25">
      <c r="A1414" s="8">
        <v>41585</v>
      </c>
      <c r="B1414" s="9">
        <v>4</v>
      </c>
      <c r="C1414" s="10" t="s">
        <v>25</v>
      </c>
      <c r="D1414" s="10" t="s">
        <v>47</v>
      </c>
      <c r="E1414" s="11" t="s">
        <v>27</v>
      </c>
      <c r="F1414" s="10" t="s">
        <v>78</v>
      </c>
      <c r="G1414" s="14" t="s">
        <v>79</v>
      </c>
      <c r="H1414" s="11">
        <v>1</v>
      </c>
      <c r="I1414" s="11">
        <f t="shared" si="30"/>
        <v>0.05</v>
      </c>
      <c r="J1414" s="11">
        <v>24</v>
      </c>
      <c r="K1414" s="11">
        <v>4.5</v>
      </c>
      <c r="L1414" s="11" t="s">
        <v>35</v>
      </c>
      <c r="M1414" s="11" t="s">
        <v>35</v>
      </c>
      <c r="N1414" s="11" t="s">
        <v>35</v>
      </c>
      <c r="O1414" s="11" t="s">
        <v>35</v>
      </c>
      <c r="P1414" s="11" t="s">
        <v>35</v>
      </c>
      <c r="V1414" s="11">
        <v>0</v>
      </c>
    </row>
    <row r="1415" spans="1:27" x14ac:dyDescent="0.25">
      <c r="A1415" s="8">
        <v>41585</v>
      </c>
      <c r="B1415" s="9">
        <v>4</v>
      </c>
      <c r="C1415" s="10" t="s">
        <v>25</v>
      </c>
      <c r="D1415" s="10" t="s">
        <v>47</v>
      </c>
      <c r="E1415" s="11" t="s">
        <v>27</v>
      </c>
      <c r="F1415" s="10" t="s">
        <v>78</v>
      </c>
      <c r="G1415" s="14" t="s">
        <v>83</v>
      </c>
      <c r="H1415" s="11">
        <v>1</v>
      </c>
      <c r="I1415" s="11">
        <f t="shared" si="30"/>
        <v>0.05</v>
      </c>
      <c r="J1415" s="11">
        <v>24</v>
      </c>
      <c r="K1415" s="11">
        <v>4.5</v>
      </c>
      <c r="L1415" s="11" t="s">
        <v>35</v>
      </c>
      <c r="M1415" s="11" t="s">
        <v>35</v>
      </c>
      <c r="N1415" s="11" t="s">
        <v>35</v>
      </c>
      <c r="O1415" s="11" t="s">
        <v>35</v>
      </c>
      <c r="P1415" s="11" t="s">
        <v>35</v>
      </c>
      <c r="V1415" s="11">
        <v>0</v>
      </c>
    </row>
    <row r="1416" spans="1:27" x14ac:dyDescent="0.25">
      <c r="A1416" s="8">
        <v>41585</v>
      </c>
      <c r="B1416" s="9">
        <v>4</v>
      </c>
      <c r="C1416" s="10" t="s">
        <v>25</v>
      </c>
      <c r="D1416" s="10" t="s">
        <v>47</v>
      </c>
      <c r="E1416" s="11" t="s">
        <v>27</v>
      </c>
      <c r="F1416" s="10" t="s">
        <v>78</v>
      </c>
      <c r="G1416" s="14" t="s">
        <v>92</v>
      </c>
      <c r="H1416" s="11">
        <v>1</v>
      </c>
      <c r="I1416" s="11">
        <f t="shared" si="30"/>
        <v>0.05</v>
      </c>
      <c r="J1416" s="11">
        <v>24</v>
      </c>
      <c r="K1416" s="11">
        <v>4.5</v>
      </c>
      <c r="L1416" s="11" t="s">
        <v>35</v>
      </c>
      <c r="M1416" s="11" t="s">
        <v>35</v>
      </c>
      <c r="N1416" s="11" t="s">
        <v>35</v>
      </c>
      <c r="O1416" s="11" t="s">
        <v>35</v>
      </c>
      <c r="P1416" s="11" t="s">
        <v>35</v>
      </c>
      <c r="V1416" s="11">
        <v>0</v>
      </c>
    </row>
    <row r="1417" spans="1:27" x14ac:dyDescent="0.25">
      <c r="A1417" s="8">
        <v>41585</v>
      </c>
      <c r="B1417" s="9">
        <v>4</v>
      </c>
      <c r="C1417" s="10" t="s">
        <v>25</v>
      </c>
      <c r="D1417" s="10" t="s">
        <v>50</v>
      </c>
      <c r="E1417" s="11" t="s">
        <v>27</v>
      </c>
      <c r="F1417" s="10" t="s">
        <v>78</v>
      </c>
      <c r="G1417" s="14" t="s">
        <v>79</v>
      </c>
      <c r="H1417" s="11">
        <v>4</v>
      </c>
      <c r="I1417" s="11">
        <f t="shared" si="30"/>
        <v>0.2</v>
      </c>
      <c r="J1417" s="11">
        <v>24</v>
      </c>
      <c r="K1417" s="11">
        <v>4.8</v>
      </c>
      <c r="L1417" s="11" t="s">
        <v>35</v>
      </c>
      <c r="M1417" s="11" t="s">
        <v>35</v>
      </c>
      <c r="N1417" s="11" t="s">
        <v>35</v>
      </c>
      <c r="O1417" s="11" t="s">
        <v>35</v>
      </c>
      <c r="P1417" s="11" t="s">
        <v>35</v>
      </c>
      <c r="V1417" s="11">
        <v>0</v>
      </c>
    </row>
    <row r="1418" spans="1:27" x14ac:dyDescent="0.25">
      <c r="A1418" s="8">
        <v>41585</v>
      </c>
      <c r="B1418" s="9">
        <v>4</v>
      </c>
      <c r="C1418" s="10" t="s">
        <v>25</v>
      </c>
      <c r="D1418" s="10" t="s">
        <v>50</v>
      </c>
      <c r="E1418" s="11" t="s">
        <v>27</v>
      </c>
      <c r="F1418" s="10" t="s">
        <v>78</v>
      </c>
      <c r="G1418" s="14" t="s">
        <v>83</v>
      </c>
      <c r="H1418" s="11">
        <v>2</v>
      </c>
      <c r="I1418" s="11">
        <f t="shared" si="30"/>
        <v>0.1</v>
      </c>
      <c r="J1418" s="11">
        <v>24</v>
      </c>
      <c r="K1418" s="11">
        <v>4.8</v>
      </c>
      <c r="L1418" s="11" t="s">
        <v>35</v>
      </c>
      <c r="M1418" s="11" t="s">
        <v>35</v>
      </c>
      <c r="N1418" s="11" t="s">
        <v>35</v>
      </c>
      <c r="O1418" s="11" t="s">
        <v>35</v>
      </c>
      <c r="P1418" s="11" t="s">
        <v>35</v>
      </c>
      <c r="V1418" s="11">
        <v>0</v>
      </c>
    </row>
    <row r="1419" spans="1:27" x14ac:dyDescent="0.25">
      <c r="A1419" s="8">
        <v>41585</v>
      </c>
      <c r="B1419" s="9">
        <v>4</v>
      </c>
      <c r="C1419" s="10" t="s">
        <v>25</v>
      </c>
      <c r="D1419" s="10" t="s">
        <v>50</v>
      </c>
      <c r="E1419" s="11" t="s">
        <v>27</v>
      </c>
      <c r="F1419" s="10" t="s">
        <v>78</v>
      </c>
      <c r="G1419" s="14" t="s">
        <v>89</v>
      </c>
      <c r="H1419" s="11">
        <v>1</v>
      </c>
      <c r="I1419" s="11">
        <f t="shared" si="30"/>
        <v>0.05</v>
      </c>
      <c r="J1419" s="11">
        <v>24</v>
      </c>
      <c r="K1419" s="11">
        <v>4.8</v>
      </c>
      <c r="L1419" s="11" t="s">
        <v>35</v>
      </c>
      <c r="M1419" s="11" t="s">
        <v>35</v>
      </c>
      <c r="N1419" s="11" t="s">
        <v>35</v>
      </c>
      <c r="O1419" s="11" t="s">
        <v>35</v>
      </c>
      <c r="P1419" s="11" t="s">
        <v>35</v>
      </c>
      <c r="V1419" s="11">
        <v>0</v>
      </c>
    </row>
    <row r="1420" spans="1:27" x14ac:dyDescent="0.25">
      <c r="A1420" s="8">
        <v>41585</v>
      </c>
      <c r="B1420" s="9">
        <v>4</v>
      </c>
      <c r="C1420" s="10" t="s">
        <v>25</v>
      </c>
      <c r="D1420" s="10" t="s">
        <v>26</v>
      </c>
      <c r="E1420" s="11" t="s">
        <v>27</v>
      </c>
      <c r="F1420" s="10" t="s">
        <v>78</v>
      </c>
      <c r="G1420" s="13" t="s">
        <v>83</v>
      </c>
      <c r="H1420" s="11">
        <v>1</v>
      </c>
      <c r="I1420" s="11">
        <f t="shared" si="30"/>
        <v>0.05</v>
      </c>
      <c r="J1420" s="11">
        <v>24</v>
      </c>
      <c r="K1420" s="11" t="s">
        <v>34</v>
      </c>
      <c r="L1420" s="11" t="s">
        <v>35</v>
      </c>
      <c r="M1420" s="11" t="s">
        <v>35</v>
      </c>
      <c r="N1420" s="11" t="s">
        <v>35</v>
      </c>
      <c r="O1420" s="11" t="s">
        <v>35</v>
      </c>
      <c r="P1420" s="11" t="s">
        <v>35</v>
      </c>
      <c r="V1420" s="11">
        <v>1</v>
      </c>
      <c r="W1420" s="11" t="s">
        <v>131</v>
      </c>
      <c r="X1420" s="11" t="s">
        <v>131</v>
      </c>
    </row>
    <row r="1421" spans="1:27" x14ac:dyDescent="0.25">
      <c r="A1421" s="8">
        <v>41585</v>
      </c>
      <c r="B1421" s="9">
        <v>4</v>
      </c>
      <c r="C1421" s="10" t="s">
        <v>25</v>
      </c>
      <c r="D1421" s="10" t="s">
        <v>26</v>
      </c>
      <c r="E1421" s="11" t="s">
        <v>27</v>
      </c>
      <c r="F1421" s="10" t="s">
        <v>78</v>
      </c>
      <c r="G1421" s="13" t="s">
        <v>86</v>
      </c>
      <c r="H1421" s="11">
        <v>1</v>
      </c>
      <c r="I1421" s="11">
        <f t="shared" si="30"/>
        <v>0.05</v>
      </c>
      <c r="J1421" s="11">
        <v>24</v>
      </c>
      <c r="K1421" s="11" t="s">
        <v>34</v>
      </c>
      <c r="L1421" s="11" t="s">
        <v>35</v>
      </c>
      <c r="M1421" s="11" t="s">
        <v>35</v>
      </c>
      <c r="N1421" s="11" t="s">
        <v>35</v>
      </c>
      <c r="O1421" s="11" t="s">
        <v>35</v>
      </c>
      <c r="P1421" s="11" t="s">
        <v>35</v>
      </c>
      <c r="V1421" s="11">
        <v>1</v>
      </c>
      <c r="W1421" s="11" t="s">
        <v>147</v>
      </c>
      <c r="X1421" s="11" t="s">
        <v>147</v>
      </c>
    </row>
    <row r="1422" spans="1:27" x14ac:dyDescent="0.25">
      <c r="A1422" s="8">
        <v>41585</v>
      </c>
      <c r="B1422" s="9">
        <v>4</v>
      </c>
      <c r="C1422" s="10" t="s">
        <v>25</v>
      </c>
      <c r="D1422" s="10" t="s">
        <v>26</v>
      </c>
      <c r="E1422" s="11" t="s">
        <v>27</v>
      </c>
      <c r="F1422" s="10" t="s">
        <v>78</v>
      </c>
      <c r="G1422" s="13" t="s">
        <v>83</v>
      </c>
      <c r="H1422" s="11">
        <v>2</v>
      </c>
      <c r="I1422" s="11">
        <f t="shared" si="30"/>
        <v>0.1</v>
      </c>
      <c r="J1422" s="11">
        <v>24</v>
      </c>
      <c r="K1422" s="11" t="s">
        <v>34</v>
      </c>
      <c r="L1422" s="11" t="s">
        <v>35</v>
      </c>
      <c r="M1422" s="11" t="s">
        <v>35</v>
      </c>
      <c r="N1422" s="11" t="s">
        <v>35</v>
      </c>
      <c r="O1422" s="11" t="s">
        <v>35</v>
      </c>
      <c r="P1422" s="11" t="s">
        <v>35</v>
      </c>
      <c r="V1422" s="11">
        <v>1</v>
      </c>
      <c r="W1422" s="11" t="s">
        <v>147</v>
      </c>
      <c r="X1422" s="11" t="s">
        <v>147</v>
      </c>
    </row>
    <row r="1423" spans="1:27" x14ac:dyDescent="0.25">
      <c r="A1423" s="8">
        <v>41585</v>
      </c>
      <c r="B1423" s="9">
        <v>4</v>
      </c>
      <c r="C1423" s="10" t="s">
        <v>25</v>
      </c>
      <c r="D1423" s="10" t="s">
        <v>26</v>
      </c>
      <c r="E1423" s="11" t="s">
        <v>27</v>
      </c>
      <c r="F1423" s="10" t="s">
        <v>78</v>
      </c>
      <c r="G1423" s="13" t="s">
        <v>83</v>
      </c>
      <c r="H1423" s="11">
        <v>1</v>
      </c>
      <c r="I1423" s="11">
        <f t="shared" si="30"/>
        <v>0.05</v>
      </c>
      <c r="J1423" s="11">
        <v>24</v>
      </c>
      <c r="K1423" s="11" t="s">
        <v>34</v>
      </c>
      <c r="L1423" s="11" t="s">
        <v>35</v>
      </c>
      <c r="M1423" s="11" t="s">
        <v>35</v>
      </c>
      <c r="N1423" s="11" t="s">
        <v>35</v>
      </c>
      <c r="O1423" s="11" t="s">
        <v>35</v>
      </c>
      <c r="P1423" s="11" t="s">
        <v>35</v>
      </c>
      <c r="V1423" s="11">
        <v>0</v>
      </c>
      <c r="X1423" s="11" t="s">
        <v>217</v>
      </c>
    </row>
    <row r="1424" spans="1:27" x14ac:dyDescent="0.25">
      <c r="A1424" s="8">
        <v>41585</v>
      </c>
      <c r="B1424" s="9">
        <v>4</v>
      </c>
      <c r="C1424" s="10" t="s">
        <v>25</v>
      </c>
      <c r="D1424" s="10" t="s">
        <v>26</v>
      </c>
      <c r="E1424" s="11" t="s">
        <v>27</v>
      </c>
      <c r="F1424" s="10" t="s">
        <v>78</v>
      </c>
      <c r="G1424" s="14" t="s">
        <v>79</v>
      </c>
      <c r="H1424" s="11">
        <v>2</v>
      </c>
      <c r="I1424" s="11">
        <f t="shared" si="30"/>
        <v>0.1</v>
      </c>
      <c r="J1424" s="11">
        <v>24</v>
      </c>
      <c r="K1424" s="11" t="s">
        <v>34</v>
      </c>
      <c r="L1424" s="11" t="s">
        <v>35</v>
      </c>
      <c r="M1424" s="11" t="s">
        <v>35</v>
      </c>
      <c r="N1424" s="11" t="s">
        <v>35</v>
      </c>
      <c r="O1424" s="11" t="s">
        <v>35</v>
      </c>
      <c r="P1424" s="11" t="s">
        <v>35</v>
      </c>
      <c r="V1424" s="11">
        <v>0</v>
      </c>
      <c r="Y1424" s="318"/>
      <c r="Z1424" s="318"/>
      <c r="AA1424" s="318"/>
    </row>
    <row r="1425" spans="1:22" x14ac:dyDescent="0.25">
      <c r="A1425" s="8">
        <v>41585</v>
      </c>
      <c r="B1425" s="9">
        <v>4</v>
      </c>
      <c r="C1425" s="10" t="s">
        <v>25</v>
      </c>
      <c r="D1425" s="10" t="s">
        <v>26</v>
      </c>
      <c r="E1425" s="11" t="s">
        <v>27</v>
      </c>
      <c r="F1425" s="10" t="s">
        <v>78</v>
      </c>
      <c r="G1425" s="13" t="s">
        <v>81</v>
      </c>
      <c r="H1425" s="11">
        <v>1</v>
      </c>
      <c r="I1425" s="11">
        <f t="shared" si="30"/>
        <v>0.05</v>
      </c>
      <c r="J1425" s="11">
        <v>24</v>
      </c>
      <c r="K1425" s="11" t="s">
        <v>34</v>
      </c>
      <c r="L1425" s="11" t="s">
        <v>35</v>
      </c>
      <c r="M1425" s="11" t="s">
        <v>35</v>
      </c>
      <c r="N1425" s="11" t="s">
        <v>35</v>
      </c>
      <c r="O1425" s="11" t="s">
        <v>35</v>
      </c>
      <c r="P1425" s="11" t="s">
        <v>35</v>
      </c>
      <c r="V1425" s="11">
        <v>0</v>
      </c>
    </row>
    <row r="1426" spans="1:22" x14ac:dyDescent="0.25">
      <c r="A1426" s="8">
        <v>41585</v>
      </c>
      <c r="B1426" s="9">
        <v>4</v>
      </c>
      <c r="C1426" s="10" t="s">
        <v>25</v>
      </c>
      <c r="D1426" s="10" t="s">
        <v>26</v>
      </c>
      <c r="E1426" s="11" t="s">
        <v>27</v>
      </c>
      <c r="F1426" s="10" t="s">
        <v>78</v>
      </c>
      <c r="G1426" s="13" t="s">
        <v>83</v>
      </c>
      <c r="H1426" s="11">
        <v>5</v>
      </c>
      <c r="I1426" s="11">
        <f t="shared" si="30"/>
        <v>0.25</v>
      </c>
      <c r="J1426" s="11">
        <v>24</v>
      </c>
      <c r="K1426" s="11" t="s">
        <v>34</v>
      </c>
      <c r="L1426" s="11" t="s">
        <v>35</v>
      </c>
      <c r="M1426" s="11" t="s">
        <v>35</v>
      </c>
      <c r="N1426" s="11" t="s">
        <v>35</v>
      </c>
      <c r="O1426" s="11" t="s">
        <v>35</v>
      </c>
      <c r="P1426" s="11" t="s">
        <v>35</v>
      </c>
      <c r="V1426" s="11">
        <v>0</v>
      </c>
    </row>
    <row r="1427" spans="1:22" x14ac:dyDescent="0.25">
      <c r="A1427" s="8">
        <v>41585</v>
      </c>
      <c r="B1427" s="9">
        <v>4</v>
      </c>
      <c r="C1427" s="10" t="s">
        <v>25</v>
      </c>
      <c r="D1427" s="10" t="s">
        <v>26</v>
      </c>
      <c r="E1427" s="11" t="s">
        <v>27</v>
      </c>
      <c r="F1427" s="10" t="s">
        <v>78</v>
      </c>
      <c r="G1427" s="13" t="s">
        <v>92</v>
      </c>
      <c r="H1427" s="11">
        <v>1</v>
      </c>
      <c r="I1427" s="11">
        <f t="shared" si="30"/>
        <v>0.05</v>
      </c>
      <c r="J1427" s="11">
        <v>24</v>
      </c>
      <c r="K1427" s="11" t="s">
        <v>34</v>
      </c>
      <c r="L1427" s="11" t="s">
        <v>35</v>
      </c>
      <c r="M1427" s="11" t="s">
        <v>35</v>
      </c>
      <c r="N1427" s="11" t="s">
        <v>35</v>
      </c>
      <c r="O1427" s="11" t="s">
        <v>35</v>
      </c>
      <c r="P1427" s="11" t="s">
        <v>35</v>
      </c>
      <c r="V1427" s="11">
        <v>0</v>
      </c>
    </row>
    <row r="1428" spans="1:22" x14ac:dyDescent="0.25">
      <c r="A1428" s="8"/>
      <c r="E1428" s="11"/>
      <c r="F1428" s="12"/>
      <c r="G1428" s="14"/>
      <c r="H1428" s="11"/>
      <c r="I1428" s="11"/>
      <c r="J1428" s="11"/>
      <c r="K1428" s="11"/>
      <c r="M1428" s="11"/>
    </row>
  </sheetData>
  <sortState ref="A2:AC1417">
    <sortCondition descending="1" ref="Q2:Q1417"/>
    <sortCondition ref="C2:C1417"/>
    <sortCondition ref="B2:B1417"/>
    <sortCondition ref="D2:D1417"/>
    <sortCondition ref="R2:R14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7" sqref="D17"/>
    </sheetView>
  </sheetViews>
  <sheetFormatPr defaultRowHeight="15" x14ac:dyDescent="0.25"/>
  <sheetData>
    <row r="1" spans="1:10" ht="20.25" customHeight="1" thickBot="1" x14ac:dyDescent="0.3">
      <c r="A1" s="352" t="s">
        <v>244</v>
      </c>
      <c r="B1" s="354" t="s">
        <v>245</v>
      </c>
      <c r="C1" s="355"/>
      <c r="D1" s="355"/>
      <c r="E1" s="355"/>
      <c r="F1" s="355"/>
      <c r="G1" s="355"/>
      <c r="H1" s="355"/>
      <c r="I1" s="355"/>
      <c r="J1" s="356"/>
    </row>
    <row r="2" spans="1:10" ht="15.75" thickBot="1" x14ac:dyDescent="0.3">
      <c r="A2" s="353"/>
      <c r="B2" s="17" t="s">
        <v>129</v>
      </c>
      <c r="C2" s="17" t="s">
        <v>69</v>
      </c>
      <c r="D2" s="17" t="s">
        <v>73</v>
      </c>
      <c r="E2" s="17" t="s">
        <v>30</v>
      </c>
      <c r="F2" s="17" t="s">
        <v>52</v>
      </c>
      <c r="G2" s="17" t="s">
        <v>56</v>
      </c>
      <c r="H2" s="17" t="s">
        <v>61</v>
      </c>
      <c r="I2" s="17" t="s">
        <v>65</v>
      </c>
      <c r="J2" s="17" t="s">
        <v>25</v>
      </c>
    </row>
    <row r="3" spans="1:10" ht="15.75" thickBot="1" x14ac:dyDescent="0.3">
      <c r="A3" s="18" t="s">
        <v>246</v>
      </c>
      <c r="B3" s="19" t="s">
        <v>247</v>
      </c>
      <c r="C3" s="19" t="s">
        <v>247</v>
      </c>
      <c r="D3" s="19" t="s">
        <v>247</v>
      </c>
      <c r="E3" s="19" t="s">
        <v>247</v>
      </c>
      <c r="F3" s="19" t="s">
        <v>247</v>
      </c>
      <c r="G3" s="19" t="s">
        <v>247</v>
      </c>
      <c r="H3" s="19" t="s">
        <v>247</v>
      </c>
      <c r="I3" s="19" t="s">
        <v>247</v>
      </c>
      <c r="J3" s="19" t="s">
        <v>247</v>
      </c>
    </row>
    <row r="4" spans="1:10" ht="15.75" thickBot="1" x14ac:dyDescent="0.3">
      <c r="A4" s="18" t="s">
        <v>11</v>
      </c>
      <c r="B4" s="19" t="s">
        <v>247</v>
      </c>
      <c r="C4" s="19" t="s">
        <v>247</v>
      </c>
      <c r="D4" s="19" t="s">
        <v>247</v>
      </c>
      <c r="E4" s="19" t="s">
        <v>247</v>
      </c>
      <c r="F4" s="19" t="s">
        <v>247</v>
      </c>
      <c r="G4" s="19" t="s">
        <v>247</v>
      </c>
      <c r="H4" s="19" t="s">
        <v>247</v>
      </c>
      <c r="I4" s="19" t="s">
        <v>247</v>
      </c>
      <c r="J4" s="19" t="s">
        <v>247</v>
      </c>
    </row>
    <row r="5" spans="1:10" ht="15.75" thickBot="1" x14ac:dyDescent="0.3">
      <c r="A5" s="18" t="s">
        <v>14</v>
      </c>
      <c r="B5" s="19" t="s">
        <v>247</v>
      </c>
      <c r="C5" s="20"/>
      <c r="D5" s="19" t="s">
        <v>247</v>
      </c>
      <c r="E5" s="20"/>
      <c r="F5" s="20"/>
      <c r="G5" s="19" t="s">
        <v>247</v>
      </c>
      <c r="H5" s="19" t="s">
        <v>247</v>
      </c>
      <c r="I5" s="20"/>
      <c r="J5" s="19" t="s">
        <v>247</v>
      </c>
    </row>
    <row r="6" spans="1:10" ht="15.75" thickBot="1" x14ac:dyDescent="0.3">
      <c r="A6" s="18" t="s">
        <v>13</v>
      </c>
      <c r="B6" s="19" t="s">
        <v>247</v>
      </c>
      <c r="C6" s="19" t="s">
        <v>247</v>
      </c>
      <c r="D6" s="19" t="s">
        <v>247</v>
      </c>
      <c r="E6" s="19" t="s">
        <v>247</v>
      </c>
      <c r="F6" s="19" t="s">
        <v>247</v>
      </c>
      <c r="G6" s="19" t="s">
        <v>247</v>
      </c>
      <c r="H6" s="19" t="s">
        <v>247</v>
      </c>
      <c r="I6" s="19" t="s">
        <v>247</v>
      </c>
      <c r="J6" s="19" t="s">
        <v>247</v>
      </c>
    </row>
    <row r="7" spans="1:10" ht="15.75" thickBot="1" x14ac:dyDescent="0.3">
      <c r="A7" s="18" t="s">
        <v>15</v>
      </c>
      <c r="B7" s="19" t="s">
        <v>247</v>
      </c>
      <c r="C7" s="19" t="s">
        <v>247</v>
      </c>
      <c r="D7" s="19" t="s">
        <v>247</v>
      </c>
      <c r="E7" s="19" t="s">
        <v>247</v>
      </c>
      <c r="F7" s="19" t="s">
        <v>247</v>
      </c>
      <c r="G7" s="19" t="s">
        <v>247</v>
      </c>
      <c r="H7" s="19" t="s">
        <v>247</v>
      </c>
      <c r="I7" s="19" t="s">
        <v>247</v>
      </c>
      <c r="J7" s="19" t="s">
        <v>247</v>
      </c>
    </row>
    <row r="8" spans="1:10" ht="15.75" thickBot="1" x14ac:dyDescent="0.3">
      <c r="A8" s="18" t="s">
        <v>248</v>
      </c>
      <c r="B8" s="21" t="s">
        <v>34</v>
      </c>
      <c r="C8" s="21">
        <v>0</v>
      </c>
      <c r="D8" s="21">
        <v>0.02</v>
      </c>
      <c r="E8" s="21" t="s">
        <v>34</v>
      </c>
      <c r="F8" s="21">
        <v>0.06</v>
      </c>
      <c r="G8" s="21">
        <v>0.02</v>
      </c>
      <c r="H8" s="21" t="s">
        <v>34</v>
      </c>
      <c r="I8" s="21">
        <v>0</v>
      </c>
      <c r="J8" s="21">
        <v>0.04</v>
      </c>
    </row>
    <row r="9" spans="1:10" ht="15.75" thickBot="1" x14ac:dyDescent="0.3">
      <c r="A9" s="18" t="s">
        <v>249</v>
      </c>
      <c r="B9" s="21">
        <v>26</v>
      </c>
      <c r="C9" s="21">
        <v>24</v>
      </c>
      <c r="D9" s="21">
        <v>25</v>
      </c>
      <c r="E9" s="21">
        <v>27</v>
      </c>
      <c r="F9" s="21">
        <v>24</v>
      </c>
      <c r="G9" s="21">
        <v>26</v>
      </c>
      <c r="H9" s="21">
        <v>28</v>
      </c>
      <c r="I9" s="21">
        <v>27</v>
      </c>
      <c r="J9" s="21">
        <v>24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M17" sqref="M17"/>
    </sheetView>
  </sheetViews>
  <sheetFormatPr defaultRowHeight="15" x14ac:dyDescent="0.25"/>
  <cols>
    <col min="1" max="1" width="27.42578125" customWidth="1"/>
  </cols>
  <sheetData>
    <row r="1" spans="1:10" ht="15.75" thickBot="1" x14ac:dyDescent="0.3"/>
    <row r="2" spans="1:10" ht="15.75" thickBot="1" x14ac:dyDescent="0.3">
      <c r="A2" s="357" t="s">
        <v>250</v>
      </c>
      <c r="B2" s="359" t="s">
        <v>245</v>
      </c>
      <c r="C2" s="360"/>
      <c r="D2" s="360"/>
      <c r="E2" s="360"/>
      <c r="F2" s="360"/>
      <c r="G2" s="360"/>
      <c r="H2" s="360"/>
      <c r="I2" s="360"/>
      <c r="J2" s="361"/>
    </row>
    <row r="3" spans="1:10" ht="24.75" thickBot="1" x14ac:dyDescent="0.3">
      <c r="A3" s="358"/>
      <c r="B3" s="22" t="s">
        <v>129</v>
      </c>
      <c r="C3" s="23" t="s">
        <v>69</v>
      </c>
      <c r="D3" s="23" t="s">
        <v>73</v>
      </c>
      <c r="E3" s="23" t="s">
        <v>30</v>
      </c>
      <c r="F3" s="23" t="s">
        <v>52</v>
      </c>
      <c r="G3" s="23" t="s">
        <v>56</v>
      </c>
      <c r="H3" s="23" t="s">
        <v>61</v>
      </c>
      <c r="I3" s="23" t="s">
        <v>65</v>
      </c>
      <c r="J3" s="23" t="s">
        <v>25</v>
      </c>
    </row>
    <row r="4" spans="1:10" ht="15.75" thickBot="1" x14ac:dyDescent="0.3">
      <c r="A4" s="24" t="s">
        <v>251</v>
      </c>
      <c r="B4" s="25"/>
      <c r="C4" s="25"/>
      <c r="D4" s="25"/>
      <c r="E4" s="25"/>
      <c r="F4" s="25"/>
      <c r="G4" s="25"/>
      <c r="H4" s="26" t="s">
        <v>247</v>
      </c>
      <c r="I4" s="25"/>
      <c r="J4" s="26" t="s">
        <v>247</v>
      </c>
    </row>
    <row r="5" spans="1:10" ht="15.75" thickBot="1" x14ac:dyDescent="0.3">
      <c r="A5" s="24" t="s">
        <v>79</v>
      </c>
      <c r="B5" s="25"/>
      <c r="C5" s="26" t="s">
        <v>247</v>
      </c>
      <c r="D5" s="26" t="s">
        <v>247</v>
      </c>
      <c r="E5" s="26" t="s">
        <v>247</v>
      </c>
      <c r="F5" s="26" t="s">
        <v>247</v>
      </c>
      <c r="G5" s="26" t="s">
        <v>247</v>
      </c>
      <c r="H5" s="26" t="s">
        <v>247</v>
      </c>
      <c r="I5" s="26" t="s">
        <v>247</v>
      </c>
      <c r="J5" s="26" t="s">
        <v>247</v>
      </c>
    </row>
    <row r="6" spans="1:10" ht="15.75" thickBot="1" x14ac:dyDescent="0.3">
      <c r="A6" s="24" t="s">
        <v>103</v>
      </c>
      <c r="B6" s="25"/>
      <c r="C6" s="27"/>
      <c r="D6" s="26" t="s">
        <v>247</v>
      </c>
      <c r="E6" s="25"/>
      <c r="F6" s="26" t="s">
        <v>247</v>
      </c>
      <c r="G6" s="25"/>
      <c r="H6" s="25"/>
      <c r="I6" s="25"/>
      <c r="J6" s="26" t="s">
        <v>247</v>
      </c>
    </row>
    <row r="7" spans="1:10" ht="15.75" thickBot="1" x14ac:dyDescent="0.3">
      <c r="A7" s="24" t="s">
        <v>107</v>
      </c>
      <c r="B7" s="25"/>
      <c r="C7" s="25"/>
      <c r="D7" s="25"/>
      <c r="E7" s="25"/>
      <c r="F7" s="26" t="s">
        <v>247</v>
      </c>
      <c r="G7" s="25"/>
      <c r="H7" s="25"/>
      <c r="I7" s="25"/>
      <c r="J7" s="26" t="s">
        <v>247</v>
      </c>
    </row>
    <row r="8" spans="1:10" ht="15.75" thickBot="1" x14ac:dyDescent="0.3">
      <c r="A8" s="24" t="s">
        <v>152</v>
      </c>
      <c r="B8" s="25"/>
      <c r="C8" s="25"/>
      <c r="D8" s="26" t="s">
        <v>247</v>
      </c>
      <c r="E8" s="25"/>
      <c r="F8" s="25"/>
      <c r="G8" s="25"/>
      <c r="H8" s="25"/>
      <c r="I8" s="25"/>
      <c r="J8" s="25"/>
    </row>
    <row r="9" spans="1:10" ht="15.75" thickBot="1" x14ac:dyDescent="0.3">
      <c r="A9" s="24" t="s">
        <v>112</v>
      </c>
      <c r="B9" s="25"/>
      <c r="C9" s="25"/>
      <c r="D9" s="25"/>
      <c r="E9" s="25"/>
      <c r="F9" s="25"/>
      <c r="G9" s="26" t="s">
        <v>247</v>
      </c>
      <c r="H9" s="26" t="s">
        <v>247</v>
      </c>
      <c r="I9" s="26" t="s">
        <v>247</v>
      </c>
      <c r="J9" s="25"/>
    </row>
    <row r="10" spans="1:10" ht="15.75" thickBot="1" x14ac:dyDescent="0.3">
      <c r="A10" s="24" t="s">
        <v>92</v>
      </c>
      <c r="B10" s="25"/>
      <c r="C10" s="25"/>
      <c r="D10" s="26" t="s">
        <v>247</v>
      </c>
      <c r="E10" s="25"/>
      <c r="F10" s="26" t="s">
        <v>247</v>
      </c>
      <c r="G10" s="25"/>
      <c r="H10" s="26" t="s">
        <v>247</v>
      </c>
      <c r="I10" s="25"/>
      <c r="J10" s="26" t="s">
        <v>247</v>
      </c>
    </row>
    <row r="11" spans="1:10" ht="15.75" thickBot="1" x14ac:dyDescent="0.3">
      <c r="A11" s="24" t="s">
        <v>87</v>
      </c>
      <c r="B11" s="25"/>
      <c r="C11" s="26" t="s">
        <v>247</v>
      </c>
      <c r="D11" s="26" t="s">
        <v>247</v>
      </c>
      <c r="E11" s="26" t="s">
        <v>247</v>
      </c>
      <c r="F11" s="26" t="s">
        <v>247</v>
      </c>
      <c r="G11" s="26" t="s">
        <v>247</v>
      </c>
      <c r="H11" s="26" t="s">
        <v>247</v>
      </c>
      <c r="I11" s="26" t="s">
        <v>247</v>
      </c>
      <c r="J11" s="25"/>
    </row>
    <row r="12" spans="1:10" ht="15.75" thickBot="1" x14ac:dyDescent="0.3">
      <c r="A12" s="24" t="s">
        <v>110</v>
      </c>
      <c r="B12" s="25"/>
      <c r="C12" s="25"/>
      <c r="D12" s="25"/>
      <c r="E12" s="25"/>
      <c r="F12" s="26" t="s">
        <v>247</v>
      </c>
      <c r="G12" s="25"/>
      <c r="H12" s="25"/>
      <c r="I12" s="25"/>
      <c r="J12" s="25"/>
    </row>
    <row r="13" spans="1:10" ht="15.75" thickBot="1" x14ac:dyDescent="0.3">
      <c r="A13" s="24" t="s">
        <v>89</v>
      </c>
      <c r="B13" s="25"/>
      <c r="C13" s="26" t="s">
        <v>247</v>
      </c>
      <c r="D13" s="26" t="s">
        <v>247</v>
      </c>
      <c r="E13" s="26" t="s">
        <v>247</v>
      </c>
      <c r="F13" s="26" t="s">
        <v>247</v>
      </c>
      <c r="G13" s="26" t="s">
        <v>247</v>
      </c>
      <c r="H13" s="26" t="s">
        <v>247</v>
      </c>
      <c r="I13" s="26" t="s">
        <v>247</v>
      </c>
      <c r="J13" s="26" t="s">
        <v>247</v>
      </c>
    </row>
    <row r="14" spans="1:10" ht="15.75" thickBot="1" x14ac:dyDescent="0.3">
      <c r="A14" s="24" t="s">
        <v>88</v>
      </c>
      <c r="B14" s="25"/>
      <c r="C14" s="25"/>
      <c r="D14" s="26" t="s">
        <v>247</v>
      </c>
      <c r="E14" s="26" t="s">
        <v>247</v>
      </c>
      <c r="F14" s="27"/>
      <c r="G14" s="27"/>
      <c r="H14" s="27"/>
      <c r="I14" s="26" t="s">
        <v>247</v>
      </c>
      <c r="J14" s="26" t="s">
        <v>247</v>
      </c>
    </row>
    <row r="15" spans="1:10" ht="15.75" thickBot="1" x14ac:dyDescent="0.3">
      <c r="A15" s="24" t="s">
        <v>90</v>
      </c>
      <c r="B15" s="26" t="s">
        <v>247</v>
      </c>
      <c r="C15" s="25"/>
      <c r="D15" s="26" t="s">
        <v>247</v>
      </c>
      <c r="E15" s="26" t="s">
        <v>247</v>
      </c>
      <c r="F15" s="19" t="s">
        <v>247</v>
      </c>
      <c r="G15" s="19" t="s">
        <v>247</v>
      </c>
      <c r="H15" s="25"/>
      <c r="I15" s="26" t="s">
        <v>247</v>
      </c>
      <c r="J15" s="26" t="s">
        <v>247</v>
      </c>
    </row>
    <row r="16" spans="1:10" ht="15.75" thickBot="1" x14ac:dyDescent="0.3">
      <c r="A16" s="24" t="s">
        <v>86</v>
      </c>
      <c r="B16" s="26" t="s">
        <v>247</v>
      </c>
      <c r="C16" s="26" t="s">
        <v>247</v>
      </c>
      <c r="D16" s="26" t="s">
        <v>247</v>
      </c>
      <c r="E16" s="26" t="s">
        <v>247</v>
      </c>
      <c r="F16" s="26" t="s">
        <v>247</v>
      </c>
      <c r="G16" s="26" t="s">
        <v>247</v>
      </c>
      <c r="H16" s="26" t="s">
        <v>247</v>
      </c>
      <c r="I16" s="26" t="s">
        <v>247</v>
      </c>
      <c r="J16" s="26" t="s">
        <v>247</v>
      </c>
    </row>
    <row r="17" spans="1:10" ht="15.75" thickBot="1" x14ac:dyDescent="0.3">
      <c r="A17" s="24" t="s">
        <v>81</v>
      </c>
      <c r="B17" s="26" t="s">
        <v>247</v>
      </c>
      <c r="C17" s="26" t="s">
        <v>247</v>
      </c>
      <c r="D17" s="26" t="s">
        <v>247</v>
      </c>
      <c r="E17" s="26" t="s">
        <v>247</v>
      </c>
      <c r="F17" s="26" t="s">
        <v>247</v>
      </c>
      <c r="G17" s="26" t="s">
        <v>247</v>
      </c>
      <c r="H17" s="26" t="s">
        <v>247</v>
      </c>
      <c r="I17" s="26" t="s">
        <v>247</v>
      </c>
      <c r="J17" s="26" t="s">
        <v>247</v>
      </c>
    </row>
    <row r="18" spans="1:10" ht="15.75" thickBot="1" x14ac:dyDescent="0.3">
      <c r="A18" s="24" t="s">
        <v>252</v>
      </c>
      <c r="B18" s="25"/>
      <c r="C18" s="26" t="s">
        <v>247</v>
      </c>
      <c r="D18" s="26" t="s">
        <v>247</v>
      </c>
      <c r="E18" s="26" t="s">
        <v>247</v>
      </c>
      <c r="F18" s="26" t="s">
        <v>247</v>
      </c>
      <c r="G18" s="26" t="s">
        <v>247</v>
      </c>
      <c r="H18" s="26" t="s">
        <v>247</v>
      </c>
      <c r="I18" s="26" t="s">
        <v>247</v>
      </c>
      <c r="J18" s="26" t="s">
        <v>247</v>
      </c>
    </row>
    <row r="20" spans="1:10" ht="15.75" thickBot="1" x14ac:dyDescent="0.3"/>
    <row r="21" spans="1:10" ht="15.75" thickBot="1" x14ac:dyDescent="0.3">
      <c r="A21" s="357" t="s">
        <v>253</v>
      </c>
      <c r="B21" s="359" t="s">
        <v>245</v>
      </c>
      <c r="C21" s="360"/>
      <c r="D21" s="360"/>
      <c r="E21" s="360"/>
      <c r="F21" s="360"/>
      <c r="G21" s="360"/>
      <c r="H21" s="360"/>
      <c r="I21" s="360"/>
      <c r="J21" s="361"/>
    </row>
    <row r="22" spans="1:10" ht="24.75" thickBot="1" x14ac:dyDescent="0.3">
      <c r="A22" s="358"/>
      <c r="B22" s="22" t="s">
        <v>129</v>
      </c>
      <c r="C22" s="23" t="s">
        <v>69</v>
      </c>
      <c r="D22" s="23" t="s">
        <v>254</v>
      </c>
      <c r="E22" s="23" t="s">
        <v>30</v>
      </c>
      <c r="F22" s="23" t="s">
        <v>52</v>
      </c>
      <c r="G22" s="23" t="s">
        <v>56</v>
      </c>
      <c r="H22" s="23" t="s">
        <v>61</v>
      </c>
      <c r="I22" s="23" t="s">
        <v>65</v>
      </c>
      <c r="J22" s="23" t="s">
        <v>25</v>
      </c>
    </row>
    <row r="23" spans="1:10" ht="15.75" thickBot="1" x14ac:dyDescent="0.3">
      <c r="A23" s="24" t="s">
        <v>255</v>
      </c>
      <c r="B23" s="25"/>
      <c r="C23" s="26" t="s">
        <v>247</v>
      </c>
      <c r="D23" s="25"/>
      <c r="E23" s="26" t="s">
        <v>247</v>
      </c>
      <c r="F23" s="25"/>
      <c r="G23" s="25"/>
      <c r="H23" s="25"/>
      <c r="I23" s="25"/>
      <c r="J23" s="26" t="s">
        <v>247</v>
      </c>
    </row>
    <row r="24" spans="1:10" ht="15.75" thickBot="1" x14ac:dyDescent="0.3">
      <c r="A24" s="24" t="s">
        <v>256</v>
      </c>
      <c r="B24" s="25"/>
      <c r="C24" s="27"/>
      <c r="D24" s="25"/>
      <c r="E24" s="26" t="s">
        <v>247</v>
      </c>
      <c r="F24" s="25"/>
      <c r="G24" s="25"/>
      <c r="H24" s="25"/>
      <c r="I24" s="27"/>
      <c r="J24" s="25"/>
    </row>
    <row r="25" spans="1:10" ht="15.75" thickBot="1" x14ac:dyDescent="0.3">
      <c r="A25" s="24" t="s">
        <v>33</v>
      </c>
      <c r="B25" s="25"/>
      <c r="C25" s="26" t="s">
        <v>247</v>
      </c>
      <c r="D25" s="26" t="s">
        <v>247</v>
      </c>
      <c r="E25" s="26" t="s">
        <v>247</v>
      </c>
      <c r="F25" s="26" t="s">
        <v>247</v>
      </c>
      <c r="G25" s="26" t="s">
        <v>247</v>
      </c>
      <c r="H25" s="26" t="s">
        <v>247</v>
      </c>
      <c r="I25" s="26" t="s">
        <v>247</v>
      </c>
      <c r="J25" s="26" t="s">
        <v>247</v>
      </c>
    </row>
    <row r="26" spans="1:10" ht="15.75" thickBot="1" x14ac:dyDescent="0.3">
      <c r="A26" s="24" t="s">
        <v>49</v>
      </c>
      <c r="B26" s="25"/>
      <c r="C26" s="25"/>
      <c r="D26" s="26" t="s">
        <v>247</v>
      </c>
      <c r="E26" s="25"/>
      <c r="F26" s="26" t="s">
        <v>247</v>
      </c>
      <c r="G26" s="25"/>
      <c r="H26" s="26" t="s">
        <v>247</v>
      </c>
      <c r="I26" s="26" t="s">
        <v>247</v>
      </c>
      <c r="J26" s="26" t="s">
        <v>247</v>
      </c>
    </row>
    <row r="27" spans="1:10" ht="15.75" thickBot="1" x14ac:dyDescent="0.3">
      <c r="A27" s="24" t="s">
        <v>257</v>
      </c>
      <c r="B27" s="25"/>
      <c r="C27" s="26" t="s">
        <v>247</v>
      </c>
      <c r="D27" s="26" t="s">
        <v>247</v>
      </c>
      <c r="E27" s="26" t="s">
        <v>247</v>
      </c>
      <c r="F27" s="26" t="s">
        <v>247</v>
      </c>
      <c r="G27" s="26" t="s">
        <v>247</v>
      </c>
      <c r="H27" s="26" t="s">
        <v>247</v>
      </c>
      <c r="I27" s="26" t="s">
        <v>247</v>
      </c>
      <c r="J27" s="26" t="s">
        <v>247</v>
      </c>
    </row>
    <row r="28" spans="1:10" ht="15.75" thickBot="1" x14ac:dyDescent="0.3">
      <c r="A28" s="24" t="s">
        <v>258</v>
      </c>
      <c r="B28" s="25"/>
      <c r="C28" s="25"/>
      <c r="D28" s="25"/>
      <c r="E28" s="25"/>
      <c r="F28" s="25"/>
      <c r="G28" s="25"/>
      <c r="H28" s="25"/>
      <c r="I28" s="25"/>
      <c r="J28" s="26" t="s">
        <v>247</v>
      </c>
    </row>
    <row r="29" spans="1:10" ht="15.75" thickBot="1" x14ac:dyDescent="0.3">
      <c r="A29" s="24" t="s">
        <v>259</v>
      </c>
      <c r="B29" s="25"/>
      <c r="C29" s="25"/>
      <c r="D29" s="26" t="s">
        <v>247</v>
      </c>
      <c r="E29" s="26" t="s">
        <v>247</v>
      </c>
      <c r="F29" s="26" t="s">
        <v>247</v>
      </c>
      <c r="G29" s="26" t="s">
        <v>247</v>
      </c>
      <c r="H29" s="26" t="s">
        <v>247</v>
      </c>
      <c r="I29" s="26" t="s">
        <v>247</v>
      </c>
      <c r="J29" s="26" t="s">
        <v>247</v>
      </c>
    </row>
    <row r="30" spans="1:10" ht="15.75" thickBot="1" x14ac:dyDescent="0.3">
      <c r="A30" s="24" t="s">
        <v>260</v>
      </c>
      <c r="B30" s="25"/>
      <c r="C30" s="25"/>
      <c r="D30" s="25"/>
      <c r="E30" s="26" t="s">
        <v>247</v>
      </c>
      <c r="F30" s="25"/>
      <c r="G30" s="26" t="s">
        <v>247</v>
      </c>
      <c r="H30" s="26" t="s">
        <v>247</v>
      </c>
      <c r="I30" s="26" t="s">
        <v>247</v>
      </c>
      <c r="J30" s="26" t="s">
        <v>247</v>
      </c>
    </row>
    <row r="31" spans="1:10" ht="15.75" thickBot="1" x14ac:dyDescent="0.3">
      <c r="A31" s="24" t="s">
        <v>261</v>
      </c>
      <c r="B31" s="25"/>
      <c r="C31" s="26" t="s">
        <v>247</v>
      </c>
      <c r="D31" s="26" t="s">
        <v>247</v>
      </c>
      <c r="E31" s="26" t="s">
        <v>247</v>
      </c>
      <c r="F31" s="19" t="s">
        <v>247</v>
      </c>
      <c r="G31" s="19" t="s">
        <v>247</v>
      </c>
      <c r="H31" s="26" t="s">
        <v>247</v>
      </c>
      <c r="I31" s="26" t="s">
        <v>247</v>
      </c>
      <c r="J31" s="26" t="s">
        <v>247</v>
      </c>
    </row>
    <row r="32" spans="1:10" ht="15.75" thickBot="1" x14ac:dyDescent="0.3">
      <c r="A32" s="24" t="s">
        <v>262</v>
      </c>
      <c r="B32" s="25"/>
      <c r="C32" s="25"/>
      <c r="D32" s="26" t="s">
        <v>247</v>
      </c>
      <c r="E32" s="26" t="s">
        <v>247</v>
      </c>
      <c r="F32" s="19" t="s">
        <v>247</v>
      </c>
      <c r="G32" s="19" t="s">
        <v>247</v>
      </c>
      <c r="H32" s="26" t="s">
        <v>247</v>
      </c>
      <c r="I32" s="26" t="s">
        <v>247</v>
      </c>
      <c r="J32" s="26" t="s">
        <v>247</v>
      </c>
    </row>
    <row r="33" spans="1:10" ht="15.75" thickBot="1" x14ac:dyDescent="0.3">
      <c r="A33" s="24" t="s">
        <v>263</v>
      </c>
      <c r="B33" s="25"/>
      <c r="C33" s="25"/>
      <c r="D33" s="25"/>
      <c r="E33" s="26" t="s">
        <v>247</v>
      </c>
      <c r="F33" s="25"/>
      <c r="G33" s="26" t="s">
        <v>247</v>
      </c>
      <c r="H33" s="26" t="s">
        <v>247</v>
      </c>
      <c r="I33" s="25"/>
      <c r="J33" s="26" t="s">
        <v>247</v>
      </c>
    </row>
  </sheetData>
  <mergeCells count="4">
    <mergeCell ref="A2:A3"/>
    <mergeCell ref="B2:J2"/>
    <mergeCell ref="A21:A22"/>
    <mergeCell ref="B21:J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1"/>
  <sheetViews>
    <sheetView topLeftCell="O1" zoomScale="80" zoomScaleNormal="80" workbookViewId="0">
      <selection activeCell="AR31" sqref="AR31"/>
    </sheetView>
  </sheetViews>
  <sheetFormatPr defaultRowHeight="15" x14ac:dyDescent="0.25"/>
  <cols>
    <col min="1" max="1" width="24.42578125" customWidth="1"/>
    <col min="3" max="3" width="9.140625" style="38"/>
    <col min="5" max="5" width="9.140625" style="38"/>
    <col min="7" max="7" width="9.140625" style="38"/>
    <col min="9" max="11" width="9.140625" style="38"/>
    <col min="13" max="13" width="9.140625" style="38"/>
    <col min="15" max="15" width="9.140625" style="38"/>
    <col min="17" max="17" width="9.140625" style="38"/>
    <col min="19" max="19" width="9.140625" style="38"/>
    <col min="21" max="23" width="9.140625" style="38"/>
  </cols>
  <sheetData>
    <row r="1" spans="1:25" ht="23.25" x14ac:dyDescent="0.25">
      <c r="A1" s="369" t="s">
        <v>264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1"/>
    </row>
    <row r="2" spans="1:25" ht="15" customHeight="1" x14ac:dyDescent="0.25">
      <c r="A2" s="367" t="s">
        <v>265</v>
      </c>
      <c r="B2" s="372" t="s">
        <v>129</v>
      </c>
      <c r="C2" s="372"/>
      <c r="D2" s="372" t="s">
        <v>69</v>
      </c>
      <c r="E2" s="372"/>
      <c r="F2" s="373" t="s">
        <v>73</v>
      </c>
      <c r="G2" s="374"/>
      <c r="H2" s="362" t="s">
        <v>30</v>
      </c>
      <c r="I2" s="363"/>
      <c r="J2" s="28"/>
      <c r="K2" s="28"/>
      <c r="L2" s="362" t="s">
        <v>52</v>
      </c>
      <c r="M2" s="363"/>
      <c r="N2" s="362" t="s">
        <v>56</v>
      </c>
      <c r="O2" s="363"/>
      <c r="P2" s="362" t="s">
        <v>61</v>
      </c>
      <c r="Q2" s="363"/>
      <c r="R2" s="362" t="s">
        <v>65</v>
      </c>
      <c r="S2" s="363"/>
      <c r="T2" s="362" t="s">
        <v>25</v>
      </c>
      <c r="U2" s="363"/>
      <c r="V2" s="28"/>
      <c r="W2" s="28"/>
      <c r="X2" s="362" t="s">
        <v>266</v>
      </c>
      <c r="Y2" s="363"/>
    </row>
    <row r="3" spans="1:25" x14ac:dyDescent="0.25">
      <c r="A3" s="368"/>
      <c r="B3" s="29" t="s">
        <v>267</v>
      </c>
      <c r="C3" s="30" t="s">
        <v>268</v>
      </c>
      <c r="D3" s="29" t="s">
        <v>267</v>
      </c>
      <c r="E3" s="30" t="s">
        <v>268</v>
      </c>
      <c r="F3" s="29" t="s">
        <v>267</v>
      </c>
      <c r="G3" s="30" t="s">
        <v>268</v>
      </c>
      <c r="H3" s="29" t="s">
        <v>267</v>
      </c>
      <c r="I3" s="30" t="s">
        <v>268</v>
      </c>
      <c r="J3" s="30"/>
      <c r="K3" s="30"/>
      <c r="L3" s="29" t="s">
        <v>267</v>
      </c>
      <c r="M3" s="30" t="s">
        <v>268</v>
      </c>
      <c r="N3" s="29" t="s">
        <v>267</v>
      </c>
      <c r="O3" s="30" t="s">
        <v>268</v>
      </c>
      <c r="P3" s="29" t="s">
        <v>267</v>
      </c>
      <c r="Q3" s="30" t="s">
        <v>268</v>
      </c>
      <c r="R3" s="29" t="s">
        <v>267</v>
      </c>
      <c r="S3" s="30" t="s">
        <v>268</v>
      </c>
      <c r="T3" s="29" t="s">
        <v>267</v>
      </c>
      <c r="U3" s="30" t="s">
        <v>268</v>
      </c>
      <c r="V3" s="30"/>
      <c r="W3" s="30"/>
      <c r="X3" s="29" t="s">
        <v>267</v>
      </c>
      <c r="Y3" s="31" t="s">
        <v>268</v>
      </c>
    </row>
    <row r="4" spans="1:25" x14ac:dyDescent="0.25">
      <c r="A4" s="32" t="s">
        <v>269</v>
      </c>
      <c r="B4" s="33"/>
      <c r="C4" s="34">
        <f>B4/$D$15</f>
        <v>0</v>
      </c>
      <c r="D4" s="33">
        <v>1</v>
      </c>
      <c r="E4" s="34">
        <f>D4/$D$15</f>
        <v>7.6923076923076927E-2</v>
      </c>
      <c r="F4" s="33"/>
      <c r="G4" s="34">
        <f>F4/$F$15</f>
        <v>0</v>
      </c>
      <c r="H4" s="33">
        <v>67</v>
      </c>
      <c r="I4" s="34">
        <f>H4/$H$15</f>
        <v>4.9556213017751483E-2</v>
      </c>
      <c r="J4" s="35"/>
      <c r="K4" s="35"/>
      <c r="L4" s="33"/>
      <c r="M4" s="34">
        <f>L4/$L$15</f>
        <v>0</v>
      </c>
      <c r="N4" s="33"/>
      <c r="O4" s="34">
        <f>N4/$N$15</f>
        <v>0</v>
      </c>
      <c r="P4" s="33"/>
      <c r="Q4" s="34">
        <f>P4/$P$15</f>
        <v>0</v>
      </c>
      <c r="R4" s="33"/>
      <c r="S4" s="34">
        <f>R4/$R$15</f>
        <v>0</v>
      </c>
      <c r="T4" s="33">
        <v>2</v>
      </c>
      <c r="U4" s="34">
        <f>T4/$T$15</f>
        <v>4.608294930875576E-3</v>
      </c>
      <c r="V4" s="35"/>
      <c r="W4" s="35"/>
      <c r="X4" s="33">
        <v>70</v>
      </c>
      <c r="Y4" s="34">
        <f>X4/$X$15</f>
        <v>2.2421524663677129E-2</v>
      </c>
    </row>
    <row r="5" spans="1:25" x14ac:dyDescent="0.25">
      <c r="A5" s="32" t="s">
        <v>256</v>
      </c>
      <c r="B5" s="33"/>
      <c r="C5" s="34">
        <f t="shared" ref="C5:C14" si="0">B5/$D$15</f>
        <v>0</v>
      </c>
      <c r="D5" s="33"/>
      <c r="E5" s="34">
        <f t="shared" ref="E5:E14" si="1">D5/$D$15</f>
        <v>0</v>
      </c>
      <c r="F5" s="33"/>
      <c r="G5" s="34">
        <f t="shared" ref="G5:G14" si="2">F5/$F$15</f>
        <v>0</v>
      </c>
      <c r="H5" s="33">
        <v>10</v>
      </c>
      <c r="I5" s="34">
        <f t="shared" ref="I5:I14" si="3">H5/$H$15</f>
        <v>7.3964497041420114E-3</v>
      </c>
      <c r="J5" s="35"/>
      <c r="K5" s="35"/>
      <c r="L5" s="33"/>
      <c r="M5" s="34">
        <f t="shared" ref="M5:M14" si="4">L5/$L$15</f>
        <v>0</v>
      </c>
      <c r="N5" s="33"/>
      <c r="O5" s="34">
        <f t="shared" ref="O5:O14" si="5">N5/$N$15</f>
        <v>0</v>
      </c>
      <c r="P5" s="33"/>
      <c r="Q5" s="34">
        <f t="shared" ref="Q5:Q14" si="6">P5/$P$15</f>
        <v>0</v>
      </c>
      <c r="R5" s="33"/>
      <c r="S5" s="34">
        <f t="shared" ref="S5:S14" si="7">R5/$R$15</f>
        <v>0</v>
      </c>
      <c r="T5" s="33"/>
      <c r="U5" s="34">
        <f t="shared" ref="U5:U14" si="8">T5/$T$15</f>
        <v>0</v>
      </c>
      <c r="V5" s="35"/>
      <c r="W5" s="35"/>
      <c r="X5" s="33">
        <v>10</v>
      </c>
      <c r="Y5" s="34">
        <f t="shared" ref="Y5:Y14" si="9">X5/$X$15</f>
        <v>3.2030749519538757E-3</v>
      </c>
    </row>
    <row r="6" spans="1:25" x14ac:dyDescent="0.25">
      <c r="A6" s="32" t="s">
        <v>33</v>
      </c>
      <c r="B6" s="33"/>
      <c r="C6" s="34">
        <f t="shared" si="0"/>
        <v>0</v>
      </c>
      <c r="D6" s="33">
        <v>10</v>
      </c>
      <c r="E6" s="34">
        <f t="shared" si="1"/>
        <v>0.76923076923076927</v>
      </c>
      <c r="F6" s="33">
        <v>73</v>
      </c>
      <c r="G6" s="34">
        <f t="shared" si="2"/>
        <v>0.56153846153846154</v>
      </c>
      <c r="H6" s="33">
        <v>413</v>
      </c>
      <c r="I6" s="34">
        <f t="shared" si="3"/>
        <v>0.30547337278106507</v>
      </c>
      <c r="J6" s="35"/>
      <c r="K6" s="35"/>
      <c r="L6" s="33">
        <v>96</v>
      </c>
      <c r="M6" s="34">
        <f t="shared" si="4"/>
        <v>0.46376811594202899</v>
      </c>
      <c r="N6" s="33">
        <v>21</v>
      </c>
      <c r="O6" s="34">
        <f t="shared" si="5"/>
        <v>0.36206896551724138</v>
      </c>
      <c r="P6" s="33">
        <v>195</v>
      </c>
      <c r="Q6" s="34">
        <f t="shared" si="6"/>
        <v>0.32663316582914576</v>
      </c>
      <c r="R6" s="33">
        <v>154</v>
      </c>
      <c r="S6" s="34">
        <f t="shared" si="7"/>
        <v>0.46525679758308158</v>
      </c>
      <c r="T6" s="33">
        <v>137</v>
      </c>
      <c r="U6" s="34">
        <f t="shared" si="8"/>
        <v>0.31566820276497698</v>
      </c>
      <c r="V6" s="35"/>
      <c r="W6" s="35"/>
      <c r="X6" s="33">
        <v>1099</v>
      </c>
      <c r="Y6" s="34">
        <f t="shared" si="9"/>
        <v>0.35201793721973096</v>
      </c>
    </row>
    <row r="7" spans="1:25" x14ac:dyDescent="0.25">
      <c r="A7" s="32" t="s">
        <v>49</v>
      </c>
      <c r="B7" s="33"/>
      <c r="C7" s="34">
        <f t="shared" si="0"/>
        <v>0</v>
      </c>
      <c r="D7" s="33"/>
      <c r="E7" s="34">
        <f t="shared" si="1"/>
        <v>0</v>
      </c>
      <c r="F7" s="33">
        <v>10</v>
      </c>
      <c r="G7" s="34">
        <f t="shared" si="2"/>
        <v>7.6923076923076927E-2</v>
      </c>
      <c r="H7" s="33"/>
      <c r="I7" s="34">
        <f t="shared" si="3"/>
        <v>0</v>
      </c>
      <c r="J7" s="35"/>
      <c r="K7" s="35"/>
      <c r="L7" s="33">
        <v>18</v>
      </c>
      <c r="M7" s="34">
        <f t="shared" si="4"/>
        <v>8.6956521739130432E-2</v>
      </c>
      <c r="N7" s="33"/>
      <c r="O7" s="34">
        <f t="shared" si="5"/>
        <v>0</v>
      </c>
      <c r="P7" s="33">
        <v>12</v>
      </c>
      <c r="Q7" s="34">
        <f t="shared" si="6"/>
        <v>2.0100502512562814E-2</v>
      </c>
      <c r="R7" s="33">
        <v>3</v>
      </c>
      <c r="S7" s="34">
        <f t="shared" si="7"/>
        <v>9.0634441087613302E-3</v>
      </c>
      <c r="T7" s="33">
        <v>32</v>
      </c>
      <c r="U7" s="34">
        <f t="shared" si="8"/>
        <v>7.3732718894009217E-2</v>
      </c>
      <c r="V7" s="35"/>
      <c r="W7" s="35"/>
      <c r="X7" s="33">
        <v>75</v>
      </c>
      <c r="Y7" s="34">
        <f t="shared" si="9"/>
        <v>2.4023062139654067E-2</v>
      </c>
    </row>
    <row r="8" spans="1:25" x14ac:dyDescent="0.25">
      <c r="A8" s="32" t="s">
        <v>257</v>
      </c>
      <c r="B8" s="33"/>
      <c r="C8" s="34">
        <f t="shared" si="0"/>
        <v>0</v>
      </c>
      <c r="D8" s="33">
        <v>1</v>
      </c>
      <c r="E8" s="34">
        <f t="shared" si="1"/>
        <v>7.6923076923076927E-2</v>
      </c>
      <c r="F8" s="33">
        <v>4</v>
      </c>
      <c r="G8" s="34">
        <f t="shared" si="2"/>
        <v>3.0769230769230771E-2</v>
      </c>
      <c r="H8" s="33">
        <v>112</v>
      </c>
      <c r="I8" s="34">
        <f t="shared" si="3"/>
        <v>8.2840236686390539E-2</v>
      </c>
      <c r="J8" s="35"/>
      <c r="K8" s="35"/>
      <c r="L8" s="33">
        <v>32</v>
      </c>
      <c r="M8" s="34">
        <f t="shared" si="4"/>
        <v>0.15458937198067632</v>
      </c>
      <c r="N8" s="33">
        <v>5</v>
      </c>
      <c r="O8" s="34">
        <f t="shared" si="5"/>
        <v>8.6206896551724144E-2</v>
      </c>
      <c r="P8" s="33">
        <v>46</v>
      </c>
      <c r="Q8" s="34">
        <f t="shared" si="6"/>
        <v>7.705192629815745E-2</v>
      </c>
      <c r="R8" s="33">
        <v>7</v>
      </c>
      <c r="S8" s="34">
        <f t="shared" si="7"/>
        <v>2.1148036253776436E-2</v>
      </c>
      <c r="T8" s="33">
        <v>89</v>
      </c>
      <c r="U8" s="34">
        <f t="shared" si="8"/>
        <v>0.20506912442396313</v>
      </c>
      <c r="V8" s="35"/>
      <c r="W8" s="35"/>
      <c r="X8" s="33">
        <v>296</v>
      </c>
      <c r="Y8" s="34">
        <f t="shared" si="9"/>
        <v>9.4811018577834721E-2</v>
      </c>
    </row>
    <row r="9" spans="1:25" x14ac:dyDescent="0.25">
      <c r="A9" s="32" t="s">
        <v>258</v>
      </c>
      <c r="B9" s="33"/>
      <c r="C9" s="34">
        <f t="shared" si="0"/>
        <v>0</v>
      </c>
      <c r="D9" s="33"/>
      <c r="E9" s="34">
        <f t="shared" si="1"/>
        <v>0</v>
      </c>
      <c r="F9" s="33"/>
      <c r="G9" s="34">
        <f t="shared" si="2"/>
        <v>0</v>
      </c>
      <c r="H9" s="33"/>
      <c r="I9" s="34">
        <f t="shared" si="3"/>
        <v>0</v>
      </c>
      <c r="J9" s="35"/>
      <c r="K9" s="35"/>
      <c r="L9" s="33"/>
      <c r="M9" s="34">
        <f t="shared" si="4"/>
        <v>0</v>
      </c>
      <c r="N9" s="33"/>
      <c r="O9" s="34">
        <f t="shared" si="5"/>
        <v>0</v>
      </c>
      <c r="P9" s="33"/>
      <c r="Q9" s="34">
        <f t="shared" si="6"/>
        <v>0</v>
      </c>
      <c r="R9" s="33"/>
      <c r="S9" s="34">
        <f t="shared" si="7"/>
        <v>0</v>
      </c>
      <c r="T9" s="33">
        <v>3</v>
      </c>
      <c r="U9" s="34">
        <f t="shared" si="8"/>
        <v>6.9124423963133645E-3</v>
      </c>
      <c r="V9" s="35"/>
      <c r="W9" s="35"/>
      <c r="X9" s="33">
        <v>3</v>
      </c>
      <c r="Y9" s="34">
        <f t="shared" si="9"/>
        <v>9.6092248558616276E-4</v>
      </c>
    </row>
    <row r="10" spans="1:25" x14ac:dyDescent="0.25">
      <c r="A10" s="32" t="s">
        <v>259</v>
      </c>
      <c r="B10" s="33"/>
      <c r="C10" s="34">
        <f t="shared" si="0"/>
        <v>0</v>
      </c>
      <c r="D10" s="33"/>
      <c r="E10" s="34">
        <f t="shared" si="1"/>
        <v>0</v>
      </c>
      <c r="F10" s="33">
        <v>11</v>
      </c>
      <c r="G10" s="34">
        <f t="shared" si="2"/>
        <v>8.461538461538462E-2</v>
      </c>
      <c r="H10" s="33">
        <v>111</v>
      </c>
      <c r="I10" s="34">
        <f t="shared" si="3"/>
        <v>8.2100591715976334E-2</v>
      </c>
      <c r="J10" s="35"/>
      <c r="K10" s="35"/>
      <c r="L10" s="33">
        <v>29</v>
      </c>
      <c r="M10" s="34">
        <f t="shared" si="4"/>
        <v>0.14009661835748793</v>
      </c>
      <c r="N10" s="33">
        <v>16</v>
      </c>
      <c r="O10" s="34">
        <f t="shared" si="5"/>
        <v>0.27586206896551724</v>
      </c>
      <c r="P10" s="33">
        <v>123</v>
      </c>
      <c r="Q10" s="34">
        <f t="shared" si="6"/>
        <v>0.20603015075376885</v>
      </c>
      <c r="R10" s="33">
        <v>54</v>
      </c>
      <c r="S10" s="34">
        <f t="shared" si="7"/>
        <v>0.16314199395770393</v>
      </c>
      <c r="T10" s="33">
        <v>43</v>
      </c>
      <c r="U10" s="34">
        <f t="shared" si="8"/>
        <v>9.9078341013824886E-2</v>
      </c>
      <c r="V10" s="35"/>
      <c r="W10" s="35"/>
      <c r="X10" s="33">
        <v>387</v>
      </c>
      <c r="Y10" s="34">
        <f t="shared" si="9"/>
        <v>0.12395900064061499</v>
      </c>
    </row>
    <row r="11" spans="1:25" x14ac:dyDescent="0.25">
      <c r="A11" s="32" t="s">
        <v>260</v>
      </c>
      <c r="B11" s="33"/>
      <c r="C11" s="34">
        <f t="shared" si="0"/>
        <v>0</v>
      </c>
      <c r="D11" s="33"/>
      <c r="E11" s="34">
        <f t="shared" si="1"/>
        <v>0</v>
      </c>
      <c r="F11" s="33"/>
      <c r="G11" s="34">
        <f t="shared" si="2"/>
        <v>0</v>
      </c>
      <c r="H11" s="33">
        <v>216</v>
      </c>
      <c r="I11" s="34">
        <f t="shared" si="3"/>
        <v>0.15976331360946747</v>
      </c>
      <c r="J11" s="35"/>
      <c r="K11" s="35"/>
      <c r="L11" s="33"/>
      <c r="M11" s="34">
        <f t="shared" si="4"/>
        <v>0</v>
      </c>
      <c r="N11" s="33">
        <v>1</v>
      </c>
      <c r="O11" s="34">
        <f t="shared" si="5"/>
        <v>1.7241379310344827E-2</v>
      </c>
      <c r="P11" s="33">
        <v>50</v>
      </c>
      <c r="Q11" s="34">
        <f t="shared" si="6"/>
        <v>8.3752093802345065E-2</v>
      </c>
      <c r="R11" s="33">
        <v>33</v>
      </c>
      <c r="S11" s="34">
        <f t="shared" si="7"/>
        <v>9.9697885196374625E-2</v>
      </c>
      <c r="T11" s="33">
        <v>15</v>
      </c>
      <c r="U11" s="34">
        <f t="shared" si="8"/>
        <v>3.4562211981566823E-2</v>
      </c>
      <c r="V11" s="35"/>
      <c r="W11" s="35"/>
      <c r="X11" s="33">
        <v>315</v>
      </c>
      <c r="Y11" s="34">
        <f t="shared" si="9"/>
        <v>0.10089686098654709</v>
      </c>
    </row>
    <row r="12" spans="1:25" x14ac:dyDescent="0.25">
      <c r="A12" s="32" t="s">
        <v>261</v>
      </c>
      <c r="B12" s="33"/>
      <c r="C12" s="34">
        <f t="shared" si="0"/>
        <v>0</v>
      </c>
      <c r="D12" s="33">
        <v>1</v>
      </c>
      <c r="E12" s="34">
        <f t="shared" si="1"/>
        <v>7.6923076923076927E-2</v>
      </c>
      <c r="F12" s="33">
        <v>2</v>
      </c>
      <c r="G12" s="34">
        <f t="shared" si="2"/>
        <v>1.5384615384615385E-2</v>
      </c>
      <c r="H12" s="33">
        <v>11</v>
      </c>
      <c r="I12" s="34">
        <f t="shared" si="3"/>
        <v>8.1360946745562129E-3</v>
      </c>
      <c r="J12" s="35"/>
      <c r="K12" s="35"/>
      <c r="L12" s="33">
        <v>4</v>
      </c>
      <c r="M12" s="34">
        <f t="shared" si="4"/>
        <v>1.932367149758454E-2</v>
      </c>
      <c r="N12" s="33">
        <v>4</v>
      </c>
      <c r="O12" s="34">
        <f t="shared" si="5"/>
        <v>6.8965517241379309E-2</v>
      </c>
      <c r="P12" s="33">
        <v>66</v>
      </c>
      <c r="Q12" s="34">
        <f t="shared" si="6"/>
        <v>0.11055276381909548</v>
      </c>
      <c r="R12" s="33">
        <v>24</v>
      </c>
      <c r="S12" s="34">
        <f t="shared" si="7"/>
        <v>7.2507552870090641E-2</v>
      </c>
      <c r="T12" s="33">
        <v>64</v>
      </c>
      <c r="U12" s="34">
        <f t="shared" si="8"/>
        <v>0.14746543778801843</v>
      </c>
      <c r="V12" s="35"/>
      <c r="W12" s="35"/>
      <c r="X12" s="33">
        <v>176</v>
      </c>
      <c r="Y12" s="34">
        <f t="shared" si="9"/>
        <v>5.6374119154388211E-2</v>
      </c>
    </row>
    <row r="13" spans="1:25" x14ac:dyDescent="0.25">
      <c r="A13" s="32" t="s">
        <v>270</v>
      </c>
      <c r="B13" s="33"/>
      <c r="C13" s="34">
        <f t="shared" si="0"/>
        <v>0</v>
      </c>
      <c r="D13" s="33"/>
      <c r="E13" s="34">
        <f t="shared" si="1"/>
        <v>0</v>
      </c>
      <c r="F13" s="33">
        <v>30</v>
      </c>
      <c r="G13" s="34">
        <f t="shared" si="2"/>
        <v>0.23076923076923078</v>
      </c>
      <c r="H13" s="33">
        <v>170</v>
      </c>
      <c r="I13" s="34">
        <f t="shared" si="3"/>
        <v>0.1257396449704142</v>
      </c>
      <c r="J13" s="35"/>
      <c r="K13" s="35"/>
      <c r="L13" s="33">
        <v>28</v>
      </c>
      <c r="M13" s="34">
        <f t="shared" si="4"/>
        <v>0.13526570048309178</v>
      </c>
      <c r="N13" s="33">
        <v>6</v>
      </c>
      <c r="O13" s="34">
        <f t="shared" si="5"/>
        <v>0.10344827586206896</v>
      </c>
      <c r="P13" s="33">
        <v>94</v>
      </c>
      <c r="Q13" s="34">
        <f t="shared" si="6"/>
        <v>0.15745393634840871</v>
      </c>
      <c r="R13" s="33">
        <v>56</v>
      </c>
      <c r="S13" s="34">
        <f t="shared" si="7"/>
        <v>0.16918429003021149</v>
      </c>
      <c r="T13" s="33">
        <v>47</v>
      </c>
      <c r="U13" s="34">
        <f t="shared" si="8"/>
        <v>0.10829493087557604</v>
      </c>
      <c r="V13" s="35"/>
      <c r="W13" s="35"/>
      <c r="X13" s="33">
        <v>431</v>
      </c>
      <c r="Y13" s="34">
        <f t="shared" si="9"/>
        <v>0.13805253042921203</v>
      </c>
    </row>
    <row r="14" spans="1:25" x14ac:dyDescent="0.25">
      <c r="A14" s="32" t="s">
        <v>263</v>
      </c>
      <c r="B14" s="33"/>
      <c r="C14" s="34">
        <f t="shared" si="0"/>
        <v>0</v>
      </c>
      <c r="D14" s="33"/>
      <c r="E14" s="34">
        <f t="shared" si="1"/>
        <v>0</v>
      </c>
      <c r="F14" s="33"/>
      <c r="G14" s="34">
        <f t="shared" si="2"/>
        <v>0</v>
      </c>
      <c r="H14" s="33">
        <v>242</v>
      </c>
      <c r="I14" s="34">
        <f t="shared" si="3"/>
        <v>0.17899408284023668</v>
      </c>
      <c r="J14" s="35"/>
      <c r="K14" s="35"/>
      <c r="L14" s="33"/>
      <c r="M14" s="34">
        <f t="shared" si="4"/>
        <v>0</v>
      </c>
      <c r="N14" s="33">
        <v>5</v>
      </c>
      <c r="O14" s="34">
        <f t="shared" si="5"/>
        <v>8.6206896551724144E-2</v>
      </c>
      <c r="P14" s="33">
        <v>11</v>
      </c>
      <c r="Q14" s="34">
        <f t="shared" si="6"/>
        <v>1.8425460636515914E-2</v>
      </c>
      <c r="R14" s="33"/>
      <c r="S14" s="34">
        <f t="shared" si="7"/>
        <v>0</v>
      </c>
      <c r="T14" s="33">
        <v>2</v>
      </c>
      <c r="U14" s="34">
        <f t="shared" si="8"/>
        <v>4.608294930875576E-3</v>
      </c>
      <c r="V14" s="35"/>
      <c r="W14" s="35"/>
      <c r="X14" s="33">
        <v>260</v>
      </c>
      <c r="Y14" s="34">
        <f t="shared" si="9"/>
        <v>8.3279948750800775E-2</v>
      </c>
    </row>
    <row r="15" spans="1:25" x14ac:dyDescent="0.25">
      <c r="A15" s="36" t="s">
        <v>266</v>
      </c>
      <c r="B15" s="37">
        <f>SUM(B4:B14)</f>
        <v>0</v>
      </c>
      <c r="C15" s="31">
        <f>SUM(C4:C14)</f>
        <v>0</v>
      </c>
      <c r="D15" s="37">
        <f>SUM(D4:D14)</f>
        <v>13</v>
      </c>
      <c r="E15" s="31">
        <f t="shared" ref="E15:Y15" si="10">SUM(E4:E14)</f>
        <v>1</v>
      </c>
      <c r="F15" s="37">
        <f t="shared" si="10"/>
        <v>130</v>
      </c>
      <c r="G15" s="31">
        <f t="shared" si="10"/>
        <v>1</v>
      </c>
      <c r="H15" s="37">
        <f t="shared" si="10"/>
        <v>1352</v>
      </c>
      <c r="I15" s="31">
        <f t="shared" si="10"/>
        <v>1.0000000000000002</v>
      </c>
      <c r="J15" s="30"/>
      <c r="K15" s="30"/>
      <c r="L15" s="37">
        <f t="shared" si="10"/>
        <v>207</v>
      </c>
      <c r="M15" s="31">
        <f t="shared" si="10"/>
        <v>1</v>
      </c>
      <c r="N15" s="37">
        <f t="shared" si="10"/>
        <v>58</v>
      </c>
      <c r="O15" s="31">
        <f t="shared" si="10"/>
        <v>1</v>
      </c>
      <c r="P15" s="37">
        <f t="shared" si="10"/>
        <v>597</v>
      </c>
      <c r="Q15" s="31">
        <f t="shared" si="10"/>
        <v>1</v>
      </c>
      <c r="R15" s="37">
        <f t="shared" si="10"/>
        <v>331</v>
      </c>
      <c r="S15" s="31">
        <f t="shared" si="10"/>
        <v>1</v>
      </c>
      <c r="T15" s="37">
        <f t="shared" si="10"/>
        <v>434</v>
      </c>
      <c r="U15" s="31">
        <f t="shared" si="10"/>
        <v>1.0000000000000002</v>
      </c>
      <c r="V15" s="30"/>
      <c r="W15" s="30"/>
      <c r="X15" s="37">
        <f t="shared" si="10"/>
        <v>3122</v>
      </c>
      <c r="Y15" s="31">
        <f t="shared" si="10"/>
        <v>1</v>
      </c>
    </row>
    <row r="18" spans="1:45" ht="23.25" x14ac:dyDescent="0.35">
      <c r="A18" s="364" t="s">
        <v>271</v>
      </c>
      <c r="B18" s="365"/>
      <c r="C18" s="365"/>
      <c r="D18" s="365"/>
      <c r="E18" s="365"/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65"/>
      <c r="Q18" s="365"/>
      <c r="R18" s="365"/>
      <c r="S18" s="365"/>
      <c r="T18" s="365"/>
      <c r="U18" s="365"/>
      <c r="V18" s="365"/>
      <c r="W18" s="365"/>
      <c r="X18" s="365"/>
      <c r="Y18" s="366"/>
    </row>
    <row r="19" spans="1:45" x14ac:dyDescent="0.25">
      <c r="A19" s="367" t="s">
        <v>272</v>
      </c>
      <c r="B19" s="362" t="s">
        <v>129</v>
      </c>
      <c r="C19" s="363"/>
      <c r="D19" s="362" t="s">
        <v>69</v>
      </c>
      <c r="E19" s="363"/>
      <c r="F19" s="362" t="s">
        <v>73</v>
      </c>
      <c r="G19" s="363"/>
      <c r="H19" s="362" t="s">
        <v>30</v>
      </c>
      <c r="I19" s="363"/>
      <c r="J19" s="362" t="s">
        <v>273</v>
      </c>
      <c r="K19" s="363"/>
      <c r="L19" s="362" t="s">
        <v>52</v>
      </c>
      <c r="M19" s="363"/>
      <c r="N19" s="362" t="s">
        <v>56</v>
      </c>
      <c r="O19" s="363"/>
      <c r="P19" s="362" t="s">
        <v>61</v>
      </c>
      <c r="Q19" s="363"/>
      <c r="R19" s="362" t="s">
        <v>65</v>
      </c>
      <c r="S19" s="363"/>
      <c r="T19" s="362" t="s">
        <v>25</v>
      </c>
      <c r="U19" s="363"/>
      <c r="V19" s="362" t="s">
        <v>274</v>
      </c>
      <c r="W19" s="363"/>
      <c r="X19" s="362" t="s">
        <v>266</v>
      </c>
      <c r="Y19" s="363"/>
      <c r="AA19" s="38"/>
      <c r="AC19" s="38"/>
      <c r="AE19" s="38"/>
      <c r="AG19" s="38"/>
    </row>
    <row r="20" spans="1:45" x14ac:dyDescent="0.25">
      <c r="A20" s="368"/>
      <c r="B20" s="29" t="s">
        <v>267</v>
      </c>
      <c r="C20" s="31" t="s">
        <v>268</v>
      </c>
      <c r="D20" s="29" t="s">
        <v>267</v>
      </c>
      <c r="E20" s="31" t="s">
        <v>268</v>
      </c>
      <c r="F20" s="29" t="s">
        <v>267</v>
      </c>
      <c r="G20" s="31" t="s">
        <v>268</v>
      </c>
      <c r="H20" s="29" t="s">
        <v>267</v>
      </c>
      <c r="I20" s="31" t="s">
        <v>268</v>
      </c>
      <c r="J20" s="29" t="s">
        <v>267</v>
      </c>
      <c r="K20" s="31" t="s">
        <v>268</v>
      </c>
      <c r="L20" s="29" t="s">
        <v>267</v>
      </c>
      <c r="M20" s="31" t="s">
        <v>268</v>
      </c>
      <c r="N20" s="29" t="s">
        <v>267</v>
      </c>
      <c r="O20" s="31" t="s">
        <v>268</v>
      </c>
      <c r="P20" s="29" t="s">
        <v>267</v>
      </c>
      <c r="Q20" s="31" t="s">
        <v>268</v>
      </c>
      <c r="R20" s="29" t="s">
        <v>267</v>
      </c>
      <c r="S20" s="31" t="s">
        <v>268</v>
      </c>
      <c r="T20" s="29" t="s">
        <v>267</v>
      </c>
      <c r="U20" s="31" t="s">
        <v>268</v>
      </c>
      <c r="V20" s="29" t="s">
        <v>267</v>
      </c>
      <c r="W20" s="31" t="s">
        <v>268</v>
      </c>
      <c r="X20" s="29" t="s">
        <v>267</v>
      </c>
      <c r="Y20" s="31" t="s">
        <v>268</v>
      </c>
      <c r="AA20" s="38"/>
      <c r="AC20" s="38"/>
      <c r="AE20" s="38"/>
      <c r="AG20" s="38"/>
    </row>
    <row r="21" spans="1:45" x14ac:dyDescent="0.25">
      <c r="A21" s="39" t="s">
        <v>98</v>
      </c>
      <c r="B21" s="40"/>
      <c r="C21" s="41">
        <f>B21/$B$35</f>
        <v>0</v>
      </c>
      <c r="D21" s="40"/>
      <c r="E21" s="41">
        <f>D21/$D$35</f>
        <v>0</v>
      </c>
      <c r="F21" s="40"/>
      <c r="G21" s="41">
        <f>F21/$F$35</f>
        <v>0</v>
      </c>
      <c r="H21" s="40"/>
      <c r="I21" s="41">
        <f>H21/$H$35</f>
        <v>0</v>
      </c>
      <c r="J21" s="42">
        <f>SUM(B21,D21,F21,H21)</f>
        <v>0</v>
      </c>
      <c r="K21" s="43">
        <f>SUM(C21,E21,G21,I21)</f>
        <v>0</v>
      </c>
      <c r="L21" s="40"/>
      <c r="M21" s="41">
        <f>L21/$L$35</f>
        <v>0</v>
      </c>
      <c r="N21" s="40"/>
      <c r="O21" s="41">
        <f>N21/$N$35</f>
        <v>0</v>
      </c>
      <c r="P21" s="40">
        <v>3</v>
      </c>
      <c r="Q21" s="41">
        <f>P21/$P$35</f>
        <v>5.4545454545454543E-2</v>
      </c>
      <c r="R21" s="40"/>
      <c r="S21" s="41">
        <f>R21/$R$35</f>
        <v>0</v>
      </c>
      <c r="T21" s="40"/>
      <c r="U21" s="41">
        <f>T21/$T$35</f>
        <v>0</v>
      </c>
      <c r="V21" s="42">
        <f>SUM(L21,T21,R21,P21,N21)</f>
        <v>3</v>
      </c>
      <c r="W21" s="43">
        <f>SUM(M21,O21,Q21,S21,U21)</f>
        <v>5.4545454545454543E-2</v>
      </c>
      <c r="X21" s="40">
        <v>3</v>
      </c>
      <c r="Y21" s="41">
        <f>X21/$X$35</f>
        <v>8.9552238805970154E-3</v>
      </c>
      <c r="AA21" s="38"/>
      <c r="AC21" s="38"/>
      <c r="AE21" s="38"/>
      <c r="AG21" s="38"/>
    </row>
    <row r="22" spans="1:45" x14ac:dyDescent="0.25">
      <c r="A22" s="44" t="s">
        <v>79</v>
      </c>
      <c r="B22" s="40"/>
      <c r="C22" s="41">
        <f t="shared" ref="C22:C34" si="11">B22/$B$35</f>
        <v>0</v>
      </c>
      <c r="D22" s="40">
        <v>1</v>
      </c>
      <c r="E22" s="41">
        <f t="shared" ref="E22:E34" si="12">D22/$D$35</f>
        <v>5.5555555555555552E-2</v>
      </c>
      <c r="F22" s="40">
        <v>8</v>
      </c>
      <c r="G22" s="41">
        <f t="shared" ref="G22:G34" si="13">F22/$F$35</f>
        <v>0.15686274509803921</v>
      </c>
      <c r="H22" s="40">
        <v>5</v>
      </c>
      <c r="I22" s="41">
        <f t="shared" ref="I22:I33" si="14">H22/$H$35</f>
        <v>8.6206896551724144E-2</v>
      </c>
      <c r="J22" s="42">
        <f t="shared" ref="J22:K34" si="15">SUM(B22,D22,F22,H22)</f>
        <v>14</v>
      </c>
      <c r="K22" s="43">
        <f t="shared" si="15"/>
        <v>0.29862519720531888</v>
      </c>
      <c r="L22" s="40">
        <v>2</v>
      </c>
      <c r="M22" s="41">
        <f t="shared" ref="M22:M34" si="16">L22/$L$35</f>
        <v>8.6956521739130432E-2</v>
      </c>
      <c r="N22" s="40">
        <v>3</v>
      </c>
      <c r="O22" s="41">
        <f t="shared" ref="O22:O34" si="17">N22/$N$35</f>
        <v>0.1</v>
      </c>
      <c r="P22" s="40">
        <v>18</v>
      </c>
      <c r="Q22" s="41">
        <f t="shared" ref="Q22:Q34" si="18">P22/$P$35</f>
        <v>0.32727272727272727</v>
      </c>
      <c r="R22" s="40">
        <v>19</v>
      </c>
      <c r="S22" s="41">
        <f t="shared" ref="S22:S34" si="19">R22/$R$35</f>
        <v>0.44186046511627908</v>
      </c>
      <c r="T22" s="40">
        <v>14</v>
      </c>
      <c r="U22" s="41">
        <f t="shared" ref="U22:U34" si="20">T22/$T$35</f>
        <v>0.25</v>
      </c>
      <c r="V22" s="42">
        <f t="shared" ref="V22:V34" si="21">SUM(L22,T22,R22,P22,N22)</f>
        <v>56</v>
      </c>
      <c r="W22" s="43">
        <f t="shared" ref="W22:W34" si="22">SUM(M22,O22,Q22,S22,U22)</f>
        <v>1.2060897141281368</v>
      </c>
      <c r="X22" s="40">
        <v>70</v>
      </c>
      <c r="Y22" s="41">
        <f t="shared" ref="Y22:Y34" si="23">X22/$X$35</f>
        <v>0.20895522388059701</v>
      </c>
      <c r="AA22" s="38"/>
      <c r="AC22" s="38"/>
      <c r="AE22" s="38"/>
      <c r="AG22" s="38"/>
    </row>
    <row r="23" spans="1:45" x14ac:dyDescent="0.25">
      <c r="A23" s="44" t="s">
        <v>103</v>
      </c>
      <c r="B23" s="40"/>
      <c r="C23" s="41">
        <f t="shared" si="11"/>
        <v>0</v>
      </c>
      <c r="D23" s="40"/>
      <c r="E23" s="41">
        <f t="shared" si="12"/>
        <v>0</v>
      </c>
      <c r="F23" s="40">
        <v>1</v>
      </c>
      <c r="G23" s="41">
        <f t="shared" si="13"/>
        <v>1.9607843137254902E-2</v>
      </c>
      <c r="H23" s="40"/>
      <c r="I23" s="41">
        <f t="shared" si="14"/>
        <v>0</v>
      </c>
      <c r="J23" s="42">
        <f t="shared" si="15"/>
        <v>1</v>
      </c>
      <c r="K23" s="43">
        <f t="shared" si="15"/>
        <v>1.9607843137254902E-2</v>
      </c>
      <c r="L23" s="40">
        <v>3</v>
      </c>
      <c r="M23" s="41">
        <f t="shared" si="16"/>
        <v>0.13043478260869565</v>
      </c>
      <c r="N23" s="40"/>
      <c r="O23" s="41">
        <f t="shared" si="17"/>
        <v>0</v>
      </c>
      <c r="P23" s="40"/>
      <c r="Q23" s="41">
        <f t="shared" si="18"/>
        <v>0</v>
      </c>
      <c r="R23" s="40"/>
      <c r="S23" s="41">
        <f t="shared" si="19"/>
        <v>0</v>
      </c>
      <c r="T23" s="40">
        <v>1</v>
      </c>
      <c r="U23" s="41">
        <f t="shared" si="20"/>
        <v>1.7857142857142856E-2</v>
      </c>
      <c r="V23" s="42">
        <f t="shared" si="21"/>
        <v>4</v>
      </c>
      <c r="W23" s="43">
        <f t="shared" si="22"/>
        <v>0.1482919254658385</v>
      </c>
      <c r="X23" s="40">
        <v>5</v>
      </c>
      <c r="Y23" s="41">
        <f t="shared" si="23"/>
        <v>1.4925373134328358E-2</v>
      </c>
      <c r="AA23" s="38"/>
      <c r="AC23" s="38"/>
      <c r="AE23" s="38"/>
      <c r="AG23" s="38"/>
    </row>
    <row r="24" spans="1:45" x14ac:dyDescent="0.25">
      <c r="A24" s="44" t="s">
        <v>107</v>
      </c>
      <c r="B24" s="40"/>
      <c r="C24" s="41">
        <f t="shared" si="11"/>
        <v>0</v>
      </c>
      <c r="D24" s="40"/>
      <c r="E24" s="41">
        <f t="shared" si="12"/>
        <v>0</v>
      </c>
      <c r="F24" s="40"/>
      <c r="G24" s="41">
        <f t="shared" si="13"/>
        <v>0</v>
      </c>
      <c r="H24" s="40"/>
      <c r="I24" s="41">
        <f t="shared" si="14"/>
        <v>0</v>
      </c>
      <c r="J24" s="42">
        <f t="shared" si="15"/>
        <v>0</v>
      </c>
      <c r="K24" s="43">
        <f t="shared" si="15"/>
        <v>0</v>
      </c>
      <c r="L24" s="40">
        <v>1</v>
      </c>
      <c r="M24" s="41">
        <f t="shared" si="16"/>
        <v>4.3478260869565216E-2</v>
      </c>
      <c r="N24" s="40"/>
      <c r="O24" s="41">
        <f t="shared" si="17"/>
        <v>0</v>
      </c>
      <c r="P24" s="40"/>
      <c r="Q24" s="41">
        <f t="shared" si="18"/>
        <v>0</v>
      </c>
      <c r="R24" s="40"/>
      <c r="S24" s="41">
        <f t="shared" si="19"/>
        <v>0</v>
      </c>
      <c r="T24" s="40">
        <v>2</v>
      </c>
      <c r="U24" s="41">
        <f t="shared" si="20"/>
        <v>3.5714285714285712E-2</v>
      </c>
      <c r="V24" s="42">
        <f t="shared" si="21"/>
        <v>3</v>
      </c>
      <c r="W24" s="43">
        <f t="shared" si="22"/>
        <v>7.9192546583850928E-2</v>
      </c>
      <c r="X24" s="40">
        <v>3</v>
      </c>
      <c r="Y24" s="41">
        <f t="shared" si="23"/>
        <v>8.9552238805970154E-3</v>
      </c>
      <c r="AA24" s="38"/>
      <c r="AC24" s="38"/>
      <c r="AE24" s="38"/>
      <c r="AG24" s="38"/>
    </row>
    <row r="25" spans="1:45" x14ac:dyDescent="0.25">
      <c r="A25" s="44" t="s">
        <v>112</v>
      </c>
      <c r="B25" s="40"/>
      <c r="C25" s="41">
        <f>B25/$B$35</f>
        <v>0</v>
      </c>
      <c r="D25" s="40"/>
      <c r="E25" s="41">
        <f t="shared" si="12"/>
        <v>0</v>
      </c>
      <c r="F25" s="40"/>
      <c r="G25" s="41">
        <f t="shared" si="13"/>
        <v>0</v>
      </c>
      <c r="H25" s="40"/>
      <c r="I25" s="41">
        <f t="shared" si="14"/>
        <v>0</v>
      </c>
      <c r="J25" s="42">
        <f t="shared" si="15"/>
        <v>0</v>
      </c>
      <c r="K25" s="43">
        <f t="shared" si="15"/>
        <v>0</v>
      </c>
      <c r="L25" s="40"/>
      <c r="M25" s="41">
        <f t="shared" si="16"/>
        <v>0</v>
      </c>
      <c r="N25" s="40">
        <v>1</v>
      </c>
      <c r="O25" s="41">
        <f t="shared" si="17"/>
        <v>3.3333333333333333E-2</v>
      </c>
      <c r="P25" s="40">
        <v>6</v>
      </c>
      <c r="Q25" s="41">
        <f t="shared" si="18"/>
        <v>0.10909090909090909</v>
      </c>
      <c r="R25" s="40">
        <v>1</v>
      </c>
      <c r="S25" s="41">
        <f t="shared" si="19"/>
        <v>2.3255813953488372E-2</v>
      </c>
      <c r="T25" s="40"/>
      <c r="U25" s="41">
        <f t="shared" si="20"/>
        <v>0</v>
      </c>
      <c r="V25" s="42">
        <f t="shared" si="21"/>
        <v>8</v>
      </c>
      <c r="W25" s="43">
        <f t="shared" si="22"/>
        <v>0.16568005637773081</v>
      </c>
      <c r="X25" s="40">
        <v>8</v>
      </c>
      <c r="Y25" s="41">
        <f t="shared" si="23"/>
        <v>2.3880597014925373E-2</v>
      </c>
      <c r="AA25" s="38"/>
      <c r="AC25" s="38"/>
      <c r="AE25" s="38"/>
      <c r="AG25" s="38"/>
    </row>
    <row r="26" spans="1:45" x14ac:dyDescent="0.25">
      <c r="A26" s="44" t="s">
        <v>92</v>
      </c>
      <c r="B26" s="40"/>
      <c r="C26" s="41">
        <f t="shared" si="11"/>
        <v>0</v>
      </c>
      <c r="D26" s="40"/>
      <c r="E26" s="41">
        <f t="shared" si="12"/>
        <v>0</v>
      </c>
      <c r="F26" s="40">
        <v>1</v>
      </c>
      <c r="G26" s="41">
        <f t="shared" si="13"/>
        <v>1.9607843137254902E-2</v>
      </c>
      <c r="H26" s="40"/>
      <c r="I26" s="41">
        <f t="shared" si="14"/>
        <v>0</v>
      </c>
      <c r="J26" s="42">
        <f t="shared" si="15"/>
        <v>1</v>
      </c>
      <c r="K26" s="43">
        <f t="shared" si="15"/>
        <v>1.9607843137254902E-2</v>
      </c>
      <c r="L26" s="40">
        <v>4</v>
      </c>
      <c r="M26" s="41">
        <f t="shared" si="16"/>
        <v>0.17391304347826086</v>
      </c>
      <c r="N26" s="40"/>
      <c r="O26" s="41">
        <f t="shared" si="17"/>
        <v>0</v>
      </c>
      <c r="P26" s="40">
        <v>1</v>
      </c>
      <c r="Q26" s="41">
        <f t="shared" si="18"/>
        <v>1.8181818181818181E-2</v>
      </c>
      <c r="R26" s="40"/>
      <c r="S26" s="41">
        <f t="shared" si="19"/>
        <v>0</v>
      </c>
      <c r="T26" s="40">
        <v>12</v>
      </c>
      <c r="U26" s="41">
        <f t="shared" si="20"/>
        <v>0.21428571428571427</v>
      </c>
      <c r="V26" s="42">
        <f t="shared" si="21"/>
        <v>17</v>
      </c>
      <c r="W26" s="43">
        <f t="shared" si="22"/>
        <v>0.40638057594579335</v>
      </c>
      <c r="X26" s="40">
        <v>18</v>
      </c>
      <c r="Y26" s="41">
        <f t="shared" si="23"/>
        <v>5.3731343283582089E-2</v>
      </c>
      <c r="AA26" s="38"/>
      <c r="AC26" s="38"/>
      <c r="AE26" s="38"/>
      <c r="AG26" s="38"/>
    </row>
    <row r="27" spans="1:45" x14ac:dyDescent="0.25">
      <c r="A27" s="44" t="s">
        <v>87</v>
      </c>
      <c r="B27" s="40"/>
      <c r="C27" s="41">
        <f t="shared" si="11"/>
        <v>0</v>
      </c>
      <c r="D27" s="40">
        <v>1</v>
      </c>
      <c r="E27" s="41">
        <f t="shared" si="12"/>
        <v>5.5555555555555552E-2</v>
      </c>
      <c r="F27" s="40">
        <v>4</v>
      </c>
      <c r="G27" s="41">
        <f t="shared" si="13"/>
        <v>7.8431372549019607E-2</v>
      </c>
      <c r="H27" s="40">
        <v>2</v>
      </c>
      <c r="I27" s="41">
        <f t="shared" si="14"/>
        <v>3.4482758620689655E-2</v>
      </c>
      <c r="J27" s="42">
        <f t="shared" si="15"/>
        <v>7</v>
      </c>
      <c r="K27" s="43">
        <f t="shared" si="15"/>
        <v>0.1684696867252648</v>
      </c>
      <c r="L27" s="40">
        <v>1</v>
      </c>
      <c r="M27" s="41">
        <f t="shared" si="16"/>
        <v>4.3478260869565216E-2</v>
      </c>
      <c r="N27" s="40">
        <v>2</v>
      </c>
      <c r="O27" s="41">
        <f t="shared" si="17"/>
        <v>6.6666666666666666E-2</v>
      </c>
      <c r="P27" s="40">
        <v>3</v>
      </c>
      <c r="Q27" s="41">
        <f t="shared" si="18"/>
        <v>5.4545454545454543E-2</v>
      </c>
      <c r="R27" s="40">
        <v>4</v>
      </c>
      <c r="S27" s="41">
        <f t="shared" si="19"/>
        <v>9.3023255813953487E-2</v>
      </c>
      <c r="T27" s="40"/>
      <c r="U27" s="41">
        <f t="shared" si="20"/>
        <v>0</v>
      </c>
      <c r="V27" s="42">
        <f t="shared" si="21"/>
        <v>10</v>
      </c>
      <c r="W27" s="43">
        <f t="shared" si="22"/>
        <v>0.25771363789563995</v>
      </c>
      <c r="X27" s="40">
        <v>17</v>
      </c>
      <c r="Y27" s="41">
        <f t="shared" si="23"/>
        <v>5.0746268656716415E-2</v>
      </c>
      <c r="AA27" s="38"/>
      <c r="AC27" s="38"/>
      <c r="AE27" s="38"/>
      <c r="AG27" s="38"/>
    </row>
    <row r="28" spans="1:45" x14ac:dyDescent="0.25">
      <c r="A28" s="44" t="s">
        <v>110</v>
      </c>
      <c r="B28" s="40"/>
      <c r="C28" s="41">
        <f t="shared" si="11"/>
        <v>0</v>
      </c>
      <c r="D28" s="40"/>
      <c r="E28" s="41">
        <f t="shared" si="12"/>
        <v>0</v>
      </c>
      <c r="F28" s="40"/>
      <c r="G28" s="41">
        <f t="shared" si="13"/>
        <v>0</v>
      </c>
      <c r="H28" s="40"/>
      <c r="I28" s="41">
        <f t="shared" si="14"/>
        <v>0</v>
      </c>
      <c r="J28" s="42">
        <f t="shared" si="15"/>
        <v>0</v>
      </c>
      <c r="K28" s="43">
        <f t="shared" si="15"/>
        <v>0</v>
      </c>
      <c r="L28" s="40">
        <v>1</v>
      </c>
      <c r="M28" s="41">
        <f t="shared" si="16"/>
        <v>4.3478260869565216E-2</v>
      </c>
      <c r="N28" s="40"/>
      <c r="O28" s="41">
        <f t="shared" si="17"/>
        <v>0</v>
      </c>
      <c r="P28" s="40"/>
      <c r="Q28" s="41">
        <f t="shared" si="18"/>
        <v>0</v>
      </c>
      <c r="R28" s="40"/>
      <c r="S28" s="41">
        <f t="shared" si="19"/>
        <v>0</v>
      </c>
      <c r="T28" s="40"/>
      <c r="U28" s="41">
        <f t="shared" si="20"/>
        <v>0</v>
      </c>
      <c r="V28" s="42">
        <f t="shared" si="21"/>
        <v>1</v>
      </c>
      <c r="W28" s="43">
        <f t="shared" si="22"/>
        <v>4.3478260869565216E-2</v>
      </c>
      <c r="X28" s="40">
        <v>1</v>
      </c>
      <c r="Y28" s="41">
        <f t="shared" si="23"/>
        <v>2.9850746268656717E-3</v>
      </c>
      <c r="AA28" s="38"/>
      <c r="AC28" s="38"/>
      <c r="AE28" s="38"/>
      <c r="AG28" s="38"/>
    </row>
    <row r="29" spans="1:45" x14ac:dyDescent="0.25">
      <c r="A29" s="44" t="s">
        <v>89</v>
      </c>
      <c r="B29" s="40"/>
      <c r="C29" s="41">
        <f t="shared" si="11"/>
        <v>0</v>
      </c>
      <c r="D29" s="40">
        <v>5</v>
      </c>
      <c r="E29" s="41">
        <f t="shared" si="12"/>
        <v>0.27777777777777779</v>
      </c>
      <c r="F29" s="40">
        <v>10</v>
      </c>
      <c r="G29" s="41">
        <f t="shared" si="13"/>
        <v>0.19607843137254902</v>
      </c>
      <c r="H29" s="40"/>
      <c r="I29" s="41">
        <f t="shared" si="14"/>
        <v>0</v>
      </c>
      <c r="J29" s="42">
        <f t="shared" si="15"/>
        <v>15</v>
      </c>
      <c r="K29" s="43">
        <f t="shared" si="15"/>
        <v>0.47385620915032678</v>
      </c>
      <c r="L29" s="40">
        <v>1</v>
      </c>
      <c r="M29" s="41">
        <f t="shared" si="16"/>
        <v>4.3478260869565216E-2</v>
      </c>
      <c r="N29" s="40"/>
      <c r="O29" s="41">
        <f t="shared" si="17"/>
        <v>0</v>
      </c>
      <c r="P29" s="40">
        <v>1</v>
      </c>
      <c r="Q29" s="41">
        <f t="shared" si="18"/>
        <v>1.8181818181818181E-2</v>
      </c>
      <c r="R29" s="40"/>
      <c r="S29" s="41">
        <f t="shared" si="19"/>
        <v>0</v>
      </c>
      <c r="T29" s="40">
        <v>3</v>
      </c>
      <c r="U29" s="41">
        <f t="shared" si="20"/>
        <v>5.3571428571428568E-2</v>
      </c>
      <c r="V29" s="42">
        <f t="shared" si="21"/>
        <v>5</v>
      </c>
      <c r="W29" s="43">
        <f t="shared" si="22"/>
        <v>0.11523150762281197</v>
      </c>
      <c r="X29" s="40">
        <v>20</v>
      </c>
      <c r="Y29" s="41">
        <f t="shared" si="23"/>
        <v>5.9701492537313432E-2</v>
      </c>
      <c r="AA29" s="38"/>
      <c r="AC29" s="38"/>
      <c r="AE29" s="38"/>
      <c r="AG29" s="38"/>
    </row>
    <row r="30" spans="1:45" x14ac:dyDescent="0.25">
      <c r="A30" s="44" t="s">
        <v>88</v>
      </c>
      <c r="B30" s="40"/>
      <c r="C30" s="41">
        <f t="shared" si="11"/>
        <v>0</v>
      </c>
      <c r="D30" s="40"/>
      <c r="E30" s="41">
        <f t="shared" si="12"/>
        <v>0</v>
      </c>
      <c r="F30" s="40"/>
      <c r="G30" s="41">
        <f t="shared" si="13"/>
        <v>0</v>
      </c>
      <c r="H30" s="40">
        <v>4</v>
      </c>
      <c r="I30" s="41">
        <f t="shared" si="14"/>
        <v>6.8965517241379309E-2</v>
      </c>
      <c r="J30" s="42">
        <f t="shared" si="15"/>
        <v>4</v>
      </c>
      <c r="K30" s="43">
        <f t="shared" si="15"/>
        <v>6.8965517241379309E-2</v>
      </c>
      <c r="L30" s="40"/>
      <c r="M30" s="41">
        <f t="shared" si="16"/>
        <v>0</v>
      </c>
      <c r="N30" s="40"/>
      <c r="O30" s="41">
        <f t="shared" si="17"/>
        <v>0</v>
      </c>
      <c r="P30" s="40"/>
      <c r="Q30" s="41">
        <f t="shared" si="18"/>
        <v>0</v>
      </c>
      <c r="R30" s="40"/>
      <c r="S30" s="41">
        <f t="shared" si="19"/>
        <v>0</v>
      </c>
      <c r="T30" s="40"/>
      <c r="U30" s="41">
        <f t="shared" si="20"/>
        <v>0</v>
      </c>
      <c r="V30" s="42">
        <f t="shared" si="21"/>
        <v>0</v>
      </c>
      <c r="W30" s="43">
        <f t="shared" si="22"/>
        <v>0</v>
      </c>
      <c r="X30" s="40">
        <v>4</v>
      </c>
      <c r="Y30" s="41">
        <f t="shared" si="23"/>
        <v>1.1940298507462687E-2</v>
      </c>
      <c r="AA30" s="38"/>
      <c r="AC30" s="38"/>
      <c r="AE30" s="38"/>
      <c r="AG30" s="38"/>
    </row>
    <row r="31" spans="1:45" x14ac:dyDescent="0.25">
      <c r="A31" s="44" t="s">
        <v>90</v>
      </c>
      <c r="B31" s="40"/>
      <c r="C31" s="41">
        <f t="shared" si="11"/>
        <v>0</v>
      </c>
      <c r="D31" s="40"/>
      <c r="E31" s="41">
        <f t="shared" si="12"/>
        <v>0</v>
      </c>
      <c r="F31" s="40"/>
      <c r="G31" s="41">
        <f t="shared" si="13"/>
        <v>0</v>
      </c>
      <c r="H31" s="40">
        <v>1</v>
      </c>
      <c r="I31" s="41">
        <f t="shared" si="14"/>
        <v>1.7241379310344827E-2</v>
      </c>
      <c r="J31" s="42">
        <f t="shared" si="15"/>
        <v>1</v>
      </c>
      <c r="K31" s="43">
        <f t="shared" si="15"/>
        <v>1.7241379310344827E-2</v>
      </c>
      <c r="L31" s="40"/>
      <c r="M31" s="41">
        <f t="shared" si="16"/>
        <v>0</v>
      </c>
      <c r="N31" s="40"/>
      <c r="O31" s="41">
        <f t="shared" si="17"/>
        <v>0</v>
      </c>
      <c r="P31" s="40"/>
      <c r="Q31" s="41">
        <f t="shared" si="18"/>
        <v>0</v>
      </c>
      <c r="R31" s="40"/>
      <c r="S31" s="41">
        <f t="shared" si="19"/>
        <v>0</v>
      </c>
      <c r="T31" s="40">
        <v>1</v>
      </c>
      <c r="U31" s="41">
        <f t="shared" si="20"/>
        <v>1.7857142857142856E-2</v>
      </c>
      <c r="V31" s="42">
        <f t="shared" si="21"/>
        <v>1</v>
      </c>
      <c r="W31" s="43">
        <f t="shared" si="22"/>
        <v>1.7857142857142856E-2</v>
      </c>
      <c r="X31" s="40">
        <v>2</v>
      </c>
      <c r="Y31" s="41">
        <f t="shared" si="23"/>
        <v>5.9701492537313433E-3</v>
      </c>
      <c r="AA31" s="38"/>
      <c r="AC31" s="38"/>
      <c r="AE31" s="38"/>
      <c r="AG31" s="38"/>
    </row>
    <row r="32" spans="1:45" x14ac:dyDescent="0.25">
      <c r="A32" s="44" t="s">
        <v>86</v>
      </c>
      <c r="B32" s="40"/>
      <c r="C32" s="41">
        <f t="shared" si="11"/>
        <v>0</v>
      </c>
      <c r="D32" s="40">
        <v>8</v>
      </c>
      <c r="E32" s="41">
        <f t="shared" si="12"/>
        <v>0.44444444444444442</v>
      </c>
      <c r="F32" s="40">
        <v>12</v>
      </c>
      <c r="G32" s="41">
        <f t="shared" si="13"/>
        <v>0.23529411764705882</v>
      </c>
      <c r="H32" s="40">
        <v>29</v>
      </c>
      <c r="I32" s="41">
        <f t="shared" si="14"/>
        <v>0.5</v>
      </c>
      <c r="J32" s="42">
        <f t="shared" si="15"/>
        <v>49</v>
      </c>
      <c r="K32" s="43">
        <f t="shared" si="15"/>
        <v>1.1797385620915033</v>
      </c>
      <c r="L32" s="40">
        <v>6</v>
      </c>
      <c r="M32" s="41">
        <f t="shared" si="16"/>
        <v>0.2608695652173913</v>
      </c>
      <c r="N32" s="40">
        <v>3</v>
      </c>
      <c r="O32" s="41">
        <f t="shared" si="17"/>
        <v>0.1</v>
      </c>
      <c r="P32" s="40">
        <v>5</v>
      </c>
      <c r="Q32" s="41">
        <f t="shared" si="18"/>
        <v>9.0909090909090912E-2</v>
      </c>
      <c r="R32" s="40">
        <v>5</v>
      </c>
      <c r="S32" s="41">
        <f t="shared" si="19"/>
        <v>0.11627906976744186</v>
      </c>
      <c r="T32" s="40">
        <v>5</v>
      </c>
      <c r="U32" s="41">
        <f t="shared" si="20"/>
        <v>8.9285714285714288E-2</v>
      </c>
      <c r="V32" s="42">
        <f t="shared" si="21"/>
        <v>24</v>
      </c>
      <c r="W32" s="43">
        <f t="shared" si="22"/>
        <v>0.65734344017963842</v>
      </c>
      <c r="X32" s="40">
        <v>73</v>
      </c>
      <c r="Y32" s="41">
        <f t="shared" si="23"/>
        <v>0.21791044776119403</v>
      </c>
      <c r="AA32" s="38"/>
      <c r="AC32" s="38"/>
      <c r="AE32" s="38"/>
      <c r="AG32" s="38"/>
    </row>
    <row r="33" spans="1:33" x14ac:dyDescent="0.25">
      <c r="A33" s="44" t="s">
        <v>81</v>
      </c>
      <c r="B33" s="40">
        <v>1</v>
      </c>
      <c r="C33" s="41">
        <f t="shared" si="11"/>
        <v>1</v>
      </c>
      <c r="D33" s="40">
        <v>2</v>
      </c>
      <c r="E33" s="41">
        <f t="shared" si="12"/>
        <v>0.1111111111111111</v>
      </c>
      <c r="F33" s="40">
        <v>12</v>
      </c>
      <c r="G33" s="41">
        <f t="shared" si="13"/>
        <v>0.23529411764705882</v>
      </c>
      <c r="H33" s="40">
        <v>12</v>
      </c>
      <c r="I33" s="41">
        <f t="shared" si="14"/>
        <v>0.20689655172413793</v>
      </c>
      <c r="J33" s="42">
        <f t="shared" si="15"/>
        <v>27</v>
      </c>
      <c r="K33" s="43">
        <f t="shared" si="15"/>
        <v>1.5533017804823079</v>
      </c>
      <c r="L33" s="40">
        <v>4</v>
      </c>
      <c r="M33" s="41">
        <f t="shared" si="16"/>
        <v>0.17391304347826086</v>
      </c>
      <c r="N33" s="40">
        <v>14</v>
      </c>
      <c r="O33" s="41">
        <f t="shared" si="17"/>
        <v>0.46666666666666667</v>
      </c>
      <c r="P33" s="40">
        <v>2</v>
      </c>
      <c r="Q33" s="41">
        <f t="shared" si="18"/>
        <v>3.6363636363636362E-2</v>
      </c>
      <c r="R33" s="40">
        <v>8</v>
      </c>
      <c r="S33" s="41">
        <f t="shared" si="19"/>
        <v>0.18604651162790697</v>
      </c>
      <c r="T33" s="40">
        <v>3</v>
      </c>
      <c r="U33" s="41">
        <f t="shared" si="20"/>
        <v>5.3571428571428568E-2</v>
      </c>
      <c r="V33" s="42">
        <f t="shared" si="21"/>
        <v>31</v>
      </c>
      <c r="W33" s="43">
        <f t="shared" si="22"/>
        <v>0.91656128670789949</v>
      </c>
      <c r="X33" s="40">
        <v>58</v>
      </c>
      <c r="Y33" s="41">
        <f t="shared" si="23"/>
        <v>0.17313432835820897</v>
      </c>
      <c r="AA33" s="38"/>
      <c r="AC33" s="38"/>
      <c r="AE33" s="38"/>
      <c r="AG33" s="38"/>
    </row>
    <row r="34" spans="1:33" x14ac:dyDescent="0.25">
      <c r="A34" s="45" t="s">
        <v>83</v>
      </c>
      <c r="B34" s="40"/>
      <c r="C34" s="41">
        <f t="shared" si="11"/>
        <v>0</v>
      </c>
      <c r="D34" s="40">
        <v>1</v>
      </c>
      <c r="E34" s="41">
        <f t="shared" si="12"/>
        <v>5.5555555555555552E-2</v>
      </c>
      <c r="F34" s="40">
        <v>3</v>
      </c>
      <c r="G34" s="41">
        <f t="shared" si="13"/>
        <v>5.8823529411764705E-2</v>
      </c>
      <c r="H34" s="40">
        <v>5</v>
      </c>
      <c r="I34" s="41">
        <f>H34/$H$35</f>
        <v>8.6206896551724144E-2</v>
      </c>
      <c r="J34" s="42">
        <f t="shared" si="15"/>
        <v>9</v>
      </c>
      <c r="K34" s="43">
        <f t="shared" si="15"/>
        <v>0.20058598151904439</v>
      </c>
      <c r="L34" s="40"/>
      <c r="M34" s="41">
        <f t="shared" si="16"/>
        <v>0</v>
      </c>
      <c r="N34" s="40">
        <v>7</v>
      </c>
      <c r="O34" s="41">
        <f t="shared" si="17"/>
        <v>0.23333333333333334</v>
      </c>
      <c r="P34" s="40">
        <v>16</v>
      </c>
      <c r="Q34" s="41">
        <f t="shared" si="18"/>
        <v>0.29090909090909089</v>
      </c>
      <c r="R34" s="40">
        <v>6</v>
      </c>
      <c r="S34" s="41">
        <f t="shared" si="19"/>
        <v>0.13953488372093023</v>
      </c>
      <c r="T34" s="40">
        <v>15</v>
      </c>
      <c r="U34" s="41">
        <f t="shared" si="20"/>
        <v>0.26785714285714285</v>
      </c>
      <c r="V34" s="42">
        <f t="shared" si="21"/>
        <v>44</v>
      </c>
      <c r="W34" s="43">
        <f t="shared" si="22"/>
        <v>0.93163445082049723</v>
      </c>
      <c r="X34" s="40">
        <v>53</v>
      </c>
      <c r="Y34" s="41">
        <f t="shared" si="23"/>
        <v>0.15820895522388059</v>
      </c>
      <c r="AA34" s="38"/>
      <c r="AC34" s="38"/>
      <c r="AE34" s="38"/>
      <c r="AG34" s="38"/>
    </row>
    <row r="35" spans="1:33" x14ac:dyDescent="0.25">
      <c r="A35" s="36" t="s">
        <v>266</v>
      </c>
      <c r="B35" s="37">
        <f>SUM(B21:B34)</f>
        <v>1</v>
      </c>
      <c r="C35" s="31">
        <f t="shared" ref="C35:Y35" si="24">SUM(C21:C34)</f>
        <v>1</v>
      </c>
      <c r="D35" s="37">
        <f t="shared" si="24"/>
        <v>18</v>
      </c>
      <c r="E35" s="31">
        <f t="shared" si="24"/>
        <v>1</v>
      </c>
      <c r="F35" s="37">
        <f t="shared" si="24"/>
        <v>51</v>
      </c>
      <c r="G35" s="31">
        <f t="shared" si="24"/>
        <v>1</v>
      </c>
      <c r="H35" s="37">
        <f t="shared" si="24"/>
        <v>58</v>
      </c>
      <c r="I35" s="31">
        <f t="shared" si="24"/>
        <v>1</v>
      </c>
      <c r="J35" s="37">
        <f t="shared" si="24"/>
        <v>128</v>
      </c>
      <c r="K35" s="31">
        <f t="shared" si="24"/>
        <v>4</v>
      </c>
      <c r="L35" s="37">
        <f t="shared" si="24"/>
        <v>23</v>
      </c>
      <c r="M35" s="31">
        <f t="shared" si="24"/>
        <v>0.99999999999999989</v>
      </c>
      <c r="N35" s="37">
        <f t="shared" si="24"/>
        <v>30</v>
      </c>
      <c r="O35" s="31">
        <f t="shared" si="24"/>
        <v>1</v>
      </c>
      <c r="P35" s="37">
        <f t="shared" si="24"/>
        <v>55</v>
      </c>
      <c r="Q35" s="31">
        <f t="shared" si="24"/>
        <v>1</v>
      </c>
      <c r="R35" s="37">
        <f t="shared" si="24"/>
        <v>43</v>
      </c>
      <c r="S35" s="31">
        <f t="shared" si="24"/>
        <v>1</v>
      </c>
      <c r="T35" s="37">
        <f t="shared" si="24"/>
        <v>56</v>
      </c>
      <c r="U35" s="31">
        <f t="shared" si="24"/>
        <v>1</v>
      </c>
      <c r="V35" s="37">
        <f t="shared" si="24"/>
        <v>207</v>
      </c>
      <c r="W35" s="31">
        <f t="shared" si="24"/>
        <v>5</v>
      </c>
      <c r="X35" s="37">
        <f t="shared" si="24"/>
        <v>335</v>
      </c>
      <c r="Y35" s="31">
        <f t="shared" si="24"/>
        <v>1</v>
      </c>
      <c r="AA35" s="38"/>
      <c r="AC35" s="38"/>
      <c r="AE35" s="38"/>
      <c r="AG35" s="38"/>
    </row>
    <row r="37" spans="1:33" x14ac:dyDescent="0.25">
      <c r="I37" s="38" t="s">
        <v>275</v>
      </c>
    </row>
    <row r="38" spans="1:33" x14ac:dyDescent="0.25">
      <c r="H38" t="s">
        <v>276</v>
      </c>
      <c r="I38" s="38">
        <f>SUM(C22,E22,G22,C29,E29,G29,C32:C34,E32:E34,G32:G34)/3</f>
        <v>0.94226579520697162</v>
      </c>
    </row>
    <row r="39" spans="1:33" x14ac:dyDescent="0.25">
      <c r="H39" t="s">
        <v>277</v>
      </c>
      <c r="I39" s="38">
        <f>SUM(I22,I30,I32:I34)</f>
        <v>0.94827586206896552</v>
      </c>
    </row>
    <row r="40" spans="1:33" x14ac:dyDescent="0.25">
      <c r="H40" t="s">
        <v>278</v>
      </c>
      <c r="I40" s="38">
        <f>SUM(M22,O22,Q22,S22,M30,O30,Q30,S30,M32:M34,O32:O34,Q32:Q34,S32:S34)/4</f>
        <v>0.76272865153047154</v>
      </c>
    </row>
    <row r="41" spans="1:33" x14ac:dyDescent="0.25">
      <c r="H41" t="s">
        <v>279</v>
      </c>
      <c r="I41" s="38">
        <f>SUM(U22,U30,U32:U34)</f>
        <v>0.6607142857142857</v>
      </c>
    </row>
  </sheetData>
  <mergeCells count="26">
    <mergeCell ref="A1:Y1"/>
    <mergeCell ref="A2:A3"/>
    <mergeCell ref="B2:C2"/>
    <mergeCell ref="D2:E2"/>
    <mergeCell ref="F2:G2"/>
    <mergeCell ref="H2:I2"/>
    <mergeCell ref="L2:M2"/>
    <mergeCell ref="N2:O2"/>
    <mergeCell ref="P2:Q2"/>
    <mergeCell ref="R2:S2"/>
    <mergeCell ref="X19:Y19"/>
    <mergeCell ref="T2:U2"/>
    <mergeCell ref="X2:Y2"/>
    <mergeCell ref="A18:Y18"/>
    <mergeCell ref="A19:A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topLeftCell="A4" workbookViewId="0">
      <selection activeCell="B6" sqref="B6:E6"/>
    </sheetView>
  </sheetViews>
  <sheetFormatPr defaultRowHeight="15" x14ac:dyDescent="0.25"/>
  <cols>
    <col min="1" max="1" width="29.140625" customWidth="1"/>
    <col min="2" max="2" width="16.28515625" customWidth="1"/>
    <col min="3" max="5" width="3" customWidth="1"/>
    <col min="6" max="6" width="11.28515625" customWidth="1"/>
    <col min="7" max="9" width="8.42578125" customWidth="1"/>
    <col min="10" max="10" width="9.5703125" bestFit="1" customWidth="1"/>
    <col min="11" max="12" width="11.28515625" bestFit="1" customWidth="1"/>
  </cols>
  <sheetData>
    <row r="2" spans="1:8" x14ac:dyDescent="0.25">
      <c r="A2" s="46" t="s">
        <v>5</v>
      </c>
      <c r="B2" t="s">
        <v>78</v>
      </c>
    </row>
    <row r="4" spans="1:8" x14ac:dyDescent="0.25">
      <c r="A4" s="46" t="s">
        <v>282</v>
      </c>
      <c r="B4" s="46" t="s">
        <v>281</v>
      </c>
    </row>
    <row r="5" spans="1:8" x14ac:dyDescent="0.25">
      <c r="A5" s="46" t="s">
        <v>280</v>
      </c>
      <c r="B5">
        <v>1</v>
      </c>
      <c r="C5">
        <v>2</v>
      </c>
      <c r="D5">
        <v>3</v>
      </c>
      <c r="E5">
        <v>4</v>
      </c>
    </row>
    <row r="6" spans="1:8" x14ac:dyDescent="0.25">
      <c r="A6" s="47" t="s">
        <v>129</v>
      </c>
      <c r="B6" s="48">
        <v>40</v>
      </c>
      <c r="C6" s="48">
        <v>51</v>
      </c>
      <c r="D6" s="48">
        <v>38</v>
      </c>
      <c r="E6" s="48">
        <v>1</v>
      </c>
      <c r="F6">
        <f>AVERAGE(B6:E6)</f>
        <v>32.5</v>
      </c>
      <c r="G6">
        <f>STDEV(B6:E6)</f>
        <v>21.763884457207237</v>
      </c>
      <c r="H6">
        <f>G6/SQRT(4)</f>
        <v>10.881942228603618</v>
      </c>
    </row>
    <row r="7" spans="1:8" x14ac:dyDescent="0.25">
      <c r="A7" s="49" t="s">
        <v>166</v>
      </c>
      <c r="B7" s="48"/>
      <c r="C7" s="48">
        <v>3</v>
      </c>
      <c r="D7" s="48"/>
      <c r="E7" s="48"/>
    </row>
    <row r="8" spans="1:8" x14ac:dyDescent="0.25">
      <c r="A8" s="49" t="s">
        <v>90</v>
      </c>
      <c r="B8" s="48">
        <v>4</v>
      </c>
      <c r="C8" s="48"/>
      <c r="D8" s="48"/>
      <c r="E8" s="48"/>
    </row>
    <row r="9" spans="1:8" x14ac:dyDescent="0.25">
      <c r="A9" s="49" t="s">
        <v>86</v>
      </c>
      <c r="B9" s="48">
        <v>33</v>
      </c>
      <c r="C9" s="48">
        <v>45</v>
      </c>
      <c r="D9" s="48">
        <v>31</v>
      </c>
      <c r="E9" s="48"/>
    </row>
    <row r="10" spans="1:8" x14ac:dyDescent="0.25">
      <c r="A10" s="49" t="s">
        <v>81</v>
      </c>
      <c r="B10" s="48">
        <v>3</v>
      </c>
      <c r="C10" s="48">
        <v>3</v>
      </c>
      <c r="D10" s="48">
        <v>7</v>
      </c>
      <c r="E10" s="48">
        <v>1</v>
      </c>
    </row>
    <row r="11" spans="1:8" x14ac:dyDescent="0.25">
      <c r="A11" s="47" t="s">
        <v>69</v>
      </c>
      <c r="B11" s="48">
        <v>18</v>
      </c>
      <c r="C11" s="48">
        <v>40</v>
      </c>
      <c r="D11" s="48">
        <v>21</v>
      </c>
      <c r="E11" s="48">
        <v>18</v>
      </c>
      <c r="F11">
        <f>AVERAGE(B11:E11)</f>
        <v>24.25</v>
      </c>
      <c r="G11">
        <f>STDEV(B11:E11)</f>
        <v>10.594810050208546</v>
      </c>
      <c r="H11">
        <f>G11/SQRT(4)</f>
        <v>5.2974050251042728</v>
      </c>
    </row>
    <row r="12" spans="1:8" x14ac:dyDescent="0.25">
      <c r="A12" s="49" t="s">
        <v>79</v>
      </c>
      <c r="B12" s="48">
        <v>1</v>
      </c>
      <c r="C12" s="48">
        <v>1</v>
      </c>
      <c r="D12" s="48">
        <v>1</v>
      </c>
      <c r="E12" s="48">
        <v>1</v>
      </c>
    </row>
    <row r="13" spans="1:8" x14ac:dyDescent="0.25">
      <c r="A13" s="49" t="s">
        <v>87</v>
      </c>
      <c r="B13" s="48">
        <v>1</v>
      </c>
      <c r="C13" s="48">
        <v>1</v>
      </c>
      <c r="D13" s="48">
        <v>1</v>
      </c>
      <c r="E13" s="48">
        <v>1</v>
      </c>
    </row>
    <row r="14" spans="1:8" x14ac:dyDescent="0.25">
      <c r="A14" s="49" t="s">
        <v>89</v>
      </c>
      <c r="B14" s="48">
        <v>5</v>
      </c>
      <c r="C14" s="48">
        <v>4</v>
      </c>
      <c r="D14" s="48">
        <v>5</v>
      </c>
      <c r="E14" s="48">
        <v>5</v>
      </c>
    </row>
    <row r="15" spans="1:8" x14ac:dyDescent="0.25">
      <c r="A15" s="49" t="s">
        <v>86</v>
      </c>
      <c r="B15" s="48">
        <v>8</v>
      </c>
      <c r="C15" s="48">
        <v>31</v>
      </c>
      <c r="D15" s="48">
        <v>11</v>
      </c>
      <c r="E15" s="48">
        <v>8</v>
      </c>
    </row>
    <row r="16" spans="1:8" x14ac:dyDescent="0.25">
      <c r="A16" s="49" t="s">
        <v>81</v>
      </c>
      <c r="B16" s="48">
        <v>2</v>
      </c>
      <c r="C16" s="48">
        <v>2</v>
      </c>
      <c r="D16" s="48">
        <v>2</v>
      </c>
      <c r="E16" s="48">
        <v>2</v>
      </c>
    </row>
    <row r="17" spans="1:8" x14ac:dyDescent="0.25">
      <c r="A17" s="49" t="s">
        <v>83</v>
      </c>
      <c r="B17" s="48">
        <v>1</v>
      </c>
      <c r="C17" s="48">
        <v>1</v>
      </c>
      <c r="D17" s="48">
        <v>1</v>
      </c>
      <c r="E17" s="48">
        <v>1</v>
      </c>
    </row>
    <row r="18" spans="1:8" x14ac:dyDescent="0.25">
      <c r="A18" s="47" t="s">
        <v>73</v>
      </c>
      <c r="B18" s="48">
        <v>45</v>
      </c>
      <c r="C18" s="48">
        <v>55</v>
      </c>
      <c r="D18" s="48">
        <v>63</v>
      </c>
      <c r="E18" s="48">
        <v>51</v>
      </c>
      <c r="F18">
        <f>AVERAGE(B18:E18)</f>
        <v>53.5</v>
      </c>
      <c r="G18">
        <f>STDEV(B18:E18)</f>
        <v>7.5498344352707498</v>
      </c>
      <c r="H18">
        <f>G18/SQRT(4)</f>
        <v>3.7749172176353749</v>
      </c>
    </row>
    <row r="19" spans="1:8" x14ac:dyDescent="0.25">
      <c r="A19" s="49" t="s">
        <v>79</v>
      </c>
      <c r="B19" s="48">
        <v>6</v>
      </c>
      <c r="C19" s="48">
        <v>7</v>
      </c>
      <c r="D19" s="48">
        <v>15</v>
      </c>
      <c r="E19" s="48">
        <v>8</v>
      </c>
    </row>
    <row r="20" spans="1:8" x14ac:dyDescent="0.25">
      <c r="A20" s="49" t="s">
        <v>103</v>
      </c>
      <c r="B20" s="48">
        <v>1</v>
      </c>
      <c r="C20" s="48">
        <v>2</v>
      </c>
      <c r="D20" s="48">
        <v>1</v>
      </c>
      <c r="E20" s="48">
        <v>1</v>
      </c>
    </row>
    <row r="21" spans="1:8" x14ac:dyDescent="0.25">
      <c r="A21" s="49" t="s">
        <v>152</v>
      </c>
      <c r="B21" s="48">
        <v>1</v>
      </c>
      <c r="C21" s="48"/>
      <c r="D21" s="48"/>
      <c r="E21" s="48"/>
    </row>
    <row r="22" spans="1:8" x14ac:dyDescent="0.25">
      <c r="A22" s="49" t="s">
        <v>92</v>
      </c>
      <c r="B22" s="48">
        <v>2</v>
      </c>
      <c r="C22" s="48">
        <v>1</v>
      </c>
      <c r="D22" s="48">
        <v>1</v>
      </c>
      <c r="E22" s="48">
        <v>1</v>
      </c>
    </row>
    <row r="23" spans="1:8" x14ac:dyDescent="0.25">
      <c r="A23" s="49" t="s">
        <v>87</v>
      </c>
      <c r="B23" s="48">
        <v>3</v>
      </c>
      <c r="C23" s="48">
        <v>6</v>
      </c>
      <c r="D23" s="48">
        <v>4</v>
      </c>
      <c r="E23" s="48">
        <v>4</v>
      </c>
    </row>
    <row r="24" spans="1:8" x14ac:dyDescent="0.25">
      <c r="A24" s="49" t="s">
        <v>89</v>
      </c>
      <c r="B24" s="48">
        <v>5</v>
      </c>
      <c r="C24" s="48">
        <v>9</v>
      </c>
      <c r="D24" s="48">
        <v>16</v>
      </c>
      <c r="E24" s="48">
        <v>10</v>
      </c>
    </row>
    <row r="25" spans="1:8" x14ac:dyDescent="0.25">
      <c r="A25" s="49" t="s">
        <v>88</v>
      </c>
      <c r="B25" s="48"/>
      <c r="C25" s="48">
        <v>1</v>
      </c>
      <c r="D25" s="48"/>
      <c r="E25" s="48"/>
    </row>
    <row r="26" spans="1:8" x14ac:dyDescent="0.25">
      <c r="A26" s="49" t="s">
        <v>90</v>
      </c>
      <c r="B26" s="48"/>
      <c r="C26" s="48">
        <v>1</v>
      </c>
      <c r="D26" s="48"/>
      <c r="E26" s="48"/>
    </row>
    <row r="27" spans="1:8" x14ac:dyDescent="0.25">
      <c r="A27" s="49" t="s">
        <v>86</v>
      </c>
      <c r="B27" s="48">
        <v>11</v>
      </c>
      <c r="C27" s="48">
        <v>12</v>
      </c>
      <c r="D27" s="48">
        <v>9</v>
      </c>
      <c r="E27" s="48">
        <v>12</v>
      </c>
    </row>
    <row r="28" spans="1:8" x14ac:dyDescent="0.25">
      <c r="A28" s="49" t="s">
        <v>81</v>
      </c>
      <c r="B28" s="48">
        <v>14</v>
      </c>
      <c r="C28" s="48">
        <v>13</v>
      </c>
      <c r="D28" s="48">
        <v>13</v>
      </c>
      <c r="E28" s="48">
        <v>12</v>
      </c>
    </row>
    <row r="29" spans="1:8" x14ac:dyDescent="0.25">
      <c r="A29" s="49" t="s">
        <v>83</v>
      </c>
      <c r="B29" s="48">
        <v>2</v>
      </c>
      <c r="C29" s="48">
        <v>3</v>
      </c>
      <c r="D29" s="48">
        <v>4</v>
      </c>
      <c r="E29" s="48">
        <v>3</v>
      </c>
    </row>
    <row r="30" spans="1:8" x14ac:dyDescent="0.25">
      <c r="A30" s="47" t="s">
        <v>30</v>
      </c>
      <c r="B30" s="48">
        <v>53</v>
      </c>
      <c r="C30" s="48">
        <v>37</v>
      </c>
      <c r="D30" s="48">
        <v>42</v>
      </c>
      <c r="E30" s="48">
        <v>58</v>
      </c>
      <c r="F30">
        <f>AVERAGE(B30:E30)</f>
        <v>47.5</v>
      </c>
      <c r="G30">
        <f>STDEV(B30:E30)</f>
        <v>9.6781540939719832</v>
      </c>
      <c r="H30">
        <f>G30/SQRT(4)</f>
        <v>4.8390770469859916</v>
      </c>
    </row>
    <row r="31" spans="1:8" x14ac:dyDescent="0.25">
      <c r="A31" s="49" t="s">
        <v>79</v>
      </c>
      <c r="B31" s="48">
        <v>5</v>
      </c>
      <c r="C31" s="48">
        <v>4</v>
      </c>
      <c r="D31" s="48">
        <v>4</v>
      </c>
      <c r="E31" s="48">
        <v>5</v>
      </c>
    </row>
    <row r="32" spans="1:8" x14ac:dyDescent="0.25">
      <c r="A32" s="49" t="s">
        <v>87</v>
      </c>
      <c r="B32" s="48">
        <v>6</v>
      </c>
      <c r="C32" s="48">
        <v>4</v>
      </c>
      <c r="D32" s="48">
        <v>4</v>
      </c>
      <c r="E32" s="48">
        <v>2</v>
      </c>
    </row>
    <row r="33" spans="1:8" x14ac:dyDescent="0.25">
      <c r="A33" s="49" t="s">
        <v>89</v>
      </c>
      <c r="B33" s="48">
        <v>1</v>
      </c>
      <c r="C33" s="48"/>
      <c r="D33" s="48"/>
      <c r="E33" s="48"/>
    </row>
    <row r="34" spans="1:8" x14ac:dyDescent="0.25">
      <c r="A34" s="49" t="s">
        <v>88</v>
      </c>
      <c r="B34" s="48">
        <v>8</v>
      </c>
      <c r="C34" s="48">
        <v>9</v>
      </c>
      <c r="D34" s="48">
        <v>7</v>
      </c>
      <c r="E34" s="48">
        <v>4</v>
      </c>
    </row>
    <row r="35" spans="1:8" x14ac:dyDescent="0.25">
      <c r="A35" s="49" t="s">
        <v>90</v>
      </c>
      <c r="B35" s="48">
        <v>2</v>
      </c>
      <c r="C35" s="48"/>
      <c r="D35" s="48"/>
      <c r="E35" s="48">
        <v>1</v>
      </c>
    </row>
    <row r="36" spans="1:8" x14ac:dyDescent="0.25">
      <c r="A36" s="49" t="s">
        <v>86</v>
      </c>
      <c r="B36" s="48">
        <v>4</v>
      </c>
      <c r="C36" s="48">
        <v>4</v>
      </c>
      <c r="D36" s="48">
        <v>13</v>
      </c>
      <c r="E36" s="48">
        <v>29</v>
      </c>
    </row>
    <row r="37" spans="1:8" x14ac:dyDescent="0.25">
      <c r="A37" s="49" t="s">
        <v>81</v>
      </c>
      <c r="B37" s="48">
        <v>21</v>
      </c>
      <c r="C37" s="48">
        <v>12</v>
      </c>
      <c r="D37" s="48">
        <v>9</v>
      </c>
      <c r="E37" s="48">
        <v>12</v>
      </c>
    </row>
    <row r="38" spans="1:8" x14ac:dyDescent="0.25">
      <c r="A38" s="49" t="s">
        <v>83</v>
      </c>
      <c r="B38" s="48">
        <v>6</v>
      </c>
      <c r="C38" s="48">
        <v>4</v>
      </c>
      <c r="D38" s="48">
        <v>5</v>
      </c>
      <c r="E38" s="48">
        <v>5</v>
      </c>
    </row>
    <row r="39" spans="1:8" x14ac:dyDescent="0.25">
      <c r="A39" s="47" t="s">
        <v>52</v>
      </c>
      <c r="B39" s="48">
        <v>25</v>
      </c>
      <c r="C39" s="48">
        <v>25</v>
      </c>
      <c r="D39" s="48">
        <v>25</v>
      </c>
      <c r="E39" s="48">
        <v>23</v>
      </c>
      <c r="F39">
        <f>AVERAGE(B39:E39)</f>
        <v>24.5</v>
      </c>
      <c r="G39">
        <f>STDEV(B39:E39)</f>
        <v>1</v>
      </c>
      <c r="H39">
        <f>G39/SQRT(4)</f>
        <v>0.5</v>
      </c>
    </row>
    <row r="40" spans="1:8" x14ac:dyDescent="0.25">
      <c r="A40" s="49" t="s">
        <v>79</v>
      </c>
      <c r="B40" s="48">
        <v>2</v>
      </c>
      <c r="C40" s="48">
        <v>3</v>
      </c>
      <c r="D40" s="48">
        <v>5</v>
      </c>
      <c r="E40" s="48">
        <v>2</v>
      </c>
    </row>
    <row r="41" spans="1:8" x14ac:dyDescent="0.25">
      <c r="A41" s="49" t="s">
        <v>103</v>
      </c>
      <c r="B41" s="48">
        <v>3</v>
      </c>
      <c r="C41" s="48">
        <v>5</v>
      </c>
      <c r="D41" s="48">
        <v>3</v>
      </c>
      <c r="E41" s="48">
        <v>3</v>
      </c>
    </row>
    <row r="42" spans="1:8" x14ac:dyDescent="0.25">
      <c r="A42" s="49" t="s">
        <v>107</v>
      </c>
      <c r="B42" s="48">
        <v>1</v>
      </c>
      <c r="C42" s="48"/>
      <c r="D42" s="48">
        <v>1</v>
      </c>
      <c r="E42" s="48">
        <v>1</v>
      </c>
    </row>
    <row r="43" spans="1:8" x14ac:dyDescent="0.25">
      <c r="A43" s="49" t="s">
        <v>92</v>
      </c>
      <c r="B43" s="48">
        <v>4</v>
      </c>
      <c r="C43" s="48">
        <v>4</v>
      </c>
      <c r="D43" s="48">
        <v>3</v>
      </c>
      <c r="E43" s="48">
        <v>4</v>
      </c>
    </row>
    <row r="44" spans="1:8" x14ac:dyDescent="0.25">
      <c r="A44" s="49" t="s">
        <v>87</v>
      </c>
      <c r="B44" s="48">
        <v>1</v>
      </c>
      <c r="C44" s="48">
        <v>1</v>
      </c>
      <c r="D44" s="48">
        <v>1</v>
      </c>
      <c r="E44" s="48">
        <v>1</v>
      </c>
    </row>
    <row r="45" spans="1:8" x14ac:dyDescent="0.25">
      <c r="A45" s="49" t="s">
        <v>110</v>
      </c>
      <c r="B45" s="48">
        <v>1</v>
      </c>
      <c r="C45" s="48">
        <v>1</v>
      </c>
      <c r="D45" s="48">
        <v>1</v>
      </c>
      <c r="E45" s="48">
        <v>1</v>
      </c>
    </row>
    <row r="46" spans="1:8" x14ac:dyDescent="0.25">
      <c r="A46" s="49" t="s">
        <v>89</v>
      </c>
      <c r="B46" s="48"/>
      <c r="C46" s="48"/>
      <c r="D46" s="48"/>
      <c r="E46" s="48">
        <v>1</v>
      </c>
    </row>
    <row r="47" spans="1:8" x14ac:dyDescent="0.25">
      <c r="A47" s="49" t="s">
        <v>90</v>
      </c>
      <c r="B47" s="48">
        <v>2</v>
      </c>
      <c r="C47" s="48"/>
      <c r="D47" s="48"/>
      <c r="E47" s="48"/>
    </row>
    <row r="48" spans="1:8" x14ac:dyDescent="0.25">
      <c r="A48" s="49" t="s">
        <v>86</v>
      </c>
      <c r="B48" s="48">
        <v>5</v>
      </c>
      <c r="C48" s="48">
        <v>5</v>
      </c>
      <c r="D48" s="48">
        <v>6</v>
      </c>
      <c r="E48" s="48">
        <v>6</v>
      </c>
    </row>
    <row r="49" spans="1:8" x14ac:dyDescent="0.25">
      <c r="A49" s="49" t="s">
        <v>81</v>
      </c>
      <c r="B49" s="48">
        <v>5</v>
      </c>
      <c r="C49" s="48">
        <v>5</v>
      </c>
      <c r="D49" s="48">
        <v>5</v>
      </c>
      <c r="E49" s="48">
        <v>4</v>
      </c>
    </row>
    <row r="50" spans="1:8" x14ac:dyDescent="0.25">
      <c r="A50" s="49" t="s">
        <v>83</v>
      </c>
      <c r="B50" s="48">
        <v>1</v>
      </c>
      <c r="C50" s="48">
        <v>1</v>
      </c>
      <c r="D50" s="48"/>
      <c r="E50" s="48"/>
    </row>
    <row r="51" spans="1:8" x14ac:dyDescent="0.25">
      <c r="A51" s="47" t="s">
        <v>56</v>
      </c>
      <c r="B51" s="48">
        <v>37</v>
      </c>
      <c r="C51" s="48">
        <v>34</v>
      </c>
      <c r="D51" s="48">
        <v>27</v>
      </c>
      <c r="E51" s="48">
        <v>30</v>
      </c>
      <c r="F51">
        <f>AVERAGE(B51:E51)</f>
        <v>32</v>
      </c>
      <c r="G51">
        <f>STDEV(B51:E51)</f>
        <v>4.3969686527576393</v>
      </c>
      <c r="H51">
        <f>G51/SQRT(4)</f>
        <v>2.1984843263788196</v>
      </c>
    </row>
    <row r="52" spans="1:8" x14ac:dyDescent="0.25">
      <c r="A52" s="49" t="s">
        <v>79</v>
      </c>
      <c r="B52" s="48">
        <v>3</v>
      </c>
      <c r="C52" s="48">
        <v>4</v>
      </c>
      <c r="D52" s="48">
        <v>4</v>
      </c>
      <c r="E52" s="48">
        <v>3</v>
      </c>
    </row>
    <row r="53" spans="1:8" x14ac:dyDescent="0.25">
      <c r="A53" s="49" t="s">
        <v>112</v>
      </c>
      <c r="B53" s="48">
        <v>1</v>
      </c>
      <c r="C53" s="48">
        <v>1</v>
      </c>
      <c r="D53" s="48">
        <v>1</v>
      </c>
      <c r="E53" s="48">
        <v>1</v>
      </c>
    </row>
    <row r="54" spans="1:8" x14ac:dyDescent="0.25">
      <c r="A54" s="49" t="s">
        <v>87</v>
      </c>
      <c r="B54" s="48">
        <v>2</v>
      </c>
      <c r="C54" s="48">
        <v>3</v>
      </c>
      <c r="D54" s="48">
        <v>2</v>
      </c>
      <c r="E54" s="48">
        <v>2</v>
      </c>
    </row>
    <row r="55" spans="1:8" x14ac:dyDescent="0.25">
      <c r="A55" s="49" t="s">
        <v>89</v>
      </c>
      <c r="B55" s="48">
        <v>2</v>
      </c>
      <c r="C55" s="48">
        <v>1</v>
      </c>
      <c r="D55" s="48"/>
      <c r="E55" s="48"/>
    </row>
    <row r="56" spans="1:8" x14ac:dyDescent="0.25">
      <c r="A56" s="49" t="s">
        <v>90</v>
      </c>
      <c r="B56" s="48">
        <v>4</v>
      </c>
      <c r="C56" s="48"/>
      <c r="D56" s="48"/>
      <c r="E56" s="48"/>
    </row>
    <row r="57" spans="1:8" x14ac:dyDescent="0.25">
      <c r="A57" s="49" t="s">
        <v>86</v>
      </c>
      <c r="B57" s="48">
        <v>1</v>
      </c>
      <c r="C57" s="48">
        <v>4</v>
      </c>
      <c r="D57" s="48"/>
      <c r="E57" s="48">
        <v>3</v>
      </c>
    </row>
    <row r="58" spans="1:8" x14ac:dyDescent="0.25">
      <c r="A58" s="49" t="s">
        <v>81</v>
      </c>
      <c r="B58" s="48">
        <v>16</v>
      </c>
      <c r="C58" s="48">
        <v>14</v>
      </c>
      <c r="D58" s="48">
        <v>14</v>
      </c>
      <c r="E58" s="48">
        <v>14</v>
      </c>
    </row>
    <row r="59" spans="1:8" x14ac:dyDescent="0.25">
      <c r="A59" s="49" t="s">
        <v>83</v>
      </c>
      <c r="B59" s="48">
        <v>8</v>
      </c>
      <c r="C59" s="48">
        <v>7</v>
      </c>
      <c r="D59" s="48">
        <v>6</v>
      </c>
      <c r="E59" s="48">
        <v>7</v>
      </c>
    </row>
    <row r="60" spans="1:8" x14ac:dyDescent="0.25">
      <c r="A60" s="47" t="s">
        <v>61</v>
      </c>
      <c r="B60" s="48">
        <v>51</v>
      </c>
      <c r="C60" s="48">
        <v>54</v>
      </c>
      <c r="D60" s="48">
        <v>47</v>
      </c>
      <c r="E60" s="48">
        <v>55</v>
      </c>
      <c r="F60">
        <f>AVERAGE(B60:E60)</f>
        <v>51.75</v>
      </c>
      <c r="G60">
        <f>STDEV(B60:E60)</f>
        <v>3.5939764421413041</v>
      </c>
      <c r="H60">
        <f>G60/SQRT(4)</f>
        <v>1.796988221070652</v>
      </c>
    </row>
    <row r="61" spans="1:8" x14ac:dyDescent="0.25">
      <c r="A61" s="49" t="s">
        <v>98</v>
      </c>
      <c r="B61" s="48">
        <v>2</v>
      </c>
      <c r="C61" s="48">
        <v>2</v>
      </c>
      <c r="D61" s="48">
        <v>2</v>
      </c>
      <c r="E61" s="48">
        <v>3</v>
      </c>
    </row>
    <row r="62" spans="1:8" x14ac:dyDescent="0.25">
      <c r="A62" s="49" t="s">
        <v>79</v>
      </c>
      <c r="B62" s="48">
        <v>15</v>
      </c>
      <c r="C62" s="48">
        <v>15</v>
      </c>
      <c r="D62" s="48">
        <v>15</v>
      </c>
      <c r="E62" s="48">
        <v>18</v>
      </c>
    </row>
    <row r="63" spans="1:8" x14ac:dyDescent="0.25">
      <c r="A63" s="49" t="s">
        <v>112</v>
      </c>
      <c r="B63" s="48">
        <v>6</v>
      </c>
      <c r="C63" s="48">
        <v>6</v>
      </c>
      <c r="D63" s="48">
        <v>6</v>
      </c>
      <c r="E63" s="48">
        <v>6</v>
      </c>
    </row>
    <row r="64" spans="1:8" x14ac:dyDescent="0.25">
      <c r="A64" s="49" t="s">
        <v>92</v>
      </c>
      <c r="B64" s="48">
        <v>2</v>
      </c>
      <c r="C64" s="48">
        <v>2</v>
      </c>
      <c r="D64" s="48"/>
      <c r="E64" s="48">
        <v>1</v>
      </c>
    </row>
    <row r="65" spans="1:8" x14ac:dyDescent="0.25">
      <c r="A65" s="49" t="s">
        <v>87</v>
      </c>
      <c r="B65" s="48">
        <v>4</v>
      </c>
      <c r="C65" s="48">
        <v>2</v>
      </c>
      <c r="D65" s="48">
        <v>3</v>
      </c>
      <c r="E65" s="48">
        <v>3</v>
      </c>
    </row>
    <row r="66" spans="1:8" x14ac:dyDescent="0.25">
      <c r="A66" s="49" t="s">
        <v>89</v>
      </c>
      <c r="B66" s="48">
        <v>1</v>
      </c>
      <c r="C66" s="48"/>
      <c r="D66" s="48">
        <v>1</v>
      </c>
      <c r="E66" s="48">
        <v>1</v>
      </c>
    </row>
    <row r="67" spans="1:8" x14ac:dyDescent="0.25">
      <c r="A67" s="49" t="s">
        <v>86</v>
      </c>
      <c r="B67" s="48">
        <v>4</v>
      </c>
      <c r="C67" s="48">
        <v>4</v>
      </c>
      <c r="D67" s="48">
        <v>3</v>
      </c>
      <c r="E67" s="48">
        <v>5</v>
      </c>
    </row>
    <row r="68" spans="1:8" x14ac:dyDescent="0.25">
      <c r="A68" s="49" t="s">
        <v>81</v>
      </c>
      <c r="B68" s="48">
        <v>1</v>
      </c>
      <c r="C68" s="48">
        <v>1</v>
      </c>
      <c r="D68" s="48">
        <v>2</v>
      </c>
      <c r="E68" s="48">
        <v>2</v>
      </c>
    </row>
    <row r="69" spans="1:8" x14ac:dyDescent="0.25">
      <c r="A69" s="49" t="s">
        <v>83</v>
      </c>
      <c r="B69" s="48">
        <v>16</v>
      </c>
      <c r="C69" s="48">
        <v>22</v>
      </c>
      <c r="D69" s="48">
        <v>15</v>
      </c>
      <c r="E69" s="48">
        <v>16</v>
      </c>
    </row>
    <row r="70" spans="1:8" x14ac:dyDescent="0.25">
      <c r="A70" s="47" t="s">
        <v>65</v>
      </c>
      <c r="B70" s="48">
        <v>46</v>
      </c>
      <c r="C70" s="48">
        <v>42</v>
      </c>
      <c r="D70" s="48">
        <v>46</v>
      </c>
      <c r="E70" s="48">
        <v>43</v>
      </c>
      <c r="F70">
        <f>AVERAGE(B70:E70)</f>
        <v>44.25</v>
      </c>
      <c r="G70">
        <f>STDEV(B70:E70)</f>
        <v>2.0615528128088303</v>
      </c>
      <c r="H70">
        <f>G70/SQRT(4)</f>
        <v>1.0307764064044151</v>
      </c>
    </row>
    <row r="71" spans="1:8" x14ac:dyDescent="0.25">
      <c r="A71" s="49" t="s">
        <v>79</v>
      </c>
      <c r="B71" s="48">
        <v>17</v>
      </c>
      <c r="C71" s="48">
        <v>17</v>
      </c>
      <c r="D71" s="48">
        <v>21</v>
      </c>
      <c r="E71" s="48">
        <v>19</v>
      </c>
    </row>
    <row r="72" spans="1:8" x14ac:dyDescent="0.25">
      <c r="A72" s="49" t="s">
        <v>112</v>
      </c>
      <c r="B72" s="48">
        <v>1</v>
      </c>
      <c r="C72" s="48">
        <v>1</v>
      </c>
      <c r="D72" s="48">
        <v>1</v>
      </c>
      <c r="E72" s="48">
        <v>1</v>
      </c>
    </row>
    <row r="73" spans="1:8" x14ac:dyDescent="0.25">
      <c r="A73" s="49" t="s">
        <v>87</v>
      </c>
      <c r="B73" s="48">
        <v>3</v>
      </c>
      <c r="C73" s="48">
        <v>4</v>
      </c>
      <c r="D73" s="48">
        <v>3</v>
      </c>
      <c r="E73" s="48">
        <v>4</v>
      </c>
    </row>
    <row r="74" spans="1:8" x14ac:dyDescent="0.25">
      <c r="A74" s="49" t="s">
        <v>89</v>
      </c>
      <c r="B74" s="48">
        <v>1</v>
      </c>
      <c r="C74" s="48"/>
      <c r="D74" s="48"/>
      <c r="E74" s="48"/>
    </row>
    <row r="75" spans="1:8" x14ac:dyDescent="0.25">
      <c r="A75" s="49" t="s">
        <v>88</v>
      </c>
      <c r="B75" s="48"/>
      <c r="C75" s="48">
        <v>1</v>
      </c>
      <c r="D75" s="48"/>
      <c r="E75" s="48"/>
    </row>
    <row r="76" spans="1:8" x14ac:dyDescent="0.25">
      <c r="A76" s="49" t="s">
        <v>90</v>
      </c>
      <c r="B76" s="48"/>
      <c r="C76" s="48">
        <v>1</v>
      </c>
      <c r="D76" s="48"/>
      <c r="E76" s="48"/>
    </row>
    <row r="77" spans="1:8" x14ac:dyDescent="0.25">
      <c r="A77" s="49" t="s">
        <v>86</v>
      </c>
      <c r="B77" s="48">
        <v>10</v>
      </c>
      <c r="C77" s="48">
        <v>6</v>
      </c>
      <c r="D77" s="48">
        <v>5</v>
      </c>
      <c r="E77" s="48">
        <v>5</v>
      </c>
    </row>
    <row r="78" spans="1:8" x14ac:dyDescent="0.25">
      <c r="A78" s="49" t="s">
        <v>81</v>
      </c>
      <c r="B78" s="48">
        <v>9</v>
      </c>
      <c r="C78" s="48">
        <v>8</v>
      </c>
      <c r="D78" s="48">
        <v>11</v>
      </c>
      <c r="E78" s="48">
        <v>8</v>
      </c>
    </row>
    <row r="79" spans="1:8" x14ac:dyDescent="0.25">
      <c r="A79" s="49" t="s">
        <v>83</v>
      </c>
      <c r="B79" s="48">
        <v>5</v>
      </c>
      <c r="C79" s="48">
        <v>4</v>
      </c>
      <c r="D79" s="48">
        <v>5</v>
      </c>
      <c r="E79" s="48">
        <v>6</v>
      </c>
    </row>
    <row r="80" spans="1:8" x14ac:dyDescent="0.25">
      <c r="A80" s="47" t="s">
        <v>25</v>
      </c>
      <c r="B80" s="48">
        <v>52</v>
      </c>
      <c r="C80" s="48">
        <v>53</v>
      </c>
      <c r="D80" s="48">
        <v>45</v>
      </c>
      <c r="E80" s="48">
        <v>56</v>
      </c>
      <c r="F80">
        <f>AVERAGE(B80:E80)</f>
        <v>51.5</v>
      </c>
      <c r="G80">
        <f>STDEV(B80:E80)</f>
        <v>4.6547466812563139</v>
      </c>
      <c r="H80">
        <f>G80/SQRT(4)</f>
        <v>2.3273733406281569</v>
      </c>
    </row>
    <row r="81" spans="1:5" x14ac:dyDescent="0.25">
      <c r="A81" s="49" t="s">
        <v>98</v>
      </c>
      <c r="B81" s="48">
        <v>1</v>
      </c>
      <c r="C81" s="48">
        <v>1</v>
      </c>
      <c r="D81" s="48"/>
      <c r="E81" s="48"/>
    </row>
    <row r="82" spans="1:5" x14ac:dyDescent="0.25">
      <c r="A82" s="49" t="s">
        <v>79</v>
      </c>
      <c r="B82" s="48">
        <v>14</v>
      </c>
      <c r="C82" s="48">
        <v>15</v>
      </c>
      <c r="D82" s="48">
        <v>12</v>
      </c>
      <c r="E82" s="48">
        <v>14</v>
      </c>
    </row>
    <row r="83" spans="1:5" x14ac:dyDescent="0.25">
      <c r="A83" s="49" t="s">
        <v>103</v>
      </c>
      <c r="B83" s="48">
        <v>2</v>
      </c>
      <c r="C83" s="48">
        <v>1</v>
      </c>
      <c r="D83" s="48">
        <v>1</v>
      </c>
      <c r="E83" s="48">
        <v>1</v>
      </c>
    </row>
    <row r="84" spans="1:5" x14ac:dyDescent="0.25">
      <c r="A84" s="49" t="s">
        <v>107</v>
      </c>
      <c r="B84" s="48"/>
      <c r="C84" s="48">
        <v>1</v>
      </c>
      <c r="D84" s="48">
        <v>2</v>
      </c>
      <c r="E84" s="48">
        <v>2</v>
      </c>
    </row>
    <row r="85" spans="1:5" x14ac:dyDescent="0.25">
      <c r="A85" s="49" t="s">
        <v>92</v>
      </c>
      <c r="B85" s="48">
        <v>10</v>
      </c>
      <c r="C85" s="48">
        <v>11</v>
      </c>
      <c r="D85" s="48">
        <v>9</v>
      </c>
      <c r="E85" s="48">
        <v>12</v>
      </c>
    </row>
    <row r="86" spans="1:5" x14ac:dyDescent="0.25">
      <c r="A86" s="49" t="s">
        <v>89</v>
      </c>
      <c r="B86" s="48">
        <v>3</v>
      </c>
      <c r="C86" s="48">
        <v>3</v>
      </c>
      <c r="D86" s="48">
        <v>3</v>
      </c>
      <c r="E86" s="48">
        <v>3</v>
      </c>
    </row>
    <row r="87" spans="1:5" x14ac:dyDescent="0.25">
      <c r="A87" s="49" t="s">
        <v>88</v>
      </c>
      <c r="B87" s="48">
        <v>1</v>
      </c>
      <c r="C87" s="48">
        <v>2</v>
      </c>
      <c r="D87" s="48"/>
      <c r="E87" s="48"/>
    </row>
    <row r="88" spans="1:5" x14ac:dyDescent="0.25">
      <c r="A88" s="49" t="s">
        <v>90</v>
      </c>
      <c r="B88" s="48"/>
      <c r="C88" s="48">
        <v>1</v>
      </c>
      <c r="D88" s="48"/>
      <c r="E88" s="48">
        <v>1</v>
      </c>
    </row>
    <row r="89" spans="1:5" x14ac:dyDescent="0.25">
      <c r="A89" s="49" t="s">
        <v>86</v>
      </c>
      <c r="B89" s="48">
        <v>9</v>
      </c>
      <c r="C89" s="48">
        <v>5</v>
      </c>
      <c r="D89" s="48">
        <v>5</v>
      </c>
      <c r="E89" s="48">
        <v>5</v>
      </c>
    </row>
    <row r="90" spans="1:5" x14ac:dyDescent="0.25">
      <c r="A90" s="49" t="s">
        <v>81</v>
      </c>
      <c r="B90" s="48">
        <v>5</v>
      </c>
      <c r="C90" s="48">
        <v>3</v>
      </c>
      <c r="D90" s="48">
        <v>4</v>
      </c>
      <c r="E90" s="48">
        <v>3</v>
      </c>
    </row>
    <row r="91" spans="1:5" x14ac:dyDescent="0.25">
      <c r="A91" s="49" t="s">
        <v>83</v>
      </c>
      <c r="B91" s="48">
        <v>7</v>
      </c>
      <c r="C91" s="48">
        <v>10</v>
      </c>
      <c r="D91" s="48">
        <v>9</v>
      </c>
      <c r="E91" s="4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85" zoomScaleNormal="85" workbookViewId="0">
      <selection activeCell="G35" sqref="G35"/>
    </sheetView>
  </sheetViews>
  <sheetFormatPr defaultRowHeight="15" x14ac:dyDescent="0.25"/>
  <cols>
    <col min="1" max="1" width="17.42578125" bestFit="1" customWidth="1"/>
    <col min="2" max="2" width="18.140625" customWidth="1"/>
    <col min="3" max="3" width="15" style="38" customWidth="1"/>
    <col min="4" max="4" width="12" customWidth="1"/>
    <col min="8" max="8" width="11.5703125" customWidth="1"/>
    <col min="9" max="9" width="13.85546875" customWidth="1"/>
  </cols>
  <sheetData>
    <row r="1" spans="1:5" x14ac:dyDescent="0.25">
      <c r="A1" s="50" t="s">
        <v>1</v>
      </c>
      <c r="B1" s="52" t="s">
        <v>509</v>
      </c>
    </row>
    <row r="2" spans="1:5" x14ac:dyDescent="0.25">
      <c r="A2" s="52"/>
      <c r="B2" s="52"/>
    </row>
    <row r="3" spans="1:5" x14ac:dyDescent="0.25">
      <c r="A3" s="50" t="s">
        <v>280</v>
      </c>
      <c r="B3" s="52" t="s">
        <v>283</v>
      </c>
      <c r="C3" s="38" t="s">
        <v>284</v>
      </c>
      <c r="D3" t="s">
        <v>285</v>
      </c>
      <c r="E3" t="s">
        <v>287</v>
      </c>
    </row>
    <row r="4" spans="1:5" ht="15.75" thickBot="1" x14ac:dyDescent="0.3">
      <c r="A4" s="131" t="s">
        <v>32</v>
      </c>
      <c r="B4" s="56">
        <v>156.10000000000002</v>
      </c>
      <c r="C4" s="58"/>
    </row>
    <row r="5" spans="1:5" ht="15.75" thickBot="1" x14ac:dyDescent="0.3">
      <c r="A5" s="139" t="s">
        <v>69</v>
      </c>
      <c r="B5" s="138">
        <v>0.65</v>
      </c>
      <c r="C5" s="59">
        <f>AVERAGE(B6:B8)</f>
        <v>0.21666666666666667</v>
      </c>
      <c r="D5">
        <f>STDEV(B6:B8)</f>
        <v>0.11547005383792511</v>
      </c>
      <c r="E5">
        <f>D5/SQRT(3)</f>
        <v>6.6666666666666638E-2</v>
      </c>
    </row>
    <row r="6" spans="1:5" x14ac:dyDescent="0.25">
      <c r="A6" s="57" t="s">
        <v>70</v>
      </c>
      <c r="B6" s="56">
        <v>0.15000000000000002</v>
      </c>
      <c r="C6" s="58"/>
    </row>
    <row r="7" spans="1:5" x14ac:dyDescent="0.25">
      <c r="A7" s="57" t="s">
        <v>71</v>
      </c>
      <c r="B7" s="56">
        <v>0.15</v>
      </c>
      <c r="C7" s="58"/>
    </row>
    <row r="8" spans="1:5" ht="15.75" thickBot="1" x14ac:dyDescent="0.3">
      <c r="A8" s="57" t="s">
        <v>72</v>
      </c>
      <c r="B8" s="56">
        <v>0.35</v>
      </c>
      <c r="C8" s="58"/>
    </row>
    <row r="9" spans="1:5" ht="15.75" thickBot="1" x14ac:dyDescent="0.3">
      <c r="A9" s="139" t="s">
        <v>73</v>
      </c>
      <c r="B9" s="138">
        <v>6.5</v>
      </c>
      <c r="C9" s="59">
        <f>AVERAGE(B10:B12)</f>
        <v>2.1666666666666665</v>
      </c>
      <c r="D9">
        <f>STDEV(B10:B12)</f>
        <v>0.58380932960456644</v>
      </c>
      <c r="E9">
        <f>D9/SQRT(3)</f>
        <v>0.33706247360261143</v>
      </c>
    </row>
    <row r="10" spans="1:5" x14ac:dyDescent="0.25">
      <c r="A10" s="137" t="s">
        <v>74</v>
      </c>
      <c r="B10" s="56">
        <v>2.8000000000000003</v>
      </c>
      <c r="C10" s="58"/>
    </row>
    <row r="11" spans="1:5" x14ac:dyDescent="0.25">
      <c r="A11" s="137" t="s">
        <v>75</v>
      </c>
      <c r="B11" s="56">
        <v>2.0499999999999998</v>
      </c>
      <c r="C11" s="58"/>
    </row>
    <row r="12" spans="1:5" ht="15.75" thickBot="1" x14ac:dyDescent="0.3">
      <c r="A12" s="137" t="s">
        <v>76</v>
      </c>
      <c r="B12" s="56">
        <v>1.65</v>
      </c>
      <c r="C12" s="58"/>
    </row>
    <row r="13" spans="1:5" ht="15.75" thickBot="1" x14ac:dyDescent="0.3">
      <c r="A13" s="139" t="s">
        <v>30</v>
      </c>
      <c r="B13" s="138">
        <v>67.599999999999994</v>
      </c>
      <c r="C13" s="59">
        <f>AVERAGE(B14:B16)</f>
        <v>22.533333333333331</v>
      </c>
      <c r="D13">
        <f>STDEV(B14:B16)</f>
        <v>4.0066611203511471</v>
      </c>
      <c r="E13">
        <f>D13/SQRT(3)</f>
        <v>2.3132468763863425</v>
      </c>
    </row>
    <row r="14" spans="1:5" x14ac:dyDescent="0.25">
      <c r="A14" s="137" t="s">
        <v>31</v>
      </c>
      <c r="B14" s="56">
        <v>18</v>
      </c>
      <c r="C14" s="58"/>
    </row>
    <row r="15" spans="1:5" x14ac:dyDescent="0.25">
      <c r="A15" s="137" t="s">
        <v>42</v>
      </c>
      <c r="B15" s="56">
        <v>25.6</v>
      </c>
      <c r="C15" s="58"/>
    </row>
    <row r="16" spans="1:5" ht="15.75" thickBot="1" x14ac:dyDescent="0.3">
      <c r="A16" s="137" t="s">
        <v>44</v>
      </c>
      <c r="B16" s="56">
        <v>24</v>
      </c>
      <c r="C16" s="58"/>
    </row>
    <row r="17" spans="1:11" ht="15.75" thickBot="1" x14ac:dyDescent="0.3">
      <c r="A17" s="139" t="s">
        <v>52</v>
      </c>
      <c r="B17" s="138">
        <v>10.35</v>
      </c>
      <c r="C17" s="59">
        <f>AVERAGE(B18:B20)</f>
        <v>3.4499999999999997</v>
      </c>
      <c r="D17">
        <f>STDEV(B18:B20)</f>
        <v>0.26457513110645936</v>
      </c>
      <c r="E17">
        <f>D17/SQRT(3)</f>
        <v>0.15275252316519486</v>
      </c>
    </row>
    <row r="18" spans="1:11" x14ac:dyDescent="0.25">
      <c r="A18" s="137" t="s">
        <v>53</v>
      </c>
      <c r="B18" s="56">
        <v>3.5500000000000003</v>
      </c>
      <c r="C18" s="58"/>
    </row>
    <row r="19" spans="1:11" x14ac:dyDescent="0.25">
      <c r="A19" s="137" t="s">
        <v>54</v>
      </c>
      <c r="B19" s="56">
        <v>3.65</v>
      </c>
      <c r="C19" s="58"/>
    </row>
    <row r="20" spans="1:11" ht="15.75" thickBot="1" x14ac:dyDescent="0.3">
      <c r="A20" s="137" t="s">
        <v>55</v>
      </c>
      <c r="B20" s="56">
        <v>3.1499999999999995</v>
      </c>
      <c r="C20" s="58"/>
    </row>
    <row r="21" spans="1:11" ht="15.75" thickBot="1" x14ac:dyDescent="0.3">
      <c r="A21" s="139" t="s">
        <v>56</v>
      </c>
      <c r="B21" s="138">
        <v>2.9000000000000004</v>
      </c>
      <c r="C21" s="59">
        <f>AVERAGE(B22:B24)</f>
        <v>0.96666666666666679</v>
      </c>
      <c r="D21">
        <f>STDEV(B22:B24)</f>
        <v>0.51071844820148515</v>
      </c>
      <c r="E21">
        <f>D21/SQRT(3)</f>
        <v>0.29486343354923539</v>
      </c>
    </row>
    <row r="22" spans="1:11" x14ac:dyDescent="0.25">
      <c r="A22" s="137" t="s">
        <v>57</v>
      </c>
      <c r="B22" s="56">
        <v>0.75</v>
      </c>
      <c r="C22" s="58"/>
    </row>
    <row r="23" spans="1:11" x14ac:dyDescent="0.25">
      <c r="A23" s="137" t="s">
        <v>58</v>
      </c>
      <c r="B23" s="56">
        <v>0.60000000000000009</v>
      </c>
      <c r="C23" s="58"/>
      <c r="I23" t="s">
        <v>284</v>
      </c>
      <c r="J23" t="s">
        <v>286</v>
      </c>
      <c r="K23" t="s">
        <v>287</v>
      </c>
    </row>
    <row r="24" spans="1:11" ht="15.75" thickBot="1" x14ac:dyDescent="0.3">
      <c r="A24" s="137" t="s">
        <v>60</v>
      </c>
      <c r="B24" s="56">
        <v>1.55</v>
      </c>
      <c r="C24" s="58"/>
      <c r="H24" t="s">
        <v>129</v>
      </c>
      <c r="I24" s="62"/>
      <c r="J24" s="62"/>
    </row>
    <row r="25" spans="1:11" ht="15.75" thickBot="1" x14ac:dyDescent="0.3">
      <c r="A25" s="139" t="s">
        <v>61</v>
      </c>
      <c r="B25" s="138">
        <v>29.85</v>
      </c>
      <c r="C25" s="59">
        <f>AVERAGE(B26:B28)</f>
        <v>9.9500000000000011</v>
      </c>
      <c r="D25">
        <f>STDEV(B26:B28)</f>
        <v>0.27838821814150055</v>
      </c>
      <c r="E25">
        <f>D25/SQRT(3)</f>
        <v>0.16072751268321561</v>
      </c>
      <c r="H25" t="s">
        <v>69</v>
      </c>
      <c r="I25" s="62">
        <v>0.21666666666666667</v>
      </c>
      <c r="J25" s="62">
        <v>0.11547005383792511</v>
      </c>
      <c r="K25">
        <v>6.6666666666666638E-2</v>
      </c>
    </row>
    <row r="26" spans="1:11" x14ac:dyDescent="0.25">
      <c r="A26" s="137" t="s">
        <v>62</v>
      </c>
      <c r="B26" s="56">
        <v>10.25</v>
      </c>
      <c r="C26" s="58"/>
      <c r="H26" t="s">
        <v>73</v>
      </c>
      <c r="I26" s="62">
        <v>2.1666666666666665</v>
      </c>
      <c r="J26" s="62">
        <v>0.58380932960456644</v>
      </c>
      <c r="K26">
        <v>0.33706247360261143</v>
      </c>
    </row>
    <row r="27" spans="1:11" x14ac:dyDescent="0.25">
      <c r="A27" s="137" t="s">
        <v>63</v>
      </c>
      <c r="B27" s="56">
        <v>9.7000000000000011</v>
      </c>
      <c r="C27" s="58"/>
      <c r="H27" t="s">
        <v>30</v>
      </c>
      <c r="I27" s="62">
        <v>22.533333333333331</v>
      </c>
      <c r="J27" s="62">
        <v>4.0066611203511471</v>
      </c>
      <c r="K27">
        <v>2.3132468763863425</v>
      </c>
    </row>
    <row r="28" spans="1:11" ht="15.75" thickBot="1" x14ac:dyDescent="0.3">
      <c r="A28" s="137" t="s">
        <v>64</v>
      </c>
      <c r="B28" s="56">
        <v>9.9</v>
      </c>
      <c r="C28" s="58"/>
      <c r="H28" t="s">
        <v>52</v>
      </c>
      <c r="I28" s="62">
        <v>3.4499999999999997</v>
      </c>
      <c r="J28" s="62">
        <v>0.26457513110645936</v>
      </c>
      <c r="K28">
        <v>0.15275252316519486</v>
      </c>
    </row>
    <row r="29" spans="1:11" ht="15.75" thickBot="1" x14ac:dyDescent="0.3">
      <c r="A29" s="139" t="s">
        <v>65</v>
      </c>
      <c r="B29" s="138">
        <v>16.55</v>
      </c>
      <c r="C29" s="59">
        <f>AVERAGE(B30:B32)</f>
        <v>5.5166666666666666</v>
      </c>
      <c r="D29">
        <f>STDEV(B30:B32)</f>
        <v>0.66017674401127857</v>
      </c>
      <c r="E29">
        <f>D29/SQRT(3)</f>
        <v>0.38115322086764236</v>
      </c>
      <c r="H29" t="s">
        <v>56</v>
      </c>
      <c r="I29" s="62">
        <v>0.96666666666666679</v>
      </c>
      <c r="J29" s="62">
        <v>0.51071844820148515</v>
      </c>
      <c r="K29">
        <v>0.29486343354923539</v>
      </c>
    </row>
    <row r="30" spans="1:11" x14ac:dyDescent="0.25">
      <c r="A30" s="137" t="s">
        <v>66</v>
      </c>
      <c r="B30" s="56">
        <v>5.65</v>
      </c>
      <c r="C30" s="58"/>
      <c r="H30" t="s">
        <v>61</v>
      </c>
      <c r="I30" s="62">
        <v>9.9500000000000011</v>
      </c>
      <c r="J30" s="62">
        <v>0.27838821814150055</v>
      </c>
      <c r="K30">
        <v>0.16072751268321561</v>
      </c>
    </row>
    <row r="31" spans="1:11" x14ac:dyDescent="0.25">
      <c r="A31" s="137" t="s">
        <v>67</v>
      </c>
      <c r="B31" s="56">
        <v>6.1</v>
      </c>
      <c r="C31" s="58"/>
      <c r="H31" t="s">
        <v>65</v>
      </c>
      <c r="I31" s="62">
        <v>5.5166666666666666</v>
      </c>
      <c r="J31" s="62">
        <v>0.66017674401127857</v>
      </c>
      <c r="K31">
        <v>0.38115322086764236</v>
      </c>
    </row>
    <row r="32" spans="1:11" ht="15.75" thickBot="1" x14ac:dyDescent="0.3">
      <c r="A32" s="137" t="s">
        <v>68</v>
      </c>
      <c r="B32" s="56">
        <v>4.8</v>
      </c>
      <c r="C32" s="58"/>
      <c r="H32" t="s">
        <v>25</v>
      </c>
      <c r="I32" s="62">
        <v>7.2333333333333343</v>
      </c>
      <c r="J32" s="62">
        <v>1.0785793124908927</v>
      </c>
      <c r="K32">
        <v>0.62271805640897837</v>
      </c>
    </row>
    <row r="33" spans="1:5" ht="15.75" thickBot="1" x14ac:dyDescent="0.3">
      <c r="A33" s="139" t="s">
        <v>25</v>
      </c>
      <c r="B33" s="138">
        <v>21.700000000000003</v>
      </c>
      <c r="C33" s="59">
        <f>AVERAGE(B34:B36)</f>
        <v>7.2333333333333343</v>
      </c>
      <c r="D33">
        <f>STDEV(B34:B36)</f>
        <v>1.0785793124908927</v>
      </c>
      <c r="E33">
        <f>D33/SQRT(3)</f>
        <v>0.62271805640897837</v>
      </c>
    </row>
    <row r="34" spans="1:5" x14ac:dyDescent="0.25">
      <c r="A34" s="137" t="s">
        <v>47</v>
      </c>
      <c r="B34" s="56">
        <v>6.0000000000000009</v>
      </c>
      <c r="C34" s="58"/>
    </row>
    <row r="35" spans="1:5" x14ac:dyDescent="0.25">
      <c r="A35" s="137" t="s">
        <v>50</v>
      </c>
      <c r="B35" s="56">
        <v>7.7</v>
      </c>
      <c r="C35" s="58"/>
    </row>
    <row r="36" spans="1:5" ht="15.75" thickBot="1" x14ac:dyDescent="0.3">
      <c r="A36" s="137" t="s">
        <v>26</v>
      </c>
      <c r="B36" s="56">
        <v>8</v>
      </c>
      <c r="C36" s="58"/>
    </row>
    <row r="37" spans="1:5" ht="15.75" thickBot="1" x14ac:dyDescent="0.3">
      <c r="A37" s="142" t="s">
        <v>78</v>
      </c>
      <c r="B37" s="140">
        <v>72.349999999999952</v>
      </c>
    </row>
    <row r="38" spans="1:5" ht="15.75" thickBot="1" x14ac:dyDescent="0.3">
      <c r="A38" s="146" t="s">
        <v>129</v>
      </c>
      <c r="B38" s="145">
        <v>6.5</v>
      </c>
      <c r="C38" s="60">
        <f>SUM(B39:B41)/12</f>
        <v>0.54166666666666663</v>
      </c>
      <c r="D38">
        <f>STDEV(B39:B41)</f>
        <v>7.6376261582597305E-2</v>
      </c>
      <c r="E38">
        <f>D38/SQRT(12)</f>
        <v>2.2047927592204915E-2</v>
      </c>
    </row>
    <row r="39" spans="1:5" x14ac:dyDescent="0.25">
      <c r="A39" s="55" t="s">
        <v>130</v>
      </c>
      <c r="B39" s="54">
        <v>2.15</v>
      </c>
      <c r="C39" s="61"/>
    </row>
    <row r="40" spans="1:5" x14ac:dyDescent="0.25">
      <c r="A40" s="55" t="s">
        <v>136</v>
      </c>
      <c r="B40" s="54">
        <v>2.1</v>
      </c>
      <c r="C40" s="61"/>
    </row>
    <row r="41" spans="1:5" ht="15.75" thickBot="1" x14ac:dyDescent="0.3">
      <c r="A41" s="55" t="s">
        <v>137</v>
      </c>
      <c r="B41" s="54">
        <v>2.25</v>
      </c>
      <c r="C41" s="61"/>
    </row>
    <row r="42" spans="1:5" ht="15.75" thickBot="1" x14ac:dyDescent="0.3">
      <c r="A42" s="143" t="s">
        <v>69</v>
      </c>
      <c r="B42" s="140">
        <v>4.8500000000000014</v>
      </c>
      <c r="C42" s="60">
        <f>SUM(B43:B45)/12</f>
        <v>0.40416666666666679</v>
      </c>
      <c r="D42">
        <f>STDEV(B43:B45)</f>
        <v>5.7735026918962498E-2</v>
      </c>
      <c r="E42">
        <f>D42/SQRT(12)</f>
        <v>1.6666666666666646E-2</v>
      </c>
    </row>
    <row r="43" spans="1:5" x14ac:dyDescent="0.25">
      <c r="A43" s="137" t="s">
        <v>70</v>
      </c>
      <c r="B43" s="54">
        <v>1.6500000000000004</v>
      </c>
      <c r="C43" s="61"/>
    </row>
    <row r="44" spans="1:5" x14ac:dyDescent="0.25">
      <c r="A44" s="137" t="s">
        <v>71</v>
      </c>
      <c r="B44" s="54">
        <v>1.6500000000000004</v>
      </c>
      <c r="C44" s="61"/>
    </row>
    <row r="45" spans="1:5" ht="15.75" thickBot="1" x14ac:dyDescent="0.3">
      <c r="A45" s="137" t="s">
        <v>72</v>
      </c>
      <c r="B45" s="54">
        <v>1.5500000000000005</v>
      </c>
      <c r="C45" s="61"/>
    </row>
    <row r="46" spans="1:5" ht="15.75" thickBot="1" x14ac:dyDescent="0.3">
      <c r="A46" s="143" t="s">
        <v>73</v>
      </c>
      <c r="B46" s="140">
        <v>10.699999999999989</v>
      </c>
      <c r="C46" s="60">
        <f>SUM(B47:B49)/12</f>
        <v>0.89166666666666572</v>
      </c>
      <c r="D46">
        <f>STDEV(B47:B49)</f>
        <v>0.35472994422987764</v>
      </c>
      <c r="E46">
        <f>D46/SQRT(12)</f>
        <v>0.10240171439537039</v>
      </c>
    </row>
    <row r="47" spans="1:5" x14ac:dyDescent="0.25">
      <c r="A47" s="137" t="s">
        <v>74</v>
      </c>
      <c r="B47" s="54">
        <v>3.2499999999999969</v>
      </c>
      <c r="C47" s="61"/>
    </row>
    <row r="48" spans="1:5" x14ac:dyDescent="0.25">
      <c r="A48" s="137" t="s">
        <v>75</v>
      </c>
      <c r="B48" s="54">
        <v>3.949999999999994</v>
      </c>
      <c r="C48" s="61"/>
    </row>
    <row r="49" spans="1:11" ht="15.75" thickBot="1" x14ac:dyDescent="0.3">
      <c r="A49" s="137" t="s">
        <v>76</v>
      </c>
      <c r="B49" s="54">
        <v>3.4999999999999987</v>
      </c>
      <c r="C49" s="61"/>
    </row>
    <row r="50" spans="1:11" ht="15.75" thickBot="1" x14ac:dyDescent="0.3">
      <c r="A50" s="143" t="s">
        <v>30</v>
      </c>
      <c r="B50" s="140">
        <v>9.4999999999999964</v>
      </c>
      <c r="C50" s="60">
        <f>SUM(B51:B53)/12</f>
        <v>0.79166666666666641</v>
      </c>
      <c r="D50">
        <f>STDEV(B51:B53)</f>
        <v>0.56862407030773188</v>
      </c>
      <c r="E50">
        <f>D50/SQRT(12)</f>
        <v>0.16414763002993485</v>
      </c>
    </row>
    <row r="51" spans="1:11" x14ac:dyDescent="0.25">
      <c r="A51" s="137" t="s">
        <v>31</v>
      </c>
      <c r="B51" s="54">
        <v>3.7999999999999976</v>
      </c>
      <c r="C51" s="61"/>
    </row>
    <row r="52" spans="1:11" x14ac:dyDescent="0.25">
      <c r="A52" s="137" t="s">
        <v>42</v>
      </c>
      <c r="B52" s="54">
        <v>2.7</v>
      </c>
      <c r="C52" s="61"/>
    </row>
    <row r="53" spans="1:11" ht="15.75" thickBot="1" x14ac:dyDescent="0.3">
      <c r="A53" s="137" t="s">
        <v>44</v>
      </c>
      <c r="B53" s="54">
        <v>2.9999999999999991</v>
      </c>
      <c r="C53" s="61"/>
    </row>
    <row r="54" spans="1:11" ht="15.75" thickBot="1" x14ac:dyDescent="0.3">
      <c r="A54" s="144" t="s">
        <v>52</v>
      </c>
      <c r="B54" s="141">
        <v>4.9000000000000004</v>
      </c>
      <c r="C54" s="60">
        <f>SUM(B55:B57)/12</f>
        <v>0.40833333333333338</v>
      </c>
      <c r="D54">
        <f>STDEV(B55:B57)</f>
        <v>0.71121960977839438</v>
      </c>
      <c r="E54">
        <f>D54/SQRT(12)</f>
        <v>0.20531141657924831</v>
      </c>
    </row>
    <row r="55" spans="1:11" x14ac:dyDescent="0.25">
      <c r="A55" s="137" t="s">
        <v>53</v>
      </c>
      <c r="B55" s="54">
        <v>2.4499999999999993</v>
      </c>
      <c r="C55" s="61"/>
    </row>
    <row r="56" spans="1:11" x14ac:dyDescent="0.25">
      <c r="A56" s="137" t="s">
        <v>54</v>
      </c>
      <c r="B56" s="54">
        <v>1.1500000000000004</v>
      </c>
      <c r="C56" s="61"/>
    </row>
    <row r="57" spans="1:11" ht="15.75" thickBot="1" x14ac:dyDescent="0.3">
      <c r="A57" s="137" t="s">
        <v>55</v>
      </c>
      <c r="B57" s="54">
        <v>1.3000000000000005</v>
      </c>
      <c r="C57" s="61"/>
    </row>
    <row r="58" spans="1:11" ht="15.75" thickBot="1" x14ac:dyDescent="0.3">
      <c r="A58" s="143" t="s">
        <v>56</v>
      </c>
      <c r="B58" s="140">
        <v>6.4</v>
      </c>
      <c r="C58" s="60">
        <f>SUM(B59:B61)/12</f>
        <v>0.53333333333333333</v>
      </c>
      <c r="D58">
        <f>STDEV(B59:B61)</f>
        <v>0.69342146875715516</v>
      </c>
      <c r="E58">
        <f>D58/SQRT(12)</f>
        <v>0.20017353582440461</v>
      </c>
      <c r="I58" t="s">
        <v>284</v>
      </c>
      <c r="J58" t="s">
        <v>286</v>
      </c>
      <c r="K58" t="s">
        <v>287</v>
      </c>
    </row>
    <row r="59" spans="1:11" x14ac:dyDescent="0.25">
      <c r="A59" s="137" t="s">
        <v>57</v>
      </c>
      <c r="B59" s="54">
        <v>1.9500000000000011</v>
      </c>
      <c r="C59" s="61"/>
      <c r="H59" t="s">
        <v>129</v>
      </c>
      <c r="I59" s="38">
        <v>0.54166666666666663</v>
      </c>
      <c r="J59">
        <v>7.6376261582597305E-2</v>
      </c>
      <c r="K59">
        <v>2.2047927592204915E-2</v>
      </c>
    </row>
    <row r="60" spans="1:11" x14ac:dyDescent="0.25">
      <c r="A60" s="137" t="s">
        <v>58</v>
      </c>
      <c r="B60" s="54">
        <v>2.8999999999999986</v>
      </c>
      <c r="C60" s="61"/>
      <c r="H60" t="s">
        <v>69</v>
      </c>
      <c r="I60" s="38">
        <v>0.40416666666666679</v>
      </c>
      <c r="J60">
        <v>5.7735026918962498E-2</v>
      </c>
      <c r="K60">
        <v>1.6666666666666646E-2</v>
      </c>
    </row>
    <row r="61" spans="1:11" ht="15.75" thickBot="1" x14ac:dyDescent="0.3">
      <c r="A61" s="137" t="s">
        <v>60</v>
      </c>
      <c r="B61" s="54">
        <v>1.5500000000000007</v>
      </c>
      <c r="C61" s="61"/>
      <c r="H61" t="s">
        <v>73</v>
      </c>
      <c r="I61" s="38">
        <v>0.89166666666666572</v>
      </c>
      <c r="J61">
        <v>0.35472994422987764</v>
      </c>
      <c r="K61">
        <v>0.10240171439537039</v>
      </c>
    </row>
    <row r="62" spans="1:11" ht="15.75" thickBot="1" x14ac:dyDescent="0.3">
      <c r="A62" s="143" t="s">
        <v>61</v>
      </c>
      <c r="B62" s="140">
        <v>10.349999999999991</v>
      </c>
      <c r="C62" s="60">
        <f>SUM(B63:B65)/12</f>
        <v>0.86249999999999927</v>
      </c>
      <c r="D62">
        <f>STDEV(B63:B65)</f>
        <v>0.45825756949558494</v>
      </c>
      <c r="E62">
        <f>D62/SQRT(12)</f>
        <v>0.13228756555322982</v>
      </c>
      <c r="H62" t="s">
        <v>30</v>
      </c>
      <c r="I62" s="38">
        <v>0.79166666666666641</v>
      </c>
      <c r="J62">
        <v>0.56862407030773188</v>
      </c>
      <c r="K62">
        <v>0.16414763002993485</v>
      </c>
    </row>
    <row r="63" spans="1:11" x14ac:dyDescent="0.25">
      <c r="A63" s="137" t="s">
        <v>62</v>
      </c>
      <c r="B63" s="54">
        <v>3.049999999999998</v>
      </c>
      <c r="C63" s="61"/>
      <c r="H63" t="s">
        <v>52</v>
      </c>
      <c r="I63" s="38">
        <v>0.40833333333333338</v>
      </c>
      <c r="J63">
        <v>0.71121960977839438</v>
      </c>
      <c r="K63">
        <v>0.20531141657924831</v>
      </c>
    </row>
    <row r="64" spans="1:11" x14ac:dyDescent="0.25">
      <c r="A64" s="137" t="s">
        <v>63</v>
      </c>
      <c r="B64" s="54">
        <v>3.349999999999997</v>
      </c>
      <c r="C64" s="61"/>
      <c r="H64" t="s">
        <v>56</v>
      </c>
      <c r="I64" s="38">
        <v>0.53333333333333333</v>
      </c>
      <c r="J64">
        <v>0.69342146875715516</v>
      </c>
      <c r="K64">
        <v>0.20017353582440461</v>
      </c>
    </row>
    <row r="65" spans="1:11" ht="15.75" thickBot="1" x14ac:dyDescent="0.3">
      <c r="A65" s="137" t="s">
        <v>64</v>
      </c>
      <c r="B65" s="54">
        <v>3.9499999999999953</v>
      </c>
      <c r="C65" s="61"/>
      <c r="H65" t="s">
        <v>61</v>
      </c>
      <c r="I65" s="38">
        <v>0.86249999999999927</v>
      </c>
      <c r="J65">
        <v>0.45825756949558494</v>
      </c>
      <c r="K65">
        <v>0.13228756555322982</v>
      </c>
    </row>
    <row r="66" spans="1:11" ht="15.75" thickBot="1" x14ac:dyDescent="0.3">
      <c r="A66" s="143" t="s">
        <v>65</v>
      </c>
      <c r="B66" s="140">
        <v>8.8499999999999961</v>
      </c>
      <c r="C66" s="60">
        <f>SUM(B67:B69)/12</f>
        <v>0.73749999999999971</v>
      </c>
      <c r="D66">
        <f>STDEV(B67:B69)</f>
        <v>0.39999999999999797</v>
      </c>
      <c r="E66">
        <f>D66/SQRT(12)</f>
        <v>0.11547005383792458</v>
      </c>
      <c r="H66" t="s">
        <v>65</v>
      </c>
      <c r="I66" s="38">
        <v>0.73749999999999971</v>
      </c>
      <c r="J66">
        <v>0.39999999999999797</v>
      </c>
      <c r="K66">
        <v>0.11547005383792458</v>
      </c>
    </row>
    <row r="67" spans="1:11" x14ac:dyDescent="0.25">
      <c r="A67" s="137" t="s">
        <v>66</v>
      </c>
      <c r="B67" s="54">
        <v>3.3499999999999974</v>
      </c>
      <c r="C67" s="61"/>
      <c r="H67" t="s">
        <v>25</v>
      </c>
      <c r="I67" s="38">
        <v>0.8583333333333325</v>
      </c>
      <c r="J67">
        <v>0.82815054992032178</v>
      </c>
      <c r="K67">
        <v>0.23906647146301721</v>
      </c>
    </row>
    <row r="68" spans="1:11" x14ac:dyDescent="0.25">
      <c r="A68" s="137" t="s">
        <v>67</v>
      </c>
      <c r="B68" s="54">
        <v>2.5499999999999994</v>
      </c>
      <c r="C68" s="61"/>
    </row>
    <row r="69" spans="1:11" ht="15.75" thickBot="1" x14ac:dyDescent="0.3">
      <c r="A69" s="137" t="s">
        <v>68</v>
      </c>
      <c r="B69" s="54">
        <v>2.9499999999999988</v>
      </c>
      <c r="C69" s="61"/>
    </row>
    <row r="70" spans="1:11" ht="15.75" thickBot="1" x14ac:dyDescent="0.3">
      <c r="A70" s="143" t="s">
        <v>25</v>
      </c>
      <c r="B70" s="140">
        <v>10.29999999999999</v>
      </c>
      <c r="C70" s="60">
        <f>SUM(B71:B73)/12</f>
        <v>0.8583333333333325</v>
      </c>
      <c r="D70">
        <f>STDEV(B71:B73)</f>
        <v>0.82815054992032178</v>
      </c>
      <c r="E70">
        <f>D70/SQRT(12)</f>
        <v>0.23906647146301721</v>
      </c>
    </row>
    <row r="71" spans="1:11" x14ac:dyDescent="0.25">
      <c r="A71" s="137" t="s">
        <v>47</v>
      </c>
      <c r="B71" s="54">
        <v>2.6499999999999986</v>
      </c>
      <c r="C71" s="61"/>
    </row>
    <row r="72" spans="1:11" x14ac:dyDescent="0.25">
      <c r="A72" s="137" t="s">
        <v>50</v>
      </c>
      <c r="B72" s="54">
        <v>3.3499999999999979</v>
      </c>
      <c r="C72" s="61"/>
    </row>
    <row r="73" spans="1:11" x14ac:dyDescent="0.25">
      <c r="A73" s="137" t="s">
        <v>26</v>
      </c>
      <c r="B73" s="54">
        <v>4.2999999999999945</v>
      </c>
      <c r="C73" s="61"/>
    </row>
    <row r="74" spans="1:11" x14ac:dyDescent="0.25">
      <c r="A74" s="51" t="s">
        <v>550</v>
      </c>
      <c r="B74" s="53"/>
    </row>
    <row r="75" spans="1:11" x14ac:dyDescent="0.25">
      <c r="A75" s="136" t="s">
        <v>550</v>
      </c>
      <c r="B75" s="53"/>
    </row>
    <row r="76" spans="1:11" x14ac:dyDescent="0.25">
      <c r="A76" s="137" t="s">
        <v>550</v>
      </c>
      <c r="B76" s="53"/>
    </row>
    <row r="77" spans="1:11" x14ac:dyDescent="0.25">
      <c r="A77" s="51" t="s">
        <v>266</v>
      </c>
      <c r="B77" s="53">
        <v>228.45000000000002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opLeftCell="D1" workbookViewId="0">
      <selection activeCell="D20" sqref="D20"/>
    </sheetView>
  </sheetViews>
  <sheetFormatPr defaultRowHeight="15" x14ac:dyDescent="0.25"/>
  <cols>
    <col min="1" max="1" width="30.42578125" customWidth="1"/>
    <col min="2" max="2" width="11.42578125" customWidth="1"/>
    <col min="3" max="3" width="12.28515625" bestFit="1" customWidth="1"/>
    <col min="4" max="4" width="11.28515625" customWidth="1"/>
    <col min="5" max="5" width="11.28515625" bestFit="1" customWidth="1"/>
    <col min="6" max="6" width="29.140625" customWidth="1"/>
    <col min="7" max="7" width="12.7109375" style="96" customWidth="1"/>
    <col min="8" max="8" width="18.7109375" style="96" customWidth="1"/>
    <col min="9" max="10" width="12.7109375" style="96" customWidth="1"/>
    <col min="11" max="11" width="12.7109375" style="97" customWidth="1"/>
    <col min="12" max="12" width="13.7109375" style="96" customWidth="1"/>
    <col min="13" max="13" width="18.7109375" style="96" customWidth="1"/>
    <col min="14" max="15" width="12.7109375" style="96" customWidth="1"/>
    <col min="16" max="16" width="12.7109375" style="97" customWidth="1"/>
    <col min="18" max="18" width="12.42578125" customWidth="1"/>
    <col min="22" max="22" width="12" customWidth="1"/>
  </cols>
  <sheetData>
    <row r="1" spans="1:24" s="63" customFormat="1" ht="31.5" customHeight="1" x14ac:dyDescent="0.35">
      <c r="A1" s="46" t="s">
        <v>282</v>
      </c>
      <c r="B1" s="46" t="s">
        <v>281</v>
      </c>
      <c r="C1"/>
      <c r="D1"/>
      <c r="E1"/>
      <c r="F1"/>
      <c r="G1" s="375" t="s">
        <v>288</v>
      </c>
      <c r="H1" s="376"/>
      <c r="I1" s="376"/>
      <c r="J1" s="376"/>
      <c r="K1" s="377"/>
      <c r="L1" s="375" t="s">
        <v>289</v>
      </c>
      <c r="M1" s="376"/>
      <c r="N1" s="376"/>
      <c r="O1" s="376"/>
      <c r="P1" s="377"/>
      <c r="R1" s="378" t="s">
        <v>288</v>
      </c>
      <c r="S1" s="378"/>
      <c r="T1" s="378"/>
      <c r="V1" s="378" t="s">
        <v>289</v>
      </c>
      <c r="W1" s="378"/>
      <c r="X1" s="378"/>
    </row>
    <row r="2" spans="1:24" ht="15.75" customHeight="1" x14ac:dyDescent="0.25">
      <c r="A2" s="46" t="s">
        <v>280</v>
      </c>
      <c r="B2" t="s">
        <v>32</v>
      </c>
      <c r="C2" t="s">
        <v>78</v>
      </c>
      <c r="D2" t="s">
        <v>266</v>
      </c>
      <c r="F2" s="64" t="s">
        <v>290</v>
      </c>
      <c r="G2" s="65" t="s">
        <v>291</v>
      </c>
      <c r="H2" s="66" t="s">
        <v>292</v>
      </c>
      <c r="I2" s="66" t="s">
        <v>293</v>
      </c>
      <c r="J2" s="66" t="s">
        <v>294</v>
      </c>
      <c r="K2" s="67" t="s">
        <v>295</v>
      </c>
      <c r="L2" s="65" t="s">
        <v>291</v>
      </c>
      <c r="M2" s="66" t="s">
        <v>292</v>
      </c>
      <c r="N2" s="66" t="s">
        <v>293</v>
      </c>
      <c r="O2" s="66" t="s">
        <v>294</v>
      </c>
      <c r="P2" s="67" t="s">
        <v>295</v>
      </c>
      <c r="R2" s="68" t="s">
        <v>245</v>
      </c>
      <c r="S2" s="69" t="s">
        <v>294</v>
      </c>
      <c r="T2" s="69" t="s">
        <v>295</v>
      </c>
      <c r="V2" s="68" t="s">
        <v>245</v>
      </c>
      <c r="W2" s="69" t="s">
        <v>294</v>
      </c>
      <c r="X2" s="69" t="s">
        <v>295</v>
      </c>
    </row>
    <row r="3" spans="1:24" ht="15.75" customHeight="1" x14ac:dyDescent="0.25">
      <c r="A3" s="47" t="s">
        <v>129</v>
      </c>
      <c r="B3" s="48"/>
      <c r="C3" s="48">
        <v>238</v>
      </c>
      <c r="D3" s="48">
        <v>238</v>
      </c>
      <c r="F3" s="64" t="s">
        <v>129</v>
      </c>
      <c r="G3" s="70">
        <v>0</v>
      </c>
      <c r="H3" s="71"/>
      <c r="I3" s="71"/>
      <c r="J3" s="71"/>
      <c r="K3" s="72"/>
      <c r="L3" s="73">
        <v>238</v>
      </c>
      <c r="M3" s="74">
        <f>L3/$L$3</f>
        <v>1</v>
      </c>
      <c r="N3" s="75">
        <f t="shared" ref="N3:N8" si="0">LN(M3)</f>
        <v>0</v>
      </c>
      <c r="O3" s="71">
        <f>-SUM(O4:O7)</f>
        <v>0.68523520880040989</v>
      </c>
      <c r="P3" s="76">
        <f>O3/LN(L3)</f>
        <v>0.12521953859067236</v>
      </c>
      <c r="R3" s="51" t="s">
        <v>129</v>
      </c>
      <c r="S3" s="77">
        <v>0</v>
      </c>
      <c r="T3" s="78">
        <v>0</v>
      </c>
      <c r="V3" s="51" t="s">
        <v>129</v>
      </c>
      <c r="W3" s="79">
        <v>0.68523520880040989</v>
      </c>
      <c r="X3" s="79">
        <v>0.12521953859067236</v>
      </c>
    </row>
    <row r="4" spans="1:24" ht="15.75" customHeight="1" x14ac:dyDescent="0.25">
      <c r="A4" s="49" t="s">
        <v>166</v>
      </c>
      <c r="B4" s="48"/>
      <c r="C4" s="48">
        <v>3</v>
      </c>
      <c r="D4" s="48">
        <v>3</v>
      </c>
      <c r="F4" s="80" t="s">
        <v>166</v>
      </c>
      <c r="G4" s="81"/>
      <c r="H4" s="82"/>
      <c r="I4" s="82"/>
      <c r="J4" s="82"/>
      <c r="K4" s="83"/>
      <c r="L4" s="81">
        <v>3</v>
      </c>
      <c r="M4" s="82">
        <f>L4/$L$3</f>
        <v>1.2605042016806723E-2</v>
      </c>
      <c r="N4" s="82">
        <f t="shared" si="0"/>
        <v>-4.373658385003365</v>
      </c>
      <c r="O4" s="82">
        <f>M4*N4</f>
        <v>-5.5130147710126448E-2</v>
      </c>
      <c r="P4" s="83"/>
      <c r="R4" s="51" t="s">
        <v>69</v>
      </c>
      <c r="S4" s="79">
        <v>0.79373005515842465</v>
      </c>
      <c r="T4" s="79">
        <v>0.3094525249979822</v>
      </c>
      <c r="V4" s="51" t="s">
        <v>69</v>
      </c>
      <c r="W4" s="79">
        <v>1.2096340273787787</v>
      </c>
      <c r="X4" s="79">
        <v>0.25886546891206058</v>
      </c>
    </row>
    <row r="5" spans="1:24" ht="15.75" customHeight="1" x14ac:dyDescent="0.25">
      <c r="A5" s="49" t="s">
        <v>90</v>
      </c>
      <c r="B5" s="48"/>
      <c r="C5" s="48">
        <v>18</v>
      </c>
      <c r="D5" s="48">
        <v>18</v>
      </c>
      <c r="F5" s="80" t="s">
        <v>90</v>
      </c>
      <c r="G5" s="81"/>
      <c r="H5" s="82"/>
      <c r="I5" s="82"/>
      <c r="J5" s="82"/>
      <c r="K5" s="83"/>
      <c r="L5" s="81">
        <v>18</v>
      </c>
      <c r="M5" s="82">
        <f>L5/$L$3</f>
        <v>7.5630252100840331E-2</v>
      </c>
      <c r="N5" s="82">
        <f t="shared" si="0"/>
        <v>-2.5818989157753101</v>
      </c>
      <c r="O5" s="82">
        <f>M5*N5</f>
        <v>-0.19526966589897302</v>
      </c>
      <c r="P5" s="83"/>
      <c r="R5" s="51" t="s">
        <v>296</v>
      </c>
      <c r="S5" s="79">
        <v>1.2400449782246654</v>
      </c>
      <c r="T5" s="79">
        <v>0.25475833624733812</v>
      </c>
      <c r="V5" s="51" t="s">
        <v>296</v>
      </c>
      <c r="W5" s="79">
        <v>1.9145887946705291</v>
      </c>
      <c r="X5" s="79">
        <v>0.31350607814380504</v>
      </c>
    </row>
    <row r="6" spans="1:24" ht="15.75" customHeight="1" x14ac:dyDescent="0.25">
      <c r="A6" s="49" t="s">
        <v>86</v>
      </c>
      <c r="B6" s="48"/>
      <c r="C6" s="48">
        <v>189</v>
      </c>
      <c r="D6" s="48">
        <v>189</v>
      </c>
      <c r="F6" s="80" t="s">
        <v>86</v>
      </c>
      <c r="G6" s="81"/>
      <c r="H6" s="82"/>
      <c r="I6" s="82"/>
      <c r="J6" s="82"/>
      <c r="K6" s="83"/>
      <c r="L6" s="81">
        <v>189</v>
      </c>
      <c r="M6" s="82">
        <f>L6/$L$3</f>
        <v>0.79411764705882348</v>
      </c>
      <c r="N6" s="82">
        <f t="shared" si="0"/>
        <v>-0.23052365861183238</v>
      </c>
      <c r="O6" s="82">
        <f>M6*N6</f>
        <v>-0.18306290536821981</v>
      </c>
      <c r="P6" s="83"/>
      <c r="R6" s="51" t="s">
        <v>297</v>
      </c>
      <c r="S6" s="79">
        <v>1.8598583880069142</v>
      </c>
      <c r="T6" s="79">
        <v>0.25797899971547356</v>
      </c>
      <c r="V6" s="51" t="s">
        <v>297</v>
      </c>
      <c r="W6" s="79">
        <v>1.7352347037772691</v>
      </c>
      <c r="X6" s="79">
        <v>0.30795022103421538</v>
      </c>
    </row>
    <row r="7" spans="1:24" ht="15.75" customHeight="1" x14ac:dyDescent="0.25">
      <c r="A7" s="49" t="s">
        <v>81</v>
      </c>
      <c r="B7" s="48"/>
      <c r="C7" s="48">
        <v>28</v>
      </c>
      <c r="D7" s="48">
        <v>28</v>
      </c>
      <c r="F7" s="80" t="s">
        <v>81</v>
      </c>
      <c r="G7" s="81"/>
      <c r="H7" s="82"/>
      <c r="I7" s="82"/>
      <c r="J7" s="82"/>
      <c r="K7" s="83"/>
      <c r="L7" s="81">
        <v>28</v>
      </c>
      <c r="M7" s="82">
        <f>L7/$L$3</f>
        <v>0.11764705882352941</v>
      </c>
      <c r="N7" s="82">
        <f t="shared" si="0"/>
        <v>-2.1400661634962708</v>
      </c>
      <c r="O7" s="82">
        <f>M7*N7</f>
        <v>-0.25177248982309069</v>
      </c>
      <c r="P7" s="83"/>
      <c r="R7" s="51" t="s">
        <v>298</v>
      </c>
      <c r="S7" s="79">
        <v>1.4795489878951877</v>
      </c>
      <c r="T7" s="79">
        <v>0.27744740445787125</v>
      </c>
      <c r="V7" s="51" t="s">
        <v>298</v>
      </c>
      <c r="W7" s="79">
        <v>2.0215018754540521</v>
      </c>
      <c r="X7" s="79">
        <v>0.44089775660528652</v>
      </c>
    </row>
    <row r="8" spans="1:24" ht="15.75" customHeight="1" x14ac:dyDescent="0.25">
      <c r="A8" s="47" t="s">
        <v>69</v>
      </c>
      <c r="B8" s="48">
        <v>13</v>
      </c>
      <c r="C8" s="48">
        <v>107</v>
      </c>
      <c r="D8" s="48">
        <v>120</v>
      </c>
      <c r="F8" s="64" t="s">
        <v>69</v>
      </c>
      <c r="G8" s="73">
        <v>13</v>
      </c>
      <c r="H8" s="84">
        <f>G8/$G$8</f>
        <v>1</v>
      </c>
      <c r="I8" s="75">
        <f>LN(H8)</f>
        <v>0</v>
      </c>
      <c r="J8" s="75">
        <f>-SUM(J9:J18)</f>
        <v>0.79373005515842465</v>
      </c>
      <c r="K8" s="76">
        <f>J8/LN(G8)</f>
        <v>0.3094525249979822</v>
      </c>
      <c r="L8" s="73">
        <v>107</v>
      </c>
      <c r="M8" s="84">
        <f>L8/$L$8</f>
        <v>1</v>
      </c>
      <c r="N8" s="75">
        <f t="shared" si="0"/>
        <v>0</v>
      </c>
      <c r="O8" s="75">
        <f>-SUM(O9:O18)</f>
        <v>1.2096340273787787</v>
      </c>
      <c r="P8" s="76">
        <f>O8/LN(L8)</f>
        <v>0.25886546891206058</v>
      </c>
      <c r="R8" s="51" t="s">
        <v>299</v>
      </c>
      <c r="S8" s="79">
        <v>1.6348136289564665</v>
      </c>
      <c r="T8" s="79">
        <v>0.40261952321711508</v>
      </c>
      <c r="V8" s="51" t="s">
        <v>299</v>
      </c>
      <c r="W8" s="79">
        <v>1.5977258202036815</v>
      </c>
      <c r="X8" s="79">
        <v>0.3292901596440147</v>
      </c>
    </row>
    <row r="9" spans="1:24" ht="15.75" customHeight="1" x14ac:dyDescent="0.25">
      <c r="A9" s="49" t="s">
        <v>43</v>
      </c>
      <c r="B9" s="48">
        <v>1</v>
      </c>
      <c r="C9" s="48"/>
      <c r="D9" s="48">
        <v>1</v>
      </c>
      <c r="F9" s="80" t="s">
        <v>43</v>
      </c>
      <c r="G9" s="81">
        <v>1</v>
      </c>
      <c r="H9" s="82">
        <f>G9/$G$8</f>
        <v>7.6923076923076927E-2</v>
      </c>
      <c r="I9" s="82">
        <f>LN(H9)</f>
        <v>-2.5649493574615367</v>
      </c>
      <c r="J9" s="82">
        <f>H9*I9</f>
        <v>-0.19730379672781054</v>
      </c>
      <c r="K9" s="83"/>
      <c r="L9" s="81"/>
      <c r="M9" s="85"/>
      <c r="N9" s="85"/>
      <c r="O9" s="85"/>
      <c r="P9" s="83"/>
      <c r="R9" s="51" t="s">
        <v>300</v>
      </c>
      <c r="S9" s="79">
        <v>1.7828134376036471</v>
      </c>
      <c r="T9" s="79">
        <v>0.27891685795928495</v>
      </c>
      <c r="V9" s="51" t="s">
        <v>300</v>
      </c>
      <c r="W9" s="79">
        <v>1.6639497228565809</v>
      </c>
      <c r="X9" s="79">
        <v>0.29206993474794585</v>
      </c>
    </row>
    <row r="10" spans="1:24" ht="15.75" customHeight="1" x14ac:dyDescent="0.25">
      <c r="A10" s="49" t="s">
        <v>79</v>
      </c>
      <c r="B10" s="48"/>
      <c r="C10" s="48">
        <v>4</v>
      </c>
      <c r="D10" s="48">
        <v>4</v>
      </c>
      <c r="F10" s="80" t="s">
        <v>79</v>
      </c>
      <c r="G10" s="81"/>
      <c r="H10" s="82"/>
      <c r="I10" s="82"/>
      <c r="J10" s="82"/>
      <c r="K10" s="83"/>
      <c r="L10" s="81">
        <v>4</v>
      </c>
      <c r="M10" s="82">
        <f>L10/$L$8</f>
        <v>3.7383177570093455E-2</v>
      </c>
      <c r="N10" s="82">
        <f>LN(M10)</f>
        <v>-3.2865344733420154</v>
      </c>
      <c r="O10" s="82">
        <f>M10*N10</f>
        <v>-0.12286110180717814</v>
      </c>
      <c r="P10" s="83"/>
      <c r="R10" s="51" t="s">
        <v>65</v>
      </c>
      <c r="S10" s="79">
        <v>1.4967081538257816</v>
      </c>
      <c r="T10" s="79">
        <v>0.25795891379560398</v>
      </c>
      <c r="V10" s="51" t="s">
        <v>65</v>
      </c>
      <c r="W10" s="79">
        <v>1.5906998218378967</v>
      </c>
      <c r="X10" s="79">
        <v>0.30731333211393108</v>
      </c>
    </row>
    <row r="11" spans="1:24" ht="15.75" customHeight="1" x14ac:dyDescent="0.25">
      <c r="A11" s="49" t="s">
        <v>33</v>
      </c>
      <c r="B11" s="48">
        <v>10</v>
      </c>
      <c r="C11" s="48"/>
      <c r="D11" s="48">
        <v>10</v>
      </c>
      <c r="F11" s="80" t="s">
        <v>33</v>
      </c>
      <c r="G11" s="81">
        <v>10</v>
      </c>
      <c r="H11" s="82">
        <f>G11/$G$8</f>
        <v>0.76923076923076927</v>
      </c>
      <c r="I11" s="82">
        <f>LN(H11)</f>
        <v>-0.262364264467491</v>
      </c>
      <c r="J11" s="82">
        <f>H11*I11</f>
        <v>-0.20181866497499309</v>
      </c>
      <c r="K11" s="83"/>
      <c r="L11" s="81"/>
      <c r="M11" s="85"/>
      <c r="N11" s="85"/>
      <c r="O11" s="85"/>
      <c r="P11" s="83"/>
      <c r="R11" s="51" t="s">
        <v>301</v>
      </c>
      <c r="S11" s="79">
        <v>1.833468933111472</v>
      </c>
      <c r="T11" s="79">
        <v>0.30190276439049069</v>
      </c>
      <c r="V11" s="51" t="s">
        <v>301</v>
      </c>
      <c r="W11" s="79">
        <v>1.937013870995945</v>
      </c>
      <c r="X11" s="79">
        <v>0.36356210422886148</v>
      </c>
    </row>
    <row r="12" spans="1:24" ht="15.75" customHeight="1" x14ac:dyDescent="0.25">
      <c r="A12" s="49" t="s">
        <v>39</v>
      </c>
      <c r="B12" s="48">
        <v>1</v>
      </c>
      <c r="C12" s="48"/>
      <c r="D12" s="48">
        <v>1</v>
      </c>
      <c r="F12" s="80" t="s">
        <v>39</v>
      </c>
      <c r="G12" s="81">
        <v>1</v>
      </c>
      <c r="H12" s="82">
        <f>G12/$G$8</f>
        <v>7.6923076923076927E-2</v>
      </c>
      <c r="I12" s="82">
        <f>LN(H12)</f>
        <v>-2.5649493574615367</v>
      </c>
      <c r="J12" s="82">
        <f>H12*I12</f>
        <v>-0.19730379672781054</v>
      </c>
      <c r="K12" s="83"/>
      <c r="L12" s="81"/>
      <c r="M12" s="85"/>
      <c r="N12" s="85"/>
      <c r="O12" s="85"/>
      <c r="P12" s="83"/>
    </row>
    <row r="13" spans="1:24" ht="15.75" customHeight="1" x14ac:dyDescent="0.25">
      <c r="A13" s="49" t="s">
        <v>87</v>
      </c>
      <c r="B13" s="48"/>
      <c r="C13" s="48">
        <v>4</v>
      </c>
      <c r="D13" s="48">
        <v>4</v>
      </c>
      <c r="F13" s="80" t="s">
        <v>87</v>
      </c>
      <c r="G13" s="81"/>
      <c r="H13" s="82"/>
      <c r="I13" s="82"/>
      <c r="J13" s="82"/>
      <c r="K13" s="83"/>
      <c r="L13" s="81">
        <v>4</v>
      </c>
      <c r="M13" s="82">
        <f>L13/$L$8</f>
        <v>3.7383177570093455E-2</v>
      </c>
      <c r="N13" s="82">
        <f>LN(M13)</f>
        <v>-3.2865344733420154</v>
      </c>
      <c r="O13" s="82">
        <f>M13*N13</f>
        <v>-0.12286110180717814</v>
      </c>
      <c r="P13" s="83"/>
    </row>
    <row r="14" spans="1:24" ht="15.75" customHeight="1" x14ac:dyDescent="0.25">
      <c r="A14" s="49" t="s">
        <v>89</v>
      </c>
      <c r="B14" s="48"/>
      <c r="C14" s="48">
        <v>24</v>
      </c>
      <c r="D14" s="48">
        <v>24</v>
      </c>
      <c r="F14" s="80" t="s">
        <v>89</v>
      </c>
      <c r="G14" s="81"/>
      <c r="H14" s="82"/>
      <c r="I14" s="82"/>
      <c r="J14" s="82"/>
      <c r="K14" s="83"/>
      <c r="L14" s="81">
        <v>24</v>
      </c>
      <c r="M14" s="82">
        <f>L14/$L$8</f>
        <v>0.22429906542056074</v>
      </c>
      <c r="N14" s="82">
        <f>LN(M14)</f>
        <v>-1.4947750041139605</v>
      </c>
      <c r="O14" s="82">
        <f>M14*N14</f>
        <v>-0.33527663643677619</v>
      </c>
      <c r="P14" s="83"/>
    </row>
    <row r="15" spans="1:24" ht="15.75" customHeight="1" x14ac:dyDescent="0.25">
      <c r="A15" s="49" t="s">
        <v>38</v>
      </c>
      <c r="B15" s="48">
        <v>1</v>
      </c>
      <c r="C15" s="48"/>
      <c r="D15" s="48">
        <v>1</v>
      </c>
      <c r="F15" s="80" t="s">
        <v>38</v>
      </c>
      <c r="G15" s="81">
        <v>1</v>
      </c>
      <c r="H15" s="82">
        <f>G15/$G$8</f>
        <v>7.6923076923076927E-2</v>
      </c>
      <c r="I15" s="82">
        <f>LN(H15)</f>
        <v>-2.5649493574615367</v>
      </c>
      <c r="J15" s="82">
        <f>H15*I15</f>
        <v>-0.19730379672781054</v>
      </c>
      <c r="K15" s="83"/>
      <c r="L15" s="81"/>
      <c r="M15" s="85"/>
      <c r="N15" s="85"/>
      <c r="O15" s="85"/>
      <c r="P15" s="83"/>
    </row>
    <row r="16" spans="1:24" ht="15.75" customHeight="1" x14ac:dyDescent="0.25">
      <c r="A16" s="49" t="s">
        <v>86</v>
      </c>
      <c r="B16" s="48"/>
      <c r="C16" s="48">
        <v>63</v>
      </c>
      <c r="D16" s="48">
        <v>63</v>
      </c>
      <c r="F16" s="80" t="s">
        <v>86</v>
      </c>
      <c r="G16" s="81"/>
      <c r="H16" s="82"/>
      <c r="I16" s="82"/>
      <c r="J16" s="82"/>
      <c r="K16" s="83"/>
      <c r="L16" s="81">
        <v>63</v>
      </c>
      <c r="M16" s="82">
        <f>L16/$L$8</f>
        <v>0.58878504672897192</v>
      </c>
      <c r="N16" s="82">
        <f t="shared" ref="N16:N21" si="1">LN(M16)</f>
        <v>-0.52969410807037354</v>
      </c>
      <c r="O16" s="82">
        <f>M16*N16</f>
        <v>-0.31187597017227597</v>
      </c>
      <c r="P16" s="83"/>
    </row>
    <row r="17" spans="1:16" x14ac:dyDescent="0.25">
      <c r="A17" s="49" t="s">
        <v>81</v>
      </c>
      <c r="B17" s="48"/>
      <c r="C17" s="48">
        <v>8</v>
      </c>
      <c r="D17" s="48">
        <v>8</v>
      </c>
      <c r="F17" s="80" t="s">
        <v>81</v>
      </c>
      <c r="G17" s="81"/>
      <c r="H17" s="82"/>
      <c r="I17" s="82"/>
      <c r="J17" s="82"/>
      <c r="K17" s="83"/>
      <c r="L17" s="81">
        <v>8</v>
      </c>
      <c r="M17" s="82">
        <f>L17/$L$8</f>
        <v>7.476635514018691E-2</v>
      </c>
      <c r="N17" s="82">
        <f t="shared" si="1"/>
        <v>-2.5933872927820705</v>
      </c>
      <c r="O17" s="82">
        <f>M17*N17</f>
        <v>-0.19389811534819218</v>
      </c>
      <c r="P17" s="83"/>
    </row>
    <row r="18" spans="1:16" x14ac:dyDescent="0.25">
      <c r="A18" s="49" t="s">
        <v>83</v>
      </c>
      <c r="B18" s="48"/>
      <c r="C18" s="48">
        <v>4</v>
      </c>
      <c r="D18" s="48">
        <v>4</v>
      </c>
      <c r="F18" s="80" t="s">
        <v>83</v>
      </c>
      <c r="G18" s="81"/>
      <c r="H18" s="82"/>
      <c r="I18" s="82"/>
      <c r="J18" s="82"/>
      <c r="K18" s="83"/>
      <c r="L18" s="81">
        <v>4</v>
      </c>
      <c r="M18" s="82">
        <f>L18/$L$8</f>
        <v>3.7383177570093455E-2</v>
      </c>
      <c r="N18" s="82">
        <f t="shared" si="1"/>
        <v>-3.2865344733420154</v>
      </c>
      <c r="O18" s="82">
        <f>M18*N18</f>
        <v>-0.12286110180717814</v>
      </c>
      <c r="P18" s="83"/>
    </row>
    <row r="19" spans="1:16" x14ac:dyDescent="0.25">
      <c r="A19" s="47" t="s">
        <v>73</v>
      </c>
      <c r="B19" s="48">
        <v>130</v>
      </c>
      <c r="C19" s="48">
        <v>449</v>
      </c>
      <c r="D19" s="48">
        <v>579</v>
      </c>
      <c r="F19" s="64" t="s">
        <v>73</v>
      </c>
      <c r="G19" s="73">
        <v>130</v>
      </c>
      <c r="H19" s="84">
        <f>G19/$G$19</f>
        <v>1</v>
      </c>
      <c r="I19" s="75">
        <f>LN(H19)</f>
        <v>0</v>
      </c>
      <c r="J19" s="75">
        <f>-(SUM(J20:J36))</f>
        <v>1.2400449782246654</v>
      </c>
      <c r="K19" s="76">
        <f>J19/LN(G19)</f>
        <v>0.25475833624733812</v>
      </c>
      <c r="L19" s="73">
        <v>449</v>
      </c>
      <c r="M19" s="84">
        <f>L19/$L$19</f>
        <v>1</v>
      </c>
      <c r="N19" s="75">
        <f t="shared" si="1"/>
        <v>0</v>
      </c>
      <c r="O19" s="75">
        <f>-(SUM(O20:O36))</f>
        <v>1.9145887946705291</v>
      </c>
      <c r="P19" s="76">
        <f>O19/LN(L19)</f>
        <v>0.31350607814380504</v>
      </c>
    </row>
    <row r="20" spans="1:16" x14ac:dyDescent="0.25">
      <c r="A20" s="49" t="s">
        <v>79</v>
      </c>
      <c r="B20" s="48"/>
      <c r="C20" s="48">
        <v>79</v>
      </c>
      <c r="D20" s="48">
        <v>79</v>
      </c>
      <c r="F20" s="80" t="s">
        <v>79</v>
      </c>
      <c r="G20" s="81"/>
      <c r="H20" s="82"/>
      <c r="I20" s="82"/>
      <c r="J20" s="82"/>
      <c r="K20" s="83"/>
      <c r="L20" s="81">
        <v>79</v>
      </c>
      <c r="M20" s="86">
        <f>L20/$L$19</f>
        <v>0.17594654788418709</v>
      </c>
      <c r="N20" s="82">
        <f t="shared" si="1"/>
        <v>-1.7375750352752328</v>
      </c>
      <c r="O20" s="82">
        <f>M20*N20</f>
        <v>-0.30572032914642183</v>
      </c>
      <c r="P20" s="83"/>
    </row>
    <row r="21" spans="1:16" x14ac:dyDescent="0.25">
      <c r="A21" s="49" t="s">
        <v>103</v>
      </c>
      <c r="B21" s="48"/>
      <c r="C21" s="48">
        <v>6</v>
      </c>
      <c r="D21" s="48">
        <v>6</v>
      </c>
      <c r="F21" s="80" t="s">
        <v>103</v>
      </c>
      <c r="G21" s="81"/>
      <c r="H21" s="82"/>
      <c r="I21" s="82"/>
      <c r="J21" s="82"/>
      <c r="K21" s="83"/>
      <c r="L21" s="81">
        <v>6</v>
      </c>
      <c r="M21" s="86">
        <f>L21/$L$19</f>
        <v>1.3363028953229399E-2</v>
      </c>
      <c r="N21" s="82">
        <f t="shared" si="1"/>
        <v>-4.3152634185141991</v>
      </c>
      <c r="O21" s="82">
        <f>M21*N21</f>
        <v>-5.7664990002416913E-2</v>
      </c>
      <c r="P21" s="83"/>
    </row>
    <row r="22" spans="1:16" x14ac:dyDescent="0.25">
      <c r="A22" s="49" t="s">
        <v>33</v>
      </c>
      <c r="B22" s="48">
        <v>73</v>
      </c>
      <c r="C22" s="48"/>
      <c r="D22" s="48">
        <v>73</v>
      </c>
      <c r="F22" s="80" t="s">
        <v>33</v>
      </c>
      <c r="G22" s="81">
        <v>73</v>
      </c>
      <c r="H22" s="82">
        <f>G22/$G$19</f>
        <v>0.56153846153846154</v>
      </c>
      <c r="I22" s="82">
        <f>LN(H22)</f>
        <v>-0.57707500930719124</v>
      </c>
      <c r="J22" s="82">
        <f>H22*I22</f>
        <v>-0.32404981291865353</v>
      </c>
      <c r="K22" s="83"/>
      <c r="L22" s="81"/>
      <c r="M22" s="85"/>
      <c r="N22" s="85"/>
      <c r="O22" s="85"/>
      <c r="P22" s="83"/>
    </row>
    <row r="23" spans="1:16" x14ac:dyDescent="0.25">
      <c r="A23" s="49" t="s">
        <v>152</v>
      </c>
      <c r="B23" s="48"/>
      <c r="C23" s="48">
        <v>5</v>
      </c>
      <c r="D23" s="48">
        <v>5</v>
      </c>
      <c r="F23" s="80" t="s">
        <v>152</v>
      </c>
      <c r="G23" s="81"/>
      <c r="H23" s="82"/>
      <c r="I23" s="82"/>
      <c r="J23" s="82"/>
      <c r="K23" s="83"/>
      <c r="L23" s="81">
        <v>5</v>
      </c>
      <c r="M23" s="86">
        <f>L23/$L$19</f>
        <v>1.1135857461024499E-2</v>
      </c>
      <c r="N23" s="82">
        <f>LN(M23)</f>
        <v>-4.497584975308154</v>
      </c>
      <c r="O23" s="82">
        <f>M23*N23</f>
        <v>-5.0084465203876993E-2</v>
      </c>
      <c r="P23" s="83"/>
    </row>
    <row r="24" spans="1:16" x14ac:dyDescent="0.25">
      <c r="A24" s="49" t="s">
        <v>49</v>
      </c>
      <c r="B24" s="48">
        <v>10</v>
      </c>
      <c r="C24" s="48"/>
      <c r="D24" s="48">
        <v>10</v>
      </c>
      <c r="F24" s="80" t="s">
        <v>49</v>
      </c>
      <c r="G24" s="81">
        <v>10</v>
      </c>
      <c r="H24" s="82">
        <f>G24/$G$19</f>
        <v>7.6923076923076927E-2</v>
      </c>
      <c r="I24" s="82">
        <f>LN(H24)</f>
        <v>-2.5649493574615367</v>
      </c>
      <c r="J24" s="82">
        <f>H24*I24</f>
        <v>-0.19730379672781054</v>
      </c>
      <c r="K24" s="83"/>
      <c r="L24" s="81"/>
      <c r="M24" s="85"/>
      <c r="N24" s="85"/>
      <c r="O24" s="85"/>
      <c r="P24" s="83"/>
    </row>
    <row r="25" spans="1:16" x14ac:dyDescent="0.25">
      <c r="A25" s="49" t="s">
        <v>92</v>
      </c>
      <c r="B25" s="48"/>
      <c r="C25" s="48">
        <v>11</v>
      </c>
      <c r="D25" s="48">
        <v>11</v>
      </c>
      <c r="F25" s="80" t="s">
        <v>92</v>
      </c>
      <c r="G25" s="81"/>
      <c r="H25" s="82"/>
      <c r="I25" s="82"/>
      <c r="J25" s="82"/>
      <c r="K25" s="83"/>
      <c r="L25" s="81">
        <v>11</v>
      </c>
      <c r="M25" s="86">
        <f>L25/$L$19</f>
        <v>2.4498886414253896E-2</v>
      </c>
      <c r="N25" s="82">
        <f>LN(M25)</f>
        <v>-3.7091276149438839</v>
      </c>
      <c r="O25" s="82">
        <f>M25*N25</f>
        <v>-9.0869496134482669E-2</v>
      </c>
      <c r="P25" s="83"/>
    </row>
    <row r="26" spans="1:16" x14ac:dyDescent="0.25">
      <c r="A26" s="49" t="s">
        <v>39</v>
      </c>
      <c r="B26" s="48">
        <v>4</v>
      </c>
      <c r="C26" s="48"/>
      <c r="D26" s="48">
        <v>4</v>
      </c>
      <c r="F26" s="80" t="s">
        <v>39</v>
      </c>
      <c r="G26" s="81">
        <v>4</v>
      </c>
      <c r="H26" s="82">
        <f>G26/$G$19</f>
        <v>3.0769230769230771E-2</v>
      </c>
      <c r="I26" s="82">
        <f>LN(H26)</f>
        <v>-3.4812400893356918</v>
      </c>
      <c r="J26" s="82">
        <f>H26*I26</f>
        <v>-0.10711507967186745</v>
      </c>
      <c r="K26" s="83"/>
      <c r="L26" s="81"/>
      <c r="M26" s="85"/>
      <c r="N26" s="85"/>
      <c r="O26" s="85"/>
      <c r="P26" s="83"/>
    </row>
    <row r="27" spans="1:16" x14ac:dyDescent="0.25">
      <c r="A27" s="49" t="s">
        <v>87</v>
      </c>
      <c r="B27" s="48"/>
      <c r="C27" s="48">
        <v>28</v>
      </c>
      <c r="D27" s="48">
        <v>28</v>
      </c>
      <c r="F27" s="80" t="s">
        <v>87</v>
      </c>
      <c r="G27" s="81"/>
      <c r="H27" s="82"/>
      <c r="I27" s="82"/>
      <c r="J27" s="82"/>
      <c r="K27" s="83"/>
      <c r="L27" s="81">
        <v>28</v>
      </c>
      <c r="M27" s="86">
        <f>L27/$L$19</f>
        <v>6.2360801781737196E-2</v>
      </c>
      <c r="N27" s="82">
        <f>LN(M27)</f>
        <v>-2.7748183775670503</v>
      </c>
      <c r="O27" s="82">
        <f>M27*N27</f>
        <v>-0.17303989882378043</v>
      </c>
      <c r="P27" s="83"/>
    </row>
    <row r="28" spans="1:16" x14ac:dyDescent="0.25">
      <c r="A28" s="49" t="s">
        <v>36</v>
      </c>
      <c r="B28" s="48">
        <v>11</v>
      </c>
      <c r="C28" s="48"/>
      <c r="D28" s="48">
        <v>11</v>
      </c>
      <c r="F28" s="80" t="s">
        <v>36</v>
      </c>
      <c r="G28" s="81">
        <v>11</v>
      </c>
      <c r="H28" s="82">
        <f>G28/$G$19</f>
        <v>8.461538461538462E-2</v>
      </c>
      <c r="I28" s="82">
        <f>LN(H28)</f>
        <v>-2.469639177657212</v>
      </c>
      <c r="J28" s="82">
        <f>H28*I28</f>
        <v>-0.20896946887868717</v>
      </c>
      <c r="K28" s="83"/>
      <c r="L28" s="81"/>
      <c r="M28" s="85"/>
      <c r="N28" s="85"/>
      <c r="O28" s="85"/>
      <c r="P28" s="83"/>
    </row>
    <row r="29" spans="1:16" x14ac:dyDescent="0.25">
      <c r="A29" s="49" t="s">
        <v>89</v>
      </c>
      <c r="B29" s="48"/>
      <c r="C29" s="48">
        <v>80</v>
      </c>
      <c r="D29" s="48">
        <v>80</v>
      </c>
      <c r="F29" s="80" t="s">
        <v>89</v>
      </c>
      <c r="G29" s="81"/>
      <c r="H29" s="82"/>
      <c r="I29" s="82"/>
      <c r="J29" s="82"/>
      <c r="K29" s="83"/>
      <c r="L29" s="81">
        <v>80</v>
      </c>
      <c r="M29" s="86">
        <f>L29/$L$19</f>
        <v>0.17817371937639198</v>
      </c>
      <c r="N29" s="82">
        <f>LN(M29)</f>
        <v>-1.7249962530683727</v>
      </c>
      <c r="O29" s="82">
        <f>M29*N29</f>
        <v>-0.30734899831953189</v>
      </c>
      <c r="P29" s="83"/>
    </row>
    <row r="30" spans="1:16" x14ac:dyDescent="0.25">
      <c r="A30" s="49" t="s">
        <v>88</v>
      </c>
      <c r="B30" s="48"/>
      <c r="C30" s="48">
        <v>1</v>
      </c>
      <c r="D30" s="48">
        <v>1</v>
      </c>
      <c r="F30" s="80" t="s">
        <v>88</v>
      </c>
      <c r="G30" s="81"/>
      <c r="H30" s="82"/>
      <c r="I30" s="82"/>
      <c r="J30" s="82"/>
      <c r="K30" s="83"/>
      <c r="L30" s="81">
        <v>1</v>
      </c>
      <c r="M30" s="86">
        <f>L30/$L$19</f>
        <v>2.2271714922048997E-3</v>
      </c>
      <c r="N30" s="82">
        <f>LN(M30)</f>
        <v>-6.1070228877422545</v>
      </c>
      <c r="O30" s="82">
        <f>M30*N30</f>
        <v>-1.3601387277822393E-2</v>
      </c>
      <c r="P30" s="83"/>
    </row>
    <row r="31" spans="1:16" x14ac:dyDescent="0.25">
      <c r="A31" s="49" t="s">
        <v>38</v>
      </c>
      <c r="B31" s="48">
        <v>2</v>
      </c>
      <c r="C31" s="48"/>
      <c r="D31" s="48">
        <v>2</v>
      </c>
      <c r="F31" s="80" t="s">
        <v>38</v>
      </c>
      <c r="G31" s="81">
        <v>2</v>
      </c>
      <c r="H31" s="82">
        <f>G31/$G$19</f>
        <v>1.5384615384615385E-2</v>
      </c>
      <c r="I31" s="82">
        <f>LN(H31)</f>
        <v>-4.1743872698956368</v>
      </c>
      <c r="J31" s="82">
        <f>H31*I31</f>
        <v>-6.4221342613779028E-2</v>
      </c>
      <c r="K31" s="83"/>
      <c r="L31" s="81"/>
      <c r="M31" s="85"/>
      <c r="N31" s="85"/>
      <c r="O31" s="85"/>
      <c r="P31" s="83"/>
    </row>
    <row r="32" spans="1:16" x14ac:dyDescent="0.25">
      <c r="A32" s="49" t="s">
        <v>41</v>
      </c>
      <c r="B32" s="48">
        <v>30</v>
      </c>
      <c r="C32" s="48"/>
      <c r="D32" s="48">
        <v>30</v>
      </c>
      <c r="F32" s="80" t="s">
        <v>41</v>
      </c>
      <c r="G32" s="81">
        <v>30</v>
      </c>
      <c r="H32" s="82">
        <f>G32/$G$19</f>
        <v>0.23076923076923078</v>
      </c>
      <c r="I32" s="82">
        <f>LN(H32)</f>
        <v>-1.466337068793427</v>
      </c>
      <c r="J32" s="82">
        <f>H32*I32</f>
        <v>-0.33838547741386776</v>
      </c>
      <c r="K32" s="83"/>
      <c r="L32" s="81"/>
      <c r="M32" s="85"/>
      <c r="N32" s="85"/>
      <c r="O32" s="85"/>
      <c r="P32" s="83"/>
    </row>
    <row r="33" spans="1:16" x14ac:dyDescent="0.25">
      <c r="A33" s="49" t="s">
        <v>90</v>
      </c>
      <c r="B33" s="48"/>
      <c r="C33" s="48">
        <v>1</v>
      </c>
      <c r="D33" s="48">
        <v>1</v>
      </c>
      <c r="F33" s="80" t="s">
        <v>90</v>
      </c>
      <c r="G33" s="81"/>
      <c r="H33" s="82"/>
      <c r="I33" s="82"/>
      <c r="J33" s="82"/>
      <c r="K33" s="83"/>
      <c r="L33" s="81">
        <v>1</v>
      </c>
      <c r="M33" s="86">
        <f>L33/$L$19</f>
        <v>2.2271714922048997E-3</v>
      </c>
      <c r="N33" s="82">
        <f>LN(M33)</f>
        <v>-6.1070228877422545</v>
      </c>
      <c r="O33" s="82">
        <f>M33*N33</f>
        <v>-1.3601387277822393E-2</v>
      </c>
      <c r="P33" s="83"/>
    </row>
    <row r="34" spans="1:16" x14ac:dyDescent="0.25">
      <c r="A34" s="49" t="s">
        <v>86</v>
      </c>
      <c r="B34" s="48"/>
      <c r="C34" s="48">
        <v>97</v>
      </c>
      <c r="D34" s="48">
        <v>97</v>
      </c>
      <c r="F34" s="80" t="s">
        <v>86</v>
      </c>
      <c r="G34" s="81"/>
      <c r="H34" s="82"/>
      <c r="I34" s="82"/>
      <c r="J34" s="82"/>
      <c r="K34" s="83"/>
      <c r="L34" s="81">
        <v>97</v>
      </c>
      <c r="M34" s="86">
        <f>L34/$L$19</f>
        <v>0.21603563474387527</v>
      </c>
      <c r="N34" s="82">
        <f>LN(M34)</f>
        <v>-1.5323119092388715</v>
      </c>
      <c r="O34" s="82">
        <f>M34*N34</f>
        <v>-0.33103397593801898</v>
      </c>
      <c r="P34" s="83"/>
    </row>
    <row r="35" spans="1:16" x14ac:dyDescent="0.25">
      <c r="A35" s="49" t="s">
        <v>81</v>
      </c>
      <c r="B35" s="48"/>
      <c r="C35" s="48">
        <v>88</v>
      </c>
      <c r="D35" s="48">
        <v>88</v>
      </c>
      <c r="F35" s="80" t="s">
        <v>81</v>
      </c>
      <c r="G35" s="81"/>
      <c r="H35" s="82"/>
      <c r="I35" s="82"/>
      <c r="J35" s="82"/>
      <c r="K35" s="83"/>
      <c r="L35" s="81">
        <v>88</v>
      </c>
      <c r="M35" s="86">
        <f>L35/$L$19</f>
        <v>0.19599109131403117</v>
      </c>
      <c r="N35" s="82">
        <f>LN(M35)</f>
        <v>-1.6296860732640479</v>
      </c>
      <c r="O35" s="82">
        <f>M35*N35</f>
        <v>-0.31940395199829891</v>
      </c>
      <c r="P35" s="83"/>
    </row>
    <row r="36" spans="1:16" x14ac:dyDescent="0.25">
      <c r="A36" s="49" t="s">
        <v>83</v>
      </c>
      <c r="B36" s="48"/>
      <c r="C36" s="48">
        <v>53</v>
      </c>
      <c r="D36" s="48">
        <v>53</v>
      </c>
      <c r="F36" s="80" t="s">
        <v>83</v>
      </c>
      <c r="G36" s="81"/>
      <c r="H36" s="82"/>
      <c r="I36" s="82"/>
      <c r="J36" s="82"/>
      <c r="K36" s="83"/>
      <c r="L36" s="81">
        <v>53</v>
      </c>
      <c r="M36" s="86">
        <f>L36/$L$19</f>
        <v>0.11804008908685969</v>
      </c>
      <c r="N36" s="82">
        <f>LN(M36)</f>
        <v>-2.1367309741901326</v>
      </c>
      <c r="O36" s="82">
        <f>M36*N36</f>
        <v>-0.25221991454805576</v>
      </c>
      <c r="P36" s="83"/>
    </row>
    <row r="37" spans="1:16" x14ac:dyDescent="0.25">
      <c r="A37" s="47" t="s">
        <v>30</v>
      </c>
      <c r="B37" s="48">
        <v>1352</v>
      </c>
      <c r="C37" s="48">
        <v>280</v>
      </c>
      <c r="D37" s="48">
        <v>1632</v>
      </c>
      <c r="F37" s="64" t="s">
        <v>30</v>
      </c>
      <c r="G37" s="73">
        <v>1352</v>
      </c>
      <c r="H37" s="84">
        <f>G37/$G$37</f>
        <v>1</v>
      </c>
      <c r="I37" s="75">
        <f>LN(H37)</f>
        <v>0</v>
      </c>
      <c r="J37" s="75">
        <f>-SUM(J38:J54)</f>
        <v>1.8598583880069142</v>
      </c>
      <c r="K37" s="76">
        <f>J37/LN(G37)</f>
        <v>0.25797899971547356</v>
      </c>
      <c r="L37" s="73">
        <v>280</v>
      </c>
      <c r="M37" s="84">
        <f>L37/$L$37</f>
        <v>1</v>
      </c>
      <c r="N37" s="75">
        <f>LN(M37)</f>
        <v>0</v>
      </c>
      <c r="O37" s="75">
        <f>-SUM(O38:O54)</f>
        <v>1.7352347037772691</v>
      </c>
      <c r="P37" s="76">
        <f>O37/LN(L37)</f>
        <v>0.30795022103421538</v>
      </c>
    </row>
    <row r="38" spans="1:16" x14ac:dyDescent="0.25">
      <c r="A38" s="49" t="s">
        <v>43</v>
      </c>
      <c r="B38" s="48">
        <v>67</v>
      </c>
      <c r="C38" s="48"/>
      <c r="D38" s="48">
        <v>67</v>
      </c>
      <c r="F38" s="80" t="s">
        <v>43</v>
      </c>
      <c r="G38" s="81">
        <v>67</v>
      </c>
      <c r="H38" s="82">
        <f>G38/$G$37</f>
        <v>4.9556213017751483E-2</v>
      </c>
      <c r="I38" s="82">
        <f>LN(H38)</f>
        <v>-3.0046476372119431</v>
      </c>
      <c r="J38" s="82">
        <f>H38*I38</f>
        <v>-0.14889895835295872</v>
      </c>
      <c r="K38" s="83"/>
      <c r="L38" s="81"/>
      <c r="M38" s="85"/>
      <c r="N38" s="85"/>
      <c r="O38" s="85"/>
      <c r="P38" s="83"/>
    </row>
    <row r="39" spans="1:16" x14ac:dyDescent="0.25">
      <c r="A39" s="49" t="s">
        <v>79</v>
      </c>
      <c r="B39" s="48"/>
      <c r="C39" s="48">
        <v>18</v>
      </c>
      <c r="D39" s="48">
        <v>18</v>
      </c>
      <c r="F39" s="80" t="s">
        <v>79</v>
      </c>
      <c r="G39" s="81"/>
      <c r="H39" s="82"/>
      <c r="I39" s="82"/>
      <c r="J39" s="82"/>
      <c r="K39" s="83"/>
      <c r="L39" s="81">
        <v>18</v>
      </c>
      <c r="M39" s="86">
        <f>L39/$L$37</f>
        <v>6.4285714285714279E-2</v>
      </c>
      <c r="N39" s="82">
        <f>LN(M39)</f>
        <v>-2.7444178452730852</v>
      </c>
      <c r="O39" s="82">
        <f>M39*N39</f>
        <v>-0.17642686148184117</v>
      </c>
      <c r="P39" s="83"/>
    </row>
    <row r="40" spans="1:16" x14ac:dyDescent="0.25">
      <c r="A40" s="49" t="s">
        <v>46</v>
      </c>
      <c r="B40" s="48">
        <v>10</v>
      </c>
      <c r="C40" s="48"/>
      <c r="D40" s="48">
        <v>10</v>
      </c>
      <c r="F40" s="80" t="s">
        <v>46</v>
      </c>
      <c r="G40" s="81">
        <v>10</v>
      </c>
      <c r="H40" s="82">
        <f>G40/$G$37</f>
        <v>7.3964497041420114E-3</v>
      </c>
      <c r="I40" s="82">
        <f>LN(H40)</f>
        <v>-4.9067551636088638</v>
      </c>
      <c r="J40" s="82">
        <f>H40*I40</f>
        <v>-3.6292567778172066E-2</v>
      </c>
      <c r="K40" s="83"/>
      <c r="L40" s="81"/>
      <c r="M40" s="85"/>
      <c r="N40" s="85"/>
      <c r="O40" s="85"/>
      <c r="P40" s="83"/>
    </row>
    <row r="41" spans="1:16" x14ac:dyDescent="0.25">
      <c r="A41" s="49" t="s">
        <v>33</v>
      </c>
      <c r="B41" s="48">
        <v>413</v>
      </c>
      <c r="C41" s="48"/>
      <c r="D41" s="48">
        <v>413</v>
      </c>
      <c r="F41" s="80" t="s">
        <v>33</v>
      </c>
      <c r="G41" s="81">
        <v>413</v>
      </c>
      <c r="H41" s="82">
        <f>G41/$G$37</f>
        <v>0.30547337278106507</v>
      </c>
      <c r="I41" s="82">
        <f>LN(H41)</f>
        <v>-1.1858926636418767</v>
      </c>
      <c r="J41" s="82">
        <f>H41*I41</f>
        <v>-0.36225863171900524</v>
      </c>
      <c r="K41" s="83"/>
      <c r="L41" s="81"/>
      <c r="M41" s="85"/>
      <c r="N41" s="85"/>
      <c r="O41" s="85"/>
      <c r="P41" s="83"/>
    </row>
    <row r="42" spans="1:16" x14ac:dyDescent="0.25">
      <c r="A42" s="49" t="s">
        <v>39</v>
      </c>
      <c r="B42" s="48">
        <v>112</v>
      </c>
      <c r="C42" s="48"/>
      <c r="D42" s="48">
        <v>112</v>
      </c>
      <c r="F42" s="80" t="s">
        <v>39</v>
      </c>
      <c r="G42" s="81">
        <v>112</v>
      </c>
      <c r="H42" s="82">
        <f>G42/$G$37</f>
        <v>8.2840236686390539E-2</v>
      </c>
      <c r="I42" s="82">
        <f>LN(H42)</f>
        <v>-2.4908413853078146</v>
      </c>
      <c r="J42" s="82">
        <f>H42*I42</f>
        <v>-0.20634188990715627</v>
      </c>
      <c r="K42" s="83"/>
      <c r="L42" s="81"/>
      <c r="M42" s="85"/>
      <c r="N42" s="85"/>
      <c r="O42" s="85"/>
      <c r="P42" s="83"/>
    </row>
    <row r="43" spans="1:16" x14ac:dyDescent="0.25">
      <c r="A43" s="49" t="s">
        <v>87</v>
      </c>
      <c r="B43" s="48"/>
      <c r="C43" s="48">
        <v>31</v>
      </c>
      <c r="D43" s="48">
        <v>31</v>
      </c>
      <c r="F43" s="80" t="s">
        <v>87</v>
      </c>
      <c r="G43" s="81"/>
      <c r="H43" s="82"/>
      <c r="I43" s="82"/>
      <c r="J43" s="82"/>
      <c r="K43" s="83"/>
      <c r="L43" s="81">
        <v>31</v>
      </c>
      <c r="M43" s="86">
        <f>L43/$L$37</f>
        <v>0.11071428571428571</v>
      </c>
      <c r="N43" s="82">
        <f>LN(M43)</f>
        <v>-2.2008023986841034</v>
      </c>
      <c r="O43" s="82">
        <f>M43*N43</f>
        <v>-0.24366026556859716</v>
      </c>
      <c r="P43" s="83"/>
    </row>
    <row r="44" spans="1:16" x14ac:dyDescent="0.25">
      <c r="A44" s="49" t="s">
        <v>36</v>
      </c>
      <c r="B44" s="48">
        <v>111</v>
      </c>
      <c r="C44" s="48"/>
      <c r="D44" s="48">
        <v>111</v>
      </c>
      <c r="F44" s="80" t="s">
        <v>36</v>
      </c>
      <c r="G44" s="81">
        <v>111</v>
      </c>
      <c r="H44" s="82">
        <f>G44/$G$37</f>
        <v>8.2100591715976334E-2</v>
      </c>
      <c r="I44" s="82">
        <f>LN(H44)</f>
        <v>-2.4998100552905753</v>
      </c>
      <c r="J44" s="82">
        <f>H44*I44</f>
        <v>-0.20523588471690374</v>
      </c>
      <c r="K44" s="83"/>
      <c r="L44" s="81"/>
      <c r="M44" s="85"/>
      <c r="N44" s="85"/>
      <c r="O44" s="85"/>
      <c r="P44" s="83"/>
    </row>
    <row r="45" spans="1:16" x14ac:dyDescent="0.25">
      <c r="A45" s="49" t="s">
        <v>37</v>
      </c>
      <c r="B45" s="48">
        <v>216</v>
      </c>
      <c r="C45" s="48"/>
      <c r="D45" s="48">
        <v>216</v>
      </c>
      <c r="F45" s="80" t="s">
        <v>37</v>
      </c>
      <c r="G45" s="81">
        <v>216</v>
      </c>
      <c r="H45" s="82">
        <f>G45/$G$37</f>
        <v>0.15976331360946747</v>
      </c>
      <c r="I45" s="82">
        <f>LN(H45)</f>
        <v>-1.8340618489187444</v>
      </c>
      <c r="J45" s="82">
        <f>H45*I45</f>
        <v>-0.2930157983479651</v>
      </c>
      <c r="K45" s="83"/>
      <c r="L45" s="81"/>
      <c r="M45" s="85"/>
      <c r="N45" s="85"/>
      <c r="O45" s="85"/>
      <c r="P45" s="83"/>
    </row>
    <row r="46" spans="1:16" x14ac:dyDescent="0.25">
      <c r="A46" s="49" t="s">
        <v>89</v>
      </c>
      <c r="B46" s="48"/>
      <c r="C46" s="48">
        <v>1</v>
      </c>
      <c r="D46" s="48">
        <v>1</v>
      </c>
      <c r="F46" s="80" t="s">
        <v>89</v>
      </c>
      <c r="G46" s="81"/>
      <c r="H46" s="82"/>
      <c r="I46" s="82"/>
      <c r="J46" s="82"/>
      <c r="K46" s="83"/>
      <c r="L46" s="81">
        <v>1</v>
      </c>
      <c r="M46" s="86">
        <f>L46/$L$37</f>
        <v>3.5714285714285713E-3</v>
      </c>
      <c r="N46" s="82">
        <f>LN(M46)</f>
        <v>-5.6347896031692493</v>
      </c>
      <c r="O46" s="82">
        <f>M46*N46</f>
        <v>-2.0124248582747317E-2</v>
      </c>
      <c r="P46" s="83"/>
    </row>
    <row r="47" spans="1:16" x14ac:dyDescent="0.25">
      <c r="A47" s="49" t="s">
        <v>88</v>
      </c>
      <c r="B47" s="48"/>
      <c r="C47" s="48">
        <v>60</v>
      </c>
      <c r="D47" s="48">
        <v>60</v>
      </c>
      <c r="F47" s="80" t="s">
        <v>88</v>
      </c>
      <c r="G47" s="81"/>
      <c r="H47" s="82"/>
      <c r="I47" s="82"/>
      <c r="J47" s="82"/>
      <c r="K47" s="83"/>
      <c r="L47" s="81">
        <v>60</v>
      </c>
      <c r="M47" s="86">
        <f>L47/$L$37</f>
        <v>0.21428571428571427</v>
      </c>
      <c r="N47" s="82">
        <f>LN(M47)</f>
        <v>-1.5404450409471491</v>
      </c>
      <c r="O47" s="82">
        <f>M47*N47</f>
        <v>-0.3300953659172462</v>
      </c>
      <c r="P47" s="83"/>
    </row>
    <row r="48" spans="1:16" x14ac:dyDescent="0.25">
      <c r="A48" s="49" t="s">
        <v>38</v>
      </c>
      <c r="B48" s="48">
        <v>11</v>
      </c>
      <c r="C48" s="48"/>
      <c r="D48" s="48">
        <v>11</v>
      </c>
      <c r="F48" s="80" t="s">
        <v>38</v>
      </c>
      <c r="G48" s="81">
        <v>11</v>
      </c>
      <c r="H48" s="82">
        <f>G48/$G$37</f>
        <v>8.1360946745562129E-3</v>
      </c>
      <c r="I48" s="82">
        <f>LN(H48)</f>
        <v>-4.811444983804539</v>
      </c>
      <c r="J48" s="82">
        <f>H48*I48</f>
        <v>-3.9146371909652311E-2</v>
      </c>
      <c r="K48" s="83"/>
      <c r="L48" s="81"/>
      <c r="M48" s="85"/>
      <c r="N48" s="85"/>
      <c r="O48" s="85"/>
      <c r="P48" s="83"/>
    </row>
    <row r="49" spans="1:16" x14ac:dyDescent="0.25">
      <c r="A49" s="49" t="s">
        <v>41</v>
      </c>
      <c r="B49" s="48">
        <v>170</v>
      </c>
      <c r="C49" s="48"/>
      <c r="D49" s="48">
        <v>170</v>
      </c>
      <c r="F49" s="80" t="s">
        <v>41</v>
      </c>
      <c r="G49" s="81">
        <v>170</v>
      </c>
      <c r="H49" s="82">
        <f>G49/$G$37</f>
        <v>0.1257396449704142</v>
      </c>
      <c r="I49" s="82">
        <f>LN(H49)</f>
        <v>-2.0735418195526476</v>
      </c>
      <c r="J49" s="82">
        <f>H49*I49</f>
        <v>-0.26072641222185661</v>
      </c>
      <c r="K49" s="83"/>
      <c r="L49" s="81"/>
      <c r="M49" s="85"/>
      <c r="N49" s="85"/>
      <c r="O49" s="85"/>
      <c r="P49" s="83"/>
    </row>
    <row r="50" spans="1:16" x14ac:dyDescent="0.25">
      <c r="A50" s="49" t="s">
        <v>40</v>
      </c>
      <c r="B50" s="48">
        <v>242</v>
      </c>
      <c r="C50" s="48"/>
      <c r="D50" s="48">
        <v>242</v>
      </c>
      <c r="F50" s="80" t="s">
        <v>40</v>
      </c>
      <c r="G50" s="81">
        <v>242</v>
      </c>
      <c r="H50" s="82">
        <f>G50/$G$37</f>
        <v>0.17899408284023668</v>
      </c>
      <c r="I50" s="82">
        <f>LN(H50)</f>
        <v>-1.7204025304462229</v>
      </c>
      <c r="J50" s="82">
        <f>H50*I50</f>
        <v>-0.30794187305324405</v>
      </c>
      <c r="K50" s="83"/>
      <c r="L50" s="81"/>
      <c r="M50" s="85"/>
      <c r="N50" s="85"/>
      <c r="O50" s="85"/>
      <c r="P50" s="83"/>
    </row>
    <row r="51" spans="1:16" x14ac:dyDescent="0.25">
      <c r="A51" s="49" t="s">
        <v>90</v>
      </c>
      <c r="B51" s="48"/>
      <c r="C51" s="48">
        <v>3</v>
      </c>
      <c r="D51" s="48">
        <v>3</v>
      </c>
      <c r="F51" s="80" t="s">
        <v>90</v>
      </c>
      <c r="G51" s="81"/>
      <c r="H51" s="82"/>
      <c r="I51" s="82"/>
      <c r="J51" s="82"/>
      <c r="K51" s="83"/>
      <c r="L51" s="81">
        <v>3</v>
      </c>
      <c r="M51" s="86">
        <f>L51/$L$37</f>
        <v>1.0714285714285714E-2</v>
      </c>
      <c r="N51" s="82">
        <f t="shared" ref="N51:N58" si="2">LN(M51)</f>
        <v>-4.5361773145011401</v>
      </c>
      <c r="O51" s="82">
        <f>M51*N51</f>
        <v>-4.8601899798226503E-2</v>
      </c>
      <c r="P51" s="83"/>
    </row>
    <row r="52" spans="1:16" x14ac:dyDescent="0.25">
      <c r="A52" s="49" t="s">
        <v>86</v>
      </c>
      <c r="B52" s="48"/>
      <c r="C52" s="48">
        <v>80</v>
      </c>
      <c r="D52" s="48">
        <v>80</v>
      </c>
      <c r="F52" s="80" t="s">
        <v>86</v>
      </c>
      <c r="G52" s="81"/>
      <c r="H52" s="82"/>
      <c r="I52" s="82"/>
      <c r="J52" s="82"/>
      <c r="K52" s="83"/>
      <c r="L52" s="81">
        <v>80</v>
      </c>
      <c r="M52" s="86">
        <f>L52/$L$37</f>
        <v>0.2857142857142857</v>
      </c>
      <c r="N52" s="82">
        <f t="shared" si="2"/>
        <v>-1.2527629684953681</v>
      </c>
      <c r="O52" s="82">
        <f>M52*N52</f>
        <v>-0.35793227671296229</v>
      </c>
      <c r="P52" s="83"/>
    </row>
    <row r="53" spans="1:16" x14ac:dyDescent="0.25">
      <c r="A53" s="49" t="s">
        <v>81</v>
      </c>
      <c r="B53" s="48"/>
      <c r="C53" s="48">
        <v>59</v>
      </c>
      <c r="D53" s="48">
        <v>59</v>
      </c>
      <c r="F53" s="80" t="s">
        <v>81</v>
      </c>
      <c r="G53" s="81"/>
      <c r="H53" s="82"/>
      <c r="I53" s="82"/>
      <c r="J53" s="82"/>
      <c r="K53" s="83"/>
      <c r="L53" s="81">
        <v>59</v>
      </c>
      <c r="M53" s="86">
        <f>L53/$L$37</f>
        <v>0.21071428571428572</v>
      </c>
      <c r="N53" s="82">
        <f t="shared" si="2"/>
        <v>-1.5572521592635302</v>
      </c>
      <c r="O53" s="82">
        <f>M53*N53</f>
        <v>-0.32813527641624385</v>
      </c>
      <c r="P53" s="83"/>
    </row>
    <row r="54" spans="1:16" x14ac:dyDescent="0.25">
      <c r="A54" s="49" t="s">
        <v>83</v>
      </c>
      <c r="B54" s="48"/>
      <c r="C54" s="48">
        <v>28</v>
      </c>
      <c r="D54" s="48">
        <v>28</v>
      </c>
      <c r="F54" s="80" t="s">
        <v>83</v>
      </c>
      <c r="G54" s="81"/>
      <c r="H54" s="82"/>
      <c r="I54" s="82"/>
      <c r="J54" s="82"/>
      <c r="K54" s="83"/>
      <c r="L54" s="81">
        <v>28</v>
      </c>
      <c r="M54" s="86">
        <f>L54/$L$37</f>
        <v>0.1</v>
      </c>
      <c r="N54" s="82">
        <f t="shared" si="2"/>
        <v>-2.3025850929940455</v>
      </c>
      <c r="O54" s="82">
        <f>M54*N54</f>
        <v>-0.23025850929940456</v>
      </c>
      <c r="P54" s="83"/>
    </row>
    <row r="55" spans="1:16" x14ac:dyDescent="0.25">
      <c r="A55" s="47" t="s">
        <v>52</v>
      </c>
      <c r="B55" s="48">
        <v>207</v>
      </c>
      <c r="C55" s="48">
        <v>98</v>
      </c>
      <c r="D55" s="48">
        <v>305</v>
      </c>
      <c r="F55" s="64" t="s">
        <v>52</v>
      </c>
      <c r="G55" s="73">
        <v>207</v>
      </c>
      <c r="H55" s="84">
        <f>G55/$G$55</f>
        <v>1</v>
      </c>
      <c r="I55" s="75">
        <f>LN(H55)</f>
        <v>0</v>
      </c>
      <c r="J55" s="75">
        <f>-SUM(J56:J72)</f>
        <v>1.4795489878951877</v>
      </c>
      <c r="K55" s="76">
        <f>J55/LN(G55)</f>
        <v>0.27744740445787125</v>
      </c>
      <c r="L55" s="73">
        <v>98</v>
      </c>
      <c r="M55" s="84">
        <f>L55/$L$55</f>
        <v>1</v>
      </c>
      <c r="N55" s="75">
        <f t="shared" si="2"/>
        <v>0</v>
      </c>
      <c r="O55" s="75">
        <f>-SUM(O56:O72)</f>
        <v>2.0215018754540521</v>
      </c>
      <c r="P55" s="76">
        <f>O55/LN(L55)</f>
        <v>0.44089775660528652</v>
      </c>
    </row>
    <row r="56" spans="1:16" x14ac:dyDescent="0.25">
      <c r="A56" s="49" t="s">
        <v>79</v>
      </c>
      <c r="B56" s="48"/>
      <c r="C56" s="48">
        <v>12</v>
      </c>
      <c r="D56" s="48">
        <v>12</v>
      </c>
      <c r="F56" s="80" t="s">
        <v>79</v>
      </c>
      <c r="G56" s="81"/>
      <c r="H56" s="82"/>
      <c r="I56" s="82"/>
      <c r="J56" s="82"/>
      <c r="K56" s="83"/>
      <c r="L56" s="81">
        <v>12</v>
      </c>
      <c r="M56" s="86">
        <f>L56/$L$55</f>
        <v>0.12244897959183673</v>
      </c>
      <c r="N56" s="82">
        <f t="shared" si="2"/>
        <v>-2.1000608288825715</v>
      </c>
      <c r="O56" s="82">
        <f>M56*N56</f>
        <v>-0.25715030557745772</v>
      </c>
      <c r="P56" s="83"/>
    </row>
    <row r="57" spans="1:16" x14ac:dyDescent="0.25">
      <c r="A57" s="49" t="s">
        <v>103</v>
      </c>
      <c r="B57" s="48"/>
      <c r="C57" s="48">
        <v>14</v>
      </c>
      <c r="D57" s="48">
        <v>14</v>
      </c>
      <c r="F57" s="80" t="s">
        <v>103</v>
      </c>
      <c r="G57" s="81"/>
      <c r="H57" s="82"/>
      <c r="I57" s="82"/>
      <c r="J57" s="82"/>
      <c r="K57" s="83"/>
      <c r="L57" s="81">
        <v>14</v>
      </c>
      <c r="M57" s="86">
        <f>L57/$L$55</f>
        <v>0.14285714285714285</v>
      </c>
      <c r="N57" s="82">
        <f t="shared" si="2"/>
        <v>-1.9459101490553135</v>
      </c>
      <c r="O57" s="82">
        <f>M57*N57</f>
        <v>-0.27798716415075903</v>
      </c>
      <c r="P57" s="83"/>
    </row>
    <row r="58" spans="1:16" x14ac:dyDescent="0.25">
      <c r="A58" s="49" t="s">
        <v>107</v>
      </c>
      <c r="B58" s="48"/>
      <c r="C58" s="48">
        <v>3</v>
      </c>
      <c r="D58" s="48">
        <v>3</v>
      </c>
      <c r="F58" s="80" t="s">
        <v>107</v>
      </c>
      <c r="G58" s="81"/>
      <c r="H58" s="82"/>
      <c r="I58" s="82"/>
      <c r="J58" s="82"/>
      <c r="K58" s="83"/>
      <c r="L58" s="81">
        <v>3</v>
      </c>
      <c r="M58" s="86">
        <f>L58/$L$55</f>
        <v>3.0612244897959183E-2</v>
      </c>
      <c r="N58" s="82">
        <f t="shared" si="2"/>
        <v>-3.4863551900024623</v>
      </c>
      <c r="O58" s="82">
        <f>M58*N58</f>
        <v>-0.10672515887762639</v>
      </c>
      <c r="P58" s="83"/>
    </row>
    <row r="59" spans="1:16" x14ac:dyDescent="0.25">
      <c r="A59" s="49" t="s">
        <v>33</v>
      </c>
      <c r="B59" s="48">
        <v>96</v>
      </c>
      <c r="C59" s="48"/>
      <c r="D59" s="48">
        <v>96</v>
      </c>
      <c r="F59" s="80" t="s">
        <v>33</v>
      </c>
      <c r="G59" s="81">
        <v>96</v>
      </c>
      <c r="H59" s="86">
        <f>G59/$G$55</f>
        <v>0.46376811594202899</v>
      </c>
      <c r="I59" s="82">
        <f>LN(H59)</f>
        <v>-0.7683706017975328</v>
      </c>
      <c r="J59" s="82">
        <f>H59*I59</f>
        <v>-0.35634578634088476</v>
      </c>
      <c r="K59" s="83"/>
      <c r="L59" s="81"/>
      <c r="M59" s="85"/>
      <c r="N59" s="85"/>
      <c r="O59" s="85"/>
      <c r="P59" s="83"/>
    </row>
    <row r="60" spans="1:16" x14ac:dyDescent="0.25">
      <c r="A60" s="49" t="s">
        <v>49</v>
      </c>
      <c r="B60" s="48">
        <v>18</v>
      </c>
      <c r="C60" s="48"/>
      <c r="D60" s="48">
        <v>18</v>
      </c>
      <c r="F60" s="80" t="s">
        <v>49</v>
      </c>
      <c r="G60" s="81">
        <v>18</v>
      </c>
      <c r="H60" s="86">
        <f>G60/$G$55</f>
        <v>8.6956521739130432E-2</v>
      </c>
      <c r="I60" s="82">
        <f>LN(H60)</f>
        <v>-2.4423470353692043</v>
      </c>
      <c r="J60" s="82">
        <f>H60*I60</f>
        <v>-0.21237800307558297</v>
      </c>
      <c r="K60" s="83"/>
      <c r="L60" s="81"/>
      <c r="M60" s="85"/>
      <c r="N60" s="85"/>
      <c r="O60" s="85"/>
      <c r="P60" s="83"/>
    </row>
    <row r="61" spans="1:16" x14ac:dyDescent="0.25">
      <c r="A61" s="49" t="s">
        <v>92</v>
      </c>
      <c r="B61" s="48"/>
      <c r="C61" s="48">
        <v>15</v>
      </c>
      <c r="D61" s="48">
        <v>15</v>
      </c>
      <c r="F61" s="80" t="s">
        <v>92</v>
      </c>
      <c r="G61" s="81"/>
      <c r="H61" s="82"/>
      <c r="I61" s="82"/>
      <c r="J61" s="82"/>
      <c r="K61" s="83"/>
      <c r="L61" s="81">
        <v>15</v>
      </c>
      <c r="M61" s="86">
        <f>L61/$L$55</f>
        <v>0.15306122448979592</v>
      </c>
      <c r="N61" s="82">
        <f>LN(M61)</f>
        <v>-1.8769172775683618</v>
      </c>
      <c r="O61" s="82">
        <f>M61*N61</f>
        <v>-0.28728325677066763</v>
      </c>
      <c r="P61" s="83"/>
    </row>
    <row r="62" spans="1:16" x14ac:dyDescent="0.25">
      <c r="A62" s="49" t="s">
        <v>39</v>
      </c>
      <c r="B62" s="48">
        <v>32</v>
      </c>
      <c r="C62" s="48"/>
      <c r="D62" s="48">
        <v>32</v>
      </c>
      <c r="F62" s="80" t="s">
        <v>39</v>
      </c>
      <c r="G62" s="81">
        <v>32</v>
      </c>
      <c r="H62" s="86">
        <f>G62/$G$55</f>
        <v>0.15458937198067632</v>
      </c>
      <c r="I62" s="82">
        <f>LN(H62)</f>
        <v>-1.8669828904656425</v>
      </c>
      <c r="J62" s="82">
        <f>H62*I62</f>
        <v>-0.28861571253575147</v>
      </c>
      <c r="K62" s="83"/>
      <c r="L62" s="81"/>
      <c r="M62" s="85"/>
      <c r="N62" s="85"/>
      <c r="O62" s="85"/>
      <c r="P62" s="83"/>
    </row>
    <row r="63" spans="1:16" x14ac:dyDescent="0.25">
      <c r="A63" s="49" t="s">
        <v>87</v>
      </c>
      <c r="B63" s="48"/>
      <c r="C63" s="48">
        <v>4</v>
      </c>
      <c r="D63" s="48">
        <v>4</v>
      </c>
      <c r="F63" s="80" t="s">
        <v>87</v>
      </c>
      <c r="G63" s="81"/>
      <c r="H63" s="82"/>
      <c r="I63" s="82"/>
      <c r="J63" s="82"/>
      <c r="K63" s="83"/>
      <c r="L63" s="81">
        <v>4</v>
      </c>
      <c r="M63" s="86">
        <f>L63/$L$55</f>
        <v>4.0816326530612242E-2</v>
      </c>
      <c r="N63" s="82">
        <f>LN(M63)</f>
        <v>-3.1986731175506815</v>
      </c>
      <c r="O63" s="82">
        <f>M63*N63</f>
        <v>-0.13055808643064004</v>
      </c>
      <c r="P63" s="83"/>
    </row>
    <row r="64" spans="1:16" x14ac:dyDescent="0.25">
      <c r="A64" s="49" t="s">
        <v>110</v>
      </c>
      <c r="B64" s="48"/>
      <c r="C64" s="48">
        <v>4</v>
      </c>
      <c r="D64" s="48">
        <v>4</v>
      </c>
      <c r="F64" s="80" t="s">
        <v>110</v>
      </c>
      <c r="G64" s="81"/>
      <c r="H64" s="82"/>
      <c r="I64" s="82"/>
      <c r="J64" s="82"/>
      <c r="K64" s="83"/>
      <c r="L64" s="81">
        <v>4</v>
      </c>
      <c r="M64" s="86">
        <f>L64/$L$55</f>
        <v>4.0816326530612242E-2</v>
      </c>
      <c r="N64" s="82">
        <f>LN(M64)</f>
        <v>-3.1986731175506815</v>
      </c>
      <c r="O64" s="82">
        <f>M64*N64</f>
        <v>-0.13055808643064004</v>
      </c>
      <c r="P64" s="83"/>
    </row>
    <row r="65" spans="1:16" x14ac:dyDescent="0.25">
      <c r="A65" s="49" t="s">
        <v>36</v>
      </c>
      <c r="B65" s="48">
        <v>29</v>
      </c>
      <c r="C65" s="48"/>
      <c r="D65" s="48">
        <v>29</v>
      </c>
      <c r="F65" s="80" t="s">
        <v>36</v>
      </c>
      <c r="G65" s="81">
        <v>29</v>
      </c>
      <c r="H65" s="86">
        <f>G65/$G$55</f>
        <v>0.14009661835748793</v>
      </c>
      <c r="I65" s="82">
        <f>LN(H65)</f>
        <v>-1.9654229632788949</v>
      </c>
      <c r="J65" s="82">
        <f>H65*I65</f>
        <v>-0.27534911079752633</v>
      </c>
      <c r="K65" s="83"/>
      <c r="L65" s="81"/>
      <c r="M65" s="85"/>
      <c r="N65" s="85"/>
      <c r="O65" s="85"/>
      <c r="P65" s="83"/>
    </row>
    <row r="66" spans="1:16" x14ac:dyDescent="0.25">
      <c r="A66" s="49" t="s">
        <v>89</v>
      </c>
      <c r="B66" s="48"/>
      <c r="C66" s="48">
        <v>1</v>
      </c>
      <c r="D66" s="48">
        <v>1</v>
      </c>
      <c r="F66" s="80" t="s">
        <v>89</v>
      </c>
      <c r="G66" s="81"/>
      <c r="H66" s="82"/>
      <c r="I66" s="82"/>
      <c r="J66" s="82"/>
      <c r="K66" s="83"/>
      <c r="L66" s="81">
        <v>1</v>
      </c>
      <c r="M66" s="86">
        <f>L66/$L$55</f>
        <v>1.020408163265306E-2</v>
      </c>
      <c r="N66" s="82">
        <f>LN(M66)</f>
        <v>-4.5849674786705723</v>
      </c>
      <c r="O66" s="82">
        <f>M66*N66</f>
        <v>-4.6785382435413997E-2</v>
      </c>
      <c r="P66" s="83"/>
    </row>
    <row r="67" spans="1:16" x14ac:dyDescent="0.25">
      <c r="A67" s="49" t="s">
        <v>38</v>
      </c>
      <c r="B67" s="48">
        <v>4</v>
      </c>
      <c r="C67" s="48"/>
      <c r="D67" s="48">
        <v>4</v>
      </c>
      <c r="F67" s="80" t="s">
        <v>38</v>
      </c>
      <c r="G67" s="81">
        <v>4</v>
      </c>
      <c r="H67" s="86">
        <f>G67/$G$55</f>
        <v>1.932367149758454E-2</v>
      </c>
      <c r="I67" s="82">
        <f>LN(H67)</f>
        <v>-3.9464244321454784</v>
      </c>
      <c r="J67" s="82">
        <f>H67*I67</f>
        <v>-7.6259409316820834E-2</v>
      </c>
      <c r="K67" s="83"/>
      <c r="L67" s="81"/>
      <c r="M67" s="85"/>
      <c r="N67" s="85"/>
      <c r="O67" s="85"/>
      <c r="P67" s="83"/>
    </row>
    <row r="68" spans="1:16" x14ac:dyDescent="0.25">
      <c r="A68" s="49" t="s">
        <v>41</v>
      </c>
      <c r="B68" s="48">
        <v>28</v>
      </c>
      <c r="C68" s="48"/>
      <c r="D68" s="48">
        <v>28</v>
      </c>
      <c r="F68" s="80" t="s">
        <v>41</v>
      </c>
      <c r="G68" s="81">
        <v>28</v>
      </c>
      <c r="H68" s="86">
        <f>G68/$G$55</f>
        <v>0.13526570048309178</v>
      </c>
      <c r="I68" s="82">
        <f>LN(H68)</f>
        <v>-2.0005142830901654</v>
      </c>
      <c r="J68" s="82">
        <f>H68*I68</f>
        <v>-0.27060096582862136</v>
      </c>
      <c r="K68" s="83"/>
      <c r="L68" s="81"/>
      <c r="M68" s="85"/>
      <c r="N68" s="85"/>
      <c r="O68" s="85"/>
      <c r="P68" s="83"/>
    </row>
    <row r="69" spans="1:16" x14ac:dyDescent="0.25">
      <c r="A69" s="49" t="s">
        <v>90</v>
      </c>
      <c r="B69" s="48"/>
      <c r="C69" s="48">
        <v>1</v>
      </c>
      <c r="D69" s="48">
        <v>1</v>
      </c>
      <c r="F69" s="80" t="s">
        <v>90</v>
      </c>
      <c r="G69" s="81"/>
      <c r="H69" s="82"/>
      <c r="I69" s="82"/>
      <c r="J69" s="82"/>
      <c r="K69" s="83"/>
      <c r="L69" s="81">
        <v>1</v>
      </c>
      <c r="M69" s="86">
        <f>L69/$L$55</f>
        <v>1.020408163265306E-2</v>
      </c>
      <c r="N69" s="82">
        <f t="shared" ref="N69:N74" si="3">LN(M69)</f>
        <v>-4.5849674786705723</v>
      </c>
      <c r="O69" s="82">
        <f>M69*N69</f>
        <v>-4.6785382435413997E-2</v>
      </c>
      <c r="P69" s="83"/>
    </row>
    <row r="70" spans="1:16" x14ac:dyDescent="0.25">
      <c r="A70" s="49" t="s">
        <v>86</v>
      </c>
      <c r="B70" s="48"/>
      <c r="C70" s="48">
        <v>23</v>
      </c>
      <c r="D70" s="48">
        <v>23</v>
      </c>
      <c r="F70" s="80" t="s">
        <v>86</v>
      </c>
      <c r="G70" s="81"/>
      <c r="H70" s="82"/>
      <c r="I70" s="82"/>
      <c r="J70" s="82"/>
      <c r="K70" s="83"/>
      <c r="L70" s="81">
        <v>23</v>
      </c>
      <c r="M70" s="86">
        <f>L70/$L$55</f>
        <v>0.23469387755102042</v>
      </c>
      <c r="N70" s="82">
        <f t="shared" si="3"/>
        <v>-1.4494732627414222</v>
      </c>
      <c r="O70" s="82">
        <f>M70*N70</f>
        <v>-0.34018250043931336</v>
      </c>
      <c r="P70" s="83"/>
    </row>
    <row r="71" spans="1:16" x14ac:dyDescent="0.25">
      <c r="A71" s="49" t="s">
        <v>81</v>
      </c>
      <c r="B71" s="48"/>
      <c r="C71" s="48">
        <v>19</v>
      </c>
      <c r="D71" s="48">
        <v>19</v>
      </c>
      <c r="F71" s="80" t="s">
        <v>81</v>
      </c>
      <c r="G71" s="81"/>
      <c r="H71" s="82"/>
      <c r="I71" s="82"/>
      <c r="J71" s="82"/>
      <c r="K71" s="83"/>
      <c r="L71" s="81">
        <v>19</v>
      </c>
      <c r="M71" s="86">
        <f>L71/$L$55</f>
        <v>0.19387755102040816</v>
      </c>
      <c r="N71" s="82">
        <f t="shared" si="3"/>
        <v>-1.6405284995041316</v>
      </c>
      <c r="O71" s="82">
        <f>M71*N71</f>
        <v>-0.31806164786304592</v>
      </c>
      <c r="P71" s="83"/>
    </row>
    <row r="72" spans="1:16" x14ac:dyDescent="0.25">
      <c r="A72" s="49" t="s">
        <v>83</v>
      </c>
      <c r="B72" s="48"/>
      <c r="C72" s="48">
        <v>2</v>
      </c>
      <c r="D72" s="48">
        <v>2</v>
      </c>
      <c r="F72" s="80" t="s">
        <v>83</v>
      </c>
      <c r="G72" s="81"/>
      <c r="H72" s="82"/>
      <c r="I72" s="82"/>
      <c r="J72" s="82"/>
      <c r="K72" s="83"/>
      <c r="L72" s="81">
        <v>2</v>
      </c>
      <c r="M72" s="86">
        <f>L72/$L$55</f>
        <v>2.0408163265306121E-2</v>
      </c>
      <c r="N72" s="82">
        <f t="shared" si="3"/>
        <v>-3.8918202981106269</v>
      </c>
      <c r="O72" s="82">
        <f>M72*N72</f>
        <v>-7.9424904043074007E-2</v>
      </c>
      <c r="P72" s="83"/>
    </row>
    <row r="73" spans="1:16" x14ac:dyDescent="0.25">
      <c r="A73" s="47" t="s">
        <v>56</v>
      </c>
      <c r="B73" s="48">
        <v>58</v>
      </c>
      <c r="C73" s="48">
        <v>128</v>
      </c>
      <c r="D73" s="48">
        <v>186</v>
      </c>
      <c r="F73" s="64" t="s">
        <v>56</v>
      </c>
      <c r="G73" s="73">
        <v>58</v>
      </c>
      <c r="H73" s="84">
        <f>G73/$G$73</f>
        <v>1</v>
      </c>
      <c r="I73" s="75">
        <f>LN(H73)</f>
        <v>0</v>
      </c>
      <c r="J73" s="75">
        <f>-SUM(J74:J88)</f>
        <v>1.6348136289564665</v>
      </c>
      <c r="K73" s="76">
        <f>J73/LN(G73)</f>
        <v>0.40261952321711508</v>
      </c>
      <c r="L73" s="73">
        <v>128</v>
      </c>
      <c r="M73" s="84">
        <f>L73/$L$73</f>
        <v>1</v>
      </c>
      <c r="N73" s="75">
        <f t="shared" si="3"/>
        <v>0</v>
      </c>
      <c r="O73" s="75">
        <f>-SUM(O74:O88)</f>
        <v>1.5977258202036815</v>
      </c>
      <c r="P73" s="76">
        <f>O73/LN(L73)</f>
        <v>0.3292901596440147</v>
      </c>
    </row>
    <row r="74" spans="1:16" x14ac:dyDescent="0.25">
      <c r="A74" s="49" t="s">
        <v>79</v>
      </c>
      <c r="B74" s="48"/>
      <c r="C74" s="48">
        <v>14</v>
      </c>
      <c r="D74" s="48">
        <v>14</v>
      </c>
      <c r="F74" s="80" t="s">
        <v>79</v>
      </c>
      <c r="G74" s="81"/>
      <c r="H74" s="82"/>
      <c r="I74" s="82"/>
      <c r="J74" s="82"/>
      <c r="K74" s="83"/>
      <c r="L74" s="81">
        <v>14</v>
      </c>
      <c r="M74" s="86">
        <f>L74/$L$73</f>
        <v>0.109375</v>
      </c>
      <c r="N74" s="82">
        <f t="shared" si="3"/>
        <v>-2.2129729343043585</v>
      </c>
      <c r="O74" s="82">
        <f>M74*N74</f>
        <v>-0.2420439146895392</v>
      </c>
      <c r="P74" s="83"/>
    </row>
    <row r="75" spans="1:16" x14ac:dyDescent="0.25">
      <c r="A75" s="49" t="s">
        <v>33</v>
      </c>
      <c r="B75" s="48">
        <v>21</v>
      </c>
      <c r="C75" s="48"/>
      <c r="D75" s="48">
        <v>21</v>
      </c>
      <c r="F75" s="80" t="s">
        <v>33</v>
      </c>
      <c r="G75" s="81">
        <v>21</v>
      </c>
      <c r="H75" s="82">
        <f>G75/$G$73</f>
        <v>0.36206896551724138</v>
      </c>
      <c r="I75" s="82">
        <f>LN(H75)</f>
        <v>-1.0159205728229963</v>
      </c>
      <c r="J75" s="82">
        <f>H75*I75</f>
        <v>-0.36783331084970555</v>
      </c>
      <c r="K75" s="83"/>
      <c r="L75" s="81"/>
      <c r="M75" s="85"/>
      <c r="N75" s="85"/>
      <c r="O75" s="85"/>
      <c r="P75" s="83"/>
    </row>
    <row r="76" spans="1:16" x14ac:dyDescent="0.25">
      <c r="A76" s="49" t="s">
        <v>112</v>
      </c>
      <c r="B76" s="48"/>
      <c r="C76" s="48">
        <v>4</v>
      </c>
      <c r="D76" s="48">
        <v>4</v>
      </c>
      <c r="F76" s="80" t="s">
        <v>112</v>
      </c>
      <c r="G76" s="81"/>
      <c r="H76" s="82"/>
      <c r="I76" s="82"/>
      <c r="J76" s="82"/>
      <c r="K76" s="83"/>
      <c r="L76" s="81">
        <v>4</v>
      </c>
      <c r="M76" s="86">
        <f>L76/$L$73</f>
        <v>3.125E-2</v>
      </c>
      <c r="N76" s="82">
        <f>LN(M76)</f>
        <v>-3.4657359027997265</v>
      </c>
      <c r="O76" s="82">
        <f>M76*N76</f>
        <v>-0.10830424696249145</v>
      </c>
      <c r="P76" s="83"/>
    </row>
    <row r="77" spans="1:16" x14ac:dyDescent="0.25">
      <c r="A77" s="49" t="s">
        <v>39</v>
      </c>
      <c r="B77" s="48">
        <v>5</v>
      </c>
      <c r="C77" s="48"/>
      <c r="D77" s="48">
        <v>5</v>
      </c>
      <c r="F77" s="80" t="s">
        <v>39</v>
      </c>
      <c r="G77" s="81">
        <v>5</v>
      </c>
      <c r="H77" s="82">
        <f>G77/$G$73</f>
        <v>8.6206896551724144E-2</v>
      </c>
      <c r="I77" s="82">
        <f>LN(H77)</f>
        <v>-2.451005098112319</v>
      </c>
      <c r="J77" s="82">
        <f>H77*I77</f>
        <v>-0.21129354294071717</v>
      </c>
      <c r="K77" s="83"/>
      <c r="L77" s="81"/>
      <c r="M77" s="85"/>
      <c r="N77" s="85"/>
      <c r="O77" s="85"/>
      <c r="P77" s="83"/>
    </row>
    <row r="78" spans="1:16" x14ac:dyDescent="0.25">
      <c r="A78" s="49" t="s">
        <v>87</v>
      </c>
      <c r="B78" s="48"/>
      <c r="C78" s="48">
        <v>9</v>
      </c>
      <c r="D78" s="48">
        <v>9</v>
      </c>
      <c r="F78" s="80" t="s">
        <v>87</v>
      </c>
      <c r="G78" s="81"/>
      <c r="H78" s="82"/>
      <c r="I78" s="82"/>
      <c r="J78" s="82"/>
      <c r="K78" s="83"/>
      <c r="L78" s="81">
        <v>9</v>
      </c>
      <c r="M78" s="86">
        <f>L78/$L$73</f>
        <v>7.03125E-2</v>
      </c>
      <c r="N78" s="82">
        <f>LN(M78)</f>
        <v>-2.6548056865833978</v>
      </c>
      <c r="O78" s="82">
        <f>M78*N78</f>
        <v>-0.18666602483789516</v>
      </c>
      <c r="P78" s="83"/>
    </row>
    <row r="79" spans="1:16" x14ac:dyDescent="0.25">
      <c r="A79" s="49" t="s">
        <v>36</v>
      </c>
      <c r="B79" s="48">
        <v>16</v>
      </c>
      <c r="C79" s="48"/>
      <c r="D79" s="48">
        <v>16</v>
      </c>
      <c r="F79" s="80" t="s">
        <v>36</v>
      </c>
      <c r="G79" s="81">
        <v>16</v>
      </c>
      <c r="H79" s="82">
        <f>G79/$G$73</f>
        <v>0.27586206896551724</v>
      </c>
      <c r="I79" s="82">
        <f>LN(H79)</f>
        <v>-1.2878542883066382</v>
      </c>
      <c r="J79" s="82">
        <f>H79*I79</f>
        <v>-0.35527014849838295</v>
      </c>
      <c r="K79" s="83"/>
      <c r="L79" s="81"/>
      <c r="M79" s="85"/>
      <c r="N79" s="85"/>
      <c r="O79" s="85"/>
      <c r="P79" s="83"/>
    </row>
    <row r="80" spans="1:16" x14ac:dyDescent="0.25">
      <c r="A80" s="49" t="s">
        <v>37</v>
      </c>
      <c r="B80" s="48">
        <v>1</v>
      </c>
      <c r="C80" s="48"/>
      <c r="D80" s="48">
        <v>1</v>
      </c>
      <c r="F80" s="80" t="s">
        <v>37</v>
      </c>
      <c r="G80" s="81">
        <v>1</v>
      </c>
      <c r="H80" s="82">
        <f>G80/$G$73</f>
        <v>1.7241379310344827E-2</v>
      </c>
      <c r="I80" s="82">
        <f>LN(H80)</f>
        <v>-4.0604430105464191</v>
      </c>
      <c r="J80" s="82">
        <f>H80*I80</f>
        <v>-7.0007638112869294E-2</v>
      </c>
      <c r="K80" s="83"/>
      <c r="L80" s="81"/>
      <c r="M80" s="85"/>
      <c r="N80" s="85"/>
      <c r="O80" s="85"/>
      <c r="P80" s="83"/>
    </row>
    <row r="81" spans="1:16" x14ac:dyDescent="0.25">
      <c r="A81" s="49" t="s">
        <v>89</v>
      </c>
      <c r="B81" s="48"/>
      <c r="C81" s="48">
        <v>3</v>
      </c>
      <c r="D81" s="48">
        <v>3</v>
      </c>
      <c r="F81" s="80" t="s">
        <v>89</v>
      </c>
      <c r="G81" s="81"/>
      <c r="H81" s="82"/>
      <c r="I81" s="82"/>
      <c r="J81" s="82"/>
      <c r="K81" s="83"/>
      <c r="L81" s="81">
        <v>3</v>
      </c>
      <c r="M81" s="86">
        <f>L81/$L$73</f>
        <v>2.34375E-2</v>
      </c>
      <c r="N81" s="82">
        <f>LN(M81)</f>
        <v>-3.7534179752515073</v>
      </c>
      <c r="O81" s="82">
        <f>M81*N81</f>
        <v>-8.7970733794957207E-2</v>
      </c>
      <c r="P81" s="83"/>
    </row>
    <row r="82" spans="1:16" x14ac:dyDescent="0.25">
      <c r="A82" s="49" t="s">
        <v>38</v>
      </c>
      <c r="B82" s="48">
        <v>4</v>
      </c>
      <c r="C82" s="48"/>
      <c r="D82" s="48">
        <v>4</v>
      </c>
      <c r="F82" s="80" t="s">
        <v>38</v>
      </c>
      <c r="G82" s="81">
        <v>4</v>
      </c>
      <c r="H82" s="82">
        <f>G82/$G$73</f>
        <v>6.8965517241379309E-2</v>
      </c>
      <c r="I82" s="82">
        <f>LN(H82)</f>
        <v>-2.6741486494265287</v>
      </c>
      <c r="J82" s="82">
        <f>H82*I82</f>
        <v>-0.18442404478803645</v>
      </c>
      <c r="K82" s="83"/>
      <c r="L82" s="81"/>
      <c r="M82" s="85"/>
      <c r="N82" s="85"/>
      <c r="O82" s="85"/>
      <c r="P82" s="83"/>
    </row>
    <row r="83" spans="1:16" x14ac:dyDescent="0.25">
      <c r="A83" s="49" t="s">
        <v>41</v>
      </c>
      <c r="B83" s="48">
        <v>6</v>
      </c>
      <c r="C83" s="48"/>
      <c r="D83" s="48">
        <v>6</v>
      </c>
      <c r="F83" s="80" t="s">
        <v>41</v>
      </c>
      <c r="G83" s="81">
        <v>6</v>
      </c>
      <c r="H83" s="82">
        <f>G83/$G$73</f>
        <v>0.10344827586206896</v>
      </c>
      <c r="I83" s="82">
        <f>LN(H83)</f>
        <v>-2.2686835413183641</v>
      </c>
      <c r="J83" s="82">
        <f>H83*I83</f>
        <v>-0.23469140082603768</v>
      </c>
      <c r="K83" s="83"/>
      <c r="L83" s="81"/>
      <c r="M83" s="85"/>
      <c r="N83" s="85"/>
      <c r="O83" s="85"/>
      <c r="P83" s="83"/>
    </row>
    <row r="84" spans="1:16" x14ac:dyDescent="0.25">
      <c r="A84" s="49" t="s">
        <v>40</v>
      </c>
      <c r="B84" s="48">
        <v>5</v>
      </c>
      <c r="C84" s="48"/>
      <c r="D84" s="48">
        <v>5</v>
      </c>
      <c r="F84" s="80" t="s">
        <v>40</v>
      </c>
      <c r="G84" s="81">
        <v>5</v>
      </c>
      <c r="H84" s="82">
        <f>G84/$G$73</f>
        <v>8.6206896551724144E-2</v>
      </c>
      <c r="I84" s="82">
        <f>LN(H84)</f>
        <v>-2.451005098112319</v>
      </c>
      <c r="J84" s="82">
        <f>H84*I84</f>
        <v>-0.21129354294071717</v>
      </c>
      <c r="K84" s="83"/>
      <c r="L84" s="81"/>
      <c r="M84" s="85"/>
      <c r="N84" s="85"/>
      <c r="O84" s="85"/>
      <c r="P84" s="83"/>
    </row>
    <row r="85" spans="1:16" x14ac:dyDescent="0.25">
      <c r="A85" s="49" t="s">
        <v>90</v>
      </c>
      <c r="B85" s="48"/>
      <c r="C85" s="48">
        <v>4</v>
      </c>
      <c r="D85" s="48">
        <v>4</v>
      </c>
      <c r="F85" s="80" t="s">
        <v>90</v>
      </c>
      <c r="G85" s="81"/>
      <c r="H85" s="82"/>
      <c r="I85" s="82"/>
      <c r="J85" s="82"/>
      <c r="K85" s="83"/>
      <c r="L85" s="81">
        <v>4</v>
      </c>
      <c r="M85" s="86">
        <f>L85/$L$73</f>
        <v>3.125E-2</v>
      </c>
      <c r="N85" s="82">
        <f t="shared" ref="N85:N91" si="4">LN(M85)</f>
        <v>-3.4657359027997265</v>
      </c>
      <c r="O85" s="82">
        <f>M85*N85</f>
        <v>-0.10830424696249145</v>
      </c>
      <c r="P85" s="83"/>
    </row>
    <row r="86" spans="1:16" x14ac:dyDescent="0.25">
      <c r="A86" s="49" t="s">
        <v>86</v>
      </c>
      <c r="B86" s="48"/>
      <c r="C86" s="48">
        <v>8</v>
      </c>
      <c r="D86" s="48">
        <v>8</v>
      </c>
      <c r="F86" s="80" t="s">
        <v>86</v>
      </c>
      <c r="G86" s="81"/>
      <c r="H86" s="82"/>
      <c r="I86" s="82"/>
      <c r="J86" s="82"/>
      <c r="K86" s="83"/>
      <c r="L86" s="81">
        <v>8</v>
      </c>
      <c r="M86" s="86">
        <f>L86/$L$73</f>
        <v>6.25E-2</v>
      </c>
      <c r="N86" s="82">
        <f t="shared" si="4"/>
        <v>-2.7725887222397811</v>
      </c>
      <c r="O86" s="82">
        <f>M86*N86</f>
        <v>-0.17328679513998632</v>
      </c>
      <c r="P86" s="83"/>
    </row>
    <row r="87" spans="1:16" x14ac:dyDescent="0.25">
      <c r="A87" s="49" t="s">
        <v>81</v>
      </c>
      <c r="B87" s="48"/>
      <c r="C87" s="48">
        <v>58</v>
      </c>
      <c r="D87" s="48">
        <v>58</v>
      </c>
      <c r="F87" s="80" t="s">
        <v>81</v>
      </c>
      <c r="G87" s="81"/>
      <c r="H87" s="82"/>
      <c r="I87" s="82"/>
      <c r="J87" s="82"/>
      <c r="K87" s="83"/>
      <c r="L87" s="81">
        <v>58</v>
      </c>
      <c r="M87" s="86">
        <f>L87/$L$73</f>
        <v>0.453125</v>
      </c>
      <c r="N87" s="82">
        <f t="shared" si="4"/>
        <v>-0.7915872533731978</v>
      </c>
      <c r="O87" s="82">
        <f>M87*N87</f>
        <v>-0.35868797418473025</v>
      </c>
      <c r="P87" s="83"/>
    </row>
    <row r="88" spans="1:16" x14ac:dyDescent="0.25">
      <c r="A88" s="49" t="s">
        <v>83</v>
      </c>
      <c r="B88" s="48"/>
      <c r="C88" s="48">
        <v>28</v>
      </c>
      <c r="D88" s="48">
        <v>28</v>
      </c>
      <c r="F88" s="80" t="s">
        <v>83</v>
      </c>
      <c r="G88" s="81"/>
      <c r="H88" s="82"/>
      <c r="I88" s="82"/>
      <c r="J88" s="82"/>
      <c r="K88" s="83"/>
      <c r="L88" s="81">
        <v>28</v>
      </c>
      <c r="M88" s="86">
        <f>L88/$L$73</f>
        <v>0.21875</v>
      </c>
      <c r="N88" s="82">
        <f t="shared" si="4"/>
        <v>-1.5198257537444133</v>
      </c>
      <c r="O88" s="82">
        <f>M88*N88</f>
        <v>-0.3324618836315904</v>
      </c>
      <c r="P88" s="83"/>
    </row>
    <row r="89" spans="1:16" x14ac:dyDescent="0.25">
      <c r="A89" s="47" t="s">
        <v>61</v>
      </c>
      <c r="B89" s="48">
        <v>597</v>
      </c>
      <c r="C89" s="48">
        <v>298</v>
      </c>
      <c r="D89" s="48">
        <v>895</v>
      </c>
      <c r="F89" s="64" t="s">
        <v>61</v>
      </c>
      <c r="G89" s="73">
        <v>597</v>
      </c>
      <c r="H89" s="84">
        <f>G89/$G$89</f>
        <v>1</v>
      </c>
      <c r="I89" s="75">
        <f>LN(H89)</f>
        <v>0</v>
      </c>
      <c r="J89" s="75">
        <f>-SUM(J90:J106)</f>
        <v>1.7828134376036471</v>
      </c>
      <c r="K89" s="76">
        <f>J89/LN(G89)</f>
        <v>0.27891685795928495</v>
      </c>
      <c r="L89" s="73">
        <v>298</v>
      </c>
      <c r="M89" s="84">
        <f>L89/$L$89</f>
        <v>1</v>
      </c>
      <c r="N89" s="75">
        <f t="shared" si="4"/>
        <v>0</v>
      </c>
      <c r="O89" s="75">
        <f>-SUM(O90:O106)</f>
        <v>1.6639497228565809</v>
      </c>
      <c r="P89" s="76">
        <f>O89/LN(L89)</f>
        <v>0.29206993474794585</v>
      </c>
    </row>
    <row r="90" spans="1:16" x14ac:dyDescent="0.25">
      <c r="A90" s="49" t="s">
        <v>98</v>
      </c>
      <c r="B90" s="48"/>
      <c r="C90" s="48">
        <v>9</v>
      </c>
      <c r="D90" s="48">
        <v>9</v>
      </c>
      <c r="F90" s="80" t="s">
        <v>98</v>
      </c>
      <c r="G90" s="81"/>
      <c r="H90" s="82"/>
      <c r="I90" s="82"/>
      <c r="J90" s="82"/>
      <c r="K90" s="83"/>
      <c r="L90" s="81">
        <v>9</v>
      </c>
      <c r="M90" s="86">
        <f>L90/$L$89</f>
        <v>3.0201342281879196E-2</v>
      </c>
      <c r="N90" s="82">
        <f t="shared" si="4"/>
        <v>-3.499868909169185</v>
      </c>
      <c r="O90" s="82">
        <f>M90*N90</f>
        <v>-0.10570073886752573</v>
      </c>
      <c r="P90" s="83"/>
    </row>
    <row r="91" spans="1:16" x14ac:dyDescent="0.25">
      <c r="A91" s="49" t="s">
        <v>79</v>
      </c>
      <c r="B91" s="48"/>
      <c r="C91" s="48">
        <v>73</v>
      </c>
      <c r="D91" s="48">
        <v>73</v>
      </c>
      <c r="F91" s="80" t="s">
        <v>79</v>
      </c>
      <c r="G91" s="81"/>
      <c r="H91" s="82"/>
      <c r="I91" s="82"/>
      <c r="J91" s="82"/>
      <c r="K91" s="83"/>
      <c r="L91" s="81">
        <v>73</v>
      </c>
      <c r="M91" s="86">
        <f>L91/$L$89</f>
        <v>0.24496644295302014</v>
      </c>
      <c r="N91" s="82">
        <f t="shared" si="4"/>
        <v>-1.4066340453570132</v>
      </c>
      <c r="O91" s="82">
        <f>M91*N91</f>
        <v>-0.34457813862772474</v>
      </c>
      <c r="P91" s="83"/>
    </row>
    <row r="92" spans="1:16" x14ac:dyDescent="0.25">
      <c r="A92" s="49" t="s">
        <v>33</v>
      </c>
      <c r="B92" s="48">
        <v>195</v>
      </c>
      <c r="C92" s="48"/>
      <c r="D92" s="48">
        <v>195</v>
      </c>
      <c r="F92" s="80" t="s">
        <v>33</v>
      </c>
      <c r="G92" s="81">
        <v>195</v>
      </c>
      <c r="H92" s="86">
        <f>G92/$G$89</f>
        <v>0.32663316582914576</v>
      </c>
      <c r="I92" s="82">
        <f>LN(H92)</f>
        <v>-1.1189175548288552</v>
      </c>
      <c r="J92" s="82">
        <f>H92*I92</f>
        <v>-0.36547558323555579</v>
      </c>
      <c r="K92" s="83"/>
      <c r="L92" s="81"/>
      <c r="M92" s="85"/>
      <c r="N92" s="85"/>
      <c r="O92" s="85"/>
      <c r="P92" s="83"/>
    </row>
    <row r="93" spans="1:16" x14ac:dyDescent="0.25">
      <c r="A93" s="49" t="s">
        <v>49</v>
      </c>
      <c r="B93" s="48">
        <v>12</v>
      </c>
      <c r="C93" s="48"/>
      <c r="D93" s="48">
        <v>12</v>
      </c>
      <c r="F93" s="80" t="s">
        <v>49</v>
      </c>
      <c r="G93" s="81">
        <v>12</v>
      </c>
      <c r="H93" s="86">
        <f>G93/$G$89</f>
        <v>2.0100502512562814E-2</v>
      </c>
      <c r="I93" s="82">
        <f>LN(H93)</f>
        <v>-3.9070104636046019</v>
      </c>
      <c r="J93" s="82">
        <f>H93*I93</f>
        <v>-7.8532873640293502E-2</v>
      </c>
      <c r="K93" s="83"/>
      <c r="L93" s="81"/>
      <c r="M93" s="85"/>
      <c r="N93" s="85"/>
      <c r="O93" s="85"/>
      <c r="P93" s="83"/>
    </row>
    <row r="94" spans="1:16" x14ac:dyDescent="0.25">
      <c r="A94" s="49" t="s">
        <v>112</v>
      </c>
      <c r="B94" s="48"/>
      <c r="C94" s="48">
        <v>24</v>
      </c>
      <c r="D94" s="48">
        <v>24</v>
      </c>
      <c r="F94" s="80" t="s">
        <v>112</v>
      </c>
      <c r="G94" s="81"/>
      <c r="H94" s="82"/>
      <c r="I94" s="82"/>
      <c r="J94" s="82"/>
      <c r="K94" s="83"/>
      <c r="L94" s="81">
        <v>24</v>
      </c>
      <c r="M94" s="86">
        <f>L94/$L$89</f>
        <v>8.0536912751677847E-2</v>
      </c>
      <c r="N94" s="82">
        <f>LN(M94)</f>
        <v>-2.5190396561574588</v>
      </c>
      <c r="O94" s="82">
        <f>M94*N94</f>
        <v>-0.20287567700596984</v>
      </c>
      <c r="P94" s="83"/>
    </row>
    <row r="95" spans="1:16" x14ac:dyDescent="0.25">
      <c r="A95" s="49" t="s">
        <v>92</v>
      </c>
      <c r="B95" s="48"/>
      <c r="C95" s="48">
        <v>5</v>
      </c>
      <c r="D95" s="48">
        <v>5</v>
      </c>
      <c r="F95" s="80" t="s">
        <v>92</v>
      </c>
      <c r="G95" s="81"/>
      <c r="H95" s="82"/>
      <c r="I95" s="82"/>
      <c r="J95" s="82"/>
      <c r="K95" s="83"/>
      <c r="L95" s="81">
        <v>5</v>
      </c>
      <c r="M95" s="86">
        <f>L95/$L$89</f>
        <v>1.6778523489932886E-2</v>
      </c>
      <c r="N95" s="82">
        <f>LN(M95)</f>
        <v>-4.0876555740713041</v>
      </c>
      <c r="O95" s="82">
        <f>M95*N95</f>
        <v>-6.858482506831047E-2</v>
      </c>
      <c r="P95" s="83"/>
    </row>
    <row r="96" spans="1:16" x14ac:dyDescent="0.25">
      <c r="A96" s="49" t="s">
        <v>39</v>
      </c>
      <c r="B96" s="48">
        <v>46</v>
      </c>
      <c r="C96" s="48"/>
      <c r="D96" s="48">
        <v>46</v>
      </c>
      <c r="F96" s="80" t="s">
        <v>39</v>
      </c>
      <c r="G96" s="81">
        <v>46</v>
      </c>
      <c r="H96" s="86">
        <f>G96/$G$89</f>
        <v>7.705192629815745E-2</v>
      </c>
      <c r="I96" s="82">
        <f>LN(H96)</f>
        <v>-2.5632757169035072</v>
      </c>
      <c r="J96" s="82">
        <f>H96*I96</f>
        <v>-0.19750533162070574</v>
      </c>
      <c r="K96" s="83"/>
      <c r="L96" s="81"/>
      <c r="M96" s="85"/>
      <c r="N96" s="85"/>
      <c r="O96" s="85"/>
      <c r="P96" s="83"/>
    </row>
    <row r="97" spans="1:16" x14ac:dyDescent="0.25">
      <c r="A97" s="49" t="s">
        <v>87</v>
      </c>
      <c r="B97" s="48"/>
      <c r="C97" s="48">
        <v>28</v>
      </c>
      <c r="D97" s="48">
        <v>28</v>
      </c>
      <c r="F97" s="80" t="s">
        <v>87</v>
      </c>
      <c r="G97" s="81"/>
      <c r="H97" s="82"/>
      <c r="I97" s="82"/>
      <c r="J97" s="82"/>
      <c r="K97" s="83"/>
      <c r="L97" s="81">
        <v>28</v>
      </c>
      <c r="M97" s="86">
        <f>L97/$L$89</f>
        <v>9.3959731543624164E-2</v>
      </c>
      <c r="N97" s="82">
        <f>LN(M97)</f>
        <v>-2.3648889763302003</v>
      </c>
      <c r="O97" s="82">
        <f>M97*N97</f>
        <v>-0.22220433334646178</v>
      </c>
      <c r="P97" s="83"/>
    </row>
    <row r="98" spans="1:16" x14ac:dyDescent="0.25">
      <c r="A98" s="49" t="s">
        <v>36</v>
      </c>
      <c r="B98" s="48">
        <v>123</v>
      </c>
      <c r="C98" s="48"/>
      <c r="D98" s="48">
        <v>123</v>
      </c>
      <c r="F98" s="80" t="s">
        <v>36</v>
      </c>
      <c r="G98" s="81">
        <v>123</v>
      </c>
      <c r="H98" s="86">
        <f>G98/$G$89</f>
        <v>0.20603015075376885</v>
      </c>
      <c r="I98" s="82">
        <f>LN(H98)</f>
        <v>-1.5797327580201845</v>
      </c>
      <c r="J98" s="82">
        <f>H98*I98</f>
        <v>-0.32547257828556564</v>
      </c>
      <c r="K98" s="83"/>
      <c r="L98" s="81"/>
      <c r="M98" s="85"/>
      <c r="N98" s="85"/>
      <c r="O98" s="85"/>
      <c r="P98" s="83"/>
    </row>
    <row r="99" spans="1:16" x14ac:dyDescent="0.25">
      <c r="A99" s="49" t="s">
        <v>37</v>
      </c>
      <c r="B99" s="48">
        <v>50</v>
      </c>
      <c r="C99" s="48"/>
      <c r="D99" s="48">
        <v>50</v>
      </c>
      <c r="F99" s="80" t="s">
        <v>37</v>
      </c>
      <c r="G99" s="81">
        <v>50</v>
      </c>
      <c r="H99" s="86">
        <f>G99/$G$89</f>
        <v>8.3752093802345065E-2</v>
      </c>
      <c r="I99" s="82">
        <f>LN(H99)</f>
        <v>-2.4798941079644559</v>
      </c>
      <c r="J99" s="82">
        <f>H99*I99</f>
        <v>-0.20769632395012194</v>
      </c>
      <c r="K99" s="83"/>
      <c r="L99" s="81"/>
      <c r="M99" s="85"/>
      <c r="N99" s="85"/>
      <c r="O99" s="85"/>
      <c r="P99" s="83"/>
    </row>
    <row r="100" spans="1:16" x14ac:dyDescent="0.25">
      <c r="A100" s="49" t="s">
        <v>89</v>
      </c>
      <c r="B100" s="48"/>
      <c r="C100" s="48">
        <v>5</v>
      </c>
      <c r="D100" s="48">
        <v>5</v>
      </c>
      <c r="F100" s="80" t="s">
        <v>89</v>
      </c>
      <c r="G100" s="81"/>
      <c r="H100" s="82"/>
      <c r="I100" s="82"/>
      <c r="J100" s="82"/>
      <c r="K100" s="83"/>
      <c r="L100" s="81">
        <v>5</v>
      </c>
      <c r="M100" s="86">
        <f>L100/$L$89</f>
        <v>1.6778523489932886E-2</v>
      </c>
      <c r="N100" s="82">
        <f>LN(M100)</f>
        <v>-4.0876555740713041</v>
      </c>
      <c r="O100" s="82">
        <f>M100*N100</f>
        <v>-6.858482506831047E-2</v>
      </c>
      <c r="P100" s="83"/>
    </row>
    <row r="101" spans="1:16" x14ac:dyDescent="0.25">
      <c r="A101" s="49" t="s">
        <v>38</v>
      </c>
      <c r="B101" s="48">
        <v>66</v>
      </c>
      <c r="C101" s="48"/>
      <c r="D101" s="48">
        <v>66</v>
      </c>
      <c r="F101" s="80" t="s">
        <v>38</v>
      </c>
      <c r="G101" s="81">
        <v>66</v>
      </c>
      <c r="H101" s="86">
        <f>G101/$G$89</f>
        <v>0.11055276381909548</v>
      </c>
      <c r="I101" s="82">
        <f>LN(H101)</f>
        <v>-2.2022623713661766</v>
      </c>
      <c r="J101" s="82">
        <f>H101*I101</f>
        <v>-0.24346619180932608</v>
      </c>
      <c r="K101" s="83"/>
      <c r="L101" s="81"/>
      <c r="M101" s="85"/>
      <c r="N101" s="85"/>
      <c r="O101" s="85"/>
      <c r="P101" s="83"/>
    </row>
    <row r="102" spans="1:16" x14ac:dyDescent="0.25">
      <c r="A102" s="49" t="s">
        <v>41</v>
      </c>
      <c r="B102" s="48">
        <v>94</v>
      </c>
      <c r="C102" s="48"/>
      <c r="D102" s="48">
        <v>94</v>
      </c>
      <c r="F102" s="80" t="s">
        <v>41</v>
      </c>
      <c r="G102" s="81">
        <v>94</v>
      </c>
      <c r="H102" s="86">
        <f>G102/$G$89</f>
        <v>0.15745393634840871</v>
      </c>
      <c r="I102" s="82">
        <f>LN(H102)</f>
        <v>-1.8486223311225982</v>
      </c>
      <c r="J102" s="82">
        <f>H102*I102</f>
        <v>-0.29107286285682449</v>
      </c>
      <c r="K102" s="83"/>
      <c r="L102" s="81"/>
      <c r="M102" s="85"/>
      <c r="N102" s="85"/>
      <c r="O102" s="85"/>
      <c r="P102" s="83"/>
    </row>
    <row r="103" spans="1:16" x14ac:dyDescent="0.25">
      <c r="A103" s="49" t="s">
        <v>40</v>
      </c>
      <c r="B103" s="48">
        <v>11</v>
      </c>
      <c r="C103" s="48"/>
      <c r="D103" s="48">
        <v>11</v>
      </c>
      <c r="F103" s="80" t="s">
        <v>40</v>
      </c>
      <c r="G103" s="81">
        <v>11</v>
      </c>
      <c r="H103" s="86">
        <f>G103/$G$89</f>
        <v>1.8425460636515914E-2</v>
      </c>
      <c r="I103" s="82">
        <f>LN(H103)</f>
        <v>-3.9940218405942316</v>
      </c>
      <c r="J103" s="82">
        <f>H103*I103</f>
        <v>-7.3591692205253856E-2</v>
      </c>
      <c r="K103" s="83"/>
      <c r="L103" s="81"/>
      <c r="M103" s="85"/>
      <c r="N103" s="85"/>
      <c r="O103" s="85"/>
      <c r="P103" s="83"/>
    </row>
    <row r="104" spans="1:16" x14ac:dyDescent="0.25">
      <c r="A104" s="49" t="s">
        <v>86</v>
      </c>
      <c r="B104" s="48"/>
      <c r="C104" s="48">
        <v>20</v>
      </c>
      <c r="D104" s="48">
        <v>20</v>
      </c>
      <c r="F104" s="80" t="s">
        <v>86</v>
      </c>
      <c r="G104" s="81"/>
      <c r="H104" s="82"/>
      <c r="I104" s="82"/>
      <c r="J104" s="82"/>
      <c r="K104" s="83"/>
      <c r="L104" s="81">
        <v>20</v>
      </c>
      <c r="M104" s="86">
        <f>L104/$L$89</f>
        <v>6.7114093959731544E-2</v>
      </c>
      <c r="N104" s="82">
        <f>LN(M104)</f>
        <v>-2.7013612129514133</v>
      </c>
      <c r="O104" s="82">
        <f>M104*N104</f>
        <v>-0.18129941026519553</v>
      </c>
      <c r="P104" s="83"/>
    </row>
    <row r="105" spans="1:16" x14ac:dyDescent="0.25">
      <c r="A105" s="49" t="s">
        <v>81</v>
      </c>
      <c r="B105" s="48"/>
      <c r="C105" s="48">
        <v>9</v>
      </c>
      <c r="D105" s="48">
        <v>9</v>
      </c>
      <c r="F105" s="80" t="s">
        <v>81</v>
      </c>
      <c r="G105" s="81"/>
      <c r="H105" s="82"/>
      <c r="I105" s="82"/>
      <c r="J105" s="82"/>
      <c r="K105" s="83"/>
      <c r="L105" s="81">
        <v>9</v>
      </c>
      <c r="M105" s="86">
        <f>L105/$L$89</f>
        <v>3.0201342281879196E-2</v>
      </c>
      <c r="N105" s="82">
        <f>LN(M105)</f>
        <v>-3.499868909169185</v>
      </c>
      <c r="O105" s="82">
        <f>M105*N105</f>
        <v>-0.10570073886752573</v>
      </c>
      <c r="P105" s="83"/>
    </row>
    <row r="106" spans="1:16" x14ac:dyDescent="0.25">
      <c r="A106" s="49" t="s">
        <v>83</v>
      </c>
      <c r="B106" s="48"/>
      <c r="C106" s="48">
        <v>125</v>
      </c>
      <c r="D106" s="48">
        <v>125</v>
      </c>
      <c r="F106" s="80" t="s">
        <v>83</v>
      </c>
      <c r="G106" s="81"/>
      <c r="H106" s="82"/>
      <c r="I106" s="82"/>
      <c r="J106" s="82"/>
      <c r="K106" s="83"/>
      <c r="L106" s="81">
        <v>125</v>
      </c>
      <c r="M106" s="86">
        <f>L106/$L$89</f>
        <v>0.41946308724832215</v>
      </c>
      <c r="N106" s="82">
        <f>LN(M106)</f>
        <v>-0.8687797492031033</v>
      </c>
      <c r="O106" s="82">
        <f>M106*N106</f>
        <v>-0.36442103573955675</v>
      </c>
      <c r="P106" s="83"/>
    </row>
    <row r="107" spans="1:16" x14ac:dyDescent="0.25">
      <c r="A107" s="47" t="s">
        <v>65</v>
      </c>
      <c r="B107" s="48">
        <v>331</v>
      </c>
      <c r="C107" s="48">
        <v>177</v>
      </c>
      <c r="D107" s="48">
        <v>508</v>
      </c>
      <c r="F107" s="64" t="s">
        <v>65</v>
      </c>
      <c r="G107" s="73">
        <v>331</v>
      </c>
      <c r="H107" s="84">
        <f>G107/$G$107</f>
        <v>1</v>
      </c>
      <c r="I107" s="75">
        <f>LN(H107)</f>
        <v>0</v>
      </c>
      <c r="J107" s="75">
        <f>-SUM(J108:J123)</f>
        <v>1.4967081538257816</v>
      </c>
      <c r="K107" s="76">
        <f>J107/LN(G107)</f>
        <v>0.25795891379560398</v>
      </c>
      <c r="L107" s="73">
        <v>177</v>
      </c>
      <c r="M107" s="84">
        <f>L107/$L$107</f>
        <v>1</v>
      </c>
      <c r="N107" s="75">
        <f>LN(M107)</f>
        <v>0</v>
      </c>
      <c r="O107" s="75">
        <f>-SUM(O108:O123)</f>
        <v>1.5906998218378967</v>
      </c>
      <c r="P107" s="76">
        <f>O107/LN(L107)</f>
        <v>0.30731333211393108</v>
      </c>
    </row>
    <row r="108" spans="1:16" x14ac:dyDescent="0.25">
      <c r="A108" s="49" t="s">
        <v>79</v>
      </c>
      <c r="B108" s="48"/>
      <c r="C108" s="48">
        <v>74</v>
      </c>
      <c r="D108" s="48">
        <v>74</v>
      </c>
      <c r="F108" s="80" t="s">
        <v>79</v>
      </c>
      <c r="G108" s="81"/>
      <c r="H108" s="82"/>
      <c r="I108" s="82"/>
      <c r="J108" s="82"/>
      <c r="K108" s="83"/>
      <c r="L108" s="81">
        <v>74</v>
      </c>
      <c r="M108" s="86">
        <f>L108/$L$107</f>
        <v>0.41807909604519772</v>
      </c>
      <c r="N108" s="82">
        <f>LN(M108)</f>
        <v>-0.87208463936965941</v>
      </c>
      <c r="O108" s="82">
        <f>M108*N108</f>
        <v>-0.36460035770256943</v>
      </c>
      <c r="P108" s="83"/>
    </row>
    <row r="109" spans="1:16" x14ac:dyDescent="0.25">
      <c r="A109" s="49" t="s">
        <v>33</v>
      </c>
      <c r="B109" s="48">
        <v>154</v>
      </c>
      <c r="C109" s="48"/>
      <c r="D109" s="48">
        <v>154</v>
      </c>
      <c r="F109" s="80" t="s">
        <v>33</v>
      </c>
      <c r="G109" s="81">
        <v>154</v>
      </c>
      <c r="H109" s="86">
        <f>G109/$G$107</f>
        <v>0.46525679758308158</v>
      </c>
      <c r="I109" s="82">
        <f>LN(H109)</f>
        <v>-0.76516577296343369</v>
      </c>
      <c r="J109" s="82">
        <f>H109*I109</f>
        <v>-0.35599857714915045</v>
      </c>
      <c r="K109" s="83"/>
      <c r="L109" s="81"/>
      <c r="M109" s="85"/>
      <c r="N109" s="85"/>
      <c r="O109" s="85"/>
      <c r="P109" s="83"/>
    </row>
    <row r="110" spans="1:16" x14ac:dyDescent="0.25">
      <c r="A110" s="49" t="s">
        <v>49</v>
      </c>
      <c r="B110" s="48">
        <v>3</v>
      </c>
      <c r="C110" s="48"/>
      <c r="D110" s="48">
        <v>3</v>
      </c>
      <c r="F110" s="80" t="s">
        <v>49</v>
      </c>
      <c r="G110" s="81">
        <v>3</v>
      </c>
      <c r="H110" s="86">
        <f>G110/$G$107</f>
        <v>9.0634441087613302E-3</v>
      </c>
      <c r="I110" s="82">
        <f>LN(H110)</f>
        <v>-4.7035060867089529</v>
      </c>
      <c r="J110" s="82">
        <f>H110*I110</f>
        <v>-4.2629964532105317E-2</v>
      </c>
      <c r="K110" s="83"/>
      <c r="L110" s="81"/>
      <c r="M110" s="85"/>
      <c r="N110" s="85"/>
      <c r="O110" s="85"/>
      <c r="P110" s="83"/>
    </row>
    <row r="111" spans="1:16" x14ac:dyDescent="0.25">
      <c r="A111" s="49" t="s">
        <v>112</v>
      </c>
      <c r="B111" s="48"/>
      <c r="C111" s="48">
        <v>4</v>
      </c>
      <c r="D111" s="48">
        <v>4</v>
      </c>
      <c r="F111" s="80" t="s">
        <v>112</v>
      </c>
      <c r="G111" s="81"/>
      <c r="H111" s="82"/>
      <c r="I111" s="82"/>
      <c r="J111" s="82"/>
      <c r="K111" s="83"/>
      <c r="L111" s="81">
        <v>4</v>
      </c>
      <c r="M111" s="86">
        <f>L111/$L$107</f>
        <v>2.2598870056497175E-2</v>
      </c>
      <c r="N111" s="82">
        <f>LN(M111)</f>
        <v>-3.7898553714539385</v>
      </c>
      <c r="O111" s="82">
        <f>M111*N111</f>
        <v>-8.5646449072405387E-2</v>
      </c>
      <c r="P111" s="83"/>
    </row>
    <row r="112" spans="1:16" x14ac:dyDescent="0.25">
      <c r="A112" s="49" t="s">
        <v>39</v>
      </c>
      <c r="B112" s="48">
        <v>7</v>
      </c>
      <c r="C112" s="48"/>
      <c r="D112" s="48">
        <v>7</v>
      </c>
      <c r="F112" s="80" t="s">
        <v>39</v>
      </c>
      <c r="G112" s="81">
        <v>7</v>
      </c>
      <c r="H112" s="86">
        <f>G112/$G$107</f>
        <v>2.1148036253776436E-2</v>
      </c>
      <c r="I112" s="82">
        <f>LN(H112)</f>
        <v>-3.8562082263217494</v>
      </c>
      <c r="J112" s="82">
        <f>H112*I112</f>
        <v>-8.1551231372363281E-2</v>
      </c>
      <c r="K112" s="83"/>
      <c r="L112" s="81"/>
      <c r="M112" s="85"/>
      <c r="N112" s="85"/>
      <c r="O112" s="85"/>
      <c r="P112" s="83"/>
    </row>
    <row r="113" spans="1:16" x14ac:dyDescent="0.25">
      <c r="A113" s="49" t="s">
        <v>87</v>
      </c>
      <c r="B113" s="48"/>
      <c r="C113" s="48">
        <v>14</v>
      </c>
      <c r="D113" s="48">
        <v>14</v>
      </c>
      <c r="F113" s="80" t="s">
        <v>87</v>
      </c>
      <c r="G113" s="81"/>
      <c r="H113" s="82"/>
      <c r="I113" s="82"/>
      <c r="J113" s="82"/>
      <c r="K113" s="83"/>
      <c r="L113" s="81">
        <v>14</v>
      </c>
      <c r="M113" s="86">
        <f>L113/$L$107</f>
        <v>7.909604519774012E-2</v>
      </c>
      <c r="N113" s="82">
        <f>LN(M113)</f>
        <v>-2.5370924029585704</v>
      </c>
      <c r="O113" s="82">
        <f>M113*N113</f>
        <v>-0.20067397537525417</v>
      </c>
      <c r="P113" s="83"/>
    </row>
    <row r="114" spans="1:16" x14ac:dyDescent="0.25">
      <c r="A114" s="49" t="s">
        <v>36</v>
      </c>
      <c r="B114" s="48">
        <v>54</v>
      </c>
      <c r="C114" s="48"/>
      <c r="D114" s="48">
        <v>54</v>
      </c>
      <c r="F114" s="80" t="s">
        <v>36</v>
      </c>
      <c r="G114" s="81">
        <v>54</v>
      </c>
      <c r="H114" s="86">
        <f>G114/$G$107</f>
        <v>0.16314199395770393</v>
      </c>
      <c r="I114" s="82">
        <f>LN(H114)</f>
        <v>-1.8131343288127886</v>
      </c>
      <c r="J114" s="82">
        <f>H114*I114</f>
        <v>-0.29579834971568153</v>
      </c>
      <c r="K114" s="83"/>
      <c r="L114" s="81"/>
      <c r="M114" s="85"/>
      <c r="N114" s="85"/>
      <c r="O114" s="85"/>
      <c r="P114" s="83"/>
    </row>
    <row r="115" spans="1:16" x14ac:dyDescent="0.25">
      <c r="A115" s="49" t="s">
        <v>37</v>
      </c>
      <c r="B115" s="48">
        <v>33</v>
      </c>
      <c r="C115" s="48"/>
      <c r="D115" s="48">
        <v>33</v>
      </c>
      <c r="F115" s="80" t="s">
        <v>37</v>
      </c>
      <c r="G115" s="81">
        <v>33</v>
      </c>
      <c r="H115" s="86">
        <f>G115/$G$107</f>
        <v>9.9697885196374625E-2</v>
      </c>
      <c r="I115" s="82">
        <f>LN(H115)</f>
        <v>-2.3056108139105826</v>
      </c>
      <c r="J115" s="82">
        <f>H115*I115</f>
        <v>-0.22986452223277712</v>
      </c>
      <c r="K115" s="83"/>
      <c r="L115" s="81"/>
      <c r="M115" s="85"/>
      <c r="N115" s="85"/>
      <c r="O115" s="85"/>
      <c r="P115" s="83"/>
    </row>
    <row r="116" spans="1:16" x14ac:dyDescent="0.25">
      <c r="A116" s="49" t="s">
        <v>89</v>
      </c>
      <c r="B116" s="48"/>
      <c r="C116" s="48">
        <v>1</v>
      </c>
      <c r="D116" s="48">
        <v>1</v>
      </c>
      <c r="F116" s="80" t="s">
        <v>89</v>
      </c>
      <c r="G116" s="81"/>
      <c r="H116" s="82"/>
      <c r="I116" s="82"/>
      <c r="J116" s="82"/>
      <c r="K116" s="83"/>
      <c r="L116" s="81">
        <v>1</v>
      </c>
      <c r="M116" s="86">
        <f>L116/$L$107</f>
        <v>5.6497175141242938E-3</v>
      </c>
      <c r="N116" s="82">
        <f>LN(M116)</f>
        <v>-5.1761497325738288</v>
      </c>
      <c r="O116" s="82">
        <f>M116*N116</f>
        <v>-2.9243783799852142E-2</v>
      </c>
      <c r="P116" s="83"/>
    </row>
    <row r="117" spans="1:16" x14ac:dyDescent="0.25">
      <c r="A117" s="49" t="s">
        <v>88</v>
      </c>
      <c r="B117" s="48"/>
      <c r="C117" s="48">
        <v>1</v>
      </c>
      <c r="D117" s="48">
        <v>1</v>
      </c>
      <c r="F117" s="80" t="s">
        <v>88</v>
      </c>
      <c r="G117" s="81"/>
      <c r="H117" s="82"/>
      <c r="I117" s="82"/>
      <c r="J117" s="82"/>
      <c r="K117" s="83"/>
      <c r="L117" s="81">
        <v>1</v>
      </c>
      <c r="M117" s="86">
        <f>L117/$L$107</f>
        <v>5.6497175141242938E-3</v>
      </c>
      <c r="N117" s="82">
        <f>LN(M117)</f>
        <v>-5.1761497325738288</v>
      </c>
      <c r="O117" s="82">
        <f>M117*N117</f>
        <v>-2.9243783799852142E-2</v>
      </c>
      <c r="P117" s="83"/>
    </row>
    <row r="118" spans="1:16" x14ac:dyDescent="0.25">
      <c r="A118" s="49" t="s">
        <v>38</v>
      </c>
      <c r="B118" s="48">
        <v>24</v>
      </c>
      <c r="C118" s="48"/>
      <c r="D118" s="48">
        <v>24</v>
      </c>
      <c r="F118" s="80" t="s">
        <v>38</v>
      </c>
      <c r="G118" s="81">
        <v>24</v>
      </c>
      <c r="H118" s="86">
        <f>G118/$G$107</f>
        <v>7.2507552870090641E-2</v>
      </c>
      <c r="I118" s="82">
        <f>LN(H118)</f>
        <v>-2.6240645450291171</v>
      </c>
      <c r="J118" s="82">
        <f>H118*I118</f>
        <v>-0.19026449873322906</v>
      </c>
      <c r="K118" s="83"/>
      <c r="L118" s="81"/>
      <c r="M118" s="85"/>
      <c r="N118" s="85"/>
      <c r="O118" s="85"/>
      <c r="P118" s="83"/>
    </row>
    <row r="119" spans="1:16" x14ac:dyDescent="0.25">
      <c r="A119" s="49" t="s">
        <v>41</v>
      </c>
      <c r="B119" s="48">
        <v>56</v>
      </c>
      <c r="C119" s="48"/>
      <c r="D119" s="48">
        <v>56</v>
      </c>
      <c r="F119" s="80" t="s">
        <v>41</v>
      </c>
      <c r="G119" s="81">
        <v>56</v>
      </c>
      <c r="H119" s="86">
        <f>G119/$G$107</f>
        <v>0.16918429003021149</v>
      </c>
      <c r="I119" s="82">
        <f>LN(H119)</f>
        <v>-1.7767666846419137</v>
      </c>
      <c r="J119" s="82">
        <f>H119*I119</f>
        <v>-0.30060101009047485</v>
      </c>
      <c r="K119" s="83"/>
      <c r="L119" s="81"/>
      <c r="M119" s="85"/>
      <c r="N119" s="85"/>
      <c r="O119" s="85"/>
      <c r="P119" s="83"/>
    </row>
    <row r="120" spans="1:16" x14ac:dyDescent="0.25">
      <c r="A120" s="49" t="s">
        <v>90</v>
      </c>
      <c r="B120" s="48"/>
      <c r="C120" s="48">
        <v>1</v>
      </c>
      <c r="D120" s="48">
        <v>1</v>
      </c>
      <c r="F120" s="80" t="s">
        <v>90</v>
      </c>
      <c r="G120" s="81"/>
      <c r="H120" s="82"/>
      <c r="I120" s="82"/>
      <c r="J120" s="82"/>
      <c r="K120" s="83"/>
      <c r="L120" s="81">
        <v>1</v>
      </c>
      <c r="M120" s="86">
        <f>L120/$L$107</f>
        <v>5.6497175141242938E-3</v>
      </c>
      <c r="N120" s="82">
        <f>LN(M120)</f>
        <v>-5.1761497325738288</v>
      </c>
      <c r="O120" s="82">
        <f>M120*N120</f>
        <v>-2.9243783799852142E-2</v>
      </c>
      <c r="P120" s="83"/>
    </row>
    <row r="121" spans="1:16" x14ac:dyDescent="0.25">
      <c r="A121" s="49" t="s">
        <v>86</v>
      </c>
      <c r="B121" s="48"/>
      <c r="C121" s="48">
        <v>26</v>
      </c>
      <c r="D121" s="48">
        <v>26</v>
      </c>
      <c r="F121" s="80" t="s">
        <v>86</v>
      </c>
      <c r="G121" s="81"/>
      <c r="H121" s="82"/>
      <c r="I121" s="82"/>
      <c r="J121" s="82"/>
      <c r="K121" s="83"/>
      <c r="L121" s="81">
        <v>26</v>
      </c>
      <c r="M121" s="86">
        <f>L121/$L$107</f>
        <v>0.14689265536723164</v>
      </c>
      <c r="N121" s="82">
        <f>LN(M121)</f>
        <v>-1.9180531945523471</v>
      </c>
      <c r="O121" s="82">
        <f>M121*N121</f>
        <v>-0.28174792688339562</v>
      </c>
      <c r="P121" s="83"/>
    </row>
    <row r="122" spans="1:16" x14ac:dyDescent="0.25">
      <c r="A122" s="49" t="s">
        <v>81</v>
      </c>
      <c r="B122" s="48"/>
      <c r="C122" s="48">
        <v>36</v>
      </c>
      <c r="D122" s="48">
        <v>36</v>
      </c>
      <c r="F122" s="80" t="s">
        <v>81</v>
      </c>
      <c r="G122" s="81"/>
      <c r="H122" s="82"/>
      <c r="I122" s="82"/>
      <c r="J122" s="82"/>
      <c r="K122" s="83"/>
      <c r="L122" s="81">
        <v>36</v>
      </c>
      <c r="M122" s="86">
        <f>L122/$L$107</f>
        <v>0.20338983050847459</v>
      </c>
      <c r="N122" s="82">
        <f>LN(M122)</f>
        <v>-1.5926307941177191</v>
      </c>
      <c r="O122" s="82">
        <f>M122*N122</f>
        <v>-0.32392490727818019</v>
      </c>
      <c r="P122" s="83"/>
    </row>
    <row r="123" spans="1:16" x14ac:dyDescent="0.25">
      <c r="A123" s="49" t="s">
        <v>83</v>
      </c>
      <c r="B123" s="48"/>
      <c r="C123" s="48">
        <v>20</v>
      </c>
      <c r="D123" s="48">
        <v>20</v>
      </c>
      <c r="F123" s="80" t="s">
        <v>83</v>
      </c>
      <c r="G123" s="81"/>
      <c r="H123" s="82"/>
      <c r="I123" s="82"/>
      <c r="J123" s="82"/>
      <c r="K123" s="83"/>
      <c r="L123" s="81">
        <v>20</v>
      </c>
      <c r="M123" s="86">
        <f>L123/$L$107</f>
        <v>0.11299435028248588</v>
      </c>
      <c r="N123" s="82">
        <f>LN(M123)</f>
        <v>-2.180417459019838</v>
      </c>
      <c r="O123" s="82">
        <f>M123*N123</f>
        <v>-0.24637485412653537</v>
      </c>
      <c r="P123" s="83"/>
    </row>
    <row r="124" spans="1:16" x14ac:dyDescent="0.25">
      <c r="A124" s="47" t="s">
        <v>25</v>
      </c>
      <c r="B124" s="48">
        <v>434</v>
      </c>
      <c r="C124" s="48">
        <v>206</v>
      </c>
      <c r="D124" s="48">
        <v>640</v>
      </c>
      <c r="F124" s="64" t="s">
        <v>25</v>
      </c>
      <c r="G124" s="73">
        <v>434</v>
      </c>
      <c r="H124" s="84">
        <f>G124/$G$124</f>
        <v>1</v>
      </c>
      <c r="I124" s="75">
        <f>LN(H124)</f>
        <v>0</v>
      </c>
      <c r="J124" s="75">
        <f>-SUM(J125:J145)</f>
        <v>1.833468933111472</v>
      </c>
      <c r="K124" s="76">
        <f>J124/LN(G124)</f>
        <v>0.30190276439049069</v>
      </c>
      <c r="L124" s="73">
        <v>206</v>
      </c>
      <c r="M124" s="84">
        <f>L124/$L$124</f>
        <v>1</v>
      </c>
      <c r="N124" s="75">
        <f>LN(M124)</f>
        <v>0</v>
      </c>
      <c r="O124" s="75">
        <f>-SUM(O125:O145)</f>
        <v>1.937013870995945</v>
      </c>
      <c r="P124" s="76">
        <f>O124/LN(L124)</f>
        <v>0.36356210422886148</v>
      </c>
    </row>
    <row r="125" spans="1:16" x14ac:dyDescent="0.25">
      <c r="A125" s="49" t="s">
        <v>43</v>
      </c>
      <c r="B125" s="48">
        <v>2</v>
      </c>
      <c r="C125" s="48"/>
      <c r="D125" s="48">
        <v>2</v>
      </c>
      <c r="F125" s="80" t="s">
        <v>43</v>
      </c>
      <c r="G125" s="87">
        <v>2</v>
      </c>
      <c r="H125" s="88">
        <f>G125/$G$124</f>
        <v>4.608294930875576E-3</v>
      </c>
      <c r="I125" s="89">
        <f>LN(H125)</f>
        <v>-5.3798973535404597</v>
      </c>
      <c r="J125" s="89">
        <f>H125*I125</f>
        <v>-2.4792153702951427E-2</v>
      </c>
      <c r="K125" s="90"/>
      <c r="L125" s="81"/>
      <c r="M125" s="85"/>
      <c r="N125" s="85"/>
      <c r="O125" s="85"/>
      <c r="P125" s="83"/>
    </row>
    <row r="126" spans="1:16" x14ac:dyDescent="0.25">
      <c r="A126" s="49" t="s">
        <v>98</v>
      </c>
      <c r="B126" s="48"/>
      <c r="C126" s="48">
        <v>2</v>
      </c>
      <c r="D126" s="48">
        <v>2</v>
      </c>
      <c r="F126" s="80" t="s">
        <v>98</v>
      </c>
      <c r="G126" s="81"/>
      <c r="H126" s="82"/>
      <c r="I126" s="82"/>
      <c r="J126" s="82"/>
      <c r="K126" s="83"/>
      <c r="L126" s="81">
        <v>2</v>
      </c>
      <c r="M126" s="86">
        <f>L126/$L$124</f>
        <v>9.7087378640776691E-3</v>
      </c>
      <c r="N126" s="82">
        <f>LN(M126)</f>
        <v>-4.6347289882296359</v>
      </c>
      <c r="O126" s="82">
        <f>M126*N126</f>
        <v>-4.499736881776345E-2</v>
      </c>
      <c r="P126" s="83"/>
    </row>
    <row r="127" spans="1:16" x14ac:dyDescent="0.25">
      <c r="A127" s="49" t="s">
        <v>79</v>
      </c>
      <c r="B127" s="48"/>
      <c r="C127" s="48">
        <v>55</v>
      </c>
      <c r="D127" s="48">
        <v>55</v>
      </c>
      <c r="F127" s="80" t="s">
        <v>79</v>
      </c>
      <c r="G127" s="81"/>
      <c r="H127" s="82"/>
      <c r="I127" s="82"/>
      <c r="J127" s="82"/>
      <c r="K127" s="83"/>
      <c r="L127" s="81">
        <v>55</v>
      </c>
      <c r="M127" s="86">
        <f>L127/$L$124</f>
        <v>0.26699029126213591</v>
      </c>
      <c r="N127" s="82">
        <f>LN(M127)</f>
        <v>-1.3205429835571101</v>
      </c>
      <c r="O127" s="82">
        <f>M127*N127</f>
        <v>-0.3525721558040828</v>
      </c>
      <c r="P127" s="83"/>
    </row>
    <row r="128" spans="1:16" x14ac:dyDescent="0.25">
      <c r="A128" s="49" t="s">
        <v>103</v>
      </c>
      <c r="B128" s="48"/>
      <c r="C128" s="48">
        <v>5</v>
      </c>
      <c r="D128" s="48">
        <v>5</v>
      </c>
      <c r="F128" s="80" t="s">
        <v>103</v>
      </c>
      <c r="G128" s="81"/>
      <c r="H128" s="82"/>
      <c r="I128" s="82"/>
      <c r="J128" s="82"/>
      <c r="K128" s="83"/>
      <c r="L128" s="81">
        <v>5</v>
      </c>
      <c r="M128" s="86">
        <f>L128/$L$124</f>
        <v>2.4271844660194174E-2</v>
      </c>
      <c r="N128" s="82">
        <f>LN(M128)</f>
        <v>-3.7184382563554808</v>
      </c>
      <c r="O128" s="82">
        <f>M128*N128</f>
        <v>-9.0253355736783517E-2</v>
      </c>
      <c r="P128" s="83"/>
    </row>
    <row r="129" spans="1:16" x14ac:dyDescent="0.25">
      <c r="A129" s="49" t="s">
        <v>107</v>
      </c>
      <c r="B129" s="48"/>
      <c r="C129" s="48">
        <v>5</v>
      </c>
      <c r="D129" s="48">
        <v>5</v>
      </c>
      <c r="F129" s="80" t="s">
        <v>107</v>
      </c>
      <c r="G129" s="81"/>
      <c r="H129" s="82"/>
      <c r="I129" s="82"/>
      <c r="J129" s="82"/>
      <c r="K129" s="83"/>
      <c r="L129" s="81">
        <v>5</v>
      </c>
      <c r="M129" s="86">
        <f>L129/$L$124</f>
        <v>2.4271844660194174E-2</v>
      </c>
      <c r="N129" s="82">
        <f>LN(M129)</f>
        <v>-3.7184382563554808</v>
      </c>
      <c r="O129" s="82">
        <f>M129*N129</f>
        <v>-9.0253355736783517E-2</v>
      </c>
      <c r="P129" s="83"/>
    </row>
    <row r="130" spans="1:16" x14ac:dyDescent="0.25">
      <c r="A130" s="49" t="s">
        <v>33</v>
      </c>
      <c r="B130" s="48">
        <v>137</v>
      </c>
      <c r="C130" s="48"/>
      <c r="D130" s="48">
        <v>137</v>
      </c>
      <c r="F130" s="80" t="s">
        <v>33</v>
      </c>
      <c r="G130" s="81">
        <v>137</v>
      </c>
      <c r="H130" s="86">
        <f>G130/$G$124</f>
        <v>0.31566820276497698</v>
      </c>
      <c r="I130" s="82">
        <f>LN(H130)</f>
        <v>-1.1530636082722798</v>
      </c>
      <c r="J130" s="82">
        <f>H130*I130</f>
        <v>-0.36398551689701003</v>
      </c>
      <c r="K130" s="83"/>
      <c r="L130" s="81"/>
      <c r="M130" s="85"/>
      <c r="N130" s="85"/>
      <c r="O130" s="85"/>
      <c r="P130" s="83"/>
    </row>
    <row r="131" spans="1:16" x14ac:dyDescent="0.25">
      <c r="A131" s="49" t="s">
        <v>49</v>
      </c>
      <c r="B131" s="48">
        <v>32</v>
      </c>
      <c r="C131" s="48"/>
      <c r="D131" s="48">
        <v>32</v>
      </c>
      <c r="F131" s="80" t="s">
        <v>49</v>
      </c>
      <c r="G131" s="81">
        <v>32</v>
      </c>
      <c r="H131" s="86">
        <f>G131/$G$124</f>
        <v>7.3732718894009217E-2</v>
      </c>
      <c r="I131" s="82">
        <f>LN(H131)</f>
        <v>-2.6073086313006781</v>
      </c>
      <c r="J131" s="82">
        <f>H131*I131</f>
        <v>-0.19224395438161682</v>
      </c>
      <c r="K131" s="83"/>
      <c r="L131" s="81"/>
      <c r="M131" s="85"/>
      <c r="N131" s="85"/>
      <c r="O131" s="85"/>
      <c r="P131" s="83"/>
    </row>
    <row r="132" spans="1:16" x14ac:dyDescent="0.25">
      <c r="A132" s="49" t="s">
        <v>92</v>
      </c>
      <c r="B132" s="48"/>
      <c r="C132" s="48">
        <v>42</v>
      </c>
      <c r="D132" s="48">
        <v>42</v>
      </c>
      <c r="F132" s="80" t="s">
        <v>92</v>
      </c>
      <c r="G132" s="81"/>
      <c r="H132" s="82"/>
      <c r="I132" s="82"/>
      <c r="J132" s="82"/>
      <c r="K132" s="83"/>
      <c r="L132" s="81">
        <v>42</v>
      </c>
      <c r="M132" s="86">
        <f>L132/$L$124</f>
        <v>0.20388349514563106</v>
      </c>
      <c r="N132" s="82">
        <f>LN(M132)</f>
        <v>-1.5902065505062128</v>
      </c>
      <c r="O132" s="82">
        <f>M132*N132</f>
        <v>-0.32421686952068418</v>
      </c>
      <c r="P132" s="83"/>
    </row>
    <row r="133" spans="1:16" x14ac:dyDescent="0.25">
      <c r="A133" s="49" t="s">
        <v>39</v>
      </c>
      <c r="B133" s="48">
        <v>89</v>
      </c>
      <c r="C133" s="48"/>
      <c r="D133" s="48">
        <v>89</v>
      </c>
      <c r="F133" s="80" t="s">
        <v>39</v>
      </c>
      <c r="G133" s="81">
        <v>89</v>
      </c>
      <c r="H133" s="86">
        <f>G133/$G$124</f>
        <v>0.20506912442396313</v>
      </c>
      <c r="I133" s="82">
        <f>LN(H133)</f>
        <v>-1.584408164368265</v>
      </c>
      <c r="J133" s="82">
        <f>H133*I133</f>
        <v>-0.3249131949971788</v>
      </c>
      <c r="K133" s="83"/>
      <c r="L133" s="81"/>
      <c r="M133" s="85"/>
      <c r="N133" s="85"/>
      <c r="O133" s="85"/>
      <c r="P133" s="83"/>
    </row>
    <row r="134" spans="1:16" x14ac:dyDescent="0.25">
      <c r="A134" s="49" t="s">
        <v>48</v>
      </c>
      <c r="B134" s="48">
        <v>3</v>
      </c>
      <c r="C134" s="48"/>
      <c r="D134" s="48">
        <v>3</v>
      </c>
      <c r="F134" s="80" t="s">
        <v>48</v>
      </c>
      <c r="G134" s="81">
        <v>3</v>
      </c>
      <c r="H134" s="86">
        <f>G134/$G$124</f>
        <v>6.9124423963133645E-3</v>
      </c>
      <c r="I134" s="82">
        <f>LN(H134)</f>
        <v>-4.9744322454322951</v>
      </c>
      <c r="J134" s="82">
        <f>H134*I134</f>
        <v>-3.4385476350914483E-2</v>
      </c>
      <c r="K134" s="83"/>
      <c r="L134" s="81"/>
      <c r="M134" s="85"/>
      <c r="N134" s="85"/>
      <c r="O134" s="85"/>
      <c r="P134" s="83"/>
    </row>
    <row r="135" spans="1:16" x14ac:dyDescent="0.25">
      <c r="A135" s="49" t="s">
        <v>36</v>
      </c>
      <c r="B135" s="48">
        <v>43</v>
      </c>
      <c r="C135" s="48"/>
      <c r="D135" s="48">
        <v>43</v>
      </c>
      <c r="F135" s="80" t="s">
        <v>36</v>
      </c>
      <c r="G135" s="81">
        <v>43</v>
      </c>
      <c r="H135" s="86">
        <f>G135/$G$124</f>
        <v>9.9078341013824886E-2</v>
      </c>
      <c r="I135" s="82">
        <f>LN(H135)</f>
        <v>-2.3118444184068423</v>
      </c>
      <c r="J135" s="82">
        <f>H135*I135</f>
        <v>-0.22905370965782079</v>
      </c>
      <c r="K135" s="83"/>
      <c r="L135" s="81"/>
      <c r="M135" s="85"/>
      <c r="N135" s="85"/>
      <c r="O135" s="85"/>
      <c r="P135" s="83"/>
    </row>
    <row r="136" spans="1:16" x14ac:dyDescent="0.25">
      <c r="A136" s="49" t="s">
        <v>37</v>
      </c>
      <c r="B136" s="48">
        <v>15</v>
      </c>
      <c r="C136" s="48"/>
      <c r="D136" s="48">
        <v>15</v>
      </c>
      <c r="F136" s="80" t="s">
        <v>37</v>
      </c>
      <c r="G136" s="81">
        <v>15</v>
      </c>
      <c r="H136" s="86">
        <f>G136/$G$124</f>
        <v>3.4562211981566823E-2</v>
      </c>
      <c r="I136" s="82">
        <f>LN(H136)</f>
        <v>-3.3649943329981946</v>
      </c>
      <c r="J136" s="82">
        <f>H136*I136</f>
        <v>-0.11630164745385466</v>
      </c>
      <c r="K136" s="83"/>
      <c r="L136" s="81"/>
      <c r="M136" s="85"/>
      <c r="N136" s="85"/>
      <c r="O136" s="85"/>
      <c r="P136" s="83"/>
    </row>
    <row r="137" spans="1:16" x14ac:dyDescent="0.25">
      <c r="A137" s="49" t="s">
        <v>89</v>
      </c>
      <c r="B137" s="48"/>
      <c r="C137" s="48">
        <v>12</v>
      </c>
      <c r="D137" s="48">
        <v>12</v>
      </c>
      <c r="F137" s="80" t="s">
        <v>89</v>
      </c>
      <c r="G137" s="81"/>
      <c r="H137" s="82"/>
      <c r="I137" s="82"/>
      <c r="J137" s="82"/>
      <c r="K137" s="83"/>
      <c r="L137" s="81">
        <v>12</v>
      </c>
      <c r="M137" s="86">
        <f>L137/$L$124</f>
        <v>5.8252427184466021E-2</v>
      </c>
      <c r="N137" s="82">
        <f>LN(M137)</f>
        <v>-2.8429695190015809</v>
      </c>
      <c r="O137" s="82">
        <f>M137*N137</f>
        <v>-0.16560987489329598</v>
      </c>
      <c r="P137" s="83"/>
    </row>
    <row r="138" spans="1:16" x14ac:dyDescent="0.25">
      <c r="A138" s="49" t="s">
        <v>88</v>
      </c>
      <c r="B138" s="48"/>
      <c r="C138" s="48">
        <v>3</v>
      </c>
      <c r="D138" s="48">
        <v>3</v>
      </c>
      <c r="F138" s="80" t="s">
        <v>88</v>
      </c>
      <c r="G138" s="81"/>
      <c r="H138" s="82"/>
      <c r="I138" s="82"/>
      <c r="J138" s="82"/>
      <c r="K138" s="83"/>
      <c r="L138" s="81">
        <v>3</v>
      </c>
      <c r="M138" s="86">
        <f>L138/$L$124</f>
        <v>1.4563106796116505E-2</v>
      </c>
      <c r="N138" s="82">
        <f>LN(M138)</f>
        <v>-4.2292638801214713</v>
      </c>
      <c r="O138" s="82">
        <f>M138*N138</f>
        <v>-6.159122155516706E-2</v>
      </c>
      <c r="P138" s="83"/>
    </row>
    <row r="139" spans="1:16" x14ac:dyDescent="0.25">
      <c r="A139" s="49" t="s">
        <v>38</v>
      </c>
      <c r="B139" s="48">
        <v>64</v>
      </c>
      <c r="C139" s="48"/>
      <c r="D139" s="48">
        <v>64</v>
      </c>
      <c r="F139" s="80" t="s">
        <v>38</v>
      </c>
      <c r="G139" s="81">
        <v>64</v>
      </c>
      <c r="H139" s="86">
        <f>G139/$G$124</f>
        <v>0.14746543778801843</v>
      </c>
      <c r="I139" s="82">
        <f>LN(H139)</f>
        <v>-1.914161450740733</v>
      </c>
      <c r="J139" s="82">
        <f>H139*I139</f>
        <v>-0.28227265633043069</v>
      </c>
      <c r="K139" s="83"/>
      <c r="L139" s="81"/>
      <c r="M139" s="85"/>
      <c r="N139" s="85"/>
      <c r="O139" s="85"/>
      <c r="P139" s="83"/>
    </row>
    <row r="140" spans="1:16" x14ac:dyDescent="0.25">
      <c r="A140" s="49" t="s">
        <v>41</v>
      </c>
      <c r="B140" s="48">
        <v>47</v>
      </c>
      <c r="C140" s="48"/>
      <c r="D140" s="48">
        <v>47</v>
      </c>
      <c r="F140" s="80" t="s">
        <v>41</v>
      </c>
      <c r="G140" s="81">
        <v>47</v>
      </c>
      <c r="H140" s="86">
        <f>G140/$G$124</f>
        <v>0.10829493087557604</v>
      </c>
      <c r="I140" s="82">
        <f>LN(H140)</f>
        <v>-2.2228969323903462</v>
      </c>
      <c r="J140" s="82">
        <f>H140*I140</f>
        <v>-0.24072846963674258</v>
      </c>
      <c r="K140" s="83"/>
      <c r="L140" s="81"/>
      <c r="M140" s="85"/>
      <c r="N140" s="85"/>
      <c r="O140" s="85"/>
      <c r="P140" s="83"/>
    </row>
    <row r="141" spans="1:16" x14ac:dyDescent="0.25">
      <c r="A141" s="49" t="s">
        <v>40</v>
      </c>
      <c r="B141" s="48">
        <v>2</v>
      </c>
      <c r="C141" s="48"/>
      <c r="D141" s="48">
        <v>2</v>
      </c>
      <c r="F141" s="80" t="s">
        <v>40</v>
      </c>
      <c r="G141" s="81">
        <v>2</v>
      </c>
      <c r="H141" s="86">
        <f>G141/$G$124</f>
        <v>4.608294930875576E-3</v>
      </c>
      <c r="I141" s="82">
        <f>LN(H141)</f>
        <v>-5.3798973535404597</v>
      </c>
      <c r="J141" s="82">
        <f>H141*I141</f>
        <v>-2.4792153702951427E-2</v>
      </c>
      <c r="K141" s="83"/>
      <c r="L141" s="81"/>
      <c r="M141" s="85"/>
      <c r="N141" s="85"/>
      <c r="O141" s="85"/>
      <c r="P141" s="83"/>
    </row>
    <row r="142" spans="1:16" x14ac:dyDescent="0.25">
      <c r="A142" s="49" t="s">
        <v>90</v>
      </c>
      <c r="B142" s="48"/>
      <c r="C142" s="48">
        <v>2</v>
      </c>
      <c r="D142" s="48">
        <v>2</v>
      </c>
      <c r="F142" s="80" t="s">
        <v>90</v>
      </c>
      <c r="G142" s="81"/>
      <c r="H142" s="82"/>
      <c r="I142" s="82"/>
      <c r="J142" s="82"/>
      <c r="K142" s="83"/>
      <c r="L142" s="81">
        <v>2</v>
      </c>
      <c r="M142" s="86">
        <f>L142/$L$124</f>
        <v>9.7087378640776691E-3</v>
      </c>
      <c r="N142" s="82">
        <f>LN(M142)</f>
        <v>-4.6347289882296359</v>
      </c>
      <c r="O142" s="82">
        <f>M142*N142</f>
        <v>-4.499736881776345E-2</v>
      </c>
      <c r="P142" s="83"/>
    </row>
    <row r="143" spans="1:16" x14ac:dyDescent="0.25">
      <c r="A143" s="49" t="s">
        <v>86</v>
      </c>
      <c r="B143" s="48"/>
      <c r="C143" s="48">
        <v>24</v>
      </c>
      <c r="D143" s="48">
        <v>24</v>
      </c>
      <c r="F143" s="80" t="s">
        <v>86</v>
      </c>
      <c r="G143" s="81"/>
      <c r="H143" s="82"/>
      <c r="I143" s="82"/>
      <c r="J143" s="82"/>
      <c r="K143" s="83"/>
      <c r="L143" s="81">
        <v>24</v>
      </c>
      <c r="M143" s="86">
        <f>L143/$L$124</f>
        <v>0.11650485436893204</v>
      </c>
      <c r="N143" s="82">
        <f>LN(M143)</f>
        <v>-2.1498223384416355</v>
      </c>
      <c r="O143" s="82">
        <f>M143*N143</f>
        <v>-0.25046473845921968</v>
      </c>
      <c r="P143" s="83"/>
    </row>
    <row r="144" spans="1:16" x14ac:dyDescent="0.25">
      <c r="A144" s="49" t="s">
        <v>81</v>
      </c>
      <c r="B144" s="48"/>
      <c r="C144" s="48">
        <v>15</v>
      </c>
      <c r="D144" s="48">
        <v>15</v>
      </c>
      <c r="F144" s="80" t="s">
        <v>81</v>
      </c>
      <c r="G144" s="81"/>
      <c r="H144" s="82"/>
      <c r="I144" s="82"/>
      <c r="J144" s="82"/>
      <c r="K144" s="83"/>
      <c r="L144" s="81">
        <v>15</v>
      </c>
      <c r="M144" s="86">
        <f>L144/$L$124</f>
        <v>7.281553398058252E-2</v>
      </c>
      <c r="N144" s="82">
        <f>LN(M144)</f>
        <v>-2.6198259676873712</v>
      </c>
      <c r="O144" s="82">
        <f>M144*N144</f>
        <v>-0.19076402677335225</v>
      </c>
      <c r="P144" s="83"/>
    </row>
    <row r="145" spans="1:16" x14ac:dyDescent="0.25">
      <c r="A145" s="49" t="s">
        <v>83</v>
      </c>
      <c r="B145" s="48"/>
      <c r="C145" s="48">
        <v>41</v>
      </c>
      <c r="D145" s="48">
        <v>41</v>
      </c>
      <c r="F145" s="91" t="s">
        <v>83</v>
      </c>
      <c r="G145" s="92"/>
      <c r="H145" s="93"/>
      <c r="I145" s="93"/>
      <c r="J145" s="93"/>
      <c r="K145" s="94"/>
      <c r="L145" s="92">
        <v>41</v>
      </c>
      <c r="M145" s="95">
        <f>L145/$L$124</f>
        <v>0.19902912621359223</v>
      </c>
      <c r="N145" s="93">
        <f>LN(M145)</f>
        <v>-1.6143041020852733</v>
      </c>
      <c r="O145" s="93">
        <f>M145*N145</f>
        <v>-0.32129353488104956</v>
      </c>
      <c r="P145" s="94"/>
    </row>
    <row r="146" spans="1:16" x14ac:dyDescent="0.25">
      <c r="A146" s="47" t="s">
        <v>266</v>
      </c>
      <c r="B146" s="48">
        <v>3122</v>
      </c>
      <c r="C146" s="48">
        <v>1981</v>
      </c>
      <c r="D146" s="48">
        <v>5103</v>
      </c>
    </row>
  </sheetData>
  <mergeCells count="4">
    <mergeCell ref="G1:K1"/>
    <mergeCell ref="L1:P1"/>
    <mergeCell ref="R1:T1"/>
    <mergeCell ref="V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E10" sqref="E10"/>
    </sheetView>
  </sheetViews>
  <sheetFormatPr defaultRowHeight="15" x14ac:dyDescent="0.25"/>
  <cols>
    <col min="1" max="1" width="34.7109375" customWidth="1"/>
  </cols>
  <sheetData>
    <row r="1" spans="1:28" x14ac:dyDescent="0.25">
      <c r="A1" t="s">
        <v>245</v>
      </c>
      <c r="B1" t="s">
        <v>317</v>
      </c>
      <c r="C1" t="s">
        <v>317</v>
      </c>
      <c r="D1" t="s">
        <v>317</v>
      </c>
      <c r="E1" s="113" t="s">
        <v>318</v>
      </c>
      <c r="F1" s="113" t="s">
        <v>319</v>
      </c>
      <c r="G1" s="113" t="s">
        <v>318</v>
      </c>
      <c r="H1" s="113" t="s">
        <v>320</v>
      </c>
      <c r="I1" s="113" t="s">
        <v>320</v>
      </c>
      <c r="J1" s="113" t="s">
        <v>320</v>
      </c>
      <c r="K1" s="113" t="s">
        <v>321</v>
      </c>
      <c r="L1" s="113" t="s">
        <v>321</v>
      </c>
      <c r="M1" s="113" t="s">
        <v>321</v>
      </c>
      <c r="N1" s="113" t="s">
        <v>322</v>
      </c>
      <c r="O1" s="113" t="s">
        <v>322</v>
      </c>
      <c r="P1" s="113" t="s">
        <v>322</v>
      </c>
      <c r="Q1" s="113" t="s">
        <v>323</v>
      </c>
      <c r="R1" s="113" t="s">
        <v>323</v>
      </c>
      <c r="S1" s="113" t="s">
        <v>323</v>
      </c>
      <c r="T1" t="s">
        <v>324</v>
      </c>
      <c r="U1" t="s">
        <v>324</v>
      </c>
      <c r="V1" t="s">
        <v>324</v>
      </c>
      <c r="W1" t="s">
        <v>325</v>
      </c>
      <c r="X1" t="s">
        <v>325</v>
      </c>
      <c r="Y1" t="s">
        <v>325</v>
      </c>
      <c r="Z1" t="s">
        <v>326</v>
      </c>
      <c r="AA1" t="s">
        <v>326</v>
      </c>
      <c r="AB1" t="s">
        <v>326</v>
      </c>
    </row>
    <row r="2" spans="1:28" x14ac:dyDescent="0.25">
      <c r="A2" t="s">
        <v>327</v>
      </c>
      <c r="B2" t="s">
        <v>303</v>
      </c>
      <c r="C2" t="s">
        <v>328</v>
      </c>
      <c r="D2" t="s">
        <v>329</v>
      </c>
      <c r="E2" t="s">
        <v>303</v>
      </c>
      <c r="F2" t="s">
        <v>328</v>
      </c>
      <c r="G2" t="s">
        <v>329</v>
      </c>
      <c r="H2" t="s">
        <v>303</v>
      </c>
      <c r="I2" t="s">
        <v>328</v>
      </c>
      <c r="J2" t="s">
        <v>329</v>
      </c>
      <c r="K2" s="113" t="s">
        <v>303</v>
      </c>
      <c r="L2" s="113" t="s">
        <v>328</v>
      </c>
      <c r="M2" s="113" t="s">
        <v>329</v>
      </c>
      <c r="N2" t="s">
        <v>303</v>
      </c>
      <c r="O2" t="s">
        <v>328</v>
      </c>
      <c r="P2" t="s">
        <v>329</v>
      </c>
      <c r="Q2" t="s">
        <v>303</v>
      </c>
      <c r="R2" t="s">
        <v>328</v>
      </c>
      <c r="S2" t="s">
        <v>329</v>
      </c>
      <c r="T2" t="s">
        <v>303</v>
      </c>
      <c r="U2" t="s">
        <v>328</v>
      </c>
      <c r="V2" t="s">
        <v>329</v>
      </c>
      <c r="W2" t="s">
        <v>303</v>
      </c>
      <c r="X2" t="s">
        <v>328</v>
      </c>
      <c r="Y2" t="s">
        <v>329</v>
      </c>
      <c r="Z2" t="s">
        <v>303</v>
      </c>
      <c r="AA2" t="s">
        <v>328</v>
      </c>
      <c r="AB2" t="s">
        <v>329</v>
      </c>
    </row>
    <row r="3" spans="1:28" x14ac:dyDescent="0.25">
      <c r="A3" t="s">
        <v>304</v>
      </c>
      <c r="B3">
        <v>0.58350926577527573</v>
      </c>
      <c r="C3">
        <v>3.9416761481146536</v>
      </c>
      <c r="D3">
        <v>0.47112041009576267</v>
      </c>
      <c r="E3">
        <v>0</v>
      </c>
      <c r="F3">
        <v>0</v>
      </c>
      <c r="G3" t="s">
        <v>330</v>
      </c>
      <c r="H3">
        <v>0.11350059737156511</v>
      </c>
      <c r="I3">
        <v>1.0931251168495744</v>
      </c>
      <c r="J3">
        <v>8.0151822371684903E-2</v>
      </c>
      <c r="K3">
        <v>1.7657466383581031</v>
      </c>
      <c r="L3">
        <v>7.7407424067035073</v>
      </c>
      <c r="M3">
        <v>0.61777849908324056</v>
      </c>
      <c r="N3">
        <v>3.0932316746923489</v>
      </c>
      <c r="O3">
        <v>11.468245258364067</v>
      </c>
      <c r="P3">
        <v>0.85958132383203989</v>
      </c>
      <c r="Q3">
        <v>1.357142857142857</v>
      </c>
      <c r="R3">
        <v>8.1126637575366995</v>
      </c>
      <c r="S3">
        <v>1.0473403875440042</v>
      </c>
      <c r="T3">
        <v>0.22621423819028605</v>
      </c>
      <c r="U3">
        <v>1.7227896554343953</v>
      </c>
      <c r="V3">
        <v>0.13331346601446156</v>
      </c>
      <c r="W3">
        <v>0.90036187186446248</v>
      </c>
      <c r="X3">
        <v>3.9154863687724939</v>
      </c>
      <c r="Y3">
        <v>0.28184287600842528</v>
      </c>
      <c r="Z3">
        <v>0.32147315855181025</v>
      </c>
      <c r="AA3">
        <v>2.6042465884884347</v>
      </c>
      <c r="AB3">
        <v>0.34494088722291855</v>
      </c>
    </row>
    <row r="4" spans="1:28" x14ac:dyDescent="0.25">
      <c r="A4" t="s">
        <v>305</v>
      </c>
      <c r="B4">
        <v>21.705958245367118</v>
      </c>
      <c r="C4">
        <v>20.380751965358652</v>
      </c>
      <c r="D4">
        <v>2.435965782874483</v>
      </c>
      <c r="E4">
        <v>0</v>
      </c>
      <c r="F4">
        <v>0</v>
      </c>
      <c r="G4">
        <v>0</v>
      </c>
      <c r="H4">
        <v>0.2927120669056153</v>
      </c>
      <c r="I4">
        <v>3.3364263906246263</v>
      </c>
      <c r="J4">
        <v>0.24463865233310411</v>
      </c>
      <c r="K4">
        <v>4.4371145485795163</v>
      </c>
      <c r="L4">
        <v>13.247047151833113</v>
      </c>
      <c r="M4">
        <v>1.0572294589802178</v>
      </c>
      <c r="N4">
        <v>8.535090065988939</v>
      </c>
      <c r="O4">
        <v>15.156128724890348</v>
      </c>
      <c r="P4">
        <v>1.1359998761805754</v>
      </c>
      <c r="Q4">
        <v>5.2653367653367642</v>
      </c>
      <c r="R4">
        <v>13.126092243620512</v>
      </c>
      <c r="S4">
        <v>1.6945712220108196</v>
      </c>
      <c r="T4">
        <v>0.35072711719418304</v>
      </c>
      <c r="U4">
        <v>3.1961798944344491</v>
      </c>
      <c r="V4">
        <v>0.24732782576718815</v>
      </c>
      <c r="W4">
        <v>14.834279134797269</v>
      </c>
      <c r="X4">
        <v>17.987243314302255</v>
      </c>
      <c r="Y4">
        <v>1.2947501050183914</v>
      </c>
      <c r="Z4">
        <v>10.193508114856426</v>
      </c>
      <c r="AA4">
        <v>15.919578285199885</v>
      </c>
      <c r="AB4">
        <v>2.1085996549577293</v>
      </c>
    </row>
    <row r="5" spans="1:28" x14ac:dyDescent="0.25">
      <c r="A5" t="s">
        <v>306</v>
      </c>
      <c r="B5">
        <v>7.8678942841504389</v>
      </c>
      <c r="C5">
        <v>12.724534346880439</v>
      </c>
      <c r="D5">
        <v>1.5208727491849634</v>
      </c>
      <c r="E5">
        <v>0.22934472934472935</v>
      </c>
      <c r="F5">
        <v>1.5939750840381246</v>
      </c>
      <c r="G5">
        <v>0.11414692665279561</v>
      </c>
      <c r="H5">
        <v>4.758064516129032</v>
      </c>
      <c r="I5">
        <v>10.172576204202558</v>
      </c>
      <c r="J5">
        <v>0.745889476340587</v>
      </c>
      <c r="K5">
        <v>11.183399049641082</v>
      </c>
      <c r="L5">
        <v>13.885994162542065</v>
      </c>
      <c r="M5">
        <v>1.1082229818918785</v>
      </c>
      <c r="N5">
        <v>2.7742108079186725</v>
      </c>
      <c r="O5">
        <v>6.6515032800411218</v>
      </c>
      <c r="P5">
        <v>0.4985512487850734</v>
      </c>
      <c r="Q5">
        <v>6.4727584727584722</v>
      </c>
      <c r="R5">
        <v>12.327180619247564</v>
      </c>
      <c r="S5">
        <v>1.5914321748012215</v>
      </c>
      <c r="T5">
        <v>2.0159680638722555</v>
      </c>
      <c r="U5">
        <v>6.7511584913335589</v>
      </c>
      <c r="V5">
        <v>0.52242032871140209</v>
      </c>
      <c r="W5">
        <v>2.9825643556213493</v>
      </c>
      <c r="X5">
        <v>7.7218649852467038</v>
      </c>
      <c r="Y5">
        <v>0.55583200415354139</v>
      </c>
      <c r="Z5">
        <v>4.8631175316568571</v>
      </c>
      <c r="AA5">
        <v>8.8442229102278045</v>
      </c>
      <c r="AB5">
        <v>1.1714459417692695</v>
      </c>
    </row>
    <row r="6" spans="1:28" x14ac:dyDescent="0.25">
      <c r="A6" t="s">
        <v>307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1.6967445152158529</v>
      </c>
      <c r="L6">
        <v>8.9194175945837024</v>
      </c>
      <c r="M6">
        <v>0.71184701993269994</v>
      </c>
      <c r="N6">
        <v>0</v>
      </c>
      <c r="O6">
        <v>0</v>
      </c>
      <c r="P6">
        <v>0</v>
      </c>
      <c r="Q6">
        <v>0.96439296439296429</v>
      </c>
      <c r="R6">
        <v>5.0426831807139463</v>
      </c>
      <c r="S6">
        <v>0.65100759930351193</v>
      </c>
      <c r="T6">
        <v>0.2661343978709248</v>
      </c>
      <c r="U6">
        <v>2.7140194991948503</v>
      </c>
      <c r="V6">
        <v>0.21001713420276383</v>
      </c>
      <c r="W6">
        <v>1.0136524385229049</v>
      </c>
      <c r="X6">
        <v>6.8536905029956108</v>
      </c>
      <c r="Y6">
        <v>0.49333943748129838</v>
      </c>
      <c r="Z6">
        <v>0.46348314606741575</v>
      </c>
      <c r="AA6">
        <v>3.539935714288645</v>
      </c>
      <c r="AB6">
        <v>0.46887593955054685</v>
      </c>
    </row>
    <row r="7" spans="1:28" x14ac:dyDescent="0.25">
      <c r="A7" t="s">
        <v>308</v>
      </c>
      <c r="B7">
        <v>0.24474157479083589</v>
      </c>
      <c r="C7">
        <v>2.2554926771120063</v>
      </c>
      <c r="D7">
        <v>0.26958293758284918</v>
      </c>
      <c r="E7">
        <v>0.21652421652421652</v>
      </c>
      <c r="F7">
        <v>2.1354699945117579</v>
      </c>
      <c r="G7">
        <v>0.15292418261347759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2.7748796147672548</v>
      </c>
      <c r="O7">
        <v>7.6679427846563355</v>
      </c>
      <c r="P7">
        <v>0.57473661065070925</v>
      </c>
      <c r="Q7">
        <v>5.4054054054054057E-2</v>
      </c>
      <c r="R7">
        <v>0.73521462209380772</v>
      </c>
      <c r="S7">
        <v>9.4915799575249898E-2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0.24344569288389512</v>
      </c>
      <c r="AA7">
        <v>1.6117875415712293</v>
      </c>
      <c r="AB7">
        <v>0.21348647515254127</v>
      </c>
    </row>
    <row r="8" spans="1:28" x14ac:dyDescent="0.25">
      <c r="A8" t="s">
        <v>309</v>
      </c>
      <c r="B8">
        <v>68.265110641957875</v>
      </c>
      <c r="C8">
        <v>22.674795543670225</v>
      </c>
      <c r="D8">
        <v>2.7101564344602669</v>
      </c>
      <c r="E8">
        <v>3.7800162800162798</v>
      </c>
      <c r="F8">
        <v>10.840604444358265</v>
      </c>
      <c r="G8">
        <v>0.77631180861829352</v>
      </c>
      <c r="H8">
        <v>91.241039426523258</v>
      </c>
      <c r="I8">
        <v>15.705623426676681</v>
      </c>
      <c r="J8">
        <v>1.1515921825669582</v>
      </c>
      <c r="K8">
        <v>75.784298857547242</v>
      </c>
      <c r="L8">
        <v>21.076860838066825</v>
      </c>
      <c r="M8">
        <v>1.6821166200610389</v>
      </c>
      <c r="N8">
        <v>74.064785090065968</v>
      </c>
      <c r="O8">
        <v>23.821800875305872</v>
      </c>
      <c r="P8">
        <v>1.7855194644991099</v>
      </c>
      <c r="Q8">
        <v>82.591377091377083</v>
      </c>
      <c r="R8">
        <v>20.94596657264167</v>
      </c>
      <c r="S8">
        <v>2.7041126568686145</v>
      </c>
      <c r="T8">
        <v>62.871637677026882</v>
      </c>
      <c r="U8">
        <v>29.013035723363743</v>
      </c>
      <c r="V8">
        <v>2.245096108908172</v>
      </c>
      <c r="W8">
        <v>69.22362036351673</v>
      </c>
      <c r="X8">
        <v>25.226905955036301</v>
      </c>
      <c r="Y8">
        <v>1.8158724249091169</v>
      </c>
      <c r="Z8">
        <v>59.797797396111982</v>
      </c>
      <c r="AA8">
        <v>26.801450549573303</v>
      </c>
      <c r="AB8">
        <v>3.5499388469188542</v>
      </c>
    </row>
    <row r="9" spans="1:28" x14ac:dyDescent="0.25">
      <c r="A9" t="s">
        <v>310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0.12162162162162163</v>
      </c>
      <c r="R10">
        <v>1.1737933524741795</v>
      </c>
      <c r="S10">
        <v>0.15153607020071566</v>
      </c>
      <c r="T10">
        <v>0</v>
      </c>
      <c r="U10">
        <v>0</v>
      </c>
      <c r="V10">
        <v>0</v>
      </c>
      <c r="W10">
        <v>0.45336787564766839</v>
      </c>
      <c r="X10">
        <v>3.905845186277995</v>
      </c>
      <c r="Y10">
        <v>0.28114888850688696</v>
      </c>
      <c r="Z10">
        <v>0</v>
      </c>
      <c r="AA10">
        <v>0</v>
      </c>
      <c r="AB10">
        <v>0</v>
      </c>
    </row>
    <row r="11" spans="1:28" x14ac:dyDescent="0.25">
      <c r="A11" t="s">
        <v>312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314</v>
      </c>
      <c r="B13">
        <v>0.73891625615763556</v>
      </c>
      <c r="C13">
        <v>4.4380603728820374</v>
      </c>
      <c r="D13">
        <v>0.5304496727621878</v>
      </c>
      <c r="E13">
        <v>95.774114774114778</v>
      </c>
      <c r="F13">
        <v>11.732824243636639</v>
      </c>
      <c r="G13">
        <v>0.84020499553586558</v>
      </c>
      <c r="H13">
        <v>3.5274790919952204</v>
      </c>
      <c r="I13">
        <v>12.009784090729228</v>
      </c>
      <c r="J13">
        <v>0.88060009446739407</v>
      </c>
      <c r="K13">
        <v>4.7045293701344653</v>
      </c>
      <c r="L13">
        <v>12.563808393460977</v>
      </c>
      <c r="M13">
        <v>1.0027010697785432</v>
      </c>
      <c r="N13">
        <v>8.4006598894239346</v>
      </c>
      <c r="O13">
        <v>14.907028424671303</v>
      </c>
      <c r="P13">
        <v>1.1173290193053198</v>
      </c>
      <c r="Q13">
        <v>2.9255684255684251</v>
      </c>
      <c r="R13">
        <v>8.75081516012348</v>
      </c>
      <c r="S13">
        <v>1.1297253793632542</v>
      </c>
      <c r="T13">
        <v>34.269318505845455</v>
      </c>
      <c r="U13">
        <v>28.699990793030519</v>
      </c>
      <c r="V13">
        <v>2.220871964916284</v>
      </c>
      <c r="W13">
        <v>10.592153960029606</v>
      </c>
      <c r="X13">
        <v>17.84733385295749</v>
      </c>
      <c r="Y13">
        <v>1.2846792016229187</v>
      </c>
      <c r="Z13">
        <v>24.117174959871591</v>
      </c>
      <c r="AA13">
        <v>27.711044904054305</v>
      </c>
      <c r="AB13">
        <v>3.6704175623502318</v>
      </c>
    </row>
    <row r="14" spans="1:28" x14ac:dyDescent="0.25">
      <c r="A14" t="s">
        <v>315</v>
      </c>
      <c r="B14">
        <v>0.59386973180076641</v>
      </c>
      <c r="C14">
        <v>2.9053580030416657</v>
      </c>
      <c r="D14">
        <v>0.34725670055940411</v>
      </c>
      <c r="E14">
        <v>0</v>
      </c>
      <c r="F14">
        <v>0</v>
      </c>
      <c r="G14">
        <v>0</v>
      </c>
      <c r="H14">
        <v>6.7204301075268813E-2</v>
      </c>
      <c r="I14">
        <v>0.91654446888345809</v>
      </c>
      <c r="J14">
        <v>6.7204301075268827E-2</v>
      </c>
      <c r="K14">
        <v>0.42816702052370847</v>
      </c>
      <c r="L14">
        <v>2.1641473148306543</v>
      </c>
      <c r="M14">
        <v>0.17271775880221671</v>
      </c>
      <c r="N14">
        <v>0.35714285714285715</v>
      </c>
      <c r="O14">
        <v>2.6104120602269836</v>
      </c>
      <c r="P14">
        <v>0.19565865604770974</v>
      </c>
      <c r="Q14">
        <v>0.24774774774774772</v>
      </c>
      <c r="R14">
        <v>2.6126843662904875</v>
      </c>
      <c r="S14">
        <v>0.33729610131798454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316</v>
      </c>
      <c r="B15">
        <v>14.630541871921181</v>
      </c>
      <c r="C15">
        <v>11.398994796831367</v>
      </c>
      <c r="D15">
        <v>1.3624404698826744</v>
      </c>
      <c r="E15">
        <v>17.487179487179485</v>
      </c>
      <c r="F15">
        <v>12.654960713629045</v>
      </c>
      <c r="G15">
        <v>0.90624055974144357</v>
      </c>
      <c r="H15">
        <v>15.64516129032258</v>
      </c>
      <c r="I15">
        <v>11.191835983275823</v>
      </c>
      <c r="J15">
        <v>0.8206252293697851</v>
      </c>
      <c r="K15">
        <v>12.611464968152866</v>
      </c>
      <c r="L15">
        <v>11.274346692954389</v>
      </c>
      <c r="M15">
        <v>0.89979082265878074</v>
      </c>
      <c r="N15">
        <v>17.303370786516854</v>
      </c>
      <c r="O15">
        <v>12.51115163073637</v>
      </c>
      <c r="P15">
        <v>0.93775046130691575</v>
      </c>
      <c r="Q15">
        <v>16.972972972972972</v>
      </c>
      <c r="R15">
        <v>12.833563516281808</v>
      </c>
      <c r="S15">
        <v>1.6568059257018179</v>
      </c>
      <c r="T15">
        <v>17.964071856287426</v>
      </c>
      <c r="U15">
        <v>11.900132739752161</v>
      </c>
      <c r="V15">
        <v>0.9208599184260331</v>
      </c>
      <c r="W15">
        <v>18.704663212435232</v>
      </c>
      <c r="X15">
        <v>11.98440084267288</v>
      </c>
      <c r="Y15">
        <v>0.86265604898418669</v>
      </c>
      <c r="Z15">
        <v>15.898876404494382</v>
      </c>
      <c r="AA15">
        <v>11.909778486149843</v>
      </c>
      <c r="AB15">
        <v>1.57748869703826</v>
      </c>
    </row>
    <row r="17" spans="1:5" x14ac:dyDescent="0.25">
      <c r="A17" t="s">
        <v>245</v>
      </c>
      <c r="B17" t="s">
        <v>30</v>
      </c>
      <c r="C17" s="113" t="s">
        <v>129</v>
      </c>
      <c r="D17" s="113" t="s">
        <v>69</v>
      </c>
      <c r="E17" s="113" t="s">
        <v>73</v>
      </c>
    </row>
    <row r="18" spans="1:5" x14ac:dyDescent="0.25">
      <c r="A18" t="s">
        <v>327</v>
      </c>
      <c r="B18" t="s">
        <v>303</v>
      </c>
      <c r="C18" t="s">
        <v>303</v>
      </c>
      <c r="D18" t="s">
        <v>303</v>
      </c>
      <c r="E18" s="113" t="s">
        <v>303</v>
      </c>
    </row>
    <row r="19" spans="1:5" x14ac:dyDescent="0.25">
      <c r="A19" t="s">
        <v>304</v>
      </c>
      <c r="B19">
        <v>0.58350926577527573</v>
      </c>
      <c r="C19">
        <v>0</v>
      </c>
      <c r="D19">
        <v>0.11350059737156511</v>
      </c>
      <c r="E19">
        <v>1.7657466383581031</v>
      </c>
    </row>
    <row r="20" spans="1:5" x14ac:dyDescent="0.25">
      <c r="A20" t="s">
        <v>305</v>
      </c>
      <c r="B20">
        <v>21.705958245367118</v>
      </c>
      <c r="C20">
        <v>0</v>
      </c>
      <c r="D20">
        <v>0.2927120669056153</v>
      </c>
      <c r="E20">
        <v>4.4371145485795163</v>
      </c>
    </row>
    <row r="21" spans="1:5" x14ac:dyDescent="0.25">
      <c r="A21" t="s">
        <v>306</v>
      </c>
      <c r="B21">
        <v>7.8678942841504389</v>
      </c>
      <c r="C21">
        <v>0.22934472934472935</v>
      </c>
      <c r="D21">
        <v>4.758064516129032</v>
      </c>
      <c r="E21">
        <v>11.183399049641082</v>
      </c>
    </row>
    <row r="22" spans="1:5" x14ac:dyDescent="0.25">
      <c r="A22" t="s">
        <v>307</v>
      </c>
      <c r="B22">
        <v>0</v>
      </c>
      <c r="C22">
        <v>0</v>
      </c>
      <c r="D22">
        <v>0</v>
      </c>
      <c r="E22">
        <v>1.6967445152158529</v>
      </c>
    </row>
    <row r="23" spans="1:5" x14ac:dyDescent="0.25">
      <c r="A23" t="s">
        <v>308</v>
      </c>
      <c r="B23">
        <v>0.24474157479083589</v>
      </c>
      <c r="C23">
        <v>0.21652421652421652</v>
      </c>
      <c r="D23">
        <v>0</v>
      </c>
      <c r="E23">
        <v>0</v>
      </c>
    </row>
    <row r="24" spans="1:5" x14ac:dyDescent="0.25">
      <c r="A24" t="s">
        <v>309</v>
      </c>
      <c r="B24">
        <v>68.265110641957875</v>
      </c>
      <c r="C24">
        <v>3.7800162800162798</v>
      </c>
      <c r="D24">
        <v>91.241039426523258</v>
      </c>
      <c r="E24">
        <v>75.784298857547242</v>
      </c>
    </row>
    <row r="25" spans="1:5" x14ac:dyDescent="0.25">
      <c r="A25" t="s">
        <v>310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311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312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314</v>
      </c>
      <c r="B29">
        <v>0.73891625615763556</v>
      </c>
      <c r="C29">
        <v>95.774114774114778</v>
      </c>
      <c r="D29">
        <v>3.5274790919952204</v>
      </c>
      <c r="E29">
        <v>4.7045293701344653</v>
      </c>
    </row>
    <row r="30" spans="1:5" x14ac:dyDescent="0.25">
      <c r="A30" t="s">
        <v>315</v>
      </c>
      <c r="B30">
        <v>0.59386973180076641</v>
      </c>
      <c r="C30">
        <v>0</v>
      </c>
      <c r="D30">
        <v>6.7204301075268813E-2</v>
      </c>
      <c r="E30">
        <v>0.42816702052370847</v>
      </c>
    </row>
    <row r="31" spans="1:5" x14ac:dyDescent="0.25">
      <c r="A31" t="s">
        <v>316</v>
      </c>
      <c r="B31">
        <v>14.630541871921181</v>
      </c>
      <c r="C31">
        <v>17.487179487179485</v>
      </c>
      <c r="D31">
        <v>15.64516129032258</v>
      </c>
      <c r="E31">
        <v>12.611464968152866</v>
      </c>
    </row>
    <row r="33" spans="1:6" x14ac:dyDescent="0.25">
      <c r="A33" t="s">
        <v>245</v>
      </c>
      <c r="B33" s="113" t="s">
        <v>25</v>
      </c>
      <c r="C33" s="113" t="s">
        <v>52</v>
      </c>
      <c r="D33" t="s">
        <v>56</v>
      </c>
      <c r="E33" t="s">
        <v>300</v>
      </c>
      <c r="F33" t="s">
        <v>331</v>
      </c>
    </row>
    <row r="34" spans="1:6" x14ac:dyDescent="0.25">
      <c r="A34" t="s">
        <v>327</v>
      </c>
      <c r="B34" t="s">
        <v>303</v>
      </c>
      <c r="C34" t="s">
        <v>303</v>
      </c>
      <c r="D34" t="s">
        <v>303</v>
      </c>
      <c r="E34" t="s">
        <v>303</v>
      </c>
      <c r="F34" t="s">
        <v>303</v>
      </c>
    </row>
    <row r="35" spans="1:6" x14ac:dyDescent="0.25">
      <c r="A35" t="s">
        <v>304</v>
      </c>
      <c r="B35">
        <v>3.0932316746923489</v>
      </c>
      <c r="C35">
        <v>1.357142857142857</v>
      </c>
      <c r="D35">
        <v>0.22621423819028605</v>
      </c>
      <c r="E35">
        <v>0.90036187186446248</v>
      </c>
      <c r="F35">
        <v>0.32147315855181025</v>
      </c>
    </row>
    <row r="36" spans="1:6" x14ac:dyDescent="0.25">
      <c r="A36" t="s">
        <v>305</v>
      </c>
      <c r="B36">
        <v>8.535090065988939</v>
      </c>
      <c r="C36">
        <v>5.2653367653367642</v>
      </c>
      <c r="D36">
        <v>0.35072711719418304</v>
      </c>
      <c r="E36">
        <v>14.834279134797269</v>
      </c>
      <c r="F36">
        <v>10.193508114856426</v>
      </c>
    </row>
    <row r="37" spans="1:6" x14ac:dyDescent="0.25">
      <c r="A37" t="s">
        <v>306</v>
      </c>
      <c r="B37">
        <v>2.7742108079186725</v>
      </c>
      <c r="C37">
        <v>6.4727584727584722</v>
      </c>
      <c r="D37">
        <v>2.0159680638722555</v>
      </c>
      <c r="E37">
        <v>2.9825643556213493</v>
      </c>
      <c r="F37">
        <v>4.8631175316568571</v>
      </c>
    </row>
    <row r="38" spans="1:6" x14ac:dyDescent="0.25">
      <c r="A38" t="s">
        <v>307</v>
      </c>
      <c r="B38">
        <v>0</v>
      </c>
      <c r="C38">
        <v>0.96439296439296429</v>
      </c>
      <c r="D38">
        <v>0.2661343978709248</v>
      </c>
      <c r="E38">
        <v>1.0136524385229049</v>
      </c>
      <c r="F38">
        <v>0.46348314606741575</v>
      </c>
    </row>
    <row r="39" spans="1:6" x14ac:dyDescent="0.25">
      <c r="A39" t="s">
        <v>308</v>
      </c>
      <c r="B39">
        <v>2.7748796147672548</v>
      </c>
      <c r="C39">
        <v>5.4054054054054057E-2</v>
      </c>
      <c r="D39">
        <v>0</v>
      </c>
      <c r="E39">
        <v>0</v>
      </c>
      <c r="F39">
        <v>0.24344569288389512</v>
      </c>
    </row>
    <row r="40" spans="1:6" x14ac:dyDescent="0.25">
      <c r="A40" t="s">
        <v>309</v>
      </c>
      <c r="B40">
        <v>74.064785090065968</v>
      </c>
      <c r="C40">
        <v>82.591377091377083</v>
      </c>
      <c r="D40">
        <v>62.871637677026882</v>
      </c>
      <c r="E40">
        <v>69.22362036351673</v>
      </c>
      <c r="F40">
        <v>59.797797396111982</v>
      </c>
    </row>
    <row r="41" spans="1:6" x14ac:dyDescent="0.25">
      <c r="A41" t="s">
        <v>310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311</v>
      </c>
      <c r="B42">
        <v>0</v>
      </c>
      <c r="C42">
        <v>0.12162162162162163</v>
      </c>
      <c r="D42">
        <v>0</v>
      </c>
      <c r="E42">
        <v>0.45336787564766839</v>
      </c>
      <c r="F42">
        <v>0</v>
      </c>
    </row>
    <row r="43" spans="1:6" x14ac:dyDescent="0.25">
      <c r="A43" t="s">
        <v>312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314</v>
      </c>
      <c r="B45">
        <v>8.4006598894239346</v>
      </c>
      <c r="C45">
        <v>2.9255684255684251</v>
      </c>
      <c r="D45">
        <v>34.269318505845455</v>
      </c>
      <c r="E45">
        <v>10.592153960029606</v>
      </c>
      <c r="F45">
        <v>24.117174959871591</v>
      </c>
    </row>
    <row r="46" spans="1:6" x14ac:dyDescent="0.25">
      <c r="A46" t="s">
        <v>315</v>
      </c>
      <c r="B46">
        <v>0.35714285714285715</v>
      </c>
      <c r="C46">
        <v>0.24774774774774772</v>
      </c>
      <c r="D46">
        <v>0</v>
      </c>
      <c r="E46">
        <v>0</v>
      </c>
      <c r="F46">
        <v>0</v>
      </c>
    </row>
    <row r="47" spans="1:6" x14ac:dyDescent="0.25">
      <c r="A47" t="s">
        <v>316</v>
      </c>
      <c r="B47">
        <v>17.303370786516854</v>
      </c>
      <c r="C47">
        <v>16.972972972972972</v>
      </c>
      <c r="D47">
        <v>17.964071856287426</v>
      </c>
      <c r="E47">
        <v>18.704663212435232</v>
      </c>
      <c r="F47">
        <v>15.898876404494382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workbookViewId="0">
      <selection activeCell="P32" sqref="P32"/>
    </sheetView>
  </sheetViews>
  <sheetFormatPr defaultRowHeight="15" x14ac:dyDescent="0.25"/>
  <cols>
    <col min="1" max="1" width="33.28515625" style="99" customWidth="1"/>
    <col min="2" max="7" width="8.7109375" style="98" customWidth="1"/>
    <col min="8" max="19" width="9.140625" style="98"/>
    <col min="20" max="16384" width="9.140625" style="99"/>
  </cols>
  <sheetData>
    <row r="1" spans="1:9" ht="15.75" thickBot="1" x14ac:dyDescent="0.3">
      <c r="A1" s="379" t="s">
        <v>302</v>
      </c>
      <c r="B1" s="381" t="s">
        <v>130</v>
      </c>
      <c r="C1" s="382"/>
      <c r="D1" s="381" t="s">
        <v>136</v>
      </c>
      <c r="E1" s="382"/>
      <c r="F1" s="381" t="s">
        <v>137</v>
      </c>
      <c r="G1" s="382"/>
      <c r="H1" s="381" t="s">
        <v>129</v>
      </c>
      <c r="I1" s="382"/>
    </row>
    <row r="2" spans="1:9" ht="15.75" thickBot="1" x14ac:dyDescent="0.3">
      <c r="A2" s="380"/>
      <c r="B2" s="100" t="s">
        <v>303</v>
      </c>
      <c r="C2" s="101" t="s">
        <v>287</v>
      </c>
      <c r="D2" s="100" t="s">
        <v>303</v>
      </c>
      <c r="E2" s="101" t="s">
        <v>287</v>
      </c>
      <c r="F2" s="100" t="s">
        <v>303</v>
      </c>
      <c r="G2" s="101" t="s">
        <v>287</v>
      </c>
      <c r="H2" s="100" t="s">
        <v>303</v>
      </c>
      <c r="I2" s="101" t="s">
        <v>287</v>
      </c>
    </row>
    <row r="3" spans="1:9" x14ac:dyDescent="0.25">
      <c r="A3" s="102" t="s">
        <v>304</v>
      </c>
      <c r="B3" s="103">
        <v>0</v>
      </c>
      <c r="C3" s="104">
        <v>0</v>
      </c>
      <c r="D3" s="103">
        <v>0</v>
      </c>
      <c r="E3" s="104">
        <v>0</v>
      </c>
      <c r="F3" s="103">
        <v>0</v>
      </c>
      <c r="G3" s="104">
        <v>0</v>
      </c>
      <c r="H3" s="103">
        <v>0</v>
      </c>
      <c r="I3" s="104">
        <v>0</v>
      </c>
    </row>
    <row r="4" spans="1:9" x14ac:dyDescent="0.25">
      <c r="A4" s="105" t="s">
        <v>305</v>
      </c>
      <c r="B4" s="106">
        <v>0</v>
      </c>
      <c r="C4" s="107">
        <v>0</v>
      </c>
      <c r="D4" s="106">
        <v>0</v>
      </c>
      <c r="E4" s="107">
        <v>0</v>
      </c>
      <c r="F4" s="106">
        <v>0</v>
      </c>
      <c r="G4" s="107">
        <v>0</v>
      </c>
      <c r="H4" s="106">
        <v>0</v>
      </c>
      <c r="I4" s="107">
        <v>0</v>
      </c>
    </row>
    <row r="5" spans="1:9" x14ac:dyDescent="0.25">
      <c r="A5" s="105" t="s">
        <v>306</v>
      </c>
      <c r="B5" s="106">
        <v>0</v>
      </c>
      <c r="C5" s="107">
        <v>0</v>
      </c>
      <c r="D5" s="106">
        <v>0.32679738562091504</v>
      </c>
      <c r="E5" s="107">
        <v>0.22934968189461996</v>
      </c>
      <c r="F5" s="106">
        <v>0.31690140845070425</v>
      </c>
      <c r="G5" s="107">
        <v>0.22388544350370107</v>
      </c>
      <c r="H5" s="106">
        <v>0.22934472934472935</v>
      </c>
      <c r="I5" s="107">
        <v>0.11414692665279561</v>
      </c>
    </row>
    <row r="6" spans="1:9" x14ac:dyDescent="0.25">
      <c r="A6" s="105" t="s">
        <v>307</v>
      </c>
      <c r="B6" s="106">
        <v>0</v>
      </c>
      <c r="C6" s="107">
        <v>0</v>
      </c>
      <c r="D6" s="106">
        <v>0</v>
      </c>
      <c r="E6" s="107">
        <v>0</v>
      </c>
      <c r="F6" s="106">
        <v>0</v>
      </c>
      <c r="G6" s="107">
        <v>0</v>
      </c>
      <c r="H6" s="106">
        <v>0</v>
      </c>
      <c r="I6" s="107">
        <v>0</v>
      </c>
    </row>
    <row r="7" spans="1:9" x14ac:dyDescent="0.25">
      <c r="A7" s="105" t="s">
        <v>308</v>
      </c>
      <c r="B7" s="106">
        <v>0</v>
      </c>
      <c r="C7" s="107">
        <v>0</v>
      </c>
      <c r="D7" s="106">
        <v>0.62091503267973858</v>
      </c>
      <c r="E7" s="107">
        <v>0.43638579378695957</v>
      </c>
      <c r="F7" s="106">
        <v>0</v>
      </c>
      <c r="G7" s="107">
        <v>0</v>
      </c>
      <c r="H7" s="106">
        <v>0.21652421652421652</v>
      </c>
      <c r="I7" s="107">
        <v>0.15292418261347759</v>
      </c>
    </row>
    <row r="8" spans="1:9" x14ac:dyDescent="0.25">
      <c r="A8" s="105" t="s">
        <v>309</v>
      </c>
      <c r="B8" s="106">
        <v>3.501984126984127</v>
      </c>
      <c r="C8" s="107">
        <v>1.3064202750862963</v>
      </c>
      <c r="D8" s="106">
        <v>2.2543183940242764</v>
      </c>
      <c r="E8" s="107">
        <v>0.80614625871926415</v>
      </c>
      <c r="F8" s="106">
        <v>5.460541023921305</v>
      </c>
      <c r="G8" s="107">
        <v>1.6913759555058068</v>
      </c>
      <c r="H8" s="106">
        <v>3.7800162800162798</v>
      </c>
      <c r="I8" s="107">
        <v>0.77631180861829352</v>
      </c>
    </row>
    <row r="9" spans="1:9" x14ac:dyDescent="0.25">
      <c r="A9" s="105" t="s">
        <v>310</v>
      </c>
      <c r="B9" s="106">
        <v>0</v>
      </c>
      <c r="C9" s="107">
        <v>0</v>
      </c>
      <c r="D9" s="106">
        <v>0</v>
      </c>
      <c r="E9" s="107">
        <v>0</v>
      </c>
      <c r="F9" s="106">
        <v>0</v>
      </c>
      <c r="G9" s="107">
        <v>0</v>
      </c>
      <c r="H9" s="106">
        <v>0</v>
      </c>
      <c r="I9" s="107">
        <v>0</v>
      </c>
    </row>
    <row r="10" spans="1:9" x14ac:dyDescent="0.25">
      <c r="A10" s="105" t="s">
        <v>311</v>
      </c>
      <c r="B10" s="106">
        <v>0</v>
      </c>
      <c r="C10" s="107">
        <v>0</v>
      </c>
      <c r="D10" s="106">
        <v>0</v>
      </c>
      <c r="E10" s="107">
        <v>0</v>
      </c>
      <c r="F10" s="106">
        <v>0</v>
      </c>
      <c r="G10" s="107">
        <v>0</v>
      </c>
      <c r="H10" s="106">
        <v>0</v>
      </c>
      <c r="I10" s="107">
        <v>0</v>
      </c>
    </row>
    <row r="11" spans="1:9" x14ac:dyDescent="0.25">
      <c r="A11" s="105" t="s">
        <v>312</v>
      </c>
      <c r="B11" s="106">
        <v>0</v>
      </c>
      <c r="C11" s="107">
        <v>0</v>
      </c>
      <c r="D11" s="106">
        <v>0</v>
      </c>
      <c r="E11" s="107">
        <v>0</v>
      </c>
      <c r="F11" s="106">
        <v>0</v>
      </c>
      <c r="G11" s="107">
        <v>0</v>
      </c>
      <c r="H11" s="106">
        <v>0</v>
      </c>
      <c r="I11" s="107">
        <v>0</v>
      </c>
    </row>
    <row r="12" spans="1:9" x14ac:dyDescent="0.25">
      <c r="A12" s="105" t="s">
        <v>313</v>
      </c>
      <c r="B12" s="106">
        <v>0</v>
      </c>
      <c r="C12" s="107">
        <v>0</v>
      </c>
      <c r="D12" s="106">
        <v>0</v>
      </c>
      <c r="E12" s="107">
        <v>0</v>
      </c>
      <c r="F12" s="106">
        <v>0</v>
      </c>
      <c r="G12" s="107">
        <v>0</v>
      </c>
      <c r="H12" s="106">
        <v>0</v>
      </c>
      <c r="I12" s="107">
        <v>0</v>
      </c>
    </row>
    <row r="13" spans="1:9" x14ac:dyDescent="0.25">
      <c r="A13" s="105" t="s">
        <v>314</v>
      </c>
      <c r="B13" s="106">
        <v>96.498015873015859</v>
      </c>
      <c r="C13" s="107">
        <v>1.3064202750862963</v>
      </c>
      <c r="D13" s="106">
        <v>96.797969187675037</v>
      </c>
      <c r="E13" s="107">
        <v>1.132541291637388</v>
      </c>
      <c r="F13" s="106">
        <v>94.222557567627973</v>
      </c>
      <c r="G13" s="107">
        <v>1.7564961869303604</v>
      </c>
      <c r="H13" s="106">
        <v>95.774114774114778</v>
      </c>
      <c r="I13" s="107">
        <v>0.84020499553586558</v>
      </c>
    </row>
    <row r="14" spans="1:9" x14ac:dyDescent="0.25">
      <c r="A14" s="105" t="s">
        <v>315</v>
      </c>
      <c r="B14" s="106">
        <v>0</v>
      </c>
      <c r="C14" s="107">
        <v>0</v>
      </c>
      <c r="D14" s="106">
        <v>0</v>
      </c>
      <c r="E14" s="107">
        <v>0</v>
      </c>
      <c r="F14" s="106">
        <v>0</v>
      </c>
      <c r="G14" s="107">
        <v>0</v>
      </c>
      <c r="H14" s="106">
        <v>0</v>
      </c>
      <c r="I14" s="107">
        <v>0</v>
      </c>
    </row>
    <row r="15" spans="1:9" ht="15.75" thickBot="1" x14ac:dyDescent="0.3">
      <c r="A15" s="108" t="s">
        <v>316</v>
      </c>
      <c r="B15" s="109">
        <v>17.678571428571427</v>
      </c>
      <c r="C15" s="110">
        <v>1.6512701020448579</v>
      </c>
      <c r="D15" s="109">
        <v>16.323529411764707</v>
      </c>
      <c r="E15" s="110">
        <v>1.4195488866082937</v>
      </c>
      <c r="F15" s="109">
        <v>18.450704225352112</v>
      </c>
      <c r="G15" s="110">
        <v>1.6376835891547754</v>
      </c>
      <c r="H15" s="109">
        <v>17.487179487179485</v>
      </c>
      <c r="I15" s="110">
        <v>0.90624055974144357</v>
      </c>
    </row>
    <row r="16" spans="1:9" x14ac:dyDescent="0.25">
      <c r="A16" s="111"/>
      <c r="B16" s="112"/>
      <c r="C16" s="112"/>
      <c r="D16" s="112"/>
      <c r="E16" s="112"/>
      <c r="F16" s="112"/>
      <c r="G16" s="112"/>
      <c r="H16" s="112"/>
      <c r="I16" s="112"/>
    </row>
    <row r="17" spans="1:9" ht="15.75" thickBot="1" x14ac:dyDescent="0.3"/>
    <row r="18" spans="1:9" ht="15.75" thickBot="1" x14ac:dyDescent="0.3">
      <c r="A18" s="379" t="s">
        <v>302</v>
      </c>
      <c r="B18" s="381" t="s">
        <v>70</v>
      </c>
      <c r="C18" s="382"/>
      <c r="D18" s="381" t="s">
        <v>71</v>
      </c>
      <c r="E18" s="382"/>
      <c r="F18" s="381" t="s">
        <v>72</v>
      </c>
      <c r="G18" s="382"/>
      <c r="H18" s="381" t="s">
        <v>69</v>
      </c>
      <c r="I18" s="382"/>
    </row>
    <row r="19" spans="1:9" ht="15.75" thickBot="1" x14ac:dyDescent="0.3">
      <c r="A19" s="380"/>
      <c r="B19" s="100" t="s">
        <v>303</v>
      </c>
      <c r="C19" s="101" t="s">
        <v>287</v>
      </c>
      <c r="D19" s="100" t="s">
        <v>303</v>
      </c>
      <c r="E19" s="101" t="s">
        <v>287</v>
      </c>
      <c r="F19" s="100" t="s">
        <v>303</v>
      </c>
      <c r="G19" s="101" t="s">
        <v>287</v>
      </c>
      <c r="H19" s="100" t="s">
        <v>303</v>
      </c>
      <c r="I19" s="101" t="s">
        <v>287</v>
      </c>
    </row>
    <row r="20" spans="1:9" x14ac:dyDescent="0.25">
      <c r="A20" s="102" t="s">
        <v>304</v>
      </c>
      <c r="B20" s="103">
        <v>0.18518518518518517</v>
      </c>
      <c r="C20" s="104">
        <v>0.18518518518518517</v>
      </c>
      <c r="D20" s="103">
        <v>0.16666666666666666</v>
      </c>
      <c r="E20" s="104">
        <v>0.16666666666666666</v>
      </c>
      <c r="F20" s="103">
        <v>0</v>
      </c>
      <c r="G20" s="104">
        <v>0</v>
      </c>
      <c r="H20" s="103">
        <v>0.11350059737156511</v>
      </c>
      <c r="I20" s="104">
        <v>8.0151822371684903E-2</v>
      </c>
    </row>
    <row r="21" spans="1:9" x14ac:dyDescent="0.25">
      <c r="A21" s="105" t="s">
        <v>305</v>
      </c>
      <c r="B21" s="106">
        <v>0</v>
      </c>
      <c r="C21" s="107">
        <v>0</v>
      </c>
      <c r="D21" s="106">
        <v>0</v>
      </c>
      <c r="E21" s="107">
        <v>0</v>
      </c>
      <c r="F21" s="106">
        <v>0.82491582491582494</v>
      </c>
      <c r="G21" s="107">
        <v>0.68795778285905651</v>
      </c>
      <c r="H21" s="106">
        <v>0.2927120669056153</v>
      </c>
      <c r="I21" s="107">
        <v>0.24463865233310411</v>
      </c>
    </row>
    <row r="22" spans="1:9" x14ac:dyDescent="0.25">
      <c r="A22" s="105" t="s">
        <v>306</v>
      </c>
      <c r="B22" s="106">
        <v>4.8240740740740744</v>
      </c>
      <c r="C22" s="107">
        <v>1.4980627132305295</v>
      </c>
      <c r="D22" s="106">
        <v>5.5033068783068773</v>
      </c>
      <c r="E22" s="107">
        <v>1.3240325911642443</v>
      </c>
      <c r="F22" s="106">
        <v>4.02056277056277</v>
      </c>
      <c r="G22" s="107">
        <v>1.0713779209803671</v>
      </c>
      <c r="H22" s="106">
        <v>4.758064516129032</v>
      </c>
      <c r="I22" s="107">
        <v>0.745889476340587</v>
      </c>
    </row>
    <row r="23" spans="1:9" x14ac:dyDescent="0.25">
      <c r="A23" s="105" t="s">
        <v>307</v>
      </c>
      <c r="B23" s="106">
        <v>0</v>
      </c>
      <c r="C23" s="107">
        <v>0</v>
      </c>
      <c r="D23" s="106">
        <v>0</v>
      </c>
      <c r="E23" s="107">
        <v>0</v>
      </c>
      <c r="F23" s="106">
        <v>0</v>
      </c>
      <c r="G23" s="107">
        <v>0</v>
      </c>
      <c r="H23" s="106">
        <v>0</v>
      </c>
      <c r="I23" s="107">
        <v>0</v>
      </c>
    </row>
    <row r="24" spans="1:9" x14ac:dyDescent="0.25">
      <c r="A24" s="105" t="s">
        <v>308</v>
      </c>
      <c r="B24" s="106">
        <v>0</v>
      </c>
      <c r="C24" s="107">
        <v>0</v>
      </c>
      <c r="D24" s="106">
        <v>0</v>
      </c>
      <c r="E24" s="107">
        <v>0</v>
      </c>
      <c r="F24" s="106">
        <v>0</v>
      </c>
      <c r="G24" s="107">
        <v>0</v>
      </c>
      <c r="H24" s="106">
        <v>0</v>
      </c>
      <c r="I24" s="107">
        <v>0</v>
      </c>
    </row>
    <row r="25" spans="1:9" x14ac:dyDescent="0.25">
      <c r="A25" s="105" t="s">
        <v>309</v>
      </c>
      <c r="B25" s="106">
        <v>93.833333333333329</v>
      </c>
      <c r="C25" s="107">
        <v>1.63561522022645</v>
      </c>
      <c r="D25" s="106">
        <v>89.827380952380935</v>
      </c>
      <c r="E25" s="107">
        <v>2.3713580166263202</v>
      </c>
      <c r="F25" s="106">
        <v>90.169552669552672</v>
      </c>
      <c r="G25" s="107">
        <v>1.9104353786272161</v>
      </c>
      <c r="H25" s="106">
        <v>91.241039426523258</v>
      </c>
      <c r="I25" s="107">
        <v>1.1515921825669582</v>
      </c>
    </row>
    <row r="26" spans="1:9" x14ac:dyDescent="0.25">
      <c r="A26" s="105" t="s">
        <v>310</v>
      </c>
      <c r="B26" s="106">
        <v>0</v>
      </c>
      <c r="C26" s="107">
        <v>0</v>
      </c>
      <c r="D26" s="106">
        <v>0</v>
      </c>
      <c r="E26" s="107">
        <v>0</v>
      </c>
      <c r="F26" s="106">
        <v>0</v>
      </c>
      <c r="G26" s="107">
        <v>0</v>
      </c>
      <c r="H26" s="106">
        <v>0</v>
      </c>
      <c r="I26" s="107">
        <v>0</v>
      </c>
    </row>
    <row r="27" spans="1:9" x14ac:dyDescent="0.25">
      <c r="A27" s="105" t="s">
        <v>311</v>
      </c>
      <c r="B27" s="106">
        <v>0</v>
      </c>
      <c r="C27" s="107">
        <v>0</v>
      </c>
      <c r="D27" s="106">
        <v>0</v>
      </c>
      <c r="E27" s="107">
        <v>0</v>
      </c>
      <c r="F27" s="106">
        <v>0</v>
      </c>
      <c r="G27" s="107">
        <v>0</v>
      </c>
      <c r="H27" s="106">
        <v>0</v>
      </c>
      <c r="I27" s="107">
        <v>0</v>
      </c>
    </row>
    <row r="28" spans="1:9" x14ac:dyDescent="0.25">
      <c r="A28" s="105" t="s">
        <v>312</v>
      </c>
      <c r="B28" s="106">
        <v>0</v>
      </c>
      <c r="C28" s="107">
        <v>0</v>
      </c>
      <c r="D28" s="106">
        <v>0</v>
      </c>
      <c r="E28" s="107">
        <v>0</v>
      </c>
      <c r="F28" s="106">
        <v>0</v>
      </c>
      <c r="G28" s="107">
        <v>0</v>
      </c>
      <c r="H28" s="106">
        <v>0</v>
      </c>
      <c r="I28" s="107">
        <v>0</v>
      </c>
    </row>
    <row r="29" spans="1:9" x14ac:dyDescent="0.25">
      <c r="A29" s="105" t="s">
        <v>313</v>
      </c>
      <c r="B29" s="106">
        <v>0</v>
      </c>
      <c r="C29" s="107">
        <v>0</v>
      </c>
      <c r="D29" s="106">
        <v>0</v>
      </c>
      <c r="E29" s="107">
        <v>0</v>
      </c>
      <c r="F29" s="106">
        <v>0</v>
      </c>
      <c r="G29" s="107">
        <v>0</v>
      </c>
      <c r="H29" s="106">
        <v>0</v>
      </c>
      <c r="I29" s="107">
        <v>0</v>
      </c>
    </row>
    <row r="30" spans="1:9" x14ac:dyDescent="0.25">
      <c r="A30" s="105" t="s">
        <v>314</v>
      </c>
      <c r="B30" s="106">
        <v>1.1574074074074074</v>
      </c>
      <c r="C30" s="107">
        <v>0.58700109399034761</v>
      </c>
      <c r="D30" s="106">
        <v>4.2943121693121684</v>
      </c>
      <c r="E30" s="107">
        <v>1.9326335456704651</v>
      </c>
      <c r="F30" s="106">
        <v>4.984968734968735</v>
      </c>
      <c r="G30" s="107">
        <v>1.6534914185290079</v>
      </c>
      <c r="H30" s="106">
        <v>3.5274790919952204</v>
      </c>
      <c r="I30" s="107">
        <v>0.88060009446739407</v>
      </c>
    </row>
    <row r="31" spans="1:9" x14ac:dyDescent="0.25">
      <c r="A31" s="105" t="s">
        <v>315</v>
      </c>
      <c r="B31" s="106">
        <v>0</v>
      </c>
      <c r="C31" s="107">
        <v>0</v>
      </c>
      <c r="D31" s="106">
        <v>0.20833333333333334</v>
      </c>
      <c r="E31" s="107">
        <v>0.20833333333333334</v>
      </c>
      <c r="F31" s="106">
        <v>0</v>
      </c>
      <c r="G31" s="107">
        <v>0</v>
      </c>
      <c r="H31" s="106">
        <v>6.7204301075268813E-2</v>
      </c>
      <c r="I31" s="107">
        <v>6.7204301075268827E-2</v>
      </c>
    </row>
    <row r="32" spans="1:9" ht="15.75" thickBot="1" x14ac:dyDescent="0.3">
      <c r="A32" s="108" t="s">
        <v>316</v>
      </c>
      <c r="B32" s="109">
        <v>18.666666666666668</v>
      </c>
      <c r="C32" s="110">
        <v>1.5120358309408424</v>
      </c>
      <c r="D32" s="109">
        <v>12.5</v>
      </c>
      <c r="E32" s="110">
        <v>1.4579801832292734</v>
      </c>
      <c r="F32" s="109">
        <v>15.757575757575758</v>
      </c>
      <c r="G32" s="110">
        <v>1.2225657238825254</v>
      </c>
      <c r="H32" s="109">
        <v>15.64516129032258</v>
      </c>
      <c r="I32" s="110">
        <v>0.8206252293697851</v>
      </c>
    </row>
    <row r="34" spans="1:9" ht="15.75" thickBot="1" x14ac:dyDescent="0.3"/>
    <row r="35" spans="1:9" ht="15.75" thickBot="1" x14ac:dyDescent="0.3">
      <c r="A35" s="379" t="s">
        <v>302</v>
      </c>
      <c r="B35" s="381" t="s">
        <v>74</v>
      </c>
      <c r="C35" s="382"/>
      <c r="D35" s="381" t="s">
        <v>75</v>
      </c>
      <c r="E35" s="382"/>
      <c r="F35" s="381" t="s">
        <v>76</v>
      </c>
      <c r="G35" s="382"/>
      <c r="H35" s="381" t="s">
        <v>73</v>
      </c>
      <c r="I35" s="382"/>
    </row>
    <row r="36" spans="1:9" ht="15.75" thickBot="1" x14ac:dyDescent="0.3">
      <c r="A36" s="380"/>
      <c r="B36" s="100" t="s">
        <v>303</v>
      </c>
      <c r="C36" s="101" t="s">
        <v>287</v>
      </c>
      <c r="D36" s="100" t="s">
        <v>303</v>
      </c>
      <c r="E36" s="101" t="s">
        <v>287</v>
      </c>
      <c r="F36" s="100" t="s">
        <v>303</v>
      </c>
      <c r="G36" s="101" t="s">
        <v>287</v>
      </c>
      <c r="H36" s="100" t="s">
        <v>303</v>
      </c>
      <c r="I36" s="101" t="s">
        <v>287</v>
      </c>
    </row>
    <row r="37" spans="1:9" x14ac:dyDescent="0.25">
      <c r="A37" s="102" t="s">
        <v>304</v>
      </c>
      <c r="B37" s="103">
        <v>3.6587301587301582</v>
      </c>
      <c r="C37" s="104">
        <v>1.657087540351232</v>
      </c>
      <c r="D37" s="103">
        <v>1.2890625</v>
      </c>
      <c r="E37" s="104">
        <v>0.62000030876968437</v>
      </c>
      <c r="F37" s="103">
        <v>1.1494252873563218</v>
      </c>
      <c r="G37" s="104">
        <v>1.1494252873563215</v>
      </c>
      <c r="H37" s="103">
        <v>1.7657466383581031</v>
      </c>
      <c r="I37" s="104">
        <v>0.61777849908324056</v>
      </c>
    </row>
    <row r="38" spans="1:9" x14ac:dyDescent="0.25">
      <c r="A38" s="105" t="s">
        <v>305</v>
      </c>
      <c r="B38" s="106">
        <v>5.8174603174603172</v>
      </c>
      <c r="C38" s="107">
        <v>2.7873072501532326</v>
      </c>
      <c r="D38" s="106">
        <v>3.7760416666666665</v>
      </c>
      <c r="E38" s="107">
        <v>1.3735055080453369</v>
      </c>
      <c r="F38" s="106">
        <v>4.3336070060207987</v>
      </c>
      <c r="G38" s="107">
        <v>1.776077934912222</v>
      </c>
      <c r="H38" s="106">
        <v>4.4371145485795163</v>
      </c>
      <c r="I38" s="107">
        <v>1.0572294589802178</v>
      </c>
    </row>
    <row r="39" spans="1:9" x14ac:dyDescent="0.25">
      <c r="A39" s="105" t="s">
        <v>306</v>
      </c>
      <c r="B39" s="106">
        <v>5.5476190476190483</v>
      </c>
      <c r="C39" s="107">
        <v>1.6773500466656914</v>
      </c>
      <c r="D39" s="106">
        <v>12.503720238095234</v>
      </c>
      <c r="E39" s="107">
        <v>1.6092449075479511</v>
      </c>
      <c r="F39" s="106">
        <v>13.127394636015325</v>
      </c>
      <c r="G39" s="107">
        <v>2.1192523324993453</v>
      </c>
      <c r="H39" s="106">
        <v>11.183399049641082</v>
      </c>
      <c r="I39" s="107">
        <v>1.1082229818918785</v>
      </c>
    </row>
    <row r="40" spans="1:9" x14ac:dyDescent="0.25">
      <c r="A40" s="105" t="s">
        <v>307</v>
      </c>
      <c r="B40" s="106">
        <v>1</v>
      </c>
      <c r="C40" s="107">
        <v>0.7614669610515673</v>
      </c>
      <c r="D40" s="106">
        <v>2.9210069444444446</v>
      </c>
      <c r="E40" s="107">
        <v>1.544347477645809</v>
      </c>
      <c r="F40" s="106">
        <v>0.76628352490421459</v>
      </c>
      <c r="G40" s="107">
        <v>0.76628352490421447</v>
      </c>
      <c r="H40" s="106">
        <v>1.6967445152158529</v>
      </c>
      <c r="I40" s="107">
        <v>0.71184701993269994</v>
      </c>
    </row>
    <row r="41" spans="1:9" x14ac:dyDescent="0.25">
      <c r="A41" s="105" t="s">
        <v>308</v>
      </c>
      <c r="B41" s="106">
        <v>0</v>
      </c>
      <c r="C41" s="107">
        <v>0</v>
      </c>
      <c r="D41" s="106">
        <v>0</v>
      </c>
      <c r="E41" s="107">
        <v>0</v>
      </c>
      <c r="F41" s="106">
        <v>0</v>
      </c>
      <c r="G41" s="107">
        <v>0</v>
      </c>
      <c r="H41" s="106">
        <v>0</v>
      </c>
      <c r="I41" s="107">
        <v>0</v>
      </c>
    </row>
    <row r="42" spans="1:9" x14ac:dyDescent="0.25">
      <c r="A42" s="105" t="s">
        <v>309</v>
      </c>
      <c r="B42" s="106">
        <v>77.095238095238102</v>
      </c>
      <c r="C42" s="107">
        <v>3.6613141558460067</v>
      </c>
      <c r="D42" s="106">
        <v>75.886036706349202</v>
      </c>
      <c r="E42" s="107">
        <v>2.2804289003501808</v>
      </c>
      <c r="F42" s="106">
        <v>74.880952380952394</v>
      </c>
      <c r="G42" s="107">
        <v>3.1243788494968241</v>
      </c>
      <c r="H42" s="106">
        <v>75.784298857547242</v>
      </c>
      <c r="I42" s="107">
        <v>1.6821166200610389</v>
      </c>
    </row>
    <row r="43" spans="1:9" x14ac:dyDescent="0.25">
      <c r="A43" s="105" t="s">
        <v>310</v>
      </c>
      <c r="B43" s="106">
        <v>0</v>
      </c>
      <c r="C43" s="107">
        <v>0</v>
      </c>
      <c r="D43" s="106">
        <v>0</v>
      </c>
      <c r="E43" s="107">
        <v>0</v>
      </c>
      <c r="F43" s="106">
        <v>0</v>
      </c>
      <c r="G43" s="107">
        <v>0</v>
      </c>
      <c r="H43" s="106">
        <v>0</v>
      </c>
      <c r="I43" s="107">
        <v>0</v>
      </c>
    </row>
    <row r="44" spans="1:9" x14ac:dyDescent="0.25">
      <c r="A44" s="105" t="s">
        <v>311</v>
      </c>
      <c r="B44" s="106">
        <v>0</v>
      </c>
      <c r="C44" s="107">
        <v>0</v>
      </c>
      <c r="D44" s="106">
        <v>0</v>
      </c>
      <c r="E44" s="107">
        <v>0</v>
      </c>
      <c r="F44" s="106">
        <v>0</v>
      </c>
      <c r="G44" s="107">
        <v>0</v>
      </c>
      <c r="H44" s="106">
        <v>0</v>
      </c>
      <c r="I44" s="107">
        <v>0</v>
      </c>
    </row>
    <row r="45" spans="1:9" x14ac:dyDescent="0.25">
      <c r="A45" s="105" t="s">
        <v>312</v>
      </c>
      <c r="B45" s="106">
        <v>0</v>
      </c>
      <c r="C45" s="107">
        <v>0</v>
      </c>
      <c r="D45" s="106">
        <v>0</v>
      </c>
      <c r="E45" s="107">
        <v>0</v>
      </c>
      <c r="F45" s="106">
        <v>0</v>
      </c>
      <c r="G45" s="107">
        <v>0</v>
      </c>
      <c r="H45" s="106">
        <v>0</v>
      </c>
      <c r="I45" s="107">
        <v>0</v>
      </c>
    </row>
    <row r="46" spans="1:9" x14ac:dyDescent="0.25">
      <c r="A46" s="105" t="s">
        <v>313</v>
      </c>
      <c r="B46" s="106">
        <v>0</v>
      </c>
      <c r="C46" s="107">
        <v>0</v>
      </c>
      <c r="D46" s="106">
        <v>0</v>
      </c>
      <c r="E46" s="107">
        <v>0</v>
      </c>
      <c r="F46" s="106">
        <v>0</v>
      </c>
      <c r="G46" s="107">
        <v>0</v>
      </c>
      <c r="H46" s="106">
        <v>0</v>
      </c>
      <c r="I46" s="107">
        <v>0</v>
      </c>
    </row>
    <row r="47" spans="1:9" x14ac:dyDescent="0.25">
      <c r="A47" s="105" t="s">
        <v>314</v>
      </c>
      <c r="B47" s="106">
        <v>5.674603174603174</v>
      </c>
      <c r="C47" s="107">
        <v>1.8811316283615109</v>
      </c>
      <c r="D47" s="106">
        <v>3.4288194444444446</v>
      </c>
      <c r="E47" s="107">
        <v>1.0826240080110019</v>
      </c>
      <c r="F47" s="106">
        <v>5.5268199233716473</v>
      </c>
      <c r="G47" s="107">
        <v>2.1660759486303243</v>
      </c>
      <c r="H47" s="106">
        <v>4.7045293701344653</v>
      </c>
      <c r="I47" s="107">
        <v>1.0027010697785432</v>
      </c>
    </row>
    <row r="48" spans="1:9" x14ac:dyDescent="0.25">
      <c r="A48" s="105" t="s">
        <v>315</v>
      </c>
      <c r="B48" s="106">
        <v>1.2063492063492063</v>
      </c>
      <c r="C48" s="107">
        <v>0.57684948153912985</v>
      </c>
      <c r="D48" s="106">
        <v>0.1953125</v>
      </c>
      <c r="E48" s="107">
        <v>0.1953125</v>
      </c>
      <c r="F48" s="106">
        <v>0.21551724137931033</v>
      </c>
      <c r="G48" s="107">
        <v>0.21551724137931036</v>
      </c>
      <c r="H48" s="106">
        <v>0.42816702052370847</v>
      </c>
      <c r="I48" s="107">
        <v>0.17271775880221671</v>
      </c>
    </row>
    <row r="49" spans="1:9" ht="15.75" thickBot="1" x14ac:dyDescent="0.3">
      <c r="A49" s="108" t="s">
        <v>316</v>
      </c>
      <c r="B49" s="109">
        <v>11.714285714285714</v>
      </c>
      <c r="C49" s="110">
        <v>1.5054921463232733</v>
      </c>
      <c r="D49" s="109">
        <v>13.125</v>
      </c>
      <c r="E49" s="110">
        <v>1.6347388267689833</v>
      </c>
      <c r="F49" s="109">
        <v>12.586206896551724</v>
      </c>
      <c r="G49" s="110">
        <v>1.3817658119520924</v>
      </c>
      <c r="H49" s="109">
        <v>12.611464968152866</v>
      </c>
      <c r="I49" s="110">
        <v>0.89979082265878074</v>
      </c>
    </row>
    <row r="51" spans="1:9" ht="15.75" thickBot="1" x14ac:dyDescent="0.3"/>
    <row r="52" spans="1:9" ht="15.75" thickBot="1" x14ac:dyDescent="0.3">
      <c r="A52" s="379" t="s">
        <v>302</v>
      </c>
      <c r="B52" s="381" t="s">
        <v>31</v>
      </c>
      <c r="C52" s="382"/>
      <c r="D52" s="381" t="s">
        <v>42</v>
      </c>
      <c r="E52" s="382"/>
      <c r="F52" s="381" t="s">
        <v>44</v>
      </c>
      <c r="G52" s="382"/>
      <c r="H52" s="381" t="s">
        <v>30</v>
      </c>
      <c r="I52" s="382"/>
    </row>
    <row r="53" spans="1:9" ht="15.75" thickBot="1" x14ac:dyDescent="0.3">
      <c r="A53" s="380"/>
      <c r="B53" s="100" t="s">
        <v>303</v>
      </c>
      <c r="C53" s="101" t="s">
        <v>287</v>
      </c>
      <c r="D53" s="100" t="s">
        <v>303</v>
      </c>
      <c r="E53" s="101" t="s">
        <v>287</v>
      </c>
      <c r="F53" s="100" t="s">
        <v>303</v>
      </c>
      <c r="G53" s="101" t="s">
        <v>287</v>
      </c>
      <c r="H53" s="100" t="s">
        <v>303</v>
      </c>
      <c r="I53" s="101" t="s">
        <v>287</v>
      </c>
    </row>
    <row r="54" spans="1:9" x14ac:dyDescent="0.25">
      <c r="A54" s="102" t="s">
        <v>304</v>
      </c>
      <c r="B54" s="103">
        <v>1.4322916666666667</v>
      </c>
      <c r="C54" s="104">
        <v>0.82072739518276294</v>
      </c>
      <c r="D54" s="103">
        <v>0</v>
      </c>
      <c r="E54" s="104">
        <v>0</v>
      </c>
      <c r="F54" s="103">
        <v>0.38265306122448978</v>
      </c>
      <c r="G54" s="104">
        <v>0.26922248185840958</v>
      </c>
      <c r="H54" s="103">
        <v>0.58350926577527573</v>
      </c>
      <c r="I54" s="104">
        <v>0.47112041009576267</v>
      </c>
    </row>
    <row r="55" spans="1:9" x14ac:dyDescent="0.25">
      <c r="A55" s="105" t="s">
        <v>305</v>
      </c>
      <c r="B55" s="106">
        <v>17.849082341269838</v>
      </c>
      <c r="C55" s="107">
        <v>2.4562514881242827</v>
      </c>
      <c r="D55" s="106">
        <v>24.284564067172756</v>
      </c>
      <c r="E55" s="107">
        <v>2.7131682314945103</v>
      </c>
      <c r="F55" s="106">
        <v>22.690476190476179</v>
      </c>
      <c r="G55" s="107">
        <v>2.2086880349177096</v>
      </c>
      <c r="H55" s="106">
        <v>21.705958245367118</v>
      </c>
      <c r="I55" s="107">
        <v>2.435965782874483</v>
      </c>
    </row>
    <row r="56" spans="1:9" x14ac:dyDescent="0.25">
      <c r="A56" s="105" t="s">
        <v>306</v>
      </c>
      <c r="B56" s="106">
        <v>4.5324900793650791</v>
      </c>
      <c r="C56" s="107">
        <v>1.1528607885028339</v>
      </c>
      <c r="D56" s="106">
        <v>11.449850471589603</v>
      </c>
      <c r="E56" s="107">
        <v>1.8666571135107664</v>
      </c>
      <c r="F56" s="106">
        <v>7.3866213151927438</v>
      </c>
      <c r="G56" s="107">
        <v>1.3939641185234088</v>
      </c>
      <c r="H56" s="106">
        <v>7.8678942841504389</v>
      </c>
      <c r="I56" s="107">
        <v>1.5208727491849634</v>
      </c>
    </row>
    <row r="57" spans="1:9" x14ac:dyDescent="0.25">
      <c r="A57" s="105" t="s">
        <v>307</v>
      </c>
      <c r="B57" s="106">
        <v>0</v>
      </c>
      <c r="C57" s="107">
        <v>0</v>
      </c>
      <c r="D57" s="106">
        <v>0</v>
      </c>
      <c r="E57" s="107">
        <v>0</v>
      </c>
      <c r="F57" s="106">
        <v>0</v>
      </c>
      <c r="G57" s="107">
        <v>0</v>
      </c>
      <c r="H57" s="106">
        <v>0</v>
      </c>
      <c r="I57" s="107">
        <v>0</v>
      </c>
    </row>
    <row r="58" spans="1:9" x14ac:dyDescent="0.25">
      <c r="A58" s="105" t="s">
        <v>308</v>
      </c>
      <c r="B58" s="106">
        <v>0.3298611111111111</v>
      </c>
      <c r="C58" s="107">
        <v>0.23171904146074185</v>
      </c>
      <c r="D58" s="106">
        <v>0.41407867494824013</v>
      </c>
      <c r="E58" s="107">
        <v>0.41407867494824013</v>
      </c>
      <c r="F58" s="106">
        <v>0</v>
      </c>
      <c r="G58" s="107">
        <v>0</v>
      </c>
      <c r="H58" s="106">
        <v>0.24474157479083589</v>
      </c>
      <c r="I58" s="107">
        <v>0.26958293758284918</v>
      </c>
    </row>
    <row r="59" spans="1:9" x14ac:dyDescent="0.25">
      <c r="A59" s="105" t="s">
        <v>309</v>
      </c>
      <c r="B59" s="106">
        <v>73.677455357142847</v>
      </c>
      <c r="C59" s="107">
        <v>2.7443210856528912</v>
      </c>
      <c r="D59" s="106">
        <v>63.046353807223397</v>
      </c>
      <c r="E59" s="107">
        <v>3.091707372457138</v>
      </c>
      <c r="F59" s="106">
        <v>68.460884353741505</v>
      </c>
      <c r="G59" s="107">
        <v>2.2698607023695709</v>
      </c>
      <c r="H59" s="106">
        <v>68.265110641957875</v>
      </c>
      <c r="I59" s="107">
        <v>2.7101564344602669</v>
      </c>
    </row>
    <row r="60" spans="1:9" x14ac:dyDescent="0.25">
      <c r="A60" s="105" t="s">
        <v>310</v>
      </c>
      <c r="B60" s="106">
        <v>0</v>
      </c>
      <c r="C60" s="107">
        <v>0</v>
      </c>
      <c r="D60" s="106">
        <v>0</v>
      </c>
      <c r="E60" s="107">
        <v>0</v>
      </c>
      <c r="F60" s="106">
        <v>0</v>
      </c>
      <c r="G60" s="107">
        <v>0</v>
      </c>
      <c r="H60" s="106">
        <v>0</v>
      </c>
      <c r="I60" s="107">
        <v>0</v>
      </c>
    </row>
    <row r="61" spans="1:9" x14ac:dyDescent="0.25">
      <c r="A61" s="105" t="s">
        <v>311</v>
      </c>
      <c r="B61" s="106">
        <v>0</v>
      </c>
      <c r="C61" s="107">
        <v>0</v>
      </c>
      <c r="D61" s="106">
        <v>0</v>
      </c>
      <c r="E61" s="107">
        <v>0</v>
      </c>
      <c r="F61" s="106">
        <v>0</v>
      </c>
      <c r="G61" s="107">
        <v>0</v>
      </c>
      <c r="H61" s="106">
        <v>0</v>
      </c>
      <c r="I61" s="107">
        <v>0</v>
      </c>
    </row>
    <row r="62" spans="1:9" x14ac:dyDescent="0.25">
      <c r="A62" s="105" t="s">
        <v>312</v>
      </c>
      <c r="B62" s="106">
        <v>0</v>
      </c>
      <c r="C62" s="107">
        <v>0</v>
      </c>
      <c r="D62" s="106">
        <v>0</v>
      </c>
      <c r="E62" s="107">
        <v>0</v>
      </c>
      <c r="F62" s="106">
        <v>0</v>
      </c>
      <c r="G62" s="107">
        <v>0</v>
      </c>
      <c r="H62" s="106">
        <v>0</v>
      </c>
      <c r="I62" s="107">
        <v>0</v>
      </c>
    </row>
    <row r="63" spans="1:9" x14ac:dyDescent="0.25">
      <c r="A63" s="105" t="s">
        <v>313</v>
      </c>
      <c r="B63" s="106">
        <v>0</v>
      </c>
      <c r="C63" s="107">
        <v>0</v>
      </c>
      <c r="D63" s="106">
        <v>0</v>
      </c>
      <c r="E63" s="107">
        <v>0</v>
      </c>
      <c r="F63" s="106">
        <v>0</v>
      </c>
      <c r="G63" s="107">
        <v>0</v>
      </c>
      <c r="H63" s="106">
        <v>0</v>
      </c>
      <c r="I63" s="107">
        <v>0</v>
      </c>
    </row>
    <row r="64" spans="1:9" x14ac:dyDescent="0.25">
      <c r="A64" s="105" t="s">
        <v>314</v>
      </c>
      <c r="B64" s="106">
        <v>0.95486111111111116</v>
      </c>
      <c r="C64" s="107">
        <v>0.57111006645185791</v>
      </c>
      <c r="D64" s="106">
        <v>0.48309178743961345</v>
      </c>
      <c r="E64" s="107">
        <v>0.35795100175601374</v>
      </c>
      <c r="F64" s="106">
        <v>0.79365079365079372</v>
      </c>
      <c r="G64" s="107">
        <v>0.65222564039740016</v>
      </c>
      <c r="H64" s="106">
        <v>0.73891625615763556</v>
      </c>
      <c r="I64" s="107">
        <v>0.5304496727621878</v>
      </c>
    </row>
    <row r="65" spans="1:9" x14ac:dyDescent="0.25">
      <c r="A65" s="105" t="s">
        <v>315</v>
      </c>
      <c r="B65" s="106">
        <v>1.2239583333333335</v>
      </c>
      <c r="C65" s="107">
        <v>0.44179963021571766</v>
      </c>
      <c r="D65" s="106">
        <v>0.322061191626409</v>
      </c>
      <c r="E65" s="107">
        <v>0.322061191626409</v>
      </c>
      <c r="F65" s="106">
        <v>0.2857142857142857</v>
      </c>
      <c r="G65" s="107">
        <v>0.2857142857142857</v>
      </c>
      <c r="H65" s="106">
        <v>0.59386973180076641</v>
      </c>
      <c r="I65" s="107">
        <v>0.34725670055940411</v>
      </c>
    </row>
    <row r="66" spans="1:9" ht="15.75" thickBot="1" x14ac:dyDescent="0.3">
      <c r="A66" s="108" t="s">
        <v>316</v>
      </c>
      <c r="B66" s="109">
        <v>17.03125</v>
      </c>
      <c r="C66" s="110">
        <v>1.488708950828797</v>
      </c>
      <c r="D66" s="109">
        <v>13.768115942028986</v>
      </c>
      <c r="E66" s="110">
        <v>1.4467155569135264</v>
      </c>
      <c r="F66" s="109">
        <v>13.285714285714286</v>
      </c>
      <c r="G66" s="110">
        <v>1.1990580943043214</v>
      </c>
      <c r="H66" s="109">
        <v>14.630541871921181</v>
      </c>
      <c r="I66" s="110">
        <v>1.3624404698826744</v>
      </c>
    </row>
    <row r="68" spans="1:9" ht="15.75" thickBot="1" x14ac:dyDescent="0.3"/>
    <row r="69" spans="1:9" ht="15.75" thickBot="1" x14ac:dyDescent="0.3">
      <c r="A69" s="379" t="s">
        <v>302</v>
      </c>
      <c r="B69" s="381" t="s">
        <v>53</v>
      </c>
      <c r="C69" s="382"/>
      <c r="D69" s="381" t="s">
        <v>54</v>
      </c>
      <c r="E69" s="382"/>
      <c r="F69" s="381" t="s">
        <v>55</v>
      </c>
      <c r="G69" s="382"/>
      <c r="H69" s="381" t="s">
        <v>52</v>
      </c>
      <c r="I69" s="382"/>
    </row>
    <row r="70" spans="1:9" ht="15.75" thickBot="1" x14ac:dyDescent="0.3">
      <c r="A70" s="380"/>
      <c r="B70" s="100" t="s">
        <v>303</v>
      </c>
      <c r="C70" s="101" t="s">
        <v>287</v>
      </c>
      <c r="D70" s="100" t="s">
        <v>303</v>
      </c>
      <c r="E70" s="101" t="s">
        <v>287</v>
      </c>
      <c r="F70" s="100" t="s">
        <v>303</v>
      </c>
      <c r="G70" s="101" t="s">
        <v>287</v>
      </c>
      <c r="H70" s="100" t="s">
        <v>303</v>
      </c>
      <c r="I70" s="101" t="s">
        <v>287</v>
      </c>
    </row>
    <row r="71" spans="1:9" x14ac:dyDescent="0.25">
      <c r="A71" s="102" t="s">
        <v>304</v>
      </c>
      <c r="B71" s="103">
        <v>2.9921915002560162</v>
      </c>
      <c r="C71" s="104">
        <v>1.5175022149135309</v>
      </c>
      <c r="D71" s="103">
        <v>0.88183421516754856</v>
      </c>
      <c r="E71" s="104">
        <v>0.85510573433261128</v>
      </c>
      <c r="F71" s="103">
        <v>0.16666666666666666</v>
      </c>
      <c r="G71" s="104">
        <v>0.16666666666666666</v>
      </c>
      <c r="H71" s="103">
        <v>1.357142857142857</v>
      </c>
      <c r="I71" s="104">
        <v>1.0473403875440042</v>
      </c>
    </row>
    <row r="72" spans="1:9" x14ac:dyDescent="0.25">
      <c r="A72" s="105" t="s">
        <v>305</v>
      </c>
      <c r="B72" s="106">
        <v>1.5770609318996416</v>
      </c>
      <c r="C72" s="107">
        <v>0.74474189583335082</v>
      </c>
      <c r="D72" s="106">
        <v>8.7515747039556526</v>
      </c>
      <c r="E72" s="107">
        <v>2.2605235050656778</v>
      </c>
      <c r="F72" s="106">
        <v>5.4160052910052912</v>
      </c>
      <c r="G72" s="107">
        <v>1.3826237144460065</v>
      </c>
      <c r="H72" s="106">
        <v>5.2653367653367642</v>
      </c>
      <c r="I72" s="107">
        <v>1.6945712220108196</v>
      </c>
    </row>
    <row r="73" spans="1:9" x14ac:dyDescent="0.25">
      <c r="A73" s="105" t="s">
        <v>306</v>
      </c>
      <c r="B73" s="106">
        <v>5.3136200716845883</v>
      </c>
      <c r="C73" s="107">
        <v>1.1505362704327657</v>
      </c>
      <c r="D73" s="106">
        <v>7.7179390274628341</v>
      </c>
      <c r="E73" s="107">
        <v>1.7825001224584527</v>
      </c>
      <c r="F73" s="106">
        <v>6.3630952380952372</v>
      </c>
      <c r="G73" s="107">
        <v>1.6445362929076177</v>
      </c>
      <c r="H73" s="106">
        <v>6.4727584727584722</v>
      </c>
      <c r="I73" s="107">
        <v>1.5914321748012215</v>
      </c>
    </row>
    <row r="74" spans="1:9" x14ac:dyDescent="0.25">
      <c r="A74" s="105" t="s">
        <v>307</v>
      </c>
      <c r="B74" s="106">
        <v>0.89605734767025091</v>
      </c>
      <c r="C74" s="107">
        <v>0.46404760712411264</v>
      </c>
      <c r="D74" s="106">
        <v>0.3968253968253968</v>
      </c>
      <c r="E74" s="107">
        <v>0.3847975804496751</v>
      </c>
      <c r="F74" s="106">
        <v>1.6309523809523809</v>
      </c>
      <c r="G74" s="107">
        <v>0.9510823976110695</v>
      </c>
      <c r="H74" s="106">
        <v>0.96439296439296429</v>
      </c>
      <c r="I74" s="107">
        <v>0.65100759930351193</v>
      </c>
    </row>
    <row r="75" spans="1:9" x14ac:dyDescent="0.25">
      <c r="A75" s="105" t="s">
        <v>308</v>
      </c>
      <c r="B75" s="106">
        <v>0</v>
      </c>
      <c r="C75" s="107">
        <v>0</v>
      </c>
      <c r="D75" s="106">
        <v>0</v>
      </c>
      <c r="E75" s="107">
        <v>0</v>
      </c>
      <c r="F75" s="106">
        <v>0.16666666666666666</v>
      </c>
      <c r="G75" s="107">
        <v>0.16666666666666666</v>
      </c>
      <c r="H75" s="106">
        <v>5.4054054054054057E-2</v>
      </c>
      <c r="I75" s="107">
        <v>9.4915799575249898E-2</v>
      </c>
    </row>
    <row r="76" spans="1:9" x14ac:dyDescent="0.25">
      <c r="A76" s="105" t="s">
        <v>309</v>
      </c>
      <c r="B76" s="106">
        <v>87.56336405529953</v>
      </c>
      <c r="C76" s="107">
        <v>2.1064701148687957</v>
      </c>
      <c r="D76" s="106">
        <v>79.189972285210359</v>
      </c>
      <c r="E76" s="107">
        <v>2.9614188187897215</v>
      </c>
      <c r="F76" s="106">
        <v>81.025132275132279</v>
      </c>
      <c r="G76" s="107">
        <v>2.6631020781372867</v>
      </c>
      <c r="H76" s="106">
        <v>82.591377091377083</v>
      </c>
      <c r="I76" s="107">
        <v>2.7041126568686145</v>
      </c>
    </row>
    <row r="77" spans="1:9" x14ac:dyDescent="0.25">
      <c r="A77" s="105" t="s">
        <v>310</v>
      </c>
      <c r="B77" s="106">
        <v>0</v>
      </c>
      <c r="C77" s="107">
        <v>0</v>
      </c>
      <c r="D77" s="106">
        <v>0</v>
      </c>
      <c r="E77" s="107">
        <v>0</v>
      </c>
      <c r="F77" s="106">
        <v>0</v>
      </c>
      <c r="G77" s="107">
        <v>0</v>
      </c>
      <c r="H77" s="106">
        <v>0</v>
      </c>
      <c r="I77" s="107">
        <v>0</v>
      </c>
    </row>
    <row r="78" spans="1:9" x14ac:dyDescent="0.25">
      <c r="A78" s="105" t="s">
        <v>311</v>
      </c>
      <c r="B78" s="106">
        <v>0</v>
      </c>
      <c r="C78" s="107">
        <v>0</v>
      </c>
      <c r="D78" s="106">
        <v>0.1984126984126984</v>
      </c>
      <c r="E78" s="107">
        <v>0.19239879022483755</v>
      </c>
      <c r="F78" s="106">
        <v>0.16666666666666666</v>
      </c>
      <c r="G78" s="107">
        <v>0.16666666666666666</v>
      </c>
      <c r="H78" s="106">
        <v>0.12162162162162163</v>
      </c>
      <c r="I78" s="107">
        <v>0.15153607020071566</v>
      </c>
    </row>
    <row r="79" spans="1:9" x14ac:dyDescent="0.25">
      <c r="A79" s="105" t="s">
        <v>312</v>
      </c>
      <c r="B79" s="106">
        <v>0</v>
      </c>
      <c r="C79" s="107">
        <v>0</v>
      </c>
      <c r="D79" s="106">
        <v>0</v>
      </c>
      <c r="E79" s="107">
        <v>0</v>
      </c>
      <c r="F79" s="106">
        <v>0</v>
      </c>
      <c r="G79" s="107">
        <v>0</v>
      </c>
      <c r="H79" s="106">
        <v>0</v>
      </c>
      <c r="I79" s="107">
        <v>0</v>
      </c>
    </row>
    <row r="80" spans="1:9" x14ac:dyDescent="0.25">
      <c r="A80" s="105" t="s">
        <v>313</v>
      </c>
      <c r="B80" s="106">
        <v>0</v>
      </c>
      <c r="C80" s="107">
        <v>0</v>
      </c>
      <c r="D80" s="106">
        <v>0</v>
      </c>
      <c r="E80" s="107">
        <v>0</v>
      </c>
      <c r="F80" s="106">
        <v>0</v>
      </c>
      <c r="G80" s="107">
        <v>0</v>
      </c>
      <c r="H80" s="106">
        <v>0</v>
      </c>
      <c r="I80" s="107">
        <v>0</v>
      </c>
    </row>
    <row r="81" spans="1:9" x14ac:dyDescent="0.25">
      <c r="A81" s="105" t="s">
        <v>314</v>
      </c>
      <c r="B81" s="106">
        <v>0.91845878136200709</v>
      </c>
      <c r="C81" s="107">
        <v>0.47259357750663328</v>
      </c>
      <c r="D81" s="106">
        <v>2.8634416729654828</v>
      </c>
      <c r="E81" s="107">
        <v>1.1179138213422875</v>
      </c>
      <c r="F81" s="106">
        <v>5.064814814814814</v>
      </c>
      <c r="G81" s="107">
        <v>1.4584121324914809</v>
      </c>
      <c r="H81" s="106">
        <v>2.9255684255684251</v>
      </c>
      <c r="I81" s="107">
        <v>1.1297253793632542</v>
      </c>
    </row>
    <row r="82" spans="1:9" x14ac:dyDescent="0.25">
      <c r="A82" s="105" t="s">
        <v>315</v>
      </c>
      <c r="B82" s="106">
        <v>0.73924731182795689</v>
      </c>
      <c r="C82" s="107">
        <v>0.57109072598517507</v>
      </c>
      <c r="D82" s="106">
        <v>0</v>
      </c>
      <c r="E82" s="107">
        <v>0</v>
      </c>
      <c r="F82" s="106">
        <v>0</v>
      </c>
      <c r="G82" s="107">
        <v>0</v>
      </c>
      <c r="H82" s="106">
        <v>0.24774774774774772</v>
      </c>
      <c r="I82" s="107">
        <v>0.33729610131798454</v>
      </c>
    </row>
    <row r="83" spans="1:9" ht="15.75" thickBot="1" x14ac:dyDescent="0.3">
      <c r="A83" s="108" t="s">
        <v>316</v>
      </c>
      <c r="B83" s="109">
        <v>18.548387096774192</v>
      </c>
      <c r="C83" s="110">
        <v>1.5570717577154944</v>
      </c>
      <c r="D83" s="109">
        <v>14.920634920634921</v>
      </c>
      <c r="E83" s="110">
        <v>1.4198709461624253</v>
      </c>
      <c r="F83" s="109">
        <v>17.5</v>
      </c>
      <c r="G83" s="110">
        <v>1.8659149010817981</v>
      </c>
      <c r="H83" s="109">
        <v>16.972972972972972</v>
      </c>
      <c r="I83" s="110">
        <v>1.6568059257018179</v>
      </c>
    </row>
    <row r="85" spans="1:9" ht="15.75" thickBot="1" x14ac:dyDescent="0.3"/>
    <row r="86" spans="1:9" ht="15.75" thickBot="1" x14ac:dyDescent="0.3">
      <c r="A86" s="379" t="s">
        <v>302</v>
      </c>
      <c r="B86" s="381" t="s">
        <v>57</v>
      </c>
      <c r="C86" s="382"/>
      <c r="D86" s="381" t="s">
        <v>58</v>
      </c>
      <c r="E86" s="382"/>
      <c r="F86" s="381" t="s">
        <v>60</v>
      </c>
      <c r="G86" s="382"/>
      <c r="H86" s="381" t="s">
        <v>56</v>
      </c>
      <c r="I86" s="382"/>
    </row>
    <row r="87" spans="1:9" ht="15.75" thickBot="1" x14ac:dyDescent="0.3">
      <c r="A87" s="380"/>
      <c r="B87" s="100" t="s">
        <v>303</v>
      </c>
      <c r="C87" s="101" t="s">
        <v>287</v>
      </c>
      <c r="D87" s="100" t="s">
        <v>303</v>
      </c>
      <c r="E87" s="101" t="s">
        <v>287</v>
      </c>
      <c r="F87" s="100" t="s">
        <v>303</v>
      </c>
      <c r="G87" s="101" t="s">
        <v>287</v>
      </c>
      <c r="H87" s="100" t="s">
        <v>303</v>
      </c>
      <c r="I87" s="101" t="s">
        <v>287</v>
      </c>
    </row>
    <row r="88" spans="1:9" x14ac:dyDescent="0.25">
      <c r="A88" s="102" t="s">
        <v>304</v>
      </c>
      <c r="B88" s="103">
        <v>0.31446540880503138</v>
      </c>
      <c r="C88" s="104">
        <v>0.31446540880503143</v>
      </c>
      <c r="D88" s="103">
        <v>0.17857142857142858</v>
      </c>
      <c r="E88" s="104">
        <v>0.17857142857142858</v>
      </c>
      <c r="F88" s="103">
        <v>0.19157088122605365</v>
      </c>
      <c r="G88" s="104">
        <v>0.19157088122605362</v>
      </c>
      <c r="H88" s="103">
        <v>0.22621423819028605</v>
      </c>
      <c r="I88" s="104">
        <v>0.13331346601446156</v>
      </c>
    </row>
    <row r="89" spans="1:9" x14ac:dyDescent="0.25">
      <c r="A89" s="105" t="s">
        <v>305</v>
      </c>
      <c r="B89" s="106">
        <v>0</v>
      </c>
      <c r="C89" s="107">
        <v>0</v>
      </c>
      <c r="D89" s="106">
        <v>0</v>
      </c>
      <c r="E89" s="107">
        <v>0</v>
      </c>
      <c r="F89" s="106">
        <v>1.0098522167487685</v>
      </c>
      <c r="G89" s="107">
        <v>0.70799984184532727</v>
      </c>
      <c r="H89" s="106">
        <v>0.35072711719418304</v>
      </c>
      <c r="I89" s="107">
        <v>0.24732782576718815</v>
      </c>
    </row>
    <row r="90" spans="1:9" x14ac:dyDescent="0.25">
      <c r="A90" s="105" t="s">
        <v>306</v>
      </c>
      <c r="B90" s="106">
        <v>1.6741539383048816</v>
      </c>
      <c r="C90" s="107">
        <v>0.89144083343072289</v>
      </c>
      <c r="D90" s="106">
        <v>1.8395691609977327</v>
      </c>
      <c r="E90" s="107">
        <v>0.57334901394167126</v>
      </c>
      <c r="F90" s="106">
        <v>2.4986316365626711</v>
      </c>
      <c r="G90" s="107">
        <v>1.1460151385852348</v>
      </c>
      <c r="H90" s="106">
        <v>2.0159680638722555</v>
      </c>
      <c r="I90" s="107">
        <v>0.52242032871140209</v>
      </c>
    </row>
    <row r="91" spans="1:9" x14ac:dyDescent="0.25">
      <c r="A91" s="105" t="s">
        <v>307</v>
      </c>
      <c r="B91" s="106">
        <v>0</v>
      </c>
      <c r="C91" s="107">
        <v>0</v>
      </c>
      <c r="D91" s="106">
        <v>0.59523809523809512</v>
      </c>
      <c r="E91" s="107">
        <v>0.59523809523809512</v>
      </c>
      <c r="F91" s="106">
        <v>0.19157088122605365</v>
      </c>
      <c r="G91" s="107">
        <v>0.19157088122605362</v>
      </c>
      <c r="H91" s="106">
        <v>0.2661343978709248</v>
      </c>
      <c r="I91" s="107">
        <v>0.21001713420276383</v>
      </c>
    </row>
    <row r="92" spans="1:9" x14ac:dyDescent="0.25">
      <c r="A92" s="105" t="s">
        <v>308</v>
      </c>
      <c r="B92" s="106">
        <v>0</v>
      </c>
      <c r="C92" s="107">
        <v>0</v>
      </c>
      <c r="D92" s="106">
        <v>0</v>
      </c>
      <c r="E92" s="107">
        <v>0</v>
      </c>
      <c r="F92" s="106">
        <v>0</v>
      </c>
      <c r="G92" s="107">
        <v>0</v>
      </c>
      <c r="H92" s="106">
        <v>0</v>
      </c>
      <c r="I92" s="107">
        <v>0</v>
      </c>
    </row>
    <row r="93" spans="1:9" x14ac:dyDescent="0.25">
      <c r="A93" s="105" t="s">
        <v>309</v>
      </c>
      <c r="B93" s="106">
        <v>64.94684037136868</v>
      </c>
      <c r="C93" s="107">
        <v>3.8911304490838532</v>
      </c>
      <c r="D93" s="106">
        <v>60.459892290249435</v>
      </c>
      <c r="E93" s="107">
        <v>3.8044287998178206</v>
      </c>
      <c r="F93" s="106">
        <v>63.303913519430765</v>
      </c>
      <c r="G93" s="107">
        <v>3.9986193522736371</v>
      </c>
      <c r="H93" s="106">
        <v>62.871637677026882</v>
      </c>
      <c r="I93" s="107">
        <v>2.245096108908172</v>
      </c>
    </row>
    <row r="94" spans="1:9" x14ac:dyDescent="0.25">
      <c r="A94" s="105" t="s">
        <v>310</v>
      </c>
      <c r="B94" s="106">
        <v>0</v>
      </c>
      <c r="C94" s="107">
        <v>0</v>
      </c>
      <c r="D94" s="106">
        <v>0</v>
      </c>
      <c r="E94" s="107">
        <v>0</v>
      </c>
      <c r="F94" s="106">
        <v>0</v>
      </c>
      <c r="G94" s="107">
        <v>0</v>
      </c>
      <c r="H94" s="106">
        <v>0</v>
      </c>
      <c r="I94" s="107">
        <v>0</v>
      </c>
    </row>
    <row r="95" spans="1:9" x14ac:dyDescent="0.25">
      <c r="A95" s="105" t="s">
        <v>311</v>
      </c>
      <c r="B95" s="106">
        <v>0</v>
      </c>
      <c r="C95" s="107">
        <v>0</v>
      </c>
      <c r="D95" s="106">
        <v>0</v>
      </c>
      <c r="E95" s="107">
        <v>0</v>
      </c>
      <c r="F95" s="106">
        <v>0</v>
      </c>
      <c r="G95" s="107">
        <v>0</v>
      </c>
      <c r="H95" s="106">
        <v>0</v>
      </c>
      <c r="I95" s="107">
        <v>0</v>
      </c>
    </row>
    <row r="96" spans="1:9" x14ac:dyDescent="0.25">
      <c r="A96" s="105" t="s">
        <v>312</v>
      </c>
      <c r="B96" s="106">
        <v>0</v>
      </c>
      <c r="C96" s="107">
        <v>0</v>
      </c>
      <c r="D96" s="106">
        <v>0</v>
      </c>
      <c r="E96" s="107">
        <v>0</v>
      </c>
      <c r="F96" s="106">
        <v>0</v>
      </c>
      <c r="G96" s="107">
        <v>0</v>
      </c>
      <c r="H96" s="106">
        <v>0</v>
      </c>
      <c r="I96" s="107">
        <v>0</v>
      </c>
    </row>
    <row r="97" spans="1:9" x14ac:dyDescent="0.25">
      <c r="A97" s="105" t="s">
        <v>313</v>
      </c>
      <c r="B97" s="106">
        <v>0</v>
      </c>
      <c r="C97" s="107">
        <v>0</v>
      </c>
      <c r="D97" s="106">
        <v>0</v>
      </c>
      <c r="E97" s="107">
        <v>0</v>
      </c>
      <c r="F97" s="106">
        <v>0</v>
      </c>
      <c r="G97" s="107">
        <v>0</v>
      </c>
      <c r="H97" s="106">
        <v>0</v>
      </c>
      <c r="I97" s="107">
        <v>0</v>
      </c>
    </row>
    <row r="98" spans="1:9" x14ac:dyDescent="0.25">
      <c r="A98" s="105" t="s">
        <v>314</v>
      </c>
      <c r="B98" s="106">
        <v>33.064540281521424</v>
      </c>
      <c r="C98" s="107">
        <v>3.9770981915505144</v>
      </c>
      <c r="D98" s="106">
        <v>36.926729024943306</v>
      </c>
      <c r="E98" s="107">
        <v>3.58634849363846</v>
      </c>
      <c r="F98" s="106">
        <v>32.804460864805691</v>
      </c>
      <c r="G98" s="107">
        <v>4.0012270982140041</v>
      </c>
      <c r="H98" s="106">
        <v>34.269318505845455</v>
      </c>
      <c r="I98" s="107">
        <v>2.220871964916284</v>
      </c>
    </row>
    <row r="99" spans="1:9" x14ac:dyDescent="0.25">
      <c r="A99" s="105" t="s">
        <v>315</v>
      </c>
      <c r="B99" s="106">
        <v>0</v>
      </c>
      <c r="C99" s="107">
        <v>0</v>
      </c>
      <c r="D99" s="106">
        <v>0</v>
      </c>
      <c r="E99" s="107">
        <v>0</v>
      </c>
      <c r="F99" s="106">
        <v>0</v>
      </c>
      <c r="G99" s="107">
        <v>0</v>
      </c>
      <c r="H99" s="106">
        <v>0</v>
      </c>
      <c r="I99" s="107">
        <v>0</v>
      </c>
    </row>
    <row r="100" spans="1:9" ht="15.75" thickBot="1" x14ac:dyDescent="0.3">
      <c r="A100" s="108" t="s">
        <v>316</v>
      </c>
      <c r="B100" s="109">
        <v>18.30188679245283</v>
      </c>
      <c r="C100" s="110">
        <v>1.4934751424797528</v>
      </c>
      <c r="D100" s="109">
        <v>15.892857142857142</v>
      </c>
      <c r="E100" s="110">
        <v>1.6470513935926336</v>
      </c>
      <c r="F100" s="109">
        <v>19.655172413793103</v>
      </c>
      <c r="G100" s="110">
        <v>1.6122173681575032</v>
      </c>
      <c r="H100" s="109">
        <v>17.964071856287426</v>
      </c>
      <c r="I100" s="110">
        <v>0.9208599184260331</v>
      </c>
    </row>
    <row r="102" spans="1:9" ht="15.75" thickBot="1" x14ac:dyDescent="0.3"/>
    <row r="103" spans="1:9" ht="15.75" thickBot="1" x14ac:dyDescent="0.3">
      <c r="A103" s="379" t="s">
        <v>302</v>
      </c>
      <c r="B103" s="381" t="s">
        <v>62</v>
      </c>
      <c r="C103" s="382"/>
      <c r="D103" s="381" t="s">
        <v>63</v>
      </c>
      <c r="E103" s="382"/>
      <c r="F103" s="381" t="s">
        <v>64</v>
      </c>
      <c r="G103" s="382"/>
      <c r="H103" s="381" t="s">
        <v>61</v>
      </c>
      <c r="I103" s="382"/>
    </row>
    <row r="104" spans="1:9" ht="15.75" thickBot="1" x14ac:dyDescent="0.3">
      <c r="A104" s="380"/>
      <c r="B104" s="100" t="s">
        <v>303</v>
      </c>
      <c r="C104" s="101" t="s">
        <v>287</v>
      </c>
      <c r="D104" s="100" t="s">
        <v>303</v>
      </c>
      <c r="E104" s="101" t="s">
        <v>287</v>
      </c>
      <c r="F104" s="100" t="s">
        <v>303</v>
      </c>
      <c r="G104" s="101" t="s">
        <v>287</v>
      </c>
      <c r="H104" s="100" t="s">
        <v>303</v>
      </c>
      <c r="I104" s="101" t="s">
        <v>287</v>
      </c>
    </row>
    <row r="105" spans="1:9" x14ac:dyDescent="0.25">
      <c r="A105" s="102" t="s">
        <v>304</v>
      </c>
      <c r="B105" s="103">
        <v>0.56003584229390679</v>
      </c>
      <c r="C105" s="104">
        <v>0.40834482670261429</v>
      </c>
      <c r="D105" s="103">
        <v>0.61224489795918369</v>
      </c>
      <c r="E105" s="104">
        <v>0.35221052541494879</v>
      </c>
      <c r="F105" s="103">
        <v>1.4775910364145655</v>
      </c>
      <c r="G105" s="104">
        <v>0.62738763044165968</v>
      </c>
      <c r="H105" s="103">
        <v>0.90036187186446248</v>
      </c>
      <c r="I105" s="104">
        <v>0.28184287600842528</v>
      </c>
    </row>
    <row r="106" spans="1:9" x14ac:dyDescent="0.25">
      <c r="A106" s="105" t="s">
        <v>305</v>
      </c>
      <c r="B106" s="106">
        <v>11.226958525345619</v>
      </c>
      <c r="C106" s="107">
        <v>1.9902370599717552</v>
      </c>
      <c r="D106" s="106">
        <v>14.881582262534639</v>
      </c>
      <c r="E106" s="107">
        <v>2.1425059554856505</v>
      </c>
      <c r="F106" s="106">
        <v>18.079481792717079</v>
      </c>
      <c r="G106" s="107">
        <v>2.4651340044886467</v>
      </c>
      <c r="H106" s="106">
        <v>14.834279134797269</v>
      </c>
      <c r="I106" s="107">
        <v>1.2947501050183914</v>
      </c>
    </row>
    <row r="107" spans="1:9" x14ac:dyDescent="0.25">
      <c r="A107" s="105" t="s">
        <v>306</v>
      </c>
      <c r="B107" s="106">
        <v>2.3233486943164361</v>
      </c>
      <c r="C107" s="107">
        <v>0.89715613544379647</v>
      </c>
      <c r="D107" s="106">
        <v>3.5840262030738219</v>
      </c>
      <c r="E107" s="107">
        <v>1.0800611853258004</v>
      </c>
      <c r="F107" s="106">
        <v>3.026377217553688</v>
      </c>
      <c r="G107" s="107">
        <v>0.91303032179635746</v>
      </c>
      <c r="H107" s="106">
        <v>2.9825643556213493</v>
      </c>
      <c r="I107" s="107">
        <v>0.55583200415354139</v>
      </c>
    </row>
    <row r="108" spans="1:9" x14ac:dyDescent="0.25">
      <c r="A108" s="105" t="s">
        <v>307</v>
      </c>
      <c r="B108" s="106">
        <v>0</v>
      </c>
      <c r="C108" s="107">
        <v>0</v>
      </c>
      <c r="D108" s="106">
        <v>2.5321239606953894</v>
      </c>
      <c r="E108" s="107">
        <v>1.464483527226232</v>
      </c>
      <c r="F108" s="106">
        <v>0.53104575163398693</v>
      </c>
      <c r="G108" s="107">
        <v>0.30245561352392369</v>
      </c>
      <c r="H108" s="106">
        <v>1.0136524385229049</v>
      </c>
      <c r="I108" s="107">
        <v>0.49333943748129838</v>
      </c>
    </row>
    <row r="109" spans="1:9" x14ac:dyDescent="0.25">
      <c r="A109" s="105" t="s">
        <v>308</v>
      </c>
      <c r="B109" s="106">
        <v>0</v>
      </c>
      <c r="C109" s="107">
        <v>0</v>
      </c>
      <c r="D109" s="106">
        <v>0</v>
      </c>
      <c r="E109" s="107">
        <v>0</v>
      </c>
      <c r="F109" s="106">
        <v>0</v>
      </c>
      <c r="G109" s="107">
        <v>0</v>
      </c>
      <c r="H109" s="106">
        <v>0</v>
      </c>
      <c r="I109" s="107">
        <v>0</v>
      </c>
    </row>
    <row r="110" spans="1:9" x14ac:dyDescent="0.25">
      <c r="A110" s="105" t="s">
        <v>309</v>
      </c>
      <c r="B110" s="106">
        <v>70.097926267281125</v>
      </c>
      <c r="C110" s="107">
        <v>3.2669639398424741</v>
      </c>
      <c r="D110" s="106">
        <v>74.162887377173107</v>
      </c>
      <c r="E110" s="107">
        <v>2.8934972919704056</v>
      </c>
      <c r="F110" s="106">
        <v>63.850373482726418</v>
      </c>
      <c r="G110" s="107">
        <v>3.1627198269314101</v>
      </c>
      <c r="H110" s="106">
        <v>69.22362036351673</v>
      </c>
      <c r="I110" s="107">
        <v>1.8158724249091169</v>
      </c>
    </row>
    <row r="111" spans="1:9" x14ac:dyDescent="0.25">
      <c r="A111" s="105" t="s">
        <v>310</v>
      </c>
      <c r="B111" s="106">
        <v>0</v>
      </c>
      <c r="C111" s="107">
        <v>0</v>
      </c>
      <c r="D111" s="106">
        <v>0</v>
      </c>
      <c r="E111" s="107">
        <v>0</v>
      </c>
      <c r="F111" s="106">
        <v>0</v>
      </c>
      <c r="G111" s="107">
        <v>0</v>
      </c>
      <c r="H111" s="106">
        <v>0</v>
      </c>
      <c r="I111" s="107">
        <v>0</v>
      </c>
    </row>
    <row r="112" spans="1:9" x14ac:dyDescent="0.25">
      <c r="A112" s="105" t="s">
        <v>311</v>
      </c>
      <c r="B112" s="106">
        <v>0</v>
      </c>
      <c r="C112" s="107">
        <v>0</v>
      </c>
      <c r="D112" s="106">
        <v>0.1984126984126984</v>
      </c>
      <c r="E112" s="107">
        <v>0.1984126984126984</v>
      </c>
      <c r="F112" s="106">
        <v>1.1029411764705883</v>
      </c>
      <c r="G112" s="107">
        <v>0.7740551763943424</v>
      </c>
      <c r="H112" s="106">
        <v>0.45336787564766839</v>
      </c>
      <c r="I112" s="107">
        <v>0.28114888850688696</v>
      </c>
    </row>
    <row r="113" spans="1:9" x14ac:dyDescent="0.25">
      <c r="A113" s="105" t="s">
        <v>312</v>
      </c>
      <c r="B113" s="106">
        <v>0</v>
      </c>
      <c r="C113" s="107">
        <v>0</v>
      </c>
      <c r="D113" s="106">
        <v>0</v>
      </c>
      <c r="E113" s="107">
        <v>0</v>
      </c>
      <c r="F113" s="106">
        <v>0</v>
      </c>
      <c r="G113" s="107">
        <v>0</v>
      </c>
      <c r="H113" s="106">
        <v>0</v>
      </c>
      <c r="I113" s="107">
        <v>0</v>
      </c>
    </row>
    <row r="114" spans="1:9" x14ac:dyDescent="0.25">
      <c r="A114" s="105" t="s">
        <v>313</v>
      </c>
      <c r="B114" s="106">
        <v>0</v>
      </c>
      <c r="C114" s="107">
        <v>0</v>
      </c>
      <c r="D114" s="106">
        <v>0</v>
      </c>
      <c r="E114" s="107">
        <v>0</v>
      </c>
      <c r="F114" s="106">
        <v>0</v>
      </c>
      <c r="G114" s="107">
        <v>0</v>
      </c>
      <c r="H114" s="106">
        <v>0</v>
      </c>
      <c r="I114" s="107">
        <v>0</v>
      </c>
    </row>
    <row r="115" spans="1:9" x14ac:dyDescent="0.25">
      <c r="A115" s="105" t="s">
        <v>314</v>
      </c>
      <c r="B115" s="106">
        <v>15.791730670762927</v>
      </c>
      <c r="C115" s="107">
        <v>2.7647218010967651</v>
      </c>
      <c r="D115" s="106">
        <v>4.0287226001511716</v>
      </c>
      <c r="E115" s="107">
        <v>1.561177873996868</v>
      </c>
      <c r="F115" s="106">
        <v>11.932189542483659</v>
      </c>
      <c r="G115" s="107">
        <v>1.9995913815726734</v>
      </c>
      <c r="H115" s="106">
        <v>10.592153960029606</v>
      </c>
      <c r="I115" s="107">
        <v>1.2846792016229187</v>
      </c>
    </row>
    <row r="116" spans="1:9" x14ac:dyDescent="0.25">
      <c r="A116" s="105" t="s">
        <v>315</v>
      </c>
      <c r="B116" s="106">
        <v>0</v>
      </c>
      <c r="C116" s="107">
        <v>0</v>
      </c>
      <c r="D116" s="106">
        <v>0</v>
      </c>
      <c r="E116" s="107">
        <v>0</v>
      </c>
      <c r="F116" s="106">
        <v>0</v>
      </c>
      <c r="G116" s="107">
        <v>0</v>
      </c>
      <c r="H116" s="106">
        <v>0</v>
      </c>
      <c r="I116" s="107">
        <v>0</v>
      </c>
    </row>
    <row r="117" spans="1:9" ht="15.75" thickBot="1" x14ac:dyDescent="0.3">
      <c r="A117" s="108" t="s">
        <v>316</v>
      </c>
      <c r="B117" s="109">
        <v>18.387096774193548</v>
      </c>
      <c r="C117" s="110">
        <v>1.4937477380655786</v>
      </c>
      <c r="D117" s="109">
        <v>19.841269841269842</v>
      </c>
      <c r="E117" s="110">
        <v>1.7007582943602846</v>
      </c>
      <c r="F117" s="109">
        <v>17.941176470588236</v>
      </c>
      <c r="G117" s="110">
        <v>1.3010231593512114</v>
      </c>
      <c r="H117" s="109">
        <v>18.704663212435232</v>
      </c>
      <c r="I117" s="110">
        <v>0.86265604898418669</v>
      </c>
    </row>
    <row r="119" spans="1:9" ht="15.75" thickBot="1" x14ac:dyDescent="0.3"/>
    <row r="120" spans="1:9" ht="15.75" thickBot="1" x14ac:dyDescent="0.3">
      <c r="A120" s="379" t="s">
        <v>302</v>
      </c>
      <c r="B120" s="381" t="s">
        <v>66</v>
      </c>
      <c r="C120" s="382"/>
      <c r="D120" s="381" t="s">
        <v>67</v>
      </c>
      <c r="E120" s="382"/>
      <c r="F120" s="381" t="s">
        <v>68</v>
      </c>
      <c r="G120" s="382"/>
      <c r="H120" s="381" t="s">
        <v>65</v>
      </c>
      <c r="I120" s="382"/>
    </row>
    <row r="121" spans="1:9" ht="15.75" thickBot="1" x14ac:dyDescent="0.3">
      <c r="A121" s="380"/>
      <c r="B121" s="100" t="s">
        <v>303</v>
      </c>
      <c r="C121" s="101" t="s">
        <v>287</v>
      </c>
      <c r="D121" s="100" t="s">
        <v>303</v>
      </c>
      <c r="E121" s="101" t="s">
        <v>287</v>
      </c>
      <c r="F121" s="100" t="s">
        <v>303</v>
      </c>
      <c r="G121" s="101" t="s">
        <v>287</v>
      </c>
      <c r="H121" s="100" t="s">
        <v>303</v>
      </c>
      <c r="I121" s="101" t="s">
        <v>287</v>
      </c>
    </row>
    <row r="122" spans="1:9" x14ac:dyDescent="0.25">
      <c r="A122" s="102" t="s">
        <v>304</v>
      </c>
      <c r="B122" s="103">
        <v>0.56003584229390679</v>
      </c>
      <c r="C122" s="104">
        <v>0.40834482670261429</v>
      </c>
      <c r="D122" s="103">
        <v>0.61224489795918369</v>
      </c>
      <c r="E122" s="104">
        <v>0.35221052541494879</v>
      </c>
      <c r="F122" s="103">
        <v>1.4775910364145655</v>
      </c>
      <c r="G122" s="104">
        <v>0.62738763044165968</v>
      </c>
      <c r="H122" s="103">
        <v>0.32147315855181025</v>
      </c>
      <c r="I122" s="104">
        <v>0.34494088722291855</v>
      </c>
    </row>
    <row r="123" spans="1:9" x14ac:dyDescent="0.25">
      <c r="A123" s="105" t="s">
        <v>305</v>
      </c>
      <c r="B123" s="106">
        <v>11.226958525345619</v>
      </c>
      <c r="C123" s="107">
        <v>1.9902370599717552</v>
      </c>
      <c r="D123" s="106">
        <v>14.881582262534639</v>
      </c>
      <c r="E123" s="107">
        <v>2.1425059554856505</v>
      </c>
      <c r="F123" s="106">
        <v>18.079481792717079</v>
      </c>
      <c r="G123" s="107">
        <v>2.4651340044886467</v>
      </c>
      <c r="H123" s="106">
        <v>10.193508114856426</v>
      </c>
      <c r="I123" s="107">
        <v>2.1085996549577293</v>
      </c>
    </row>
    <row r="124" spans="1:9" x14ac:dyDescent="0.25">
      <c r="A124" s="105" t="s">
        <v>306</v>
      </c>
      <c r="B124" s="106">
        <v>2.3233486943164361</v>
      </c>
      <c r="C124" s="107">
        <v>0.89715613544379647</v>
      </c>
      <c r="D124" s="106">
        <v>3.5840262030738219</v>
      </c>
      <c r="E124" s="107">
        <v>1.0800611853258004</v>
      </c>
      <c r="F124" s="106">
        <v>3.026377217553688</v>
      </c>
      <c r="G124" s="107">
        <v>0.91303032179635746</v>
      </c>
      <c r="H124" s="106">
        <v>4.8631175316568571</v>
      </c>
      <c r="I124" s="107">
        <v>1.1714459417692695</v>
      </c>
    </row>
    <row r="125" spans="1:9" x14ac:dyDescent="0.25">
      <c r="A125" s="105" t="s">
        <v>307</v>
      </c>
      <c r="B125" s="106">
        <v>0</v>
      </c>
      <c r="C125" s="107">
        <v>0</v>
      </c>
      <c r="D125" s="106">
        <v>2.5321239606953894</v>
      </c>
      <c r="E125" s="107">
        <v>1.464483527226232</v>
      </c>
      <c r="F125" s="106">
        <v>0.53104575163398693</v>
      </c>
      <c r="G125" s="107">
        <v>0.30245561352392369</v>
      </c>
      <c r="H125" s="106">
        <v>0.46348314606741575</v>
      </c>
      <c r="I125" s="107">
        <v>0.46887593955054685</v>
      </c>
    </row>
    <row r="126" spans="1:9" x14ac:dyDescent="0.25">
      <c r="A126" s="105" t="s">
        <v>308</v>
      </c>
      <c r="B126" s="106">
        <v>0</v>
      </c>
      <c r="C126" s="107">
        <v>0</v>
      </c>
      <c r="D126" s="106">
        <v>0</v>
      </c>
      <c r="E126" s="107">
        <v>0</v>
      </c>
      <c r="F126" s="106">
        <v>0</v>
      </c>
      <c r="G126" s="107">
        <v>0</v>
      </c>
      <c r="H126" s="106">
        <v>0.24344569288389512</v>
      </c>
      <c r="I126" s="107">
        <v>0.21348647515254127</v>
      </c>
    </row>
    <row r="127" spans="1:9" x14ac:dyDescent="0.25">
      <c r="A127" s="105" t="s">
        <v>309</v>
      </c>
      <c r="B127" s="106">
        <v>70.097926267281125</v>
      </c>
      <c r="C127" s="107">
        <v>3.2669639398424741</v>
      </c>
      <c r="D127" s="106">
        <v>74.162887377173107</v>
      </c>
      <c r="E127" s="107">
        <v>2.8934972919704056</v>
      </c>
      <c r="F127" s="106">
        <v>63.850373482726418</v>
      </c>
      <c r="G127" s="107">
        <v>3.1627198269314101</v>
      </c>
      <c r="H127" s="106">
        <v>59.797797396111982</v>
      </c>
      <c r="I127" s="107">
        <v>3.5499388469188542</v>
      </c>
    </row>
    <row r="128" spans="1:9" x14ac:dyDescent="0.25">
      <c r="A128" s="105" t="s">
        <v>310</v>
      </c>
      <c r="B128" s="106">
        <v>0</v>
      </c>
      <c r="C128" s="107">
        <v>0</v>
      </c>
      <c r="D128" s="106">
        <v>0</v>
      </c>
      <c r="E128" s="107">
        <v>0</v>
      </c>
      <c r="F128" s="106">
        <v>0</v>
      </c>
      <c r="G128" s="107">
        <v>0</v>
      </c>
      <c r="H128" s="106">
        <v>0</v>
      </c>
      <c r="I128" s="107">
        <v>0</v>
      </c>
    </row>
    <row r="129" spans="1:9" x14ac:dyDescent="0.25">
      <c r="A129" s="105" t="s">
        <v>311</v>
      </c>
      <c r="B129" s="106">
        <v>0</v>
      </c>
      <c r="C129" s="107">
        <v>0</v>
      </c>
      <c r="D129" s="106">
        <v>0.1984126984126984</v>
      </c>
      <c r="E129" s="107">
        <v>0.1984126984126984</v>
      </c>
      <c r="F129" s="106">
        <v>1.1029411764705883</v>
      </c>
      <c r="G129" s="107">
        <v>0.7740551763943424</v>
      </c>
      <c r="H129" s="106">
        <v>0</v>
      </c>
      <c r="I129" s="107">
        <v>0</v>
      </c>
    </row>
    <row r="130" spans="1:9" x14ac:dyDescent="0.25">
      <c r="A130" s="105" t="s">
        <v>312</v>
      </c>
      <c r="B130" s="106">
        <v>0</v>
      </c>
      <c r="C130" s="107">
        <v>0</v>
      </c>
      <c r="D130" s="106">
        <v>0</v>
      </c>
      <c r="E130" s="107">
        <v>0</v>
      </c>
      <c r="F130" s="106">
        <v>0</v>
      </c>
      <c r="G130" s="107">
        <v>0</v>
      </c>
      <c r="H130" s="106">
        <v>0</v>
      </c>
      <c r="I130" s="107">
        <v>0</v>
      </c>
    </row>
    <row r="131" spans="1:9" x14ac:dyDescent="0.25">
      <c r="A131" s="105" t="s">
        <v>313</v>
      </c>
      <c r="B131" s="106">
        <v>0</v>
      </c>
      <c r="C131" s="107">
        <v>0</v>
      </c>
      <c r="D131" s="106">
        <v>0</v>
      </c>
      <c r="E131" s="107">
        <v>0</v>
      </c>
      <c r="F131" s="106">
        <v>0</v>
      </c>
      <c r="G131" s="107">
        <v>0</v>
      </c>
      <c r="H131" s="106">
        <v>0</v>
      </c>
      <c r="I131" s="107">
        <v>0</v>
      </c>
    </row>
    <row r="132" spans="1:9" x14ac:dyDescent="0.25">
      <c r="A132" s="105" t="s">
        <v>314</v>
      </c>
      <c r="B132" s="106">
        <v>15.791730670762927</v>
      </c>
      <c r="C132" s="107">
        <v>2.7647218010967651</v>
      </c>
      <c r="D132" s="106">
        <v>4.0287226001511716</v>
      </c>
      <c r="E132" s="107">
        <v>1.561177873996868</v>
      </c>
      <c r="F132" s="106">
        <v>11.932189542483659</v>
      </c>
      <c r="G132" s="107">
        <v>1.9995913815726734</v>
      </c>
      <c r="H132" s="106">
        <v>24.117174959871591</v>
      </c>
      <c r="I132" s="107">
        <v>3.6704175623502318</v>
      </c>
    </row>
    <row r="133" spans="1:9" x14ac:dyDescent="0.25">
      <c r="A133" s="105" t="s">
        <v>315</v>
      </c>
      <c r="B133" s="106">
        <v>0</v>
      </c>
      <c r="C133" s="107">
        <v>0</v>
      </c>
      <c r="D133" s="106">
        <v>0</v>
      </c>
      <c r="E133" s="107">
        <v>0</v>
      </c>
      <c r="F133" s="106">
        <v>0</v>
      </c>
      <c r="G133" s="107">
        <v>0</v>
      </c>
      <c r="H133" s="106">
        <v>0</v>
      </c>
      <c r="I133" s="107">
        <v>0</v>
      </c>
    </row>
    <row r="134" spans="1:9" ht="15.75" thickBot="1" x14ac:dyDescent="0.3">
      <c r="A134" s="108" t="s">
        <v>316</v>
      </c>
      <c r="B134" s="109">
        <v>18.387096774193548</v>
      </c>
      <c r="C134" s="110">
        <v>1.4937477380655786</v>
      </c>
      <c r="D134" s="109">
        <v>19.841269841269842</v>
      </c>
      <c r="E134" s="110">
        <v>1.7007582943602846</v>
      </c>
      <c r="F134" s="109">
        <v>17.941176470588236</v>
      </c>
      <c r="G134" s="110">
        <v>1.3010231593512114</v>
      </c>
      <c r="H134" s="109">
        <v>15.898876404494382</v>
      </c>
      <c r="I134" s="110">
        <v>1.57748869703826</v>
      </c>
    </row>
    <row r="136" spans="1:9" ht="15.75" thickBot="1" x14ac:dyDescent="0.3"/>
    <row r="137" spans="1:9" ht="15.75" thickBot="1" x14ac:dyDescent="0.3">
      <c r="A137" s="379" t="s">
        <v>302</v>
      </c>
      <c r="B137" s="381" t="s">
        <v>66</v>
      </c>
      <c r="C137" s="382"/>
      <c r="D137" s="381" t="s">
        <v>67</v>
      </c>
      <c r="E137" s="382"/>
      <c r="F137" s="381" t="s">
        <v>68</v>
      </c>
      <c r="G137" s="382"/>
      <c r="H137" s="381" t="s">
        <v>65</v>
      </c>
      <c r="I137" s="382"/>
    </row>
    <row r="138" spans="1:9" ht="15.75" thickBot="1" x14ac:dyDescent="0.3">
      <c r="A138" s="380"/>
      <c r="B138" s="100" t="s">
        <v>303</v>
      </c>
      <c r="C138" s="101" t="s">
        <v>287</v>
      </c>
      <c r="D138" s="100" t="s">
        <v>303</v>
      </c>
      <c r="E138" s="101" t="s">
        <v>287</v>
      </c>
      <c r="F138" s="100" t="s">
        <v>303</v>
      </c>
      <c r="G138" s="101" t="s">
        <v>287</v>
      </c>
      <c r="H138" s="100" t="s">
        <v>303</v>
      </c>
      <c r="I138" s="101" t="s">
        <v>287</v>
      </c>
    </row>
    <row r="139" spans="1:9" x14ac:dyDescent="0.25">
      <c r="A139" s="102" t="s">
        <v>304</v>
      </c>
      <c r="B139" s="103">
        <v>0.56003584229390679</v>
      </c>
      <c r="C139" s="104">
        <v>0.40834482670261429</v>
      </c>
      <c r="D139" s="103">
        <v>0.61224489795918369</v>
      </c>
      <c r="E139" s="104">
        <v>0.35221052541494879</v>
      </c>
      <c r="F139" s="103">
        <v>1.4775910364145655</v>
      </c>
      <c r="G139" s="104">
        <v>0.62738763044165968</v>
      </c>
      <c r="H139" s="103">
        <v>0.32147315855181025</v>
      </c>
      <c r="I139" s="104">
        <v>0.34494088722291855</v>
      </c>
    </row>
    <row r="140" spans="1:9" x14ac:dyDescent="0.25">
      <c r="A140" s="105" t="s">
        <v>305</v>
      </c>
      <c r="B140" s="106">
        <v>11.226958525345619</v>
      </c>
      <c r="C140" s="107">
        <v>1.9902370599717552</v>
      </c>
      <c r="D140" s="106">
        <v>14.881582262534639</v>
      </c>
      <c r="E140" s="107">
        <v>2.1425059554856505</v>
      </c>
      <c r="F140" s="106">
        <v>18.079481792717079</v>
      </c>
      <c r="G140" s="107">
        <v>2.4651340044886467</v>
      </c>
      <c r="H140" s="106">
        <v>10.193508114856426</v>
      </c>
      <c r="I140" s="107">
        <v>2.1085996549577293</v>
      </c>
    </row>
    <row r="141" spans="1:9" x14ac:dyDescent="0.25">
      <c r="A141" s="105" t="s">
        <v>306</v>
      </c>
      <c r="B141" s="106">
        <v>2.3233486943164361</v>
      </c>
      <c r="C141" s="107">
        <v>0.89715613544379647</v>
      </c>
      <c r="D141" s="106">
        <v>3.5840262030738219</v>
      </c>
      <c r="E141" s="107">
        <v>1.0800611853258004</v>
      </c>
      <c r="F141" s="106">
        <v>3.026377217553688</v>
      </c>
      <c r="G141" s="107">
        <v>0.91303032179635746</v>
      </c>
      <c r="H141" s="106">
        <v>4.8631175316568571</v>
      </c>
      <c r="I141" s="107">
        <v>1.1714459417692695</v>
      </c>
    </row>
    <row r="142" spans="1:9" x14ac:dyDescent="0.25">
      <c r="A142" s="105" t="s">
        <v>307</v>
      </c>
      <c r="B142" s="106">
        <v>0</v>
      </c>
      <c r="C142" s="107">
        <v>0</v>
      </c>
      <c r="D142" s="106">
        <v>2.5321239606953894</v>
      </c>
      <c r="E142" s="107">
        <v>1.464483527226232</v>
      </c>
      <c r="F142" s="106">
        <v>0.53104575163398693</v>
      </c>
      <c r="G142" s="107">
        <v>0.30245561352392369</v>
      </c>
      <c r="H142" s="106">
        <v>0.46348314606741575</v>
      </c>
      <c r="I142" s="107">
        <v>0.46887593955054685</v>
      </c>
    </row>
    <row r="143" spans="1:9" x14ac:dyDescent="0.25">
      <c r="A143" s="105" t="s">
        <v>308</v>
      </c>
      <c r="B143" s="106">
        <v>0</v>
      </c>
      <c r="C143" s="107">
        <v>0</v>
      </c>
      <c r="D143" s="106">
        <v>0</v>
      </c>
      <c r="E143" s="107">
        <v>0</v>
      </c>
      <c r="F143" s="106">
        <v>0</v>
      </c>
      <c r="G143" s="107">
        <v>0</v>
      </c>
      <c r="H143" s="106">
        <v>0.24344569288389512</v>
      </c>
      <c r="I143" s="107">
        <v>0.21348647515254127</v>
      </c>
    </row>
    <row r="144" spans="1:9" x14ac:dyDescent="0.25">
      <c r="A144" s="105" t="s">
        <v>309</v>
      </c>
      <c r="B144" s="106">
        <v>70.097926267281125</v>
      </c>
      <c r="C144" s="107">
        <v>3.2669639398424741</v>
      </c>
      <c r="D144" s="106">
        <v>74.162887377173107</v>
      </c>
      <c r="E144" s="107">
        <v>2.8934972919704056</v>
      </c>
      <c r="F144" s="106">
        <v>63.850373482726418</v>
      </c>
      <c r="G144" s="107">
        <v>3.1627198269314101</v>
      </c>
      <c r="H144" s="106">
        <v>59.797797396111982</v>
      </c>
      <c r="I144" s="107">
        <v>3.5499388469188542</v>
      </c>
    </row>
    <row r="145" spans="1:17" x14ac:dyDescent="0.25">
      <c r="A145" s="105" t="s">
        <v>310</v>
      </c>
      <c r="B145" s="106">
        <v>0</v>
      </c>
      <c r="C145" s="107">
        <v>0</v>
      </c>
      <c r="D145" s="106">
        <v>0</v>
      </c>
      <c r="E145" s="107">
        <v>0</v>
      </c>
      <c r="F145" s="106">
        <v>0</v>
      </c>
      <c r="G145" s="107">
        <v>0</v>
      </c>
      <c r="H145" s="106">
        <v>0</v>
      </c>
      <c r="I145" s="107">
        <v>0</v>
      </c>
    </row>
    <row r="146" spans="1:17" x14ac:dyDescent="0.25">
      <c r="A146" s="105" t="s">
        <v>311</v>
      </c>
      <c r="B146" s="106">
        <v>0</v>
      </c>
      <c r="C146" s="107">
        <v>0</v>
      </c>
      <c r="D146" s="106">
        <v>0.1984126984126984</v>
      </c>
      <c r="E146" s="107">
        <v>0.1984126984126984</v>
      </c>
      <c r="F146" s="106">
        <v>1.1029411764705883</v>
      </c>
      <c r="G146" s="107">
        <v>0.7740551763943424</v>
      </c>
      <c r="H146" s="106">
        <v>0</v>
      </c>
      <c r="I146" s="107">
        <v>0</v>
      </c>
    </row>
    <row r="147" spans="1:17" x14ac:dyDescent="0.25">
      <c r="A147" s="105" t="s">
        <v>312</v>
      </c>
      <c r="B147" s="106">
        <v>0</v>
      </c>
      <c r="C147" s="107">
        <v>0</v>
      </c>
      <c r="D147" s="106">
        <v>0</v>
      </c>
      <c r="E147" s="107">
        <v>0</v>
      </c>
      <c r="F147" s="106">
        <v>0</v>
      </c>
      <c r="G147" s="107">
        <v>0</v>
      </c>
      <c r="H147" s="106">
        <v>0</v>
      </c>
      <c r="I147" s="107">
        <v>0</v>
      </c>
    </row>
    <row r="148" spans="1:17" x14ac:dyDescent="0.25">
      <c r="A148" s="105" t="s">
        <v>313</v>
      </c>
      <c r="B148" s="106">
        <v>0</v>
      </c>
      <c r="C148" s="107">
        <v>0</v>
      </c>
      <c r="D148" s="106">
        <v>0</v>
      </c>
      <c r="E148" s="107">
        <v>0</v>
      </c>
      <c r="F148" s="106">
        <v>0</v>
      </c>
      <c r="G148" s="107">
        <v>0</v>
      </c>
      <c r="H148" s="106">
        <v>0</v>
      </c>
      <c r="I148" s="107">
        <v>0</v>
      </c>
    </row>
    <row r="149" spans="1:17" x14ac:dyDescent="0.25">
      <c r="A149" s="105" t="s">
        <v>314</v>
      </c>
      <c r="B149" s="106">
        <v>15.791730670762927</v>
      </c>
      <c r="C149" s="107">
        <v>2.7647218010967651</v>
      </c>
      <c r="D149" s="106">
        <v>4.0287226001511716</v>
      </c>
      <c r="E149" s="107">
        <v>1.561177873996868</v>
      </c>
      <c r="F149" s="106">
        <v>11.932189542483659</v>
      </c>
      <c r="G149" s="107">
        <v>1.9995913815726734</v>
      </c>
      <c r="H149" s="106">
        <v>24.117174959871591</v>
      </c>
      <c r="I149" s="107">
        <v>3.6704175623502318</v>
      </c>
    </row>
    <row r="150" spans="1:17" x14ac:dyDescent="0.25">
      <c r="A150" s="105" t="s">
        <v>315</v>
      </c>
      <c r="B150" s="106">
        <v>0</v>
      </c>
      <c r="C150" s="107">
        <v>0</v>
      </c>
      <c r="D150" s="106">
        <v>0</v>
      </c>
      <c r="E150" s="107">
        <v>0</v>
      </c>
      <c r="F150" s="106">
        <v>0</v>
      </c>
      <c r="G150" s="107">
        <v>0</v>
      </c>
      <c r="H150" s="106">
        <v>0</v>
      </c>
      <c r="I150" s="107">
        <v>0</v>
      </c>
    </row>
    <row r="151" spans="1:17" ht="15.75" thickBot="1" x14ac:dyDescent="0.3">
      <c r="A151" s="108" t="s">
        <v>316</v>
      </c>
      <c r="B151" s="109">
        <v>18.387096774193548</v>
      </c>
      <c r="C151" s="110">
        <v>1.4937477380655786</v>
      </c>
      <c r="D151" s="109">
        <v>19.841269841269842</v>
      </c>
      <c r="E151" s="110">
        <v>1.7007582943602846</v>
      </c>
      <c r="F151" s="109">
        <v>17.941176470588236</v>
      </c>
      <c r="G151" s="110">
        <v>1.3010231593512114</v>
      </c>
      <c r="H151" s="109">
        <v>15.898876404494382</v>
      </c>
      <c r="I151" s="110">
        <v>1.57748869703826</v>
      </c>
    </row>
    <row r="153" spans="1:17" ht="15.75" thickBot="1" x14ac:dyDescent="0.3"/>
    <row r="154" spans="1:17" ht="15.75" thickBot="1" x14ac:dyDescent="0.3">
      <c r="A154" s="379" t="s">
        <v>302</v>
      </c>
      <c r="B154" s="381" t="s">
        <v>47</v>
      </c>
      <c r="C154" s="382"/>
      <c r="D154" s="381" t="s">
        <v>50</v>
      </c>
      <c r="E154" s="382"/>
      <c r="F154" s="381" t="s">
        <v>26</v>
      </c>
      <c r="G154" s="382"/>
      <c r="H154" s="381" t="s">
        <v>25</v>
      </c>
      <c r="I154" s="382"/>
      <c r="L154"/>
      <c r="M154"/>
      <c r="N154"/>
      <c r="O154"/>
      <c r="P154"/>
      <c r="Q154"/>
    </row>
    <row r="155" spans="1:17" ht="15.75" thickBot="1" x14ac:dyDescent="0.3">
      <c r="A155" s="380"/>
      <c r="B155" s="100" t="s">
        <v>303</v>
      </c>
      <c r="C155" s="101" t="s">
        <v>287</v>
      </c>
      <c r="D155" s="100" t="s">
        <v>303</v>
      </c>
      <c r="E155" s="101" t="s">
        <v>287</v>
      </c>
      <c r="F155" s="100" t="s">
        <v>303</v>
      </c>
      <c r="G155" s="101" t="s">
        <v>287</v>
      </c>
      <c r="H155" s="100" t="s">
        <v>303</v>
      </c>
      <c r="I155" s="101" t="s">
        <v>287</v>
      </c>
      <c r="L155"/>
      <c r="M155"/>
      <c r="N155"/>
      <c r="O155"/>
      <c r="P155"/>
      <c r="Q155"/>
    </row>
    <row r="156" spans="1:17" x14ac:dyDescent="0.25">
      <c r="A156" s="102" t="s">
        <v>304</v>
      </c>
      <c r="B156" s="103">
        <v>9.275232105420784</v>
      </c>
      <c r="C156" s="104">
        <v>2.6578285140429427</v>
      </c>
      <c r="D156" s="103">
        <v>0.64049011417432467</v>
      </c>
      <c r="E156" s="104">
        <v>0.45969295514394815</v>
      </c>
      <c r="F156" s="103">
        <v>0.33088235294117646</v>
      </c>
      <c r="G156" s="104">
        <v>0.23368875912438286</v>
      </c>
      <c r="H156" s="103">
        <v>3.0932316746923489</v>
      </c>
      <c r="I156" s="104">
        <v>0.85958132383203989</v>
      </c>
      <c r="L156"/>
      <c r="M156"/>
      <c r="N156"/>
      <c r="O156"/>
      <c r="P156"/>
      <c r="Q156"/>
    </row>
    <row r="157" spans="1:17" x14ac:dyDescent="0.25">
      <c r="A157" s="105" t="s">
        <v>305</v>
      </c>
      <c r="B157" s="106">
        <v>9.5223120694818792</v>
      </c>
      <c r="C157" s="107">
        <v>2.2980161516052937</v>
      </c>
      <c r="D157" s="106">
        <v>8.4391534391534364</v>
      </c>
      <c r="E157" s="107">
        <v>1.774058614733081</v>
      </c>
      <c r="F157" s="106">
        <v>7.8460550887021476</v>
      </c>
      <c r="G157" s="107">
        <v>1.8724508082017002</v>
      </c>
      <c r="H157" s="106">
        <v>8.535090065988939</v>
      </c>
      <c r="I157" s="107">
        <v>1.1359998761805754</v>
      </c>
      <c r="L157"/>
      <c r="M157"/>
      <c r="N157"/>
      <c r="O157"/>
      <c r="P157"/>
      <c r="Q157"/>
    </row>
    <row r="158" spans="1:17" x14ac:dyDescent="0.25">
      <c r="A158" s="105" t="s">
        <v>306</v>
      </c>
      <c r="B158" s="106">
        <v>3.5130278526504943</v>
      </c>
      <c r="C158" s="107">
        <v>1.0010310731031038</v>
      </c>
      <c r="D158" s="106">
        <v>2.0934280144806459</v>
      </c>
      <c r="E158" s="107">
        <v>0.89884485417079896</v>
      </c>
      <c r="F158" s="106">
        <v>2.7690242763772175</v>
      </c>
      <c r="G158" s="107">
        <v>0.73106758079194245</v>
      </c>
      <c r="H158" s="106">
        <v>2.7742108079186725</v>
      </c>
      <c r="I158" s="107">
        <v>0.4985512487850734</v>
      </c>
      <c r="L158"/>
      <c r="M158"/>
      <c r="N158"/>
      <c r="O158"/>
      <c r="P158"/>
      <c r="Q158"/>
    </row>
    <row r="159" spans="1:17" x14ac:dyDescent="0.25">
      <c r="A159" s="105" t="s">
        <v>307</v>
      </c>
      <c r="B159" s="106">
        <v>0</v>
      </c>
      <c r="C159" s="107">
        <v>0</v>
      </c>
      <c r="D159" s="106">
        <v>0</v>
      </c>
      <c r="E159" s="107">
        <v>0</v>
      </c>
      <c r="F159" s="106">
        <v>0</v>
      </c>
      <c r="G159" s="107">
        <v>0</v>
      </c>
      <c r="H159" s="106">
        <v>0</v>
      </c>
      <c r="I159" s="107">
        <v>0</v>
      </c>
      <c r="L159"/>
      <c r="M159"/>
      <c r="N159"/>
      <c r="O159"/>
      <c r="P159"/>
      <c r="Q159"/>
    </row>
    <row r="160" spans="1:17" x14ac:dyDescent="0.25">
      <c r="A160" s="105" t="s">
        <v>308</v>
      </c>
      <c r="B160" s="106">
        <v>0.65513626834381555</v>
      </c>
      <c r="C160" s="107">
        <v>0.37152638571168312</v>
      </c>
      <c r="D160" s="106">
        <v>2.7283486494012807</v>
      </c>
      <c r="E160" s="107">
        <v>1.0128682758618204</v>
      </c>
      <c r="F160" s="106">
        <v>4.466036414565826</v>
      </c>
      <c r="G160" s="107">
        <v>1.1777201893341565</v>
      </c>
      <c r="H160" s="106">
        <v>2.7748796147672548</v>
      </c>
      <c r="I160" s="107">
        <v>0.57473661065070925</v>
      </c>
      <c r="L160"/>
      <c r="M160"/>
      <c r="N160"/>
      <c r="O160"/>
      <c r="P160"/>
      <c r="Q160"/>
    </row>
    <row r="161" spans="1:17" x14ac:dyDescent="0.25">
      <c r="A161" s="105" t="s">
        <v>309</v>
      </c>
      <c r="B161" s="106">
        <v>66.174004192872118</v>
      </c>
      <c r="C161" s="107">
        <v>3.6269662553422806</v>
      </c>
      <c r="D161" s="106">
        <v>79.962406015037587</v>
      </c>
      <c r="E161" s="107">
        <v>2.6832765672498846</v>
      </c>
      <c r="F161" s="106">
        <v>75.271358543417364</v>
      </c>
      <c r="G161" s="107">
        <v>2.8041455183761834</v>
      </c>
      <c r="H161" s="106">
        <v>74.064785090065968</v>
      </c>
      <c r="I161" s="107">
        <v>1.7855194644991099</v>
      </c>
      <c r="L161"/>
      <c r="M161"/>
      <c r="N161"/>
      <c r="O161"/>
      <c r="P161"/>
      <c r="Q161"/>
    </row>
    <row r="162" spans="1:17" x14ac:dyDescent="0.25">
      <c r="A162" s="105" t="s">
        <v>310</v>
      </c>
      <c r="B162" s="106">
        <v>0</v>
      </c>
      <c r="C162" s="107">
        <v>0</v>
      </c>
      <c r="D162" s="106">
        <v>0</v>
      </c>
      <c r="E162" s="107">
        <v>0</v>
      </c>
      <c r="F162" s="106">
        <v>0</v>
      </c>
      <c r="G162" s="107">
        <v>0</v>
      </c>
      <c r="H162" s="106">
        <v>0</v>
      </c>
      <c r="I162" s="107">
        <v>0</v>
      </c>
      <c r="L162"/>
      <c r="M162"/>
      <c r="N162"/>
      <c r="O162"/>
      <c r="P162"/>
      <c r="Q162"/>
    </row>
    <row r="163" spans="1:17" x14ac:dyDescent="0.25">
      <c r="A163" s="105" t="s">
        <v>311</v>
      </c>
      <c r="B163" s="106">
        <v>0</v>
      </c>
      <c r="C163" s="107">
        <v>0</v>
      </c>
      <c r="D163" s="106">
        <v>0</v>
      </c>
      <c r="E163" s="107">
        <v>0</v>
      </c>
      <c r="F163" s="106">
        <v>0</v>
      </c>
      <c r="G163" s="107">
        <v>0</v>
      </c>
      <c r="H163" s="106">
        <v>0</v>
      </c>
      <c r="I163" s="107">
        <v>0</v>
      </c>
      <c r="L163"/>
      <c r="M163"/>
      <c r="N163"/>
      <c r="O163"/>
      <c r="P163"/>
      <c r="Q163"/>
    </row>
    <row r="164" spans="1:17" x14ac:dyDescent="0.25">
      <c r="A164" s="105" t="s">
        <v>312</v>
      </c>
      <c r="B164" s="106">
        <v>0</v>
      </c>
      <c r="C164" s="107">
        <v>0</v>
      </c>
      <c r="D164" s="106">
        <v>0</v>
      </c>
      <c r="E164" s="107">
        <v>0</v>
      </c>
      <c r="F164" s="106">
        <v>0</v>
      </c>
      <c r="G164" s="107">
        <v>0</v>
      </c>
      <c r="H164" s="106">
        <v>0</v>
      </c>
      <c r="I164" s="107">
        <v>0</v>
      </c>
      <c r="L164"/>
      <c r="M164"/>
      <c r="N164"/>
      <c r="O164"/>
      <c r="P164"/>
      <c r="Q164"/>
    </row>
    <row r="165" spans="1:17" x14ac:dyDescent="0.25">
      <c r="A165" s="105" t="s">
        <v>313</v>
      </c>
      <c r="B165" s="106">
        <v>0</v>
      </c>
      <c r="C165" s="107">
        <v>0</v>
      </c>
      <c r="D165" s="106">
        <v>0</v>
      </c>
      <c r="E165" s="107">
        <v>0</v>
      </c>
      <c r="F165" s="106">
        <v>0</v>
      </c>
      <c r="G165" s="107">
        <v>0</v>
      </c>
      <c r="H165" s="106">
        <v>0</v>
      </c>
      <c r="I165" s="107">
        <v>0</v>
      </c>
      <c r="L165"/>
      <c r="M165"/>
      <c r="N165"/>
      <c r="O165"/>
      <c r="P165"/>
      <c r="Q165"/>
    </row>
    <row r="166" spans="1:17" x14ac:dyDescent="0.25">
      <c r="A166" s="105" t="s">
        <v>314</v>
      </c>
      <c r="B166" s="106">
        <v>10.86028751123091</v>
      </c>
      <c r="C166" s="107">
        <v>2.0748054222066634</v>
      </c>
      <c r="D166" s="106">
        <v>5.4594820384294067</v>
      </c>
      <c r="E166" s="107">
        <v>1.9579795251140384</v>
      </c>
      <c r="F166" s="106">
        <v>8.9489962651727346</v>
      </c>
      <c r="G166" s="107">
        <v>1.7776716945265516</v>
      </c>
      <c r="H166" s="106">
        <v>8.4006598894239346</v>
      </c>
      <c r="I166" s="107">
        <v>1.1173290193053198</v>
      </c>
      <c r="L166"/>
      <c r="M166"/>
      <c r="N166"/>
      <c r="O166"/>
      <c r="P166"/>
      <c r="Q166"/>
    </row>
    <row r="167" spans="1:17" x14ac:dyDescent="0.25">
      <c r="A167" s="105" t="s">
        <v>315</v>
      </c>
      <c r="B167" s="106">
        <v>0</v>
      </c>
      <c r="C167" s="107">
        <v>0</v>
      </c>
      <c r="D167" s="106">
        <v>0.67669172932330823</v>
      </c>
      <c r="E167" s="107">
        <v>0.52810294500514976</v>
      </c>
      <c r="F167" s="106">
        <v>0.36764705882352944</v>
      </c>
      <c r="G167" s="107">
        <v>0.2580183921314475</v>
      </c>
      <c r="H167" s="106">
        <v>0.35714285714285715</v>
      </c>
      <c r="I167" s="107">
        <v>0.19565865604770974</v>
      </c>
    </row>
    <row r="168" spans="1:17" ht="15.75" thickBot="1" x14ac:dyDescent="0.3">
      <c r="A168" s="108" t="s">
        <v>316</v>
      </c>
      <c r="B168" s="109">
        <v>15.660377358490566</v>
      </c>
      <c r="C168" s="110">
        <v>1.5825021515533046</v>
      </c>
      <c r="D168" s="109">
        <v>18.596491228070175</v>
      </c>
      <c r="E168" s="110">
        <v>1.7777269372319684</v>
      </c>
      <c r="F168" s="109">
        <v>17.5</v>
      </c>
      <c r="G168" s="110">
        <v>1.5163000807988927</v>
      </c>
      <c r="H168" s="109">
        <v>17.303370786516854</v>
      </c>
      <c r="I168" s="110">
        <v>0.93775046130691575</v>
      </c>
    </row>
  </sheetData>
  <mergeCells count="50">
    <mergeCell ref="A137:A138"/>
    <mergeCell ref="B137:C137"/>
    <mergeCell ref="D137:E137"/>
    <mergeCell ref="F137:G137"/>
    <mergeCell ref="H137:I137"/>
    <mergeCell ref="A154:A155"/>
    <mergeCell ref="B154:C154"/>
    <mergeCell ref="D154:E154"/>
    <mergeCell ref="F154:G154"/>
    <mergeCell ref="H154:I154"/>
    <mergeCell ref="A103:A104"/>
    <mergeCell ref="B103:C103"/>
    <mergeCell ref="D103:E103"/>
    <mergeCell ref="F103:G103"/>
    <mergeCell ref="H103:I103"/>
    <mergeCell ref="A120:A121"/>
    <mergeCell ref="B120:C120"/>
    <mergeCell ref="D120:E120"/>
    <mergeCell ref="F120:G120"/>
    <mergeCell ref="H120:I120"/>
    <mergeCell ref="A69:A70"/>
    <mergeCell ref="B69:C69"/>
    <mergeCell ref="D69:E69"/>
    <mergeCell ref="F69:G69"/>
    <mergeCell ref="H69:I69"/>
    <mergeCell ref="A86:A87"/>
    <mergeCell ref="B86:C86"/>
    <mergeCell ref="D86:E86"/>
    <mergeCell ref="F86:G86"/>
    <mergeCell ref="H86:I86"/>
    <mergeCell ref="A35:A36"/>
    <mergeCell ref="B35:C35"/>
    <mergeCell ref="D35:E35"/>
    <mergeCell ref="F35:G35"/>
    <mergeCell ref="H35:I35"/>
    <mergeCell ref="A52:A53"/>
    <mergeCell ref="B52:C52"/>
    <mergeCell ref="D52:E52"/>
    <mergeCell ref="F52:G52"/>
    <mergeCell ref="H52:I52"/>
    <mergeCell ref="A1:A2"/>
    <mergeCell ref="B1:C1"/>
    <mergeCell ref="D1:E1"/>
    <mergeCell ref="F1:G1"/>
    <mergeCell ref="H1:I1"/>
    <mergeCell ref="A18:A19"/>
    <mergeCell ref="B18:C18"/>
    <mergeCell ref="D18:E18"/>
    <mergeCell ref="F18:G18"/>
    <mergeCell ref="H18:I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0"/>
  <sheetViews>
    <sheetView topLeftCell="A2" workbookViewId="0">
      <pane ySplit="1" topLeftCell="A10" activePane="bottomLeft" state="frozen"/>
      <selection activeCell="C2" sqref="C2"/>
      <selection pane="bottomLeft" activeCell="D1" sqref="D1:W50"/>
    </sheetView>
  </sheetViews>
  <sheetFormatPr defaultRowHeight="12" x14ac:dyDescent="0.2"/>
  <cols>
    <col min="1" max="3" width="9.140625" style="162"/>
    <col min="4" max="4" width="14.7109375" style="162" customWidth="1"/>
    <col min="5" max="5" width="15.85546875" style="162" customWidth="1"/>
    <col min="6" max="6" width="13" style="162" customWidth="1"/>
    <col min="7" max="7" width="9.140625" style="162"/>
    <col min="8" max="8" width="11.85546875" style="162" customWidth="1"/>
    <col min="9" max="16384" width="9.140625" style="162"/>
  </cols>
  <sheetData>
    <row r="1" spans="4:26" ht="15" hidden="1" customHeight="1" x14ac:dyDescent="0.2">
      <c r="D1" s="384" t="s">
        <v>332</v>
      </c>
      <c r="E1" s="384" t="s">
        <v>333</v>
      </c>
      <c r="F1" s="384" t="s">
        <v>334</v>
      </c>
      <c r="G1" s="387" t="s">
        <v>335</v>
      </c>
      <c r="H1" s="384" t="s">
        <v>336</v>
      </c>
      <c r="I1" s="389" t="s">
        <v>337</v>
      </c>
      <c r="J1" s="390"/>
      <c r="K1" s="390"/>
      <c r="L1" s="390"/>
      <c r="M1" s="390"/>
      <c r="N1" s="390"/>
      <c r="O1" s="391"/>
      <c r="P1" s="383" t="s">
        <v>338</v>
      </c>
      <c r="Q1" s="383"/>
      <c r="R1" s="383"/>
      <c r="S1" s="383"/>
      <c r="T1" s="383"/>
      <c r="U1" s="383"/>
      <c r="V1" s="383"/>
      <c r="W1" s="383"/>
    </row>
    <row r="2" spans="4:26" ht="84.75" thickBot="1" x14ac:dyDescent="0.25">
      <c r="D2" s="385"/>
      <c r="E2" s="386"/>
      <c r="F2" s="386"/>
      <c r="G2" s="388"/>
      <c r="H2" s="386"/>
      <c r="I2" s="198" t="s">
        <v>339</v>
      </c>
      <c r="J2" s="199" t="s">
        <v>340</v>
      </c>
      <c r="K2" s="200" t="s">
        <v>341</v>
      </c>
      <c r="L2" s="200" t="s">
        <v>565</v>
      </c>
      <c r="M2" s="200" t="s">
        <v>342</v>
      </c>
      <c r="N2" s="200" t="s">
        <v>286</v>
      </c>
      <c r="O2" s="200" t="s">
        <v>287</v>
      </c>
      <c r="P2" s="200" t="s">
        <v>566</v>
      </c>
      <c r="Q2" s="199" t="s">
        <v>343</v>
      </c>
      <c r="R2" s="199" t="s">
        <v>340</v>
      </c>
      <c r="S2" s="200" t="s">
        <v>344</v>
      </c>
      <c r="T2" s="200" t="s">
        <v>567</v>
      </c>
      <c r="U2" s="200" t="s">
        <v>342</v>
      </c>
      <c r="V2" s="200" t="s">
        <v>286</v>
      </c>
      <c r="W2" s="200" t="s">
        <v>287</v>
      </c>
    </row>
    <row r="3" spans="4:26" x14ac:dyDescent="0.2">
      <c r="D3" s="201" t="s">
        <v>345</v>
      </c>
      <c r="E3" s="202">
        <v>41568</v>
      </c>
      <c r="F3" s="202">
        <v>41596</v>
      </c>
      <c r="G3" s="203">
        <f t="shared" ref="G3:G10" si="0">F3-E3</f>
        <v>28</v>
      </c>
      <c r="H3" s="204">
        <v>3</v>
      </c>
      <c r="I3" s="205">
        <v>277.08999999999997</v>
      </c>
      <c r="J3" s="206">
        <v>21.62</v>
      </c>
      <c r="K3" s="206">
        <f t="shared" ref="K3:K10" si="1">I3-J3</f>
        <v>255.46999999999997</v>
      </c>
      <c r="L3" s="206">
        <f t="shared" ref="L3:L10" si="2">K3/G3</f>
        <v>9.1239285714285696</v>
      </c>
      <c r="M3" s="206"/>
      <c r="N3" s="206"/>
      <c r="O3" s="206"/>
      <c r="P3" s="207">
        <v>935</v>
      </c>
      <c r="Q3" s="206">
        <v>46.27</v>
      </c>
      <c r="R3" s="206">
        <v>23.32</v>
      </c>
      <c r="S3" s="206">
        <f t="shared" ref="S3:S10" si="3">Q3-R3</f>
        <v>22.950000000000003</v>
      </c>
      <c r="T3" s="208">
        <f t="shared" ref="T3:T10" si="4">S3/G3</f>
        <v>0.81964285714285723</v>
      </c>
      <c r="U3" s="208"/>
      <c r="V3" s="206"/>
      <c r="W3" s="206"/>
      <c r="Z3" s="168" t="s">
        <v>129</v>
      </c>
    </row>
    <row r="4" spans="4:26" ht="15" customHeight="1" x14ac:dyDescent="0.2">
      <c r="D4" s="201" t="s">
        <v>346</v>
      </c>
      <c r="E4" s="202">
        <v>41568</v>
      </c>
      <c r="F4" s="202">
        <v>41596</v>
      </c>
      <c r="G4" s="203">
        <f t="shared" si="0"/>
        <v>28</v>
      </c>
      <c r="H4" s="204">
        <v>3</v>
      </c>
      <c r="I4" s="205">
        <v>191.75</v>
      </c>
      <c r="J4" s="206">
        <v>21.74</v>
      </c>
      <c r="K4" s="206">
        <f t="shared" si="1"/>
        <v>170.01</v>
      </c>
      <c r="L4" s="206">
        <f t="shared" si="2"/>
        <v>6.0717857142857143</v>
      </c>
      <c r="M4" s="206">
        <f>AVERAGE(L3:L5)</f>
        <v>6.9840476190476188</v>
      </c>
      <c r="N4" s="206">
        <f>STDEV(L3:L5)</f>
        <v>1.8598872007892997</v>
      </c>
      <c r="O4" s="206">
        <f>N4/SQRT(3)</f>
        <v>1.0738063760380419</v>
      </c>
      <c r="P4" s="207">
        <v>1507</v>
      </c>
      <c r="Q4" s="206">
        <v>50.92</v>
      </c>
      <c r="R4" s="206">
        <v>23.8</v>
      </c>
      <c r="S4" s="206">
        <f t="shared" si="3"/>
        <v>27.12</v>
      </c>
      <c r="T4" s="208">
        <f t="shared" si="4"/>
        <v>0.96857142857142864</v>
      </c>
      <c r="U4" s="206">
        <f>AVERAGE(T3:T5)</f>
        <v>0.87035714285714294</v>
      </c>
      <c r="V4" s="206">
        <f>STDEV(T3:T5)</f>
        <v>8.5071248650403497E-2</v>
      </c>
      <c r="W4" s="206">
        <f>V4/SQRT(3)</f>
        <v>4.9115908308608049E-2</v>
      </c>
      <c r="Z4" s="168" t="s">
        <v>69</v>
      </c>
    </row>
    <row r="5" spans="4:26" x14ac:dyDescent="0.2">
      <c r="D5" s="209" t="s">
        <v>347</v>
      </c>
      <c r="E5" s="210">
        <v>41568</v>
      </c>
      <c r="F5" s="210">
        <v>41596</v>
      </c>
      <c r="G5" s="211">
        <f t="shared" si="0"/>
        <v>28</v>
      </c>
      <c r="H5" s="212">
        <v>3</v>
      </c>
      <c r="I5" s="213">
        <v>182.94</v>
      </c>
      <c r="J5" s="213">
        <v>21.76</v>
      </c>
      <c r="K5" s="213">
        <f t="shared" si="1"/>
        <v>161.18</v>
      </c>
      <c r="L5" s="213">
        <f t="shared" si="2"/>
        <v>5.7564285714285717</v>
      </c>
      <c r="M5" s="213"/>
      <c r="N5" s="213"/>
      <c r="O5" s="213"/>
      <c r="P5" s="214">
        <v>872</v>
      </c>
      <c r="Q5" s="213">
        <v>46.64</v>
      </c>
      <c r="R5" s="213">
        <v>23.6</v>
      </c>
      <c r="S5" s="213">
        <f t="shared" si="3"/>
        <v>23.04</v>
      </c>
      <c r="T5" s="215">
        <f t="shared" si="4"/>
        <v>0.82285714285714284</v>
      </c>
      <c r="U5" s="215"/>
      <c r="V5" s="213"/>
      <c r="W5" s="213"/>
      <c r="Z5" s="168" t="s">
        <v>73</v>
      </c>
    </row>
    <row r="6" spans="4:26" x14ac:dyDescent="0.2">
      <c r="D6" s="201" t="s">
        <v>348</v>
      </c>
      <c r="E6" s="202">
        <v>41568</v>
      </c>
      <c r="F6" s="202">
        <v>41596</v>
      </c>
      <c r="G6" s="203">
        <f t="shared" si="0"/>
        <v>28</v>
      </c>
      <c r="H6" s="204">
        <v>3</v>
      </c>
      <c r="I6" s="206">
        <v>92.78</v>
      </c>
      <c r="J6" s="206">
        <v>23.34</v>
      </c>
      <c r="K6" s="206">
        <f t="shared" si="1"/>
        <v>69.44</v>
      </c>
      <c r="L6" s="206">
        <f t="shared" si="2"/>
        <v>2.48</v>
      </c>
      <c r="M6" s="206"/>
      <c r="N6" s="206"/>
      <c r="O6" s="206"/>
      <c r="P6" s="207">
        <v>1095</v>
      </c>
      <c r="Q6" s="206">
        <v>52.84</v>
      </c>
      <c r="R6" s="206">
        <v>23.42</v>
      </c>
      <c r="S6" s="206">
        <f t="shared" si="3"/>
        <v>29.42</v>
      </c>
      <c r="T6" s="208">
        <f t="shared" si="4"/>
        <v>1.0507142857142857</v>
      </c>
      <c r="U6" s="208"/>
      <c r="V6" s="206"/>
      <c r="W6" s="206"/>
      <c r="Z6" s="168" t="s">
        <v>30</v>
      </c>
    </row>
    <row r="7" spans="4:26" x14ac:dyDescent="0.2">
      <c r="D7" s="201" t="s">
        <v>349</v>
      </c>
      <c r="E7" s="202">
        <v>41568</v>
      </c>
      <c r="F7" s="202">
        <v>41596</v>
      </c>
      <c r="G7" s="203">
        <f t="shared" si="0"/>
        <v>28</v>
      </c>
      <c r="H7" s="204">
        <v>3</v>
      </c>
      <c r="I7" s="206">
        <v>94.27</v>
      </c>
      <c r="J7" s="206">
        <v>23.32</v>
      </c>
      <c r="K7" s="206">
        <f t="shared" si="1"/>
        <v>70.949999999999989</v>
      </c>
      <c r="L7" s="206">
        <f t="shared" si="2"/>
        <v>2.5339285714285711</v>
      </c>
      <c r="M7" s="206">
        <f>AVERAGE(L6:L8)</f>
        <v>2.5076190476190479</v>
      </c>
      <c r="N7" s="206">
        <f>STDEV(L6:L8)</f>
        <v>2.6988124120386855E-2</v>
      </c>
      <c r="O7" s="206">
        <f>N7/SQRT(3)</f>
        <v>1.5581600725828385E-2</v>
      </c>
      <c r="P7" s="207">
        <v>680</v>
      </c>
      <c r="Q7" s="206">
        <v>48.24</v>
      </c>
      <c r="R7" s="206">
        <v>23.52</v>
      </c>
      <c r="S7" s="206">
        <f t="shared" si="3"/>
        <v>24.720000000000002</v>
      </c>
      <c r="T7" s="208">
        <f t="shared" si="4"/>
        <v>0.8828571428571429</v>
      </c>
      <c r="U7" s="206">
        <f>AVERAGE(T6:T8)</f>
        <v>0.9586904761904762</v>
      </c>
      <c r="V7" s="206">
        <f>STDEV(T6:T8)</f>
        <v>8.509173721047536E-2</v>
      </c>
      <c r="W7" s="206">
        <f>V7/SQRT(3)</f>
        <v>4.9127737384280848E-2</v>
      </c>
      <c r="Z7" s="168" t="s">
        <v>52</v>
      </c>
    </row>
    <row r="8" spans="4:26" x14ac:dyDescent="0.2">
      <c r="D8" s="209" t="s">
        <v>350</v>
      </c>
      <c r="E8" s="210">
        <v>41568</v>
      </c>
      <c r="F8" s="210">
        <v>41596</v>
      </c>
      <c r="G8" s="211">
        <f t="shared" si="0"/>
        <v>28</v>
      </c>
      <c r="H8" s="212">
        <v>3</v>
      </c>
      <c r="I8" s="213">
        <v>93.74</v>
      </c>
      <c r="J8" s="213">
        <v>23.49</v>
      </c>
      <c r="K8" s="213">
        <f t="shared" si="1"/>
        <v>70.25</v>
      </c>
      <c r="L8" s="213">
        <f t="shared" si="2"/>
        <v>2.5089285714285716</v>
      </c>
      <c r="M8" s="213"/>
      <c r="N8" s="213"/>
      <c r="O8" s="213"/>
      <c r="P8" s="214">
        <v>910</v>
      </c>
      <c r="Q8" s="213">
        <v>49.98</v>
      </c>
      <c r="R8" s="213">
        <v>23.59</v>
      </c>
      <c r="S8" s="213">
        <f t="shared" si="3"/>
        <v>26.389999999999997</v>
      </c>
      <c r="T8" s="215">
        <f t="shared" si="4"/>
        <v>0.94249999999999989</v>
      </c>
      <c r="U8" s="215"/>
      <c r="V8" s="213"/>
      <c r="W8" s="213"/>
      <c r="Z8" s="168" t="s">
        <v>56</v>
      </c>
    </row>
    <row r="9" spans="4:26" x14ac:dyDescent="0.2">
      <c r="D9" s="201" t="s">
        <v>351</v>
      </c>
      <c r="E9" s="202">
        <v>41568</v>
      </c>
      <c r="F9" s="202">
        <v>41596</v>
      </c>
      <c r="G9" s="203">
        <f t="shared" si="0"/>
        <v>28</v>
      </c>
      <c r="H9" s="204">
        <v>3</v>
      </c>
      <c r="I9" s="206">
        <v>113.96</v>
      </c>
      <c r="J9" s="206">
        <v>21.72</v>
      </c>
      <c r="K9" s="206">
        <f t="shared" si="1"/>
        <v>92.24</v>
      </c>
      <c r="L9" s="206">
        <f t="shared" si="2"/>
        <v>3.294285714285714</v>
      </c>
      <c r="M9" s="206"/>
      <c r="N9" s="206"/>
      <c r="O9" s="206"/>
      <c r="P9" s="207">
        <v>1915</v>
      </c>
      <c r="Q9" s="206">
        <v>45.71</v>
      </c>
      <c r="R9" s="206">
        <v>23.4</v>
      </c>
      <c r="S9" s="206">
        <f t="shared" si="3"/>
        <v>22.310000000000002</v>
      </c>
      <c r="T9" s="208">
        <f t="shared" si="4"/>
        <v>0.79678571428571432</v>
      </c>
      <c r="U9" s="208"/>
      <c r="V9" s="206"/>
      <c r="W9" s="206"/>
      <c r="Z9" s="168" t="s">
        <v>61</v>
      </c>
    </row>
    <row r="10" spans="4:26" x14ac:dyDescent="0.2">
      <c r="D10" s="201" t="s">
        <v>352</v>
      </c>
      <c r="E10" s="202">
        <v>41568</v>
      </c>
      <c r="F10" s="202">
        <v>41596</v>
      </c>
      <c r="G10" s="203">
        <f t="shared" si="0"/>
        <v>28</v>
      </c>
      <c r="H10" s="204">
        <v>3</v>
      </c>
      <c r="I10" s="206">
        <v>160.82</v>
      </c>
      <c r="J10" s="206">
        <v>21.64</v>
      </c>
      <c r="K10" s="206">
        <f t="shared" si="1"/>
        <v>139.18</v>
      </c>
      <c r="L10" s="206">
        <f t="shared" si="2"/>
        <v>4.9707142857142861</v>
      </c>
      <c r="M10" s="206">
        <f>AVERAGE(L9:L11)</f>
        <v>4.1325000000000003</v>
      </c>
      <c r="N10" s="206">
        <f>STDEV(L9:L11)</f>
        <v>1.1854140110320182</v>
      </c>
      <c r="O10" s="206">
        <f>N10/SQRT(2)</f>
        <v>0.8382142857142848</v>
      </c>
      <c r="P10" s="207">
        <v>2430</v>
      </c>
      <c r="Q10" s="206">
        <v>46.02</v>
      </c>
      <c r="R10" s="206">
        <v>23.24</v>
      </c>
      <c r="S10" s="206">
        <f t="shared" si="3"/>
        <v>22.780000000000005</v>
      </c>
      <c r="T10" s="208">
        <f t="shared" si="4"/>
        <v>0.81357142857142872</v>
      </c>
      <c r="U10" s="206">
        <f>AVERAGE(T9:T11)</f>
        <v>0.80517857142857152</v>
      </c>
      <c r="V10" s="206">
        <f>STDEV(T9:T11)</f>
        <v>1.186929239848856E-2</v>
      </c>
      <c r="W10" s="206">
        <f>V10/SQRT(2)</f>
        <v>8.3928571428572019E-3</v>
      </c>
      <c r="Z10" s="168" t="s">
        <v>65</v>
      </c>
    </row>
    <row r="11" spans="4:26" x14ac:dyDescent="0.2">
      <c r="D11" s="209" t="s">
        <v>353</v>
      </c>
      <c r="E11" s="216"/>
      <c r="F11" s="216" t="s">
        <v>354</v>
      </c>
      <c r="G11" s="217"/>
      <c r="H11" s="216" t="s">
        <v>354</v>
      </c>
      <c r="I11" s="216" t="s">
        <v>354</v>
      </c>
      <c r="J11" s="216" t="s">
        <v>354</v>
      </c>
      <c r="K11" s="216" t="s">
        <v>354</v>
      </c>
      <c r="L11" s="216"/>
      <c r="M11" s="216"/>
      <c r="N11" s="216"/>
      <c r="O11" s="216"/>
      <c r="P11" s="216" t="s">
        <v>354</v>
      </c>
      <c r="Q11" s="216" t="s">
        <v>354</v>
      </c>
      <c r="R11" s="216" t="s">
        <v>354</v>
      </c>
      <c r="S11" s="216" t="s">
        <v>354</v>
      </c>
      <c r="T11" s="215"/>
      <c r="U11" s="215"/>
      <c r="V11" s="216"/>
      <c r="W11" s="216"/>
      <c r="Z11" s="168" t="s">
        <v>25</v>
      </c>
    </row>
    <row r="12" spans="4:26" x14ac:dyDescent="0.2">
      <c r="D12" s="201" t="s">
        <v>355</v>
      </c>
      <c r="E12" s="202">
        <v>41562</v>
      </c>
      <c r="F12" s="202">
        <v>41590</v>
      </c>
      <c r="G12" s="203">
        <f t="shared" ref="G12:G50" si="5">F12-E12</f>
        <v>28</v>
      </c>
      <c r="H12" s="204">
        <v>3</v>
      </c>
      <c r="I12" s="206">
        <v>30.85</v>
      </c>
      <c r="J12" s="206">
        <v>21.62</v>
      </c>
      <c r="K12" s="206">
        <f t="shared" ref="K12:K29" si="6">I12-J12</f>
        <v>9.23</v>
      </c>
      <c r="L12" s="206">
        <f t="shared" ref="L12:L50" si="7">K12/G12</f>
        <v>0.32964285714285718</v>
      </c>
      <c r="M12" s="206"/>
      <c r="N12" s="206"/>
      <c r="O12" s="206"/>
      <c r="P12" s="207">
        <v>3860</v>
      </c>
      <c r="Q12" s="205">
        <v>42</v>
      </c>
      <c r="R12" s="205">
        <v>21.44</v>
      </c>
      <c r="S12" s="206">
        <f t="shared" ref="S12:S32" si="8">Q12-R12</f>
        <v>20.56</v>
      </c>
      <c r="T12" s="208">
        <f t="shared" ref="T12:T29" si="9">S12/G12</f>
        <v>0.73428571428571421</v>
      </c>
      <c r="U12" s="208"/>
      <c r="V12" s="206"/>
      <c r="W12" s="206"/>
    </row>
    <row r="13" spans="4:26" x14ac:dyDescent="0.2">
      <c r="D13" s="201" t="s">
        <v>356</v>
      </c>
      <c r="E13" s="202">
        <v>41562</v>
      </c>
      <c r="F13" s="202">
        <v>41590</v>
      </c>
      <c r="G13" s="203">
        <f t="shared" si="5"/>
        <v>28</v>
      </c>
      <c r="H13" s="204">
        <v>3</v>
      </c>
      <c r="I13" s="206">
        <v>31.99</v>
      </c>
      <c r="J13" s="206">
        <v>21.52</v>
      </c>
      <c r="K13" s="206">
        <f t="shared" si="6"/>
        <v>10.469999999999999</v>
      </c>
      <c r="L13" s="206">
        <f t="shared" si="7"/>
        <v>0.37392857142857139</v>
      </c>
      <c r="M13" s="206">
        <f>AVERAGE(L12:L14)</f>
        <v>0.36535714285714288</v>
      </c>
      <c r="N13" s="206">
        <f>STDEV(L12:L14)</f>
        <v>3.2293298729878045E-2</v>
      </c>
      <c r="O13" s="206">
        <f>N13/SQRT(3)</f>
        <v>1.8644544714716091E-2</v>
      </c>
      <c r="P13" s="207">
        <v>1204</v>
      </c>
      <c r="Q13" s="206">
        <v>43.93</v>
      </c>
      <c r="R13" s="206">
        <v>23.48</v>
      </c>
      <c r="S13" s="206">
        <f t="shared" si="8"/>
        <v>20.45</v>
      </c>
      <c r="T13" s="208">
        <f t="shared" si="9"/>
        <v>0.73035714285714282</v>
      </c>
      <c r="U13" s="206">
        <f>AVERAGE(T12:T14)</f>
        <v>0.76261904761904764</v>
      </c>
      <c r="V13" s="206">
        <f>STDEV(T12:T14)</f>
        <v>5.2513765607041622E-2</v>
      </c>
      <c r="W13" s="206">
        <f>V13/SQRT(3)</f>
        <v>3.0318836709386395E-2</v>
      </c>
    </row>
    <row r="14" spans="4:26" x14ac:dyDescent="0.2">
      <c r="D14" s="209" t="s">
        <v>357</v>
      </c>
      <c r="E14" s="210">
        <v>41562</v>
      </c>
      <c r="F14" s="210">
        <v>41590</v>
      </c>
      <c r="G14" s="211">
        <f t="shared" si="5"/>
        <v>28</v>
      </c>
      <c r="H14" s="212">
        <v>3</v>
      </c>
      <c r="I14" s="213">
        <v>32.71</v>
      </c>
      <c r="J14" s="213">
        <v>21.72</v>
      </c>
      <c r="K14" s="213">
        <f t="shared" si="6"/>
        <v>10.990000000000002</v>
      </c>
      <c r="L14" s="213">
        <f t="shared" si="7"/>
        <v>0.39250000000000007</v>
      </c>
      <c r="M14" s="213"/>
      <c r="N14" s="213"/>
      <c r="O14" s="213"/>
      <c r="P14" s="214">
        <v>1383</v>
      </c>
      <c r="Q14" s="213">
        <v>46.38</v>
      </c>
      <c r="R14" s="213">
        <v>23.33</v>
      </c>
      <c r="S14" s="213">
        <f t="shared" si="8"/>
        <v>23.050000000000004</v>
      </c>
      <c r="T14" s="215">
        <f t="shared" si="9"/>
        <v>0.8232142857142859</v>
      </c>
      <c r="U14" s="215"/>
      <c r="V14" s="213"/>
      <c r="W14" s="213"/>
    </row>
    <row r="15" spans="4:26" x14ac:dyDescent="0.2">
      <c r="D15" s="201" t="s">
        <v>358</v>
      </c>
      <c r="E15" s="202">
        <v>41566</v>
      </c>
      <c r="F15" s="202">
        <v>41596</v>
      </c>
      <c r="G15" s="203">
        <f t="shared" si="5"/>
        <v>30</v>
      </c>
      <c r="H15" s="204">
        <v>3</v>
      </c>
      <c r="I15" s="206">
        <v>42.98</v>
      </c>
      <c r="J15" s="206">
        <v>21.46</v>
      </c>
      <c r="K15" s="206">
        <f t="shared" si="6"/>
        <v>21.519999999999996</v>
      </c>
      <c r="L15" s="206">
        <f t="shared" si="7"/>
        <v>0.71733333333333316</v>
      </c>
      <c r="M15" s="206"/>
      <c r="N15" s="206"/>
      <c r="O15" s="206"/>
      <c r="P15" s="207">
        <v>939</v>
      </c>
      <c r="Q15" s="206">
        <v>41.96</v>
      </c>
      <c r="R15" s="206">
        <v>23.55</v>
      </c>
      <c r="S15" s="206">
        <f t="shared" si="8"/>
        <v>18.41</v>
      </c>
      <c r="T15" s="208">
        <f t="shared" si="9"/>
        <v>0.61366666666666669</v>
      </c>
      <c r="U15" s="208"/>
      <c r="V15" s="206"/>
      <c r="W15" s="206"/>
    </row>
    <row r="16" spans="4:26" x14ac:dyDescent="0.2">
      <c r="D16" s="201" t="s">
        <v>359</v>
      </c>
      <c r="E16" s="202">
        <v>41566</v>
      </c>
      <c r="F16" s="202">
        <v>41596</v>
      </c>
      <c r="G16" s="203">
        <f t="shared" si="5"/>
        <v>30</v>
      </c>
      <c r="H16" s="204">
        <v>3</v>
      </c>
      <c r="I16" s="206">
        <v>43.66</v>
      </c>
      <c r="J16" s="206">
        <v>23.45</v>
      </c>
      <c r="K16" s="206">
        <f t="shared" si="6"/>
        <v>20.209999999999997</v>
      </c>
      <c r="L16" s="206">
        <f t="shared" si="7"/>
        <v>0.67366666666666652</v>
      </c>
      <c r="M16" s="206">
        <f>AVERAGE(L15:L17)</f>
        <v>0.67488888888888876</v>
      </c>
      <c r="N16" s="206">
        <f>STDEV(L15:L17)</f>
        <v>4.1846722071724372E-2</v>
      </c>
      <c r="O16" s="206">
        <f>N16/SQRT(3)</f>
        <v>2.4160216252813522E-2</v>
      </c>
      <c r="P16" s="207">
        <v>794</v>
      </c>
      <c r="Q16" s="206">
        <v>41.76</v>
      </c>
      <c r="R16" s="206">
        <v>23.43</v>
      </c>
      <c r="S16" s="206">
        <f t="shared" si="8"/>
        <v>18.329999999999998</v>
      </c>
      <c r="T16" s="208">
        <f t="shared" si="9"/>
        <v>0.61099999999999999</v>
      </c>
      <c r="U16" s="206">
        <f>AVERAGE(T15:T17)</f>
        <v>0.6150000000000001</v>
      </c>
      <c r="V16" s="206">
        <f>STDEV(T15:T17)</f>
        <v>4.807401700618631E-3</v>
      </c>
      <c r="W16" s="206">
        <f>V16/SQRT(3)</f>
        <v>2.7755546659548316E-3</v>
      </c>
    </row>
    <row r="17" spans="4:23" x14ac:dyDescent="0.2">
      <c r="D17" s="209" t="s">
        <v>360</v>
      </c>
      <c r="E17" s="210">
        <v>41566</v>
      </c>
      <c r="F17" s="210">
        <v>41596</v>
      </c>
      <c r="G17" s="211">
        <f t="shared" si="5"/>
        <v>30</v>
      </c>
      <c r="H17" s="212">
        <v>3</v>
      </c>
      <c r="I17" s="213">
        <v>40.72</v>
      </c>
      <c r="J17" s="213">
        <v>21.71</v>
      </c>
      <c r="K17" s="213">
        <f t="shared" si="6"/>
        <v>19.009999999999998</v>
      </c>
      <c r="L17" s="213">
        <f t="shared" si="7"/>
        <v>0.6336666666666666</v>
      </c>
      <c r="M17" s="213"/>
      <c r="N17" s="213"/>
      <c r="O17" s="213"/>
      <c r="P17" s="214">
        <v>874</v>
      </c>
      <c r="Q17" s="213">
        <v>41.97</v>
      </c>
      <c r="R17" s="213">
        <v>23.36</v>
      </c>
      <c r="S17" s="213">
        <f t="shared" si="8"/>
        <v>18.61</v>
      </c>
      <c r="T17" s="215">
        <f t="shared" si="9"/>
        <v>0.62033333333333329</v>
      </c>
      <c r="U17" s="215"/>
      <c r="V17" s="213"/>
      <c r="W17" s="213"/>
    </row>
    <row r="18" spans="4:23" x14ac:dyDescent="0.2">
      <c r="D18" s="201" t="s">
        <v>361</v>
      </c>
      <c r="E18" s="202">
        <v>41566</v>
      </c>
      <c r="F18" s="202">
        <v>41596</v>
      </c>
      <c r="G18" s="203">
        <f t="shared" si="5"/>
        <v>30</v>
      </c>
      <c r="H18" s="204">
        <v>3</v>
      </c>
      <c r="I18" s="206">
        <v>42.5</v>
      </c>
      <c r="J18" s="206">
        <v>21.74</v>
      </c>
      <c r="K18" s="206">
        <f t="shared" si="6"/>
        <v>20.76</v>
      </c>
      <c r="L18" s="206">
        <f t="shared" si="7"/>
        <v>0.69200000000000006</v>
      </c>
      <c r="M18" s="206"/>
      <c r="N18" s="206"/>
      <c r="O18" s="206"/>
      <c r="P18" s="207">
        <v>1292</v>
      </c>
      <c r="Q18" s="206">
        <v>37.61</v>
      </c>
      <c r="R18" s="206">
        <v>23.4</v>
      </c>
      <c r="S18" s="206">
        <f t="shared" si="8"/>
        <v>14.21</v>
      </c>
      <c r="T18" s="208">
        <f t="shared" si="9"/>
        <v>0.47366666666666668</v>
      </c>
      <c r="U18" s="208"/>
      <c r="V18" s="206"/>
      <c r="W18" s="206"/>
    </row>
    <row r="19" spans="4:23" x14ac:dyDescent="0.2">
      <c r="D19" s="201" t="s">
        <v>362</v>
      </c>
      <c r="E19" s="202">
        <v>41566</v>
      </c>
      <c r="F19" s="202">
        <v>41596</v>
      </c>
      <c r="G19" s="203">
        <f t="shared" si="5"/>
        <v>30</v>
      </c>
      <c r="H19" s="204">
        <v>3</v>
      </c>
      <c r="I19" s="206">
        <v>47.61</v>
      </c>
      <c r="J19" s="206">
        <v>21.71</v>
      </c>
      <c r="K19" s="206">
        <f t="shared" si="6"/>
        <v>25.9</v>
      </c>
      <c r="L19" s="206">
        <f t="shared" si="7"/>
        <v>0.86333333333333329</v>
      </c>
      <c r="M19" s="206">
        <f>AVERAGE(L18:L20)</f>
        <v>0.7553333333333333</v>
      </c>
      <c r="N19" s="206">
        <f>STDEV(L18:L20)</f>
        <v>9.3995271748694972E-2</v>
      </c>
      <c r="O19" s="206">
        <f>N19/SQRT(3)</f>
        <v>5.4268195446661074E-2</v>
      </c>
      <c r="P19" s="207">
        <v>1291</v>
      </c>
      <c r="Q19" s="206">
        <v>46.77</v>
      </c>
      <c r="R19" s="206">
        <v>23.29</v>
      </c>
      <c r="S19" s="206">
        <f t="shared" si="8"/>
        <v>23.480000000000004</v>
      </c>
      <c r="T19" s="208">
        <f t="shared" si="9"/>
        <v>0.78266666666666684</v>
      </c>
      <c r="U19" s="206">
        <f>AVERAGE(T18:T20)</f>
        <v>0.64700000000000013</v>
      </c>
      <c r="V19" s="206">
        <f>STDEV(T18:T20)</f>
        <v>0.15790609023509283</v>
      </c>
      <c r="W19" s="206">
        <f>V19/SQRT(3)</f>
        <v>9.1167123703912195E-2</v>
      </c>
    </row>
    <row r="20" spans="4:23" x14ac:dyDescent="0.2">
      <c r="D20" s="209" t="s">
        <v>363</v>
      </c>
      <c r="E20" s="210">
        <v>41566</v>
      </c>
      <c r="F20" s="210">
        <v>41596</v>
      </c>
      <c r="G20" s="211">
        <f t="shared" si="5"/>
        <v>30</v>
      </c>
      <c r="H20" s="212">
        <v>3</v>
      </c>
      <c r="I20" s="213">
        <v>42.96</v>
      </c>
      <c r="J20" s="213">
        <v>21.64</v>
      </c>
      <c r="K20" s="213">
        <f t="shared" si="6"/>
        <v>21.32</v>
      </c>
      <c r="L20" s="213">
        <f t="shared" si="7"/>
        <v>0.71066666666666667</v>
      </c>
      <c r="M20" s="213"/>
      <c r="N20" s="213"/>
      <c r="O20" s="213"/>
      <c r="P20" s="214">
        <v>1440</v>
      </c>
      <c r="Q20" s="213">
        <v>43.93</v>
      </c>
      <c r="R20" s="213">
        <v>23.39</v>
      </c>
      <c r="S20" s="213">
        <f t="shared" si="8"/>
        <v>20.54</v>
      </c>
      <c r="T20" s="215">
        <f t="shared" si="9"/>
        <v>0.68466666666666665</v>
      </c>
      <c r="U20" s="215"/>
      <c r="V20" s="213"/>
      <c r="W20" s="213"/>
    </row>
    <row r="21" spans="4:23" x14ac:dyDescent="0.2">
      <c r="D21" s="201" t="s">
        <v>364</v>
      </c>
      <c r="E21" s="202">
        <v>41566</v>
      </c>
      <c r="F21" s="202">
        <v>41596</v>
      </c>
      <c r="G21" s="203">
        <f t="shared" si="5"/>
        <v>30</v>
      </c>
      <c r="H21" s="204">
        <v>3</v>
      </c>
      <c r="I21" s="206">
        <v>36.58</v>
      </c>
      <c r="J21" s="206">
        <v>23.36</v>
      </c>
      <c r="K21" s="206">
        <f t="shared" si="6"/>
        <v>13.219999999999999</v>
      </c>
      <c r="L21" s="218">
        <f t="shared" si="7"/>
        <v>0.44066666666666665</v>
      </c>
      <c r="M21" s="206"/>
      <c r="N21" s="206"/>
      <c r="O21" s="206"/>
      <c r="P21" s="207">
        <v>1863</v>
      </c>
      <c r="Q21" s="206">
        <v>43.93</v>
      </c>
      <c r="R21" s="206">
        <v>23.28</v>
      </c>
      <c r="S21" s="206">
        <f t="shared" si="8"/>
        <v>20.65</v>
      </c>
      <c r="T21" s="208">
        <f t="shared" si="9"/>
        <v>0.68833333333333324</v>
      </c>
      <c r="U21" s="208"/>
      <c r="V21" s="206"/>
      <c r="W21" s="206"/>
    </row>
    <row r="22" spans="4:23" x14ac:dyDescent="0.2">
      <c r="D22" s="201" t="s">
        <v>365</v>
      </c>
      <c r="E22" s="202">
        <v>41566</v>
      </c>
      <c r="F22" s="202">
        <v>41596</v>
      </c>
      <c r="G22" s="203">
        <f t="shared" si="5"/>
        <v>30</v>
      </c>
      <c r="H22" s="204">
        <v>3</v>
      </c>
      <c r="I22" s="206">
        <v>34.380000000000003</v>
      </c>
      <c r="J22" s="206">
        <v>21.55</v>
      </c>
      <c r="K22" s="206">
        <f t="shared" si="6"/>
        <v>12.830000000000002</v>
      </c>
      <c r="L22" s="206">
        <f t="shared" si="7"/>
        <v>0.42766666666666675</v>
      </c>
      <c r="M22" s="206">
        <f>AVERAGE(L21:L23)</f>
        <v>0.40300000000000002</v>
      </c>
      <c r="N22" s="206">
        <f>STDEV(L21:L23)</f>
        <v>5.4372174256077994E-2</v>
      </c>
      <c r="O22" s="206">
        <f>N22/SQRT(3)</f>
        <v>3.1391789443171871E-2</v>
      </c>
      <c r="P22" s="207">
        <v>2530</v>
      </c>
      <c r="Q22" s="206">
        <v>46.05</v>
      </c>
      <c r="R22" s="206">
        <v>23.35</v>
      </c>
      <c r="S22" s="206">
        <f t="shared" si="8"/>
        <v>22.699999999999996</v>
      </c>
      <c r="T22" s="208">
        <f t="shared" si="9"/>
        <v>0.75666666666666649</v>
      </c>
      <c r="U22" s="206">
        <f>AVERAGE(T21:T23)</f>
        <v>0.71699999999999997</v>
      </c>
      <c r="V22" s="206">
        <f>STDEV(T21:T23)</f>
        <v>3.5469862011447223E-2</v>
      </c>
      <c r="W22" s="206">
        <f>V22/SQRT(3)</f>
        <v>2.0478534380427935E-2</v>
      </c>
    </row>
    <row r="23" spans="4:23" x14ac:dyDescent="0.2">
      <c r="D23" s="209" t="s">
        <v>366</v>
      </c>
      <c r="E23" s="210">
        <v>41566</v>
      </c>
      <c r="F23" s="210">
        <v>41596</v>
      </c>
      <c r="G23" s="211">
        <f t="shared" si="5"/>
        <v>30</v>
      </c>
      <c r="H23" s="212">
        <v>3</v>
      </c>
      <c r="I23" s="213">
        <v>31.72</v>
      </c>
      <c r="J23" s="213">
        <v>21.5</v>
      </c>
      <c r="K23" s="213">
        <f t="shared" si="6"/>
        <v>10.219999999999999</v>
      </c>
      <c r="L23" s="213">
        <f t="shared" si="7"/>
        <v>0.34066666666666662</v>
      </c>
      <c r="M23" s="213"/>
      <c r="N23" s="213"/>
      <c r="O23" s="213"/>
      <c r="P23" s="214">
        <v>2240</v>
      </c>
      <c r="Q23" s="213">
        <v>44.54</v>
      </c>
      <c r="R23" s="213">
        <v>23.36</v>
      </c>
      <c r="S23" s="213">
        <f t="shared" si="8"/>
        <v>21.18</v>
      </c>
      <c r="T23" s="215">
        <f t="shared" si="9"/>
        <v>0.70599999999999996</v>
      </c>
      <c r="U23" s="215"/>
      <c r="V23" s="213"/>
      <c r="W23" s="213"/>
    </row>
    <row r="24" spans="4:23" x14ac:dyDescent="0.2">
      <c r="D24" s="201" t="s">
        <v>367</v>
      </c>
      <c r="E24" s="202">
        <v>41567</v>
      </c>
      <c r="F24" s="202">
        <v>41596</v>
      </c>
      <c r="G24" s="203">
        <f t="shared" si="5"/>
        <v>29</v>
      </c>
      <c r="H24" s="204">
        <v>3</v>
      </c>
      <c r="I24" s="206">
        <v>39.200000000000003</v>
      </c>
      <c r="J24" s="206">
        <v>21.77</v>
      </c>
      <c r="K24" s="206">
        <f t="shared" si="6"/>
        <v>17.430000000000003</v>
      </c>
      <c r="L24" s="218">
        <f t="shared" si="7"/>
        <v>0.60103448275862081</v>
      </c>
      <c r="M24" s="206"/>
      <c r="N24" s="206"/>
      <c r="O24" s="206"/>
      <c r="P24" s="207">
        <v>2210</v>
      </c>
      <c r="Q24" s="206">
        <v>45.67</v>
      </c>
      <c r="R24" s="206">
        <v>23.23</v>
      </c>
      <c r="S24" s="206">
        <f t="shared" si="8"/>
        <v>22.44</v>
      </c>
      <c r="T24" s="208">
        <f t="shared" si="9"/>
        <v>0.7737931034482759</v>
      </c>
      <c r="U24" s="208"/>
      <c r="V24" s="206"/>
      <c r="W24" s="206"/>
    </row>
    <row r="25" spans="4:23" x14ac:dyDescent="0.2">
      <c r="D25" s="201" t="s">
        <v>368</v>
      </c>
      <c r="E25" s="202">
        <v>41567</v>
      </c>
      <c r="F25" s="202">
        <v>41596</v>
      </c>
      <c r="G25" s="203">
        <f t="shared" si="5"/>
        <v>29</v>
      </c>
      <c r="H25" s="204">
        <v>3</v>
      </c>
      <c r="I25" s="206">
        <v>40.159999999999997</v>
      </c>
      <c r="J25" s="206">
        <v>21.71</v>
      </c>
      <c r="K25" s="206">
        <f t="shared" si="6"/>
        <v>18.449999999999996</v>
      </c>
      <c r="L25" s="206">
        <f t="shared" si="7"/>
        <v>0.63620689655172402</v>
      </c>
      <c r="M25" s="206">
        <f>AVERAGE(L24:L26)</f>
        <v>0.67620689655172406</v>
      </c>
      <c r="N25" s="206">
        <f>STDEV(L24:L26)</f>
        <v>0.1012807402579869</v>
      </c>
      <c r="O25" s="206">
        <f>N25/SQRT(3)</f>
        <v>5.847446265167331E-2</v>
      </c>
      <c r="P25" s="207">
        <v>2600</v>
      </c>
      <c r="Q25" s="206">
        <v>48.31</v>
      </c>
      <c r="R25" s="206">
        <v>23.81</v>
      </c>
      <c r="S25" s="206">
        <f t="shared" si="8"/>
        <v>24.500000000000004</v>
      </c>
      <c r="T25" s="208">
        <f t="shared" si="9"/>
        <v>0.84482758620689669</v>
      </c>
      <c r="U25" s="206">
        <f>AVERAGE(T24:T26)</f>
        <v>0.82091954022988511</v>
      </c>
      <c r="V25" s="206">
        <f>STDEV(T24:T26)</f>
        <v>4.0814148145740671E-2</v>
      </c>
      <c r="W25" s="206">
        <f>V25/SQRT(3)</f>
        <v>2.3564059418688645E-2</v>
      </c>
    </row>
    <row r="26" spans="4:23" x14ac:dyDescent="0.2">
      <c r="D26" s="209" t="s">
        <v>369</v>
      </c>
      <c r="E26" s="210">
        <v>41567</v>
      </c>
      <c r="F26" s="210">
        <v>41596</v>
      </c>
      <c r="G26" s="211">
        <f t="shared" si="5"/>
        <v>29</v>
      </c>
      <c r="H26" s="212">
        <v>3</v>
      </c>
      <c r="I26" s="213">
        <v>44.66</v>
      </c>
      <c r="J26" s="213">
        <v>21.71</v>
      </c>
      <c r="K26" s="213">
        <f t="shared" si="6"/>
        <v>22.949999999999996</v>
      </c>
      <c r="L26" s="213">
        <f t="shared" si="7"/>
        <v>0.79137931034482745</v>
      </c>
      <c r="M26" s="213"/>
      <c r="N26" s="213"/>
      <c r="O26" s="213"/>
      <c r="P26" s="214">
        <v>2100</v>
      </c>
      <c r="Q26" s="213">
        <v>48.04</v>
      </c>
      <c r="R26" s="213">
        <v>23.56</v>
      </c>
      <c r="S26" s="213">
        <f t="shared" si="8"/>
        <v>24.48</v>
      </c>
      <c r="T26" s="215">
        <f t="shared" si="9"/>
        <v>0.84413793103448276</v>
      </c>
      <c r="U26" s="215"/>
      <c r="V26" s="213"/>
      <c r="W26" s="213"/>
    </row>
    <row r="27" spans="4:23" x14ac:dyDescent="0.2">
      <c r="D27" s="201" t="s">
        <v>370</v>
      </c>
      <c r="E27" s="202">
        <v>41565</v>
      </c>
      <c r="F27" s="202">
        <v>41596</v>
      </c>
      <c r="G27" s="203">
        <f t="shared" si="5"/>
        <v>31</v>
      </c>
      <c r="H27" s="204">
        <v>3</v>
      </c>
      <c r="I27" s="206">
        <v>32.119999999999997</v>
      </c>
      <c r="J27" s="206">
        <v>21.68</v>
      </c>
      <c r="K27" s="206">
        <f t="shared" si="6"/>
        <v>10.439999999999998</v>
      </c>
      <c r="L27" s="218">
        <f t="shared" si="7"/>
        <v>0.336774193548387</v>
      </c>
      <c r="M27" s="206"/>
      <c r="N27" s="206"/>
      <c r="O27" s="206"/>
      <c r="P27" s="207">
        <v>739</v>
      </c>
      <c r="Q27" s="206">
        <v>41.5</v>
      </c>
      <c r="R27" s="206">
        <v>23.45</v>
      </c>
      <c r="S27" s="206">
        <f t="shared" si="8"/>
        <v>18.05</v>
      </c>
      <c r="T27" s="208">
        <f t="shared" si="9"/>
        <v>0.58225806451612905</v>
      </c>
      <c r="U27" s="208"/>
      <c r="V27" s="206"/>
      <c r="W27" s="206"/>
    </row>
    <row r="28" spans="4:23" x14ac:dyDescent="0.2">
      <c r="D28" s="201" t="s">
        <v>371</v>
      </c>
      <c r="E28" s="202">
        <v>41565</v>
      </c>
      <c r="F28" s="202">
        <v>41596</v>
      </c>
      <c r="G28" s="203">
        <f t="shared" si="5"/>
        <v>31</v>
      </c>
      <c r="H28" s="204">
        <v>3</v>
      </c>
      <c r="I28" s="206">
        <v>35.08</v>
      </c>
      <c r="J28" s="206">
        <v>23.53</v>
      </c>
      <c r="K28" s="206">
        <f t="shared" si="6"/>
        <v>11.549999999999997</v>
      </c>
      <c r="L28" s="206">
        <f t="shared" si="7"/>
        <v>0.37258064516129025</v>
      </c>
      <c r="M28" s="206">
        <f>AVERAGE(L27:L29)</f>
        <v>0.3038709677419355</v>
      </c>
      <c r="N28" s="206">
        <f>STDEV(L27:L29)</f>
        <v>8.980207163957625E-2</v>
      </c>
      <c r="O28" s="206">
        <f>N28/SQRT(3)</f>
        <v>5.1847250234895406E-2</v>
      </c>
      <c r="P28" s="207">
        <v>884</v>
      </c>
      <c r="Q28" s="206">
        <v>39.869999999999997</v>
      </c>
      <c r="R28" s="206">
        <v>23.5</v>
      </c>
      <c r="S28" s="206">
        <f t="shared" si="8"/>
        <v>16.369999999999997</v>
      </c>
      <c r="T28" s="208">
        <f t="shared" si="9"/>
        <v>0.52806451612903216</v>
      </c>
      <c r="U28" s="206">
        <f>AVERAGE(T27:T29)</f>
        <v>0.48892473118279578</v>
      </c>
      <c r="V28" s="206">
        <f>STDEV(T27:T29)</f>
        <v>0.11788163755110778</v>
      </c>
      <c r="W28" s="206">
        <f>V28/SQRT(3)</f>
        <v>6.8058995172645978E-2</v>
      </c>
    </row>
    <row r="29" spans="4:23" ht="12.75" thickBot="1" x14ac:dyDescent="0.25">
      <c r="D29" s="201" t="s">
        <v>372</v>
      </c>
      <c r="E29" s="202">
        <v>41565</v>
      </c>
      <c r="F29" s="202">
        <v>41596</v>
      </c>
      <c r="G29" s="203">
        <f t="shared" si="5"/>
        <v>31</v>
      </c>
      <c r="H29" s="204">
        <v>3</v>
      </c>
      <c r="I29" s="206">
        <v>29.76</v>
      </c>
      <c r="J29" s="206">
        <v>23.49</v>
      </c>
      <c r="K29" s="206">
        <f t="shared" si="6"/>
        <v>6.2700000000000031</v>
      </c>
      <c r="L29" s="206">
        <f t="shared" si="7"/>
        <v>0.20225806451612913</v>
      </c>
      <c r="M29" s="206"/>
      <c r="N29" s="206"/>
      <c r="O29" s="206"/>
      <c r="P29" s="207">
        <v>617</v>
      </c>
      <c r="Q29" s="206">
        <v>34.590000000000003</v>
      </c>
      <c r="R29" s="206">
        <v>23.54</v>
      </c>
      <c r="S29" s="206">
        <f t="shared" si="8"/>
        <v>11.050000000000004</v>
      </c>
      <c r="T29" s="208">
        <f t="shared" si="9"/>
        <v>0.35645161290322597</v>
      </c>
      <c r="U29" s="208"/>
      <c r="V29" s="206"/>
      <c r="W29" s="206"/>
    </row>
    <row r="30" spans="4:23" x14ac:dyDescent="0.2">
      <c r="D30" s="219" t="s">
        <v>379</v>
      </c>
      <c r="E30" s="220">
        <v>41570</v>
      </c>
      <c r="F30" s="220">
        <v>41596</v>
      </c>
      <c r="G30" s="221">
        <f t="shared" si="5"/>
        <v>26</v>
      </c>
      <c r="H30" s="222">
        <v>3</v>
      </c>
      <c r="I30" s="223">
        <v>59.48</v>
      </c>
      <c r="J30" s="223">
        <v>21.75</v>
      </c>
      <c r="K30" s="223">
        <f>I30-J30</f>
        <v>37.729999999999997</v>
      </c>
      <c r="L30" s="223">
        <f t="shared" si="7"/>
        <v>1.451153846153846</v>
      </c>
      <c r="M30" s="223"/>
      <c r="N30" s="223"/>
      <c r="O30" s="223"/>
      <c r="P30" s="224">
        <v>771</v>
      </c>
      <c r="Q30" s="223">
        <v>36.6</v>
      </c>
      <c r="R30" s="223">
        <v>23.52</v>
      </c>
      <c r="S30" s="223">
        <f t="shared" si="8"/>
        <v>13.080000000000002</v>
      </c>
      <c r="T30" s="225">
        <f>S30/G30</f>
        <v>0.5030769230769232</v>
      </c>
      <c r="U30" s="225"/>
      <c r="V30" s="223"/>
      <c r="W30" s="226"/>
    </row>
    <row r="31" spans="4:23" x14ac:dyDescent="0.2">
      <c r="D31" s="227" t="s">
        <v>380</v>
      </c>
      <c r="E31" s="202">
        <v>41570</v>
      </c>
      <c r="F31" s="202">
        <v>41596</v>
      </c>
      <c r="G31" s="203">
        <f t="shared" si="5"/>
        <v>26</v>
      </c>
      <c r="H31" s="204">
        <v>3</v>
      </c>
      <c r="I31" s="206">
        <v>87.97</v>
      </c>
      <c r="J31" s="206">
        <v>21.7</v>
      </c>
      <c r="K31" s="206">
        <f>I31-J31</f>
        <v>66.27</v>
      </c>
      <c r="L31" s="206">
        <f t="shared" si="7"/>
        <v>2.5488461538461538</v>
      </c>
      <c r="M31" s="206">
        <f>AVERAGE(L30:L32)</f>
        <v>1.8105128205128205</v>
      </c>
      <c r="N31" s="206">
        <f>STDEV(L30:L32)</f>
        <v>0.63949063649261884</v>
      </c>
      <c r="O31" s="206">
        <f>N31/SQRT(3)</f>
        <v>0.36921009112325864</v>
      </c>
      <c r="P31" s="207">
        <v>2480</v>
      </c>
      <c r="Q31" s="206">
        <v>42.64</v>
      </c>
      <c r="R31" s="206">
        <v>23.58</v>
      </c>
      <c r="S31" s="206">
        <f t="shared" si="8"/>
        <v>19.060000000000002</v>
      </c>
      <c r="T31" s="208">
        <f>S31/G31</f>
        <v>0.73307692307692318</v>
      </c>
      <c r="U31" s="206">
        <f>AVERAGE(T30:T32)</f>
        <v>0.58089743589743603</v>
      </c>
      <c r="V31" s="206">
        <f>STDEV(T30:T32)</f>
        <v>0.13180266613687683</v>
      </c>
      <c r="W31" s="228">
        <f>V31/SQRT(3)</f>
        <v>7.6096304774036214E-2</v>
      </c>
    </row>
    <row r="32" spans="4:23" ht="12.75" thickBot="1" x14ac:dyDescent="0.25">
      <c r="D32" s="229" t="s">
        <v>381</v>
      </c>
      <c r="E32" s="230">
        <v>41570</v>
      </c>
      <c r="F32" s="230">
        <v>41596</v>
      </c>
      <c r="G32" s="231">
        <f t="shared" si="5"/>
        <v>26</v>
      </c>
      <c r="H32" s="232">
        <v>3</v>
      </c>
      <c r="I32" s="233">
        <v>58.92</v>
      </c>
      <c r="J32" s="233">
        <v>21.7</v>
      </c>
      <c r="K32" s="233">
        <f>I32-J32</f>
        <v>37.22</v>
      </c>
      <c r="L32" s="233">
        <f t="shared" si="7"/>
        <v>1.4315384615384614</v>
      </c>
      <c r="M32" s="233"/>
      <c r="N32" s="233"/>
      <c r="O32" s="233"/>
      <c r="P32" s="234">
        <v>786</v>
      </c>
      <c r="Q32" s="233">
        <v>36.590000000000003</v>
      </c>
      <c r="R32" s="233">
        <v>23.42</v>
      </c>
      <c r="S32" s="233">
        <f t="shared" si="8"/>
        <v>13.170000000000002</v>
      </c>
      <c r="T32" s="235">
        <f>S32/G32</f>
        <v>0.5065384615384616</v>
      </c>
      <c r="U32" s="235"/>
      <c r="V32" s="233"/>
      <c r="W32" s="236"/>
    </row>
    <row r="33" spans="4:23" x14ac:dyDescent="0.2">
      <c r="D33" s="237" t="s">
        <v>556</v>
      </c>
      <c r="E33" s="238">
        <v>41598</v>
      </c>
      <c r="F33" s="239">
        <v>41623</v>
      </c>
      <c r="G33" s="240">
        <f t="shared" si="5"/>
        <v>25</v>
      </c>
      <c r="H33" s="241">
        <v>3</v>
      </c>
      <c r="I33" s="242">
        <v>63.81</v>
      </c>
      <c r="J33" s="242">
        <v>23.26</v>
      </c>
      <c r="K33" s="242">
        <v>40.549999999999997</v>
      </c>
      <c r="L33" s="223">
        <f t="shared" si="7"/>
        <v>1.6219999999999999</v>
      </c>
      <c r="M33" s="241"/>
      <c r="N33" s="241"/>
      <c r="O33" s="241"/>
      <c r="P33" s="243">
        <v>1210</v>
      </c>
      <c r="Q33" s="242">
        <v>41.4</v>
      </c>
      <c r="R33" s="242">
        <v>23.56</v>
      </c>
      <c r="S33" s="242">
        <v>17.84</v>
      </c>
      <c r="T33" s="244">
        <v>30.553176913855111</v>
      </c>
      <c r="U33" s="245"/>
      <c r="V33" s="241"/>
      <c r="W33" s="246"/>
    </row>
    <row r="34" spans="4:23" x14ac:dyDescent="0.2">
      <c r="D34" s="247" t="s">
        <v>557</v>
      </c>
      <c r="E34" s="248">
        <v>41598</v>
      </c>
      <c r="F34" s="249">
        <v>41623</v>
      </c>
      <c r="G34" s="250">
        <f t="shared" si="5"/>
        <v>25</v>
      </c>
      <c r="H34" s="251">
        <v>3</v>
      </c>
      <c r="I34" s="252">
        <v>61.62</v>
      </c>
      <c r="J34" s="252">
        <v>23.38</v>
      </c>
      <c r="K34" s="252">
        <v>38.239999999999995</v>
      </c>
      <c r="L34" s="206">
        <f t="shared" si="7"/>
        <v>1.5295999999999998</v>
      </c>
      <c r="M34" s="206">
        <f>AVERAGE(L33:L35)</f>
        <v>1.7693333333333332</v>
      </c>
      <c r="N34" s="206">
        <f>STDEV(L33:L35)</f>
        <v>0.33837832869930085</v>
      </c>
      <c r="O34" s="206">
        <f>N34/SQRT(3)</f>
        <v>0.19536281916247702</v>
      </c>
      <c r="P34" s="253">
        <v>1431</v>
      </c>
      <c r="Q34" s="252">
        <v>40.83</v>
      </c>
      <c r="R34" s="252">
        <v>23.68</v>
      </c>
      <c r="S34" s="252">
        <v>17.149999999999999</v>
      </c>
      <c r="T34" s="254">
        <v>30.962267557320814</v>
      </c>
      <c r="U34" s="206">
        <f>AVERAGE(T33:T35)</f>
        <v>28.969951183168064</v>
      </c>
      <c r="V34" s="206">
        <f>STDEV(T33:T35)</f>
        <v>3.1032587382064163</v>
      </c>
      <c r="W34" s="228">
        <f>V34/SQRT(3)</f>
        <v>1.791667267868533</v>
      </c>
    </row>
    <row r="35" spans="4:23" ht="12.75" thickBot="1" x14ac:dyDescent="0.25">
      <c r="D35" s="255" t="s">
        <v>558</v>
      </c>
      <c r="E35" s="320">
        <v>41598</v>
      </c>
      <c r="F35" s="256">
        <v>41623</v>
      </c>
      <c r="G35" s="257">
        <f t="shared" si="5"/>
        <v>25</v>
      </c>
      <c r="H35" s="258">
        <v>3</v>
      </c>
      <c r="I35" s="259">
        <v>77.239999999999995</v>
      </c>
      <c r="J35" s="259">
        <v>23.33</v>
      </c>
      <c r="K35" s="259">
        <v>53.91</v>
      </c>
      <c r="L35" s="233">
        <f t="shared" si="7"/>
        <v>2.1563999999999997</v>
      </c>
      <c r="M35" s="260"/>
      <c r="N35" s="260"/>
      <c r="O35" s="260"/>
      <c r="P35" s="258">
        <v>895</v>
      </c>
      <c r="Q35" s="259">
        <v>41.9</v>
      </c>
      <c r="R35" s="259">
        <v>23.55</v>
      </c>
      <c r="S35" s="259">
        <v>18.349999999999998</v>
      </c>
      <c r="T35" s="261">
        <v>25.394409078328259</v>
      </c>
      <c r="U35" s="262"/>
      <c r="V35" s="260"/>
      <c r="W35" s="263"/>
    </row>
    <row r="36" spans="4:23" x14ac:dyDescent="0.2">
      <c r="D36" s="219" t="s">
        <v>382</v>
      </c>
      <c r="E36" s="321">
        <v>41574</v>
      </c>
      <c r="F36" s="220">
        <v>41602</v>
      </c>
      <c r="G36" s="221">
        <f t="shared" si="5"/>
        <v>28</v>
      </c>
      <c r="H36" s="222">
        <v>3</v>
      </c>
      <c r="I36" s="264">
        <v>68.62</v>
      </c>
      <c r="J36" s="264">
        <v>21.72</v>
      </c>
      <c r="K36" s="223">
        <f t="shared" ref="K36:K41" si="10">I36-J36</f>
        <v>46.900000000000006</v>
      </c>
      <c r="L36" s="223">
        <f t="shared" si="7"/>
        <v>1.6750000000000003</v>
      </c>
      <c r="M36" s="223"/>
      <c r="N36" s="223"/>
      <c r="O36" s="223"/>
      <c r="P36" s="224">
        <v>1799</v>
      </c>
      <c r="Q36" s="223">
        <v>46.53</v>
      </c>
      <c r="R36" s="223">
        <v>23.57</v>
      </c>
      <c r="S36" s="223">
        <f t="shared" ref="S36:S41" si="11">Q36-R36</f>
        <v>22.96</v>
      </c>
      <c r="T36" s="225">
        <f t="shared" ref="T36:T41" si="12">S36/G36</f>
        <v>0.82000000000000006</v>
      </c>
      <c r="U36" s="225"/>
      <c r="V36" s="223"/>
      <c r="W36" s="226"/>
    </row>
    <row r="37" spans="4:23" x14ac:dyDescent="0.2">
      <c r="D37" s="227" t="s">
        <v>383</v>
      </c>
      <c r="E37" s="322">
        <v>41574</v>
      </c>
      <c r="F37" s="202">
        <v>41602</v>
      </c>
      <c r="G37" s="203">
        <f t="shared" si="5"/>
        <v>28</v>
      </c>
      <c r="H37" s="204">
        <v>2</v>
      </c>
      <c r="I37" s="265">
        <v>40.950000000000003</v>
      </c>
      <c r="J37" s="265">
        <v>21.43</v>
      </c>
      <c r="K37" s="206">
        <f t="shared" si="10"/>
        <v>19.520000000000003</v>
      </c>
      <c r="L37" s="206">
        <f t="shared" si="7"/>
        <v>0.69714285714285729</v>
      </c>
      <c r="M37" s="206">
        <f>AVERAGE(L36:L38)</f>
        <v>2.7379761904761906</v>
      </c>
      <c r="N37" s="206">
        <f>STDEV(L36:L38)</f>
        <v>2.7320827802296201</v>
      </c>
      <c r="O37" s="206">
        <f>N37/SQRT(3)</f>
        <v>1.5773687286139124</v>
      </c>
      <c r="P37" s="207">
        <v>1418</v>
      </c>
      <c r="Q37" s="206">
        <v>36.42</v>
      </c>
      <c r="R37" s="206">
        <v>23.29</v>
      </c>
      <c r="S37" s="206">
        <f t="shared" si="11"/>
        <v>13.130000000000003</v>
      </c>
      <c r="T37" s="208">
        <f t="shared" si="12"/>
        <v>0.46892857142857153</v>
      </c>
      <c r="U37" s="206">
        <f>AVERAGE(T36:T38)</f>
        <v>0.58904761904761915</v>
      </c>
      <c r="V37" s="206">
        <f>STDEV(T36:T38)</f>
        <v>0.2000645091542454</v>
      </c>
      <c r="W37" s="228">
        <f>V37/SQRT(3)</f>
        <v>0.11550729821549394</v>
      </c>
    </row>
    <row r="38" spans="4:23" ht="12.75" thickBot="1" x14ac:dyDescent="0.25">
      <c r="D38" s="229" t="s">
        <v>384</v>
      </c>
      <c r="E38" s="323">
        <v>41574</v>
      </c>
      <c r="F38" s="230">
        <v>41602</v>
      </c>
      <c r="G38" s="231">
        <f t="shared" si="5"/>
        <v>28</v>
      </c>
      <c r="H38" s="232">
        <v>2</v>
      </c>
      <c r="I38" s="266">
        <v>185.22</v>
      </c>
      <c r="J38" s="266">
        <v>21.65</v>
      </c>
      <c r="K38" s="233">
        <f t="shared" si="10"/>
        <v>163.57</v>
      </c>
      <c r="L38" s="233">
        <f t="shared" si="7"/>
        <v>5.8417857142857139</v>
      </c>
      <c r="M38" s="233"/>
      <c r="N38" s="233"/>
      <c r="O38" s="233"/>
      <c r="P38" s="233">
        <v>1293</v>
      </c>
      <c r="Q38" s="233">
        <v>36.799999999999997</v>
      </c>
      <c r="R38" s="233">
        <v>23.41</v>
      </c>
      <c r="S38" s="233">
        <f t="shared" si="11"/>
        <v>13.389999999999997</v>
      </c>
      <c r="T38" s="235">
        <f t="shared" si="12"/>
        <v>0.47821428571428559</v>
      </c>
      <c r="U38" s="235"/>
      <c r="V38" s="233"/>
      <c r="W38" s="236"/>
    </row>
    <row r="39" spans="4:23" x14ac:dyDescent="0.2">
      <c r="D39" s="219" t="s">
        <v>376</v>
      </c>
      <c r="E39" s="321">
        <v>41565</v>
      </c>
      <c r="F39" s="220">
        <v>41596</v>
      </c>
      <c r="G39" s="221">
        <f t="shared" si="5"/>
        <v>31</v>
      </c>
      <c r="H39" s="222">
        <v>3</v>
      </c>
      <c r="I39" s="223">
        <v>38.119999999999997</v>
      </c>
      <c r="J39" s="223">
        <v>21.66</v>
      </c>
      <c r="K39" s="223">
        <f t="shared" si="10"/>
        <v>16.459999999999997</v>
      </c>
      <c r="L39" s="223">
        <f t="shared" si="7"/>
        <v>0.53096774193548379</v>
      </c>
      <c r="M39" s="223"/>
      <c r="N39" s="223"/>
      <c r="O39" s="223"/>
      <c r="P39" s="224">
        <v>1512</v>
      </c>
      <c r="Q39" s="223">
        <v>39.47</v>
      </c>
      <c r="R39" s="223">
        <v>23.49</v>
      </c>
      <c r="S39" s="223">
        <f t="shared" si="11"/>
        <v>15.98</v>
      </c>
      <c r="T39" s="225">
        <f t="shared" si="12"/>
        <v>0.51548387096774195</v>
      </c>
      <c r="U39" s="225"/>
      <c r="V39" s="223"/>
      <c r="W39" s="226"/>
    </row>
    <row r="40" spans="4:23" x14ac:dyDescent="0.2">
      <c r="D40" s="227" t="s">
        <v>377</v>
      </c>
      <c r="E40" s="322">
        <v>41565</v>
      </c>
      <c r="F40" s="202">
        <v>41596</v>
      </c>
      <c r="G40" s="203">
        <f t="shared" si="5"/>
        <v>31</v>
      </c>
      <c r="H40" s="204">
        <v>3</v>
      </c>
      <c r="I40" s="206">
        <v>37.68</v>
      </c>
      <c r="J40" s="206">
        <v>21.7</v>
      </c>
      <c r="K40" s="206">
        <f t="shared" si="10"/>
        <v>15.98</v>
      </c>
      <c r="L40" s="206">
        <f t="shared" si="7"/>
        <v>0.51548387096774195</v>
      </c>
      <c r="M40" s="206">
        <f>AVERAGE(L39:L41)</f>
        <v>0.51430107526881719</v>
      </c>
      <c r="N40" s="206">
        <f>STDEV(L39:L41)</f>
        <v>1.7288436745175047E-2</v>
      </c>
      <c r="O40" s="206">
        <f>N40/SQRT(3)</f>
        <v>9.9814836086946322E-3</v>
      </c>
      <c r="P40" s="207">
        <v>1353</v>
      </c>
      <c r="Q40" s="206">
        <v>38.450000000000003</v>
      </c>
      <c r="R40" s="206">
        <v>23.5</v>
      </c>
      <c r="S40" s="206">
        <f t="shared" si="11"/>
        <v>14.950000000000003</v>
      </c>
      <c r="T40" s="208">
        <f t="shared" si="12"/>
        <v>0.48225806451612913</v>
      </c>
      <c r="U40" s="206">
        <f>AVERAGE(T39:T41)</f>
        <v>0.51516129032258062</v>
      </c>
      <c r="V40" s="206">
        <f>STDEV(T39:T41)</f>
        <v>3.2743127262594207E-2</v>
      </c>
      <c r="W40" s="228">
        <f>V40/SQRT(3)</f>
        <v>1.8904253339168942E-2</v>
      </c>
    </row>
    <row r="41" spans="4:23" ht="12.75" thickBot="1" x14ac:dyDescent="0.25">
      <c r="D41" s="229" t="s">
        <v>378</v>
      </c>
      <c r="E41" s="323">
        <v>41565</v>
      </c>
      <c r="F41" s="230">
        <v>41596</v>
      </c>
      <c r="G41" s="231">
        <f t="shared" si="5"/>
        <v>31</v>
      </c>
      <c r="H41" s="232">
        <v>3</v>
      </c>
      <c r="I41" s="233">
        <v>36.9</v>
      </c>
      <c r="J41" s="233">
        <v>21.51</v>
      </c>
      <c r="K41" s="233">
        <f t="shared" si="10"/>
        <v>15.389999999999997</v>
      </c>
      <c r="L41" s="233">
        <f t="shared" si="7"/>
        <v>0.4964516129032257</v>
      </c>
      <c r="M41" s="233"/>
      <c r="N41" s="233"/>
      <c r="O41" s="233"/>
      <c r="P41" s="234">
        <v>1494</v>
      </c>
      <c r="Q41" s="233">
        <v>40.49</v>
      </c>
      <c r="R41" s="233">
        <v>23.51</v>
      </c>
      <c r="S41" s="233">
        <f t="shared" si="11"/>
        <v>16.98</v>
      </c>
      <c r="T41" s="235">
        <f t="shared" si="12"/>
        <v>0.54774193548387096</v>
      </c>
      <c r="U41" s="235"/>
      <c r="V41" s="233"/>
      <c r="W41" s="236"/>
    </row>
    <row r="42" spans="4:23" x14ac:dyDescent="0.2">
      <c r="D42" s="267" t="s">
        <v>559</v>
      </c>
      <c r="E42" s="268">
        <v>41599</v>
      </c>
      <c r="F42" s="269">
        <v>41623</v>
      </c>
      <c r="G42" s="270">
        <f t="shared" si="5"/>
        <v>24</v>
      </c>
      <c r="H42" s="271">
        <v>3</v>
      </c>
      <c r="I42" s="272">
        <v>33.380000000000003</v>
      </c>
      <c r="J42" s="272">
        <v>23.79</v>
      </c>
      <c r="K42" s="272">
        <v>9.5900000000000034</v>
      </c>
      <c r="L42" s="273">
        <f t="shared" si="7"/>
        <v>0.39958333333333346</v>
      </c>
      <c r="M42" s="271"/>
      <c r="N42" s="271"/>
      <c r="O42" s="271"/>
      <c r="P42" s="274">
        <v>930</v>
      </c>
      <c r="Q42" s="272">
        <v>34.590000000000003</v>
      </c>
      <c r="R42" s="272">
        <v>23.61</v>
      </c>
      <c r="S42" s="272">
        <v>10.980000000000004</v>
      </c>
      <c r="T42" s="275">
        <v>53.378706854642687</v>
      </c>
      <c r="U42" s="271"/>
      <c r="V42" s="271"/>
      <c r="W42" s="276"/>
    </row>
    <row r="43" spans="4:23" x14ac:dyDescent="0.2">
      <c r="D43" s="277" t="s">
        <v>560</v>
      </c>
      <c r="E43" s="278">
        <v>41599</v>
      </c>
      <c r="F43" s="279">
        <v>41623</v>
      </c>
      <c r="G43" s="280">
        <f t="shared" si="5"/>
        <v>24</v>
      </c>
      <c r="H43" s="281">
        <v>3</v>
      </c>
      <c r="I43" s="282">
        <v>36.86</v>
      </c>
      <c r="J43" s="282">
        <v>23.83</v>
      </c>
      <c r="K43" s="282">
        <v>13.030000000000001</v>
      </c>
      <c r="L43" s="283">
        <f t="shared" si="7"/>
        <v>0.54291666666666671</v>
      </c>
      <c r="M43" s="283">
        <f>AVERAGE(L42:L44)</f>
        <v>0.48972222222222223</v>
      </c>
      <c r="N43" s="283">
        <f>STDEV(L42:L44)</f>
        <v>7.8484266528984395E-2</v>
      </c>
      <c r="O43" s="283">
        <f>N43/SQRT(3)</f>
        <v>4.5312912407659479E-2</v>
      </c>
      <c r="P43" s="284">
        <v>735</v>
      </c>
      <c r="Q43" s="282">
        <v>35.71</v>
      </c>
      <c r="R43" s="282">
        <v>23.3</v>
      </c>
      <c r="S43" s="282">
        <v>12.41</v>
      </c>
      <c r="T43" s="285">
        <v>48.781446540880502</v>
      </c>
      <c r="U43" s="283">
        <f>AVERAGE(T42:T44)</f>
        <v>50.363148774938708</v>
      </c>
      <c r="V43" s="283">
        <f>STDEV(T42:T44)</f>
        <v>2.6125959384666859</v>
      </c>
      <c r="W43" s="286">
        <f>V43/SQRT(3)</f>
        <v>1.5083829683574641</v>
      </c>
    </row>
    <row r="44" spans="4:23" ht="12.75" thickBot="1" x14ac:dyDescent="0.25">
      <c r="D44" s="287" t="s">
        <v>561</v>
      </c>
      <c r="E44" s="288">
        <v>41599</v>
      </c>
      <c r="F44" s="289">
        <v>41623</v>
      </c>
      <c r="G44" s="290">
        <f t="shared" si="5"/>
        <v>24</v>
      </c>
      <c r="H44" s="291">
        <v>3</v>
      </c>
      <c r="I44" s="292">
        <v>36.49</v>
      </c>
      <c r="J44" s="292">
        <v>23.85</v>
      </c>
      <c r="K44" s="292">
        <v>12.64</v>
      </c>
      <c r="L44" s="293">
        <f t="shared" si="7"/>
        <v>0.52666666666666673</v>
      </c>
      <c r="M44" s="291"/>
      <c r="N44" s="291"/>
      <c r="O44" s="291"/>
      <c r="P44" s="294">
        <v>895</v>
      </c>
      <c r="Q44" s="292">
        <v>35.61</v>
      </c>
      <c r="R44" s="292">
        <v>23.5</v>
      </c>
      <c r="S44" s="292">
        <v>12.11</v>
      </c>
      <c r="T44" s="295">
        <v>48.929292929292927</v>
      </c>
      <c r="U44" s="291"/>
      <c r="V44" s="291"/>
      <c r="W44" s="296"/>
    </row>
    <row r="45" spans="4:23" x14ac:dyDescent="0.2">
      <c r="D45" s="297" t="s">
        <v>373</v>
      </c>
      <c r="E45" s="298">
        <v>41566</v>
      </c>
      <c r="F45" s="298">
        <v>41596</v>
      </c>
      <c r="G45" s="299">
        <f t="shared" si="5"/>
        <v>30</v>
      </c>
      <c r="H45" s="300">
        <v>3</v>
      </c>
      <c r="I45" s="273">
        <v>43.69</v>
      </c>
      <c r="J45" s="273">
        <v>23.37</v>
      </c>
      <c r="K45" s="273">
        <f>I45-J45</f>
        <v>20.319999999999997</v>
      </c>
      <c r="L45" s="273">
        <f t="shared" si="7"/>
        <v>0.67733333333333323</v>
      </c>
      <c r="M45" s="273"/>
      <c r="N45" s="273"/>
      <c r="O45" s="273"/>
      <c r="P45" s="301">
        <v>1340</v>
      </c>
      <c r="Q45" s="273">
        <v>36.36</v>
      </c>
      <c r="R45" s="273">
        <v>23.36</v>
      </c>
      <c r="S45" s="273">
        <f>Q45-R45</f>
        <v>13</v>
      </c>
      <c r="T45" s="302">
        <f>S45/G45</f>
        <v>0.43333333333333335</v>
      </c>
      <c r="U45" s="302"/>
      <c r="V45" s="273"/>
      <c r="W45" s="303"/>
    </row>
    <row r="46" spans="4:23" x14ac:dyDescent="0.2">
      <c r="D46" s="304" t="s">
        <v>374</v>
      </c>
      <c r="E46" s="305">
        <v>41566</v>
      </c>
      <c r="F46" s="305">
        <v>41596</v>
      </c>
      <c r="G46" s="306">
        <f t="shared" si="5"/>
        <v>30</v>
      </c>
      <c r="H46" s="307">
        <v>3</v>
      </c>
      <c r="I46" s="283">
        <v>42.67</v>
      </c>
      <c r="J46" s="283">
        <v>23.41</v>
      </c>
      <c r="K46" s="283">
        <f>I46-J46</f>
        <v>19.260000000000002</v>
      </c>
      <c r="L46" s="283">
        <f t="shared" si="7"/>
        <v>0.64200000000000002</v>
      </c>
      <c r="M46" s="283">
        <f>AVERAGE(L45:L47)</f>
        <v>0.62477777777777777</v>
      </c>
      <c r="N46" s="283">
        <f>STDEV(L45:L47)</f>
        <v>6.2958834287292889E-2</v>
      </c>
      <c r="O46" s="283">
        <f>N46/SQRT(3)</f>
        <v>3.6349299923633595E-2</v>
      </c>
      <c r="P46" s="308">
        <v>980</v>
      </c>
      <c r="Q46" s="283">
        <v>35.619999999999997</v>
      </c>
      <c r="R46" s="283">
        <v>23.48</v>
      </c>
      <c r="S46" s="283">
        <f>Q46-R46</f>
        <v>12.139999999999997</v>
      </c>
      <c r="T46" s="309">
        <f>S46/G46</f>
        <v>0.40466666666666656</v>
      </c>
      <c r="U46" s="283">
        <f>AVERAGE(T45:T47)</f>
        <v>0.41688888888888886</v>
      </c>
      <c r="V46" s="283">
        <f>STDEV(T45:T47)</f>
        <v>1.479239043612683E-2</v>
      </c>
      <c r="W46" s="286">
        <f>V46/SQRT(3)</f>
        <v>8.5403906002558712E-3</v>
      </c>
    </row>
    <row r="47" spans="4:23" ht="12.75" thickBot="1" x14ac:dyDescent="0.25">
      <c r="D47" s="310" t="s">
        <v>375</v>
      </c>
      <c r="E47" s="311">
        <v>41566</v>
      </c>
      <c r="F47" s="311">
        <v>41596</v>
      </c>
      <c r="G47" s="312">
        <f t="shared" si="5"/>
        <v>30</v>
      </c>
      <c r="H47" s="313">
        <v>3</v>
      </c>
      <c r="I47" s="293">
        <v>40.090000000000003</v>
      </c>
      <c r="J47" s="293">
        <v>23.44</v>
      </c>
      <c r="K47" s="293">
        <f>I47-J47</f>
        <v>16.650000000000002</v>
      </c>
      <c r="L47" s="293">
        <f t="shared" si="7"/>
        <v>0.55500000000000005</v>
      </c>
      <c r="M47" s="293"/>
      <c r="N47" s="293"/>
      <c r="O47" s="293"/>
      <c r="P47" s="314">
        <v>1020</v>
      </c>
      <c r="Q47" s="293">
        <v>35.89</v>
      </c>
      <c r="R47" s="293">
        <v>23.51</v>
      </c>
      <c r="S47" s="293">
        <f>Q47-R47</f>
        <v>12.379999999999999</v>
      </c>
      <c r="T47" s="315">
        <f>S47/G47</f>
        <v>0.41266666666666663</v>
      </c>
      <c r="U47" s="315"/>
      <c r="V47" s="293"/>
      <c r="W47" s="316"/>
    </row>
    <row r="48" spans="4:23" x14ac:dyDescent="0.2">
      <c r="D48" s="267" t="s">
        <v>562</v>
      </c>
      <c r="E48" s="268">
        <v>41599</v>
      </c>
      <c r="F48" s="269">
        <v>41623</v>
      </c>
      <c r="G48" s="270">
        <f t="shared" si="5"/>
        <v>24</v>
      </c>
      <c r="H48" s="271">
        <v>3</v>
      </c>
      <c r="I48" s="272">
        <v>50.96</v>
      </c>
      <c r="J48" s="272">
        <v>23.94</v>
      </c>
      <c r="K48" s="272">
        <v>27.02</v>
      </c>
      <c r="L48" s="273">
        <f t="shared" si="7"/>
        <v>1.1258333333333332</v>
      </c>
      <c r="M48" s="271"/>
      <c r="N48" s="271"/>
      <c r="O48" s="271"/>
      <c r="P48" s="274">
        <v>1403</v>
      </c>
      <c r="Q48" s="272">
        <v>43.85</v>
      </c>
      <c r="R48" s="272">
        <v>23.36</v>
      </c>
      <c r="S48" s="272">
        <v>20.490000000000002</v>
      </c>
      <c r="T48" s="275">
        <v>43.127762576299723</v>
      </c>
      <c r="U48" s="271"/>
      <c r="V48" s="271"/>
      <c r="W48" s="276"/>
    </row>
    <row r="49" spans="2:23" x14ac:dyDescent="0.2">
      <c r="D49" s="277" t="s">
        <v>563</v>
      </c>
      <c r="E49" s="278">
        <v>41599</v>
      </c>
      <c r="F49" s="279">
        <v>41623</v>
      </c>
      <c r="G49" s="280">
        <f t="shared" si="5"/>
        <v>24</v>
      </c>
      <c r="H49" s="281">
        <v>3</v>
      </c>
      <c r="I49" s="282">
        <v>38.65</v>
      </c>
      <c r="J49" s="282">
        <v>23.84</v>
      </c>
      <c r="K49" s="282">
        <v>14.809999999999999</v>
      </c>
      <c r="L49" s="283">
        <f t="shared" si="7"/>
        <v>0.61708333333333332</v>
      </c>
      <c r="M49" s="283">
        <f>AVERAGE(L48:L50)</f>
        <v>0.79805555555555552</v>
      </c>
      <c r="N49" s="283">
        <f>STDEV(L48:L50)</f>
        <v>0.28437746742926318</v>
      </c>
      <c r="O49" s="283">
        <f>N49/SQRT(3)</f>
        <v>0.16418540737174914</v>
      </c>
      <c r="P49" s="284">
        <v>675</v>
      </c>
      <c r="Q49" s="282">
        <v>34.64</v>
      </c>
      <c r="R49" s="282">
        <v>23.45</v>
      </c>
      <c r="S49" s="282">
        <v>11.190000000000001</v>
      </c>
      <c r="T49" s="285">
        <v>43.038461538461547</v>
      </c>
      <c r="U49" s="283">
        <f>AVERAGE(T48:T50)</f>
        <v>43.341327578483636</v>
      </c>
      <c r="V49" s="283">
        <f>STDEV(T48:T50)</f>
        <v>0.44946572155753284</v>
      </c>
      <c r="W49" s="286">
        <f>V49/SQRT(3)</f>
        <v>0.25949915533275097</v>
      </c>
    </row>
    <row r="50" spans="2:23" ht="12.75" thickBot="1" x14ac:dyDescent="0.25">
      <c r="D50" s="287" t="s">
        <v>564</v>
      </c>
      <c r="E50" s="288">
        <v>41599</v>
      </c>
      <c r="F50" s="289">
        <v>41623</v>
      </c>
      <c r="G50" s="290">
        <f t="shared" si="5"/>
        <v>24</v>
      </c>
      <c r="H50" s="291">
        <v>3</v>
      </c>
      <c r="I50" s="292">
        <v>39.53</v>
      </c>
      <c r="J50" s="292">
        <v>23.9</v>
      </c>
      <c r="K50" s="292">
        <v>15.630000000000003</v>
      </c>
      <c r="L50" s="293">
        <f t="shared" si="7"/>
        <v>0.65125000000000011</v>
      </c>
      <c r="M50" s="291"/>
      <c r="N50" s="291"/>
      <c r="O50" s="291"/>
      <c r="P50" s="294">
        <v>787</v>
      </c>
      <c r="Q50" s="292">
        <v>35.630000000000003</v>
      </c>
      <c r="R50" s="292">
        <v>23.42</v>
      </c>
      <c r="S50" s="292">
        <v>12.21</v>
      </c>
      <c r="T50" s="295">
        <v>43.857758620689651</v>
      </c>
      <c r="U50" s="291"/>
      <c r="V50" s="291"/>
      <c r="W50" s="296"/>
    </row>
    <row r="54" spans="2:23" x14ac:dyDescent="0.2">
      <c r="B54" s="162" t="s">
        <v>391</v>
      </c>
    </row>
    <row r="55" spans="2:23" x14ac:dyDescent="0.2">
      <c r="B55" s="162" t="s">
        <v>395</v>
      </c>
    </row>
    <row r="56" spans="2:23" x14ac:dyDescent="0.2">
      <c r="B56" s="162" t="s">
        <v>394</v>
      </c>
    </row>
    <row r="57" spans="2:23" x14ac:dyDescent="0.2">
      <c r="B57" s="162" t="s">
        <v>392</v>
      </c>
    </row>
    <row r="58" spans="2:23" x14ac:dyDescent="0.2">
      <c r="B58" s="162" t="s">
        <v>398</v>
      </c>
    </row>
    <row r="59" spans="2:23" x14ac:dyDescent="0.2">
      <c r="B59" s="162" t="s">
        <v>393</v>
      </c>
    </row>
    <row r="60" spans="2:23" x14ac:dyDescent="0.2">
      <c r="B60" s="162" t="s">
        <v>399</v>
      </c>
    </row>
  </sheetData>
  <sortState ref="D31:W51">
    <sortCondition ref="D31:D51"/>
  </sortState>
  <mergeCells count="7">
    <mergeCell ref="P1:W1"/>
    <mergeCell ref="D1:D2"/>
    <mergeCell ref="E1:E2"/>
    <mergeCell ref="F1:F2"/>
    <mergeCell ref="G1:G2"/>
    <mergeCell ref="H1:H2"/>
    <mergeCell ref="I1:O1"/>
  </mergeCells>
  <pageMargins left="0.25" right="0.25" top="1.25" bottom="0.75" header="0.3" footer="0.3"/>
  <pageSetup scale="66" orientation="landscape" r:id="rId1"/>
  <headerFooter>
    <oddFooter>&amp;RHardbottom Sedimentation Data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workbookViewId="0">
      <selection activeCell="H27" sqref="H27"/>
    </sheetView>
  </sheetViews>
  <sheetFormatPr defaultRowHeight="15" x14ac:dyDescent="0.25"/>
  <cols>
    <col min="1" max="1" width="12.7109375" customWidth="1"/>
    <col min="2" max="5" width="18.42578125" style="117" customWidth="1"/>
  </cols>
  <sheetData>
    <row r="2" spans="1:5" x14ac:dyDescent="0.25">
      <c r="A2" s="392" t="s">
        <v>245</v>
      </c>
      <c r="B2" s="393" t="s">
        <v>385</v>
      </c>
      <c r="C2" s="393"/>
      <c r="D2" s="393"/>
      <c r="E2" s="393"/>
    </row>
    <row r="3" spans="1:5" x14ac:dyDescent="0.25">
      <c r="A3" s="392"/>
      <c r="B3" s="114" t="s">
        <v>386</v>
      </c>
      <c r="C3" s="114" t="s">
        <v>387</v>
      </c>
      <c r="D3" s="114" t="s">
        <v>388</v>
      </c>
      <c r="E3" s="114" t="s">
        <v>389</v>
      </c>
    </row>
    <row r="4" spans="1:5" x14ac:dyDescent="0.25">
      <c r="A4" s="115" t="s">
        <v>129</v>
      </c>
      <c r="B4" s="116">
        <v>41567</v>
      </c>
      <c r="C4" s="116">
        <v>41569</v>
      </c>
      <c r="D4" s="116">
        <v>41579</v>
      </c>
      <c r="E4" s="116">
        <v>41585</v>
      </c>
    </row>
    <row r="5" spans="1:5" x14ac:dyDescent="0.25">
      <c r="A5" s="115" t="s">
        <v>69</v>
      </c>
      <c r="B5" s="116">
        <v>41567</v>
      </c>
      <c r="C5" s="116">
        <v>41569</v>
      </c>
      <c r="D5" s="116">
        <v>41579</v>
      </c>
      <c r="E5" s="116">
        <v>41585</v>
      </c>
    </row>
    <row r="6" spans="1:5" x14ac:dyDescent="0.25">
      <c r="A6" s="115" t="s">
        <v>73</v>
      </c>
      <c r="B6" s="116">
        <v>41567</v>
      </c>
      <c r="C6" s="116">
        <v>41569</v>
      </c>
      <c r="D6" s="116">
        <v>41579</v>
      </c>
      <c r="E6" s="116">
        <v>41585</v>
      </c>
    </row>
    <row r="7" spans="1:5" x14ac:dyDescent="0.25">
      <c r="A7" s="115" t="s">
        <v>30</v>
      </c>
      <c r="B7" s="116">
        <v>41561</v>
      </c>
      <c r="C7" s="116">
        <v>41568</v>
      </c>
      <c r="D7" s="116">
        <v>41579</v>
      </c>
      <c r="E7" s="116">
        <v>41590</v>
      </c>
    </row>
    <row r="8" spans="1:5" x14ac:dyDescent="0.25">
      <c r="A8" s="115" t="s">
        <v>52</v>
      </c>
      <c r="B8" s="116">
        <v>41565</v>
      </c>
      <c r="C8" s="116">
        <v>41568</v>
      </c>
      <c r="D8" s="116">
        <v>41579</v>
      </c>
      <c r="E8" s="116">
        <v>41585</v>
      </c>
    </row>
    <row r="9" spans="1:5" x14ac:dyDescent="0.25">
      <c r="A9" s="115" t="s">
        <v>56</v>
      </c>
      <c r="B9" s="116">
        <v>41565</v>
      </c>
      <c r="C9" s="116">
        <v>41569</v>
      </c>
      <c r="D9" s="116">
        <v>41580</v>
      </c>
      <c r="E9" s="116">
        <v>41585</v>
      </c>
    </row>
    <row r="10" spans="1:5" x14ac:dyDescent="0.25">
      <c r="A10" s="115" t="s">
        <v>61</v>
      </c>
      <c r="B10" s="116">
        <v>41566</v>
      </c>
      <c r="C10" s="116">
        <v>41569</v>
      </c>
      <c r="D10" s="116">
        <v>41579</v>
      </c>
      <c r="E10" s="116">
        <v>41590</v>
      </c>
    </row>
    <row r="11" spans="1:5" x14ac:dyDescent="0.25">
      <c r="A11" s="115" t="s">
        <v>65</v>
      </c>
      <c r="B11" s="116">
        <v>41566</v>
      </c>
      <c r="C11" s="116">
        <v>41569</v>
      </c>
      <c r="D11" s="116">
        <v>41579</v>
      </c>
      <c r="E11" s="116">
        <v>41586</v>
      </c>
    </row>
    <row r="12" spans="1:5" x14ac:dyDescent="0.25">
      <c r="A12" s="115" t="s">
        <v>25</v>
      </c>
      <c r="B12" s="116">
        <v>41564</v>
      </c>
      <c r="C12" s="116">
        <v>41568</v>
      </c>
      <c r="D12" s="116">
        <v>41579</v>
      </c>
      <c r="E12" s="116">
        <v>41585</v>
      </c>
    </row>
    <row r="15" spans="1:5" x14ac:dyDescent="0.25">
      <c r="A15" s="392" t="s">
        <v>245</v>
      </c>
      <c r="B15" s="394" t="s">
        <v>390</v>
      </c>
      <c r="C15"/>
      <c r="D15"/>
      <c r="E15"/>
    </row>
    <row r="16" spans="1:5" x14ac:dyDescent="0.25">
      <c r="A16" s="392"/>
      <c r="B16" s="395"/>
      <c r="C16"/>
      <c r="D16"/>
      <c r="E16"/>
    </row>
    <row r="17" spans="1:5" x14ac:dyDescent="0.25">
      <c r="A17" s="115" t="s">
        <v>129</v>
      </c>
      <c r="B17" s="116">
        <v>41567</v>
      </c>
      <c r="C17"/>
      <c r="D17"/>
      <c r="E17"/>
    </row>
    <row r="18" spans="1:5" x14ac:dyDescent="0.25">
      <c r="A18" s="115" t="s">
        <v>69</v>
      </c>
      <c r="B18" s="116">
        <v>41567</v>
      </c>
      <c r="C18"/>
      <c r="D18"/>
      <c r="E18"/>
    </row>
    <row r="19" spans="1:5" x14ac:dyDescent="0.25">
      <c r="A19" s="115" t="s">
        <v>73</v>
      </c>
      <c r="B19" s="116">
        <v>41567</v>
      </c>
      <c r="C19"/>
      <c r="D19"/>
      <c r="E19"/>
    </row>
    <row r="20" spans="1:5" x14ac:dyDescent="0.25">
      <c r="A20" s="115" t="s">
        <v>30</v>
      </c>
      <c r="B20" s="116">
        <v>41561</v>
      </c>
      <c r="C20"/>
      <c r="D20"/>
      <c r="E20"/>
    </row>
    <row r="21" spans="1:5" x14ac:dyDescent="0.25">
      <c r="A21" s="115" t="s">
        <v>52</v>
      </c>
      <c r="B21" s="116">
        <v>41565</v>
      </c>
      <c r="C21"/>
      <c r="D21"/>
      <c r="E21"/>
    </row>
    <row r="22" spans="1:5" x14ac:dyDescent="0.25">
      <c r="A22" s="115" t="s">
        <v>56</v>
      </c>
      <c r="B22" s="116">
        <v>41565</v>
      </c>
      <c r="C22"/>
      <c r="D22"/>
      <c r="E22"/>
    </row>
    <row r="23" spans="1:5" x14ac:dyDescent="0.25">
      <c r="A23" s="115" t="s">
        <v>61</v>
      </c>
      <c r="B23" s="116">
        <v>41566</v>
      </c>
      <c r="C23"/>
      <c r="D23"/>
      <c r="E23"/>
    </row>
    <row r="24" spans="1:5" x14ac:dyDescent="0.25">
      <c r="A24" s="115" t="s">
        <v>65</v>
      </c>
      <c r="B24" s="116">
        <v>41566</v>
      </c>
      <c r="C24"/>
      <c r="D24"/>
      <c r="E24"/>
    </row>
    <row r="25" spans="1:5" x14ac:dyDescent="0.25">
      <c r="A25" s="115" t="s">
        <v>25</v>
      </c>
      <c r="B25" s="116">
        <v>41564</v>
      </c>
      <c r="C25"/>
      <c r="D25"/>
      <c r="E25"/>
    </row>
    <row r="26" spans="1:5" x14ac:dyDescent="0.25">
      <c r="A26" s="115" t="s">
        <v>391</v>
      </c>
      <c r="B26" s="116">
        <v>41596</v>
      </c>
    </row>
    <row r="27" spans="1:5" x14ac:dyDescent="0.25">
      <c r="A27" s="115" t="s">
        <v>392</v>
      </c>
      <c r="B27" s="116">
        <v>41596</v>
      </c>
    </row>
    <row r="28" spans="1:5" x14ac:dyDescent="0.25">
      <c r="A28" s="115" t="s">
        <v>393</v>
      </c>
      <c r="B28" s="116">
        <v>41596</v>
      </c>
    </row>
    <row r="29" spans="1:5" x14ac:dyDescent="0.25">
      <c r="A29" s="115" t="s">
        <v>394</v>
      </c>
      <c r="B29" s="116">
        <v>41657</v>
      </c>
    </row>
    <row r="30" spans="1:5" x14ac:dyDescent="0.25">
      <c r="A30" s="115" t="s">
        <v>395</v>
      </c>
      <c r="B30" s="116">
        <v>41623</v>
      </c>
    </row>
    <row r="31" spans="1:5" x14ac:dyDescent="0.25">
      <c r="A31" s="115" t="s">
        <v>396</v>
      </c>
      <c r="B31" s="116">
        <v>41624</v>
      </c>
    </row>
    <row r="32" spans="1:5" x14ac:dyDescent="0.25">
      <c r="A32" s="115" t="s">
        <v>397</v>
      </c>
      <c r="B32" s="116">
        <v>41686</v>
      </c>
    </row>
    <row r="33" spans="1:2" x14ac:dyDescent="0.25">
      <c r="A33" s="115" t="s">
        <v>398</v>
      </c>
      <c r="B33" s="116">
        <v>41623</v>
      </c>
    </row>
    <row r="34" spans="1:2" x14ac:dyDescent="0.25">
      <c r="A34" s="115" t="s">
        <v>399</v>
      </c>
      <c r="B34" s="116">
        <v>41623</v>
      </c>
    </row>
    <row r="35" spans="1:2" x14ac:dyDescent="0.25">
      <c r="A35" s="115" t="s">
        <v>400</v>
      </c>
      <c r="B35" s="116">
        <v>41638</v>
      </c>
    </row>
    <row r="36" spans="1:2" x14ac:dyDescent="0.25">
      <c r="A36" s="115" t="s">
        <v>401</v>
      </c>
      <c r="B36" s="116">
        <v>41686</v>
      </c>
    </row>
    <row r="37" spans="1:2" x14ac:dyDescent="0.25">
      <c r="A37" s="115" t="s">
        <v>402</v>
      </c>
      <c r="B37" s="116">
        <v>41638</v>
      </c>
    </row>
    <row r="38" spans="1:2" x14ac:dyDescent="0.25">
      <c r="A38" s="115" t="s">
        <v>403</v>
      </c>
      <c r="B38" s="116">
        <v>41638</v>
      </c>
    </row>
    <row r="39" spans="1:2" x14ac:dyDescent="0.25">
      <c r="A39" s="115" t="s">
        <v>404</v>
      </c>
      <c r="B39" s="116">
        <v>41638</v>
      </c>
    </row>
    <row r="40" spans="1:2" x14ac:dyDescent="0.25">
      <c r="A40" s="115" t="s">
        <v>405</v>
      </c>
      <c r="B40" s="116">
        <v>41687</v>
      </c>
    </row>
    <row r="41" spans="1:2" x14ac:dyDescent="0.25">
      <c r="A41" s="115" t="s">
        <v>406</v>
      </c>
      <c r="B41" s="116">
        <v>41687</v>
      </c>
    </row>
    <row r="42" spans="1:2" x14ac:dyDescent="0.25">
      <c r="A42" s="115" t="s">
        <v>407</v>
      </c>
      <c r="B42" s="116">
        <v>41687</v>
      </c>
    </row>
  </sheetData>
  <mergeCells count="4">
    <mergeCell ref="A2:A3"/>
    <mergeCell ref="B2:E2"/>
    <mergeCell ref="A15:A16"/>
    <mergeCell ref="B15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6" sqref="F36"/>
    </sheetView>
  </sheetViews>
  <sheetFormatPr defaultRowHeight="15" x14ac:dyDescent="0.25"/>
  <sheetData>
    <row r="1" spans="1:11" x14ac:dyDescent="0.25">
      <c r="A1" s="397" t="s">
        <v>245</v>
      </c>
      <c r="B1" s="396" t="s">
        <v>555</v>
      </c>
      <c r="C1" s="396"/>
      <c r="D1" s="396" t="s">
        <v>554</v>
      </c>
      <c r="E1" s="396"/>
      <c r="F1" s="396" t="s">
        <v>553</v>
      </c>
      <c r="G1" s="396"/>
      <c r="H1" s="396" t="s">
        <v>552</v>
      </c>
      <c r="I1" s="396"/>
      <c r="J1" s="396" t="s">
        <v>551</v>
      </c>
      <c r="K1" s="396"/>
    </row>
    <row r="2" spans="1:11" x14ac:dyDescent="0.25">
      <c r="A2" s="398"/>
      <c r="B2" s="149" t="s">
        <v>544</v>
      </c>
      <c r="C2" s="149" t="s">
        <v>286</v>
      </c>
      <c r="D2" s="149" t="s">
        <v>544</v>
      </c>
      <c r="E2" s="149" t="s">
        <v>286</v>
      </c>
      <c r="F2" s="149" t="s">
        <v>544</v>
      </c>
      <c r="G2" s="149" t="s">
        <v>286</v>
      </c>
      <c r="H2" s="149" t="s">
        <v>544</v>
      </c>
      <c r="I2" s="149" t="s">
        <v>286</v>
      </c>
      <c r="J2" s="149" t="s">
        <v>544</v>
      </c>
      <c r="K2" s="149" t="s">
        <v>286</v>
      </c>
    </row>
    <row r="3" spans="1:11" x14ac:dyDescent="0.25">
      <c r="A3" s="148" t="s">
        <v>129</v>
      </c>
      <c r="B3" s="147">
        <v>0.34782608695652173</v>
      </c>
      <c r="C3" s="147">
        <v>0.48698475355767396</v>
      </c>
      <c r="D3" s="147">
        <v>0.43478260869565216</v>
      </c>
      <c r="E3" s="147">
        <v>0.50686980186970187</v>
      </c>
      <c r="F3" s="147">
        <v>0.52173913043478259</v>
      </c>
      <c r="G3" s="147">
        <v>0.5107539184552492</v>
      </c>
      <c r="H3" s="147">
        <v>1</v>
      </c>
      <c r="I3" s="147">
        <v>0</v>
      </c>
      <c r="J3" s="147">
        <f t="shared" ref="J3:J11" si="0">AVERAGE(H3,F3,D3,B3)</f>
        <v>0.57608695652173914</v>
      </c>
      <c r="K3" s="147">
        <f t="shared" ref="K3:K11" si="1">STDEV(H3,F3,D3,B3)</f>
        <v>0.29139085888236371</v>
      </c>
    </row>
    <row r="4" spans="1:11" x14ac:dyDescent="0.25">
      <c r="A4" s="148" t="s">
        <v>69</v>
      </c>
      <c r="B4" s="147">
        <v>0.53333333333333333</v>
      </c>
      <c r="C4" s="147">
        <v>0.5163977794943222</v>
      </c>
      <c r="D4" s="147">
        <v>0.6</v>
      </c>
      <c r="E4" s="147">
        <v>0.50709255283710997</v>
      </c>
      <c r="F4" s="147">
        <v>0.66666666666666663</v>
      </c>
      <c r="G4" s="147">
        <v>0.4879500364742666</v>
      </c>
      <c r="H4" s="147">
        <v>0.42857142857142855</v>
      </c>
      <c r="I4" s="147">
        <v>0.51355259101309547</v>
      </c>
      <c r="J4" s="147">
        <f t="shared" si="0"/>
        <v>0.55714285714285705</v>
      </c>
      <c r="K4" s="147">
        <f t="shared" si="1"/>
        <v>0.10153768629663212</v>
      </c>
    </row>
    <row r="5" spans="1:11" x14ac:dyDescent="0.25">
      <c r="A5" s="148" t="s">
        <v>73</v>
      </c>
      <c r="B5" s="147">
        <v>0.40740740740740738</v>
      </c>
      <c r="C5" s="147">
        <v>0.50071174413254049</v>
      </c>
      <c r="D5" s="147">
        <v>0.22222222222222221</v>
      </c>
      <c r="E5" s="147">
        <v>0.42365927286816168</v>
      </c>
      <c r="F5" s="147">
        <v>0.51851851851851849</v>
      </c>
      <c r="G5" s="147">
        <v>0.50917507721731559</v>
      </c>
      <c r="H5" s="147">
        <v>0.51851851851851849</v>
      </c>
      <c r="I5" s="147">
        <v>0.50917507721731559</v>
      </c>
      <c r="J5" s="147">
        <f t="shared" si="0"/>
        <v>0.41666666666666663</v>
      </c>
      <c r="K5" s="147">
        <f t="shared" si="1"/>
        <v>0.13981174880131023</v>
      </c>
    </row>
    <row r="6" spans="1:11" x14ac:dyDescent="0.25">
      <c r="A6" s="148" t="s">
        <v>30</v>
      </c>
      <c r="B6" s="147">
        <v>0.5714285714285714</v>
      </c>
      <c r="C6" s="147">
        <v>0.51355259101309547</v>
      </c>
      <c r="D6" s="147">
        <v>0.42857142857142855</v>
      </c>
      <c r="E6" s="147">
        <v>0.51355259101309547</v>
      </c>
      <c r="F6" s="147">
        <v>0.42857142857142855</v>
      </c>
      <c r="G6" s="147">
        <v>0.51355259101309547</v>
      </c>
      <c r="H6" s="147">
        <v>0.6428571428571429</v>
      </c>
      <c r="I6" s="147">
        <v>0.4972451580988469</v>
      </c>
      <c r="J6" s="147">
        <f t="shared" si="0"/>
        <v>0.51785714285714279</v>
      </c>
      <c r="K6" s="147">
        <f t="shared" si="1"/>
        <v>0.10714285714285775</v>
      </c>
    </row>
    <row r="7" spans="1:11" x14ac:dyDescent="0.25">
      <c r="A7" s="148" t="s">
        <v>52</v>
      </c>
      <c r="B7" s="147">
        <v>0.33333333333333331</v>
      </c>
      <c r="C7" s="147">
        <v>0.48507125007266594</v>
      </c>
      <c r="D7" s="147">
        <v>0.33333333333333331</v>
      </c>
      <c r="E7" s="147">
        <v>0.48507125007266594</v>
      </c>
      <c r="F7" s="147">
        <v>0.27777777777777779</v>
      </c>
      <c r="G7" s="147">
        <v>0.4608885989624768</v>
      </c>
      <c r="H7" s="147">
        <v>0.33333333333333331</v>
      </c>
      <c r="I7" s="147">
        <v>0.48507125007266594</v>
      </c>
      <c r="J7" s="147">
        <f t="shared" si="0"/>
        <v>0.31944444444444442</v>
      </c>
      <c r="K7" s="147">
        <f t="shared" si="1"/>
        <v>2.7777777777777762E-2</v>
      </c>
    </row>
    <row r="8" spans="1:11" x14ac:dyDescent="0.25">
      <c r="A8" s="148" t="s">
        <v>56</v>
      </c>
      <c r="B8" s="147">
        <v>0.33333333333333331</v>
      </c>
      <c r="C8" s="147">
        <v>0.48304589153964794</v>
      </c>
      <c r="D8" s="147">
        <v>0.2857142857142857</v>
      </c>
      <c r="E8" s="147">
        <v>0.46291004988627571</v>
      </c>
      <c r="F8" s="147">
        <v>0.47619047619047616</v>
      </c>
      <c r="G8" s="147">
        <v>0.51176631571915898</v>
      </c>
      <c r="H8" s="147">
        <v>0.47619047619047616</v>
      </c>
      <c r="I8" s="147">
        <v>0.51176631571915898</v>
      </c>
      <c r="J8" s="147">
        <f t="shared" si="0"/>
        <v>0.39285714285714285</v>
      </c>
      <c r="K8" s="147">
        <f t="shared" si="1"/>
        <v>9.8169181562325403E-2</v>
      </c>
    </row>
    <row r="9" spans="1:11" x14ac:dyDescent="0.25">
      <c r="A9" s="148" t="s">
        <v>61</v>
      </c>
      <c r="B9" s="147">
        <v>0.10344827586206896</v>
      </c>
      <c r="C9" s="147">
        <v>0.30993404669460345</v>
      </c>
      <c r="D9" s="147">
        <v>0.17241379310344829</v>
      </c>
      <c r="E9" s="147">
        <v>0.38442587221924479</v>
      </c>
      <c r="F9" s="147">
        <v>0.27586206896551724</v>
      </c>
      <c r="G9" s="147">
        <v>0.45485882614734202</v>
      </c>
      <c r="H9" s="147">
        <v>0.2413793103448276</v>
      </c>
      <c r="I9" s="147">
        <v>0.43549417035569271</v>
      </c>
      <c r="J9" s="147">
        <f t="shared" si="0"/>
        <v>0.19827586206896552</v>
      </c>
      <c r="K9" s="147">
        <f t="shared" si="1"/>
        <v>7.6460544227873947E-2</v>
      </c>
    </row>
    <row r="10" spans="1:11" x14ac:dyDescent="0.25">
      <c r="A10" s="148" t="s">
        <v>65</v>
      </c>
      <c r="B10" s="147">
        <v>0.24</v>
      </c>
      <c r="C10" s="147">
        <v>0.43588989435406739</v>
      </c>
      <c r="D10" s="147">
        <v>0.2</v>
      </c>
      <c r="E10" s="147">
        <v>0.40824829046386302</v>
      </c>
      <c r="F10" s="147">
        <v>0.32</v>
      </c>
      <c r="G10" s="147">
        <v>0.4760952285695233</v>
      </c>
      <c r="H10" s="147">
        <v>0.32</v>
      </c>
      <c r="I10" s="147">
        <v>0.4760952285695233</v>
      </c>
      <c r="J10" s="147">
        <f t="shared" si="0"/>
        <v>0.27</v>
      </c>
      <c r="K10" s="147">
        <f t="shared" si="1"/>
        <v>5.9999999999999935E-2</v>
      </c>
    </row>
    <row r="11" spans="1:11" x14ac:dyDescent="0.25">
      <c r="A11" s="148" t="s">
        <v>25</v>
      </c>
      <c r="B11" s="147">
        <v>0.2</v>
      </c>
      <c r="C11" s="147">
        <v>0.40683810217248623</v>
      </c>
      <c r="D11" s="147">
        <v>0.33333333333333331</v>
      </c>
      <c r="E11" s="147">
        <v>0.47946330148538413</v>
      </c>
      <c r="F11" s="147">
        <v>0.43333333333333335</v>
      </c>
      <c r="G11" s="147">
        <v>0.50400693299373089</v>
      </c>
      <c r="H11" s="147">
        <v>0.33333333333333331</v>
      </c>
      <c r="I11" s="147">
        <v>0.47946330148538413</v>
      </c>
      <c r="J11" s="147">
        <f t="shared" si="0"/>
        <v>0.32499999999999996</v>
      </c>
      <c r="K11" s="147">
        <f t="shared" si="1"/>
        <v>9.5742710775633941E-2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percent_condition_weekly</vt:lpstr>
      <vt:lpstr>Mean condition_byweek</vt:lpstr>
      <vt:lpstr>condition_freq_pivot</vt:lpstr>
      <vt:lpstr>condition_weekly_bg</vt:lpstr>
      <vt:lpstr>Raw Data</vt:lpstr>
      <vt:lpstr>Abiotics</vt:lpstr>
      <vt:lpstr>Pres</vt:lpstr>
      <vt:lpstr>Abun</vt:lpstr>
      <vt:lpstr>Abun Pivot</vt:lpstr>
      <vt:lpstr>Density</vt:lpstr>
      <vt:lpstr>Diversity</vt:lpstr>
      <vt:lpstr>CPCe Summary</vt:lpstr>
      <vt:lpstr>CPCe by Transect</vt:lpstr>
      <vt:lpstr>Sediment</vt:lpstr>
      <vt:lpstr>Sample Dates</vt:lpstr>
      <vt:lpstr>Mean Condition</vt:lpstr>
      <vt:lpstr>Sediment!Print_Area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cp:lastPrinted>2014-03-13T20:21:53Z</cp:lastPrinted>
  <dcterms:created xsi:type="dcterms:W3CDTF">2014-02-23T16:00:22Z</dcterms:created>
  <dcterms:modified xsi:type="dcterms:W3CDTF">2015-10-21T19:41:47Z</dcterms:modified>
</cp:coreProperties>
</file>