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3650" activeTab="2"/>
  </bookViews>
  <sheets>
    <sheet name="Original Estimate" sheetId="1" r:id="rId1"/>
    <sheet name="EP Estimate" sheetId="4" r:id="rId2"/>
    <sheet name="BB Estimate" sheetId="5" r:id="rId3"/>
    <sheet name="Sheet1" sheetId="2" r:id="rId4"/>
    <sheet name="Sheet2" sheetId="3" r:id="rId5"/>
  </sheets>
  <calcPr calcId="152511"/>
</workbook>
</file>

<file path=xl/calcChain.xml><?xml version="1.0" encoding="utf-8"?>
<calcChain xmlns="http://schemas.openxmlformats.org/spreadsheetml/2006/main">
  <c r="P37" i="5" l="1"/>
  <c r="J3" i="4"/>
  <c r="R3" i="4"/>
  <c r="R5" i="4"/>
  <c r="P24" i="5" l="1"/>
  <c r="L4" i="5"/>
  <c r="P4" i="5" s="1"/>
  <c r="L3" i="5"/>
  <c r="T3" i="5" s="1"/>
  <c r="J3" i="5"/>
  <c r="N3" i="5" s="1"/>
  <c r="L2" i="5"/>
  <c r="P2" i="5" s="1"/>
  <c r="J2" i="5"/>
  <c r="N2" i="5" s="1"/>
  <c r="L4" i="4"/>
  <c r="T4" i="4" s="1"/>
  <c r="L3" i="4"/>
  <c r="T3" i="4" s="1"/>
  <c r="L2" i="4"/>
  <c r="P2" i="4" s="1"/>
  <c r="J2" i="4"/>
  <c r="N2" i="4" s="1"/>
  <c r="N4" i="5" l="1"/>
  <c r="W2" i="5" s="1"/>
  <c r="R2" i="5"/>
  <c r="T2" i="5"/>
  <c r="R4" i="5"/>
  <c r="R3" i="5"/>
  <c r="R5" i="5" s="1"/>
  <c r="T4" i="5"/>
  <c r="P3" i="5"/>
  <c r="P5" i="5" s="1"/>
  <c r="R2" i="4"/>
  <c r="T2" i="4"/>
  <c r="T5" i="4" s="1"/>
  <c r="N4" i="4"/>
  <c r="N3" i="4"/>
  <c r="P4" i="4"/>
  <c r="R4" i="4"/>
  <c r="P3" i="4"/>
  <c r="T30" i="2"/>
  <c r="T26" i="2"/>
  <c r="T22" i="2"/>
  <c r="T18" i="2"/>
  <c r="J52" i="2"/>
  <c r="J48" i="2"/>
  <c r="J44" i="2"/>
  <c r="J40" i="2"/>
  <c r="W3" i="5" l="1"/>
  <c r="T5" i="5"/>
  <c r="W2" i="4"/>
  <c r="W3" i="4"/>
  <c r="P5" i="4"/>
  <c r="L3" i="1" l="1"/>
  <c r="J3" i="1"/>
  <c r="L2" i="1"/>
  <c r="P2" i="1" s="1"/>
  <c r="T2" i="1" s="1"/>
  <c r="J2" i="1"/>
  <c r="N2" i="1" s="1"/>
  <c r="R2" i="1" s="1"/>
  <c r="P3" i="1" l="1"/>
  <c r="T3" i="1"/>
  <c r="N3" i="1"/>
  <c r="R3" i="1"/>
  <c r="L4" i="1"/>
  <c r="T4" i="1" l="1"/>
  <c r="T5" i="1" s="1"/>
  <c r="R4" i="1"/>
  <c r="N4" i="1"/>
  <c r="W3" i="1" s="1"/>
  <c r="P4" i="1"/>
  <c r="P5" i="1" s="1"/>
  <c r="W2" i="1" l="1"/>
</calcChain>
</file>

<file path=xl/sharedStrings.xml><?xml version="1.0" encoding="utf-8"?>
<sst xmlns="http://schemas.openxmlformats.org/spreadsheetml/2006/main" count="425" uniqueCount="143">
  <si>
    <t>Totals:</t>
  </si>
  <si>
    <t>Design Hours:</t>
  </si>
  <si>
    <t xml:space="preserve"> to </t>
  </si>
  <si>
    <t>to</t>
  </si>
  <si>
    <t>Min:</t>
  </si>
  <si>
    <t>Design hours fee</t>
  </si>
  <si>
    <t>Dev Hours:</t>
  </si>
  <si>
    <t xml:space="preserve">to </t>
  </si>
  <si>
    <t>Max:</t>
  </si>
  <si>
    <t>Dev hours fee</t>
  </si>
  <si>
    <t>QA Hours:</t>
  </si>
  <si>
    <t>QA hours fee</t>
  </si>
  <si>
    <t>Design hours min</t>
  </si>
  <si>
    <t>Design Hours Max</t>
  </si>
  <si>
    <t>Dev hours min</t>
  </si>
  <si>
    <t>Dev hours max</t>
  </si>
  <si>
    <t>QA hours estimate</t>
  </si>
  <si>
    <t>UI or feature name</t>
  </si>
  <si>
    <t>Ego Factor</t>
  </si>
  <si>
    <t>JD's Babbitt Bearings Solutions Web Portal</t>
  </si>
  <si>
    <t>Employee portal</t>
  </si>
  <si>
    <t>Deployment and update</t>
  </si>
  <si>
    <t>Job - Tablet screen</t>
  </si>
  <si>
    <t xml:space="preserve">  </t>
  </si>
  <si>
    <t>Customer</t>
  </si>
  <si>
    <t>Workflows</t>
  </si>
  <si>
    <t xml:space="preserve">  Thrust Shoe - 5 screens</t>
  </si>
  <si>
    <t xml:space="preserve">  Tapered Land Thrust Shoe - 6 screens</t>
  </si>
  <si>
    <t xml:space="preserve">  Oil Deflector - 6 screens</t>
  </si>
  <si>
    <t xml:space="preserve">  Oil Seal - 10 screens</t>
  </si>
  <si>
    <t xml:space="preserve">  Hydrogen Seal - 10 screens</t>
  </si>
  <si>
    <t xml:space="preserve">  Slinger Ring - 7 screens</t>
  </si>
  <si>
    <t xml:space="preserve">  Thrust Plates - 5 screens</t>
  </si>
  <si>
    <t>Infrastructure</t>
  </si>
  <si>
    <t xml:space="preserve">  Azure DB</t>
  </si>
  <si>
    <t xml:space="preserve"> </t>
  </si>
  <si>
    <t xml:space="preserve">  On-site DB</t>
  </si>
  <si>
    <t>FIXED</t>
  </si>
  <si>
    <t>HOURLY</t>
  </si>
  <si>
    <t xml:space="preserve">  static pages - $2500</t>
  </si>
  <si>
    <t xml:space="preserve">  pro photographer - $500</t>
  </si>
  <si>
    <t xml:space="preserve">  customer job status portal </t>
  </si>
  <si>
    <t xml:space="preserve">  Manufacturing New</t>
  </si>
  <si>
    <t>Vacation Date</t>
  </si>
  <si>
    <t>Approved By</t>
  </si>
  <si>
    <t>Hours</t>
  </si>
  <si>
    <t>n/a</t>
  </si>
  <si>
    <t>John</t>
  </si>
  <si>
    <t>Employee</t>
  </si>
  <si>
    <t>Total</t>
  </si>
  <si>
    <t>ST</t>
  </si>
  <si>
    <t>OT</t>
  </si>
  <si>
    <t>DT</t>
  </si>
  <si>
    <t>Start</t>
  </si>
  <si>
    <t>End</t>
  </si>
  <si>
    <t>Hours worked</t>
  </si>
  <si>
    <t>Jones, Timothy</t>
  </si>
  <si>
    <t>Flores, Alex</t>
  </si>
  <si>
    <t>6:01am</t>
  </si>
  <si>
    <t>6:00am</t>
  </si>
  <si>
    <t>6:15am</t>
  </si>
  <si>
    <t>5:58am</t>
  </si>
  <si>
    <t>2:45pm</t>
  </si>
  <si>
    <t>2:30pm</t>
  </si>
  <si>
    <t>6:00pm</t>
  </si>
  <si>
    <t>8:15pm</t>
  </si>
  <si>
    <t>11:44pm</t>
  </si>
  <si>
    <t>3:00pm</t>
  </si>
  <si>
    <t>2:56pm</t>
  </si>
  <si>
    <t>y</t>
  </si>
  <si>
    <t>n</t>
  </si>
  <si>
    <t>White, Dillon</t>
  </si>
  <si>
    <t>Washington, Abraham</t>
  </si>
  <si>
    <t xml:space="preserve">  Push between DBs</t>
  </si>
  <si>
    <t>Skip meal</t>
  </si>
  <si>
    <t>Sun 8/1</t>
  </si>
  <si>
    <t>Mon 8/2</t>
  </si>
  <si>
    <t>Tue 8/3</t>
  </si>
  <si>
    <t>Wed 8/4</t>
  </si>
  <si>
    <t>Thu 8/5</t>
  </si>
  <si>
    <t>Fri   8/6</t>
  </si>
  <si>
    <t>Sat 8/7</t>
  </si>
  <si>
    <t>Sun 8/8</t>
  </si>
  <si>
    <t>Mon 8/9</t>
  </si>
  <si>
    <t>Tue 8/10</t>
  </si>
  <si>
    <t>Wed 8/11</t>
  </si>
  <si>
    <t>Thu 8/12</t>
  </si>
  <si>
    <t>Fri   8/13</t>
  </si>
  <si>
    <t>Sat 8/14</t>
  </si>
  <si>
    <t>Sat 8/15</t>
  </si>
  <si>
    <t>Login</t>
  </si>
  <si>
    <t>Skills</t>
  </si>
  <si>
    <t>Timesheet Report</t>
  </si>
  <si>
    <t>Timesheets</t>
  </si>
  <si>
    <t>Employee Management</t>
  </si>
  <si>
    <t>Vacation Report</t>
  </si>
  <si>
    <t>Landing</t>
  </si>
  <si>
    <t>Vacation, including calendar display and vacation request form</t>
  </si>
  <si>
    <t>Employee Document manager</t>
  </si>
  <si>
    <t>Billing Report (not done this milestone; estimated 8-12 hours)</t>
  </si>
  <si>
    <t>Certificates &amp; Certificate Edit</t>
  </si>
  <si>
    <t>On-site DB simulated in Azure</t>
  </si>
  <si>
    <t>Delivery screen</t>
  </si>
  <si>
    <t>Sign-off pop-up for Workflow</t>
  </si>
  <si>
    <t>Final sign-off</t>
  </si>
  <si>
    <t>Photo management: store, upload, take photos</t>
  </si>
  <si>
    <t xml:space="preserve">Add / Edit Contact  </t>
  </si>
  <si>
    <t xml:space="preserve">Add / Edit Customer  </t>
  </si>
  <si>
    <t>Job History</t>
  </si>
  <si>
    <t>Job Details</t>
  </si>
  <si>
    <t>Add Part sub-screens for ID and OD</t>
  </si>
  <si>
    <t>Billing Report (not done in previous milestone)</t>
  </si>
  <si>
    <t>PIN Sign-off for vacation</t>
  </si>
  <si>
    <t>Common</t>
  </si>
  <si>
    <t>Common workflow screens - used with multiple Parts</t>
  </si>
  <si>
    <t>Babbitt Bearing - Motor type - Workflow</t>
  </si>
  <si>
    <t>Incoming Inspection</t>
  </si>
  <si>
    <t>Part details info pop-up</t>
  </si>
  <si>
    <t>Pre-cast Roughout</t>
  </si>
  <si>
    <t>Spincast Process</t>
  </si>
  <si>
    <t>Post-cast Clean up</t>
  </si>
  <si>
    <t>Insulation Process</t>
  </si>
  <si>
    <t>Clean up Process</t>
  </si>
  <si>
    <t>Machining Inspetion</t>
  </si>
  <si>
    <t>Finish Bore Process</t>
  </si>
  <si>
    <t>Final Assembly</t>
  </si>
  <si>
    <t>Final Inspection</t>
  </si>
  <si>
    <t>Conditional workflow navigation logic</t>
  </si>
  <si>
    <t>Outgoing Dimensions form</t>
  </si>
  <si>
    <t>Post-cast Roughout</t>
  </si>
  <si>
    <t>Custom drop-down control with "add new" for applicable fields</t>
  </si>
  <si>
    <t>Drawing / File management</t>
  </si>
  <si>
    <t>Notes:</t>
  </si>
  <si>
    <t>Fixed Cost of max estimate</t>
  </si>
  <si>
    <t>Fixed cost of max estimate</t>
  </si>
  <si>
    <t>i</t>
  </si>
  <si>
    <t xml:space="preserve">Billing Report </t>
  </si>
  <si>
    <t>Job - TV screen + controllers</t>
  </si>
  <si>
    <t>Public web site - previously estimated at $6500 or 42 hours at current rate</t>
  </si>
  <si>
    <t>SignalR for push notifications</t>
  </si>
  <si>
    <t xml:space="preserve">  Babbitt Bearing - Motor - 14 screens</t>
  </si>
  <si>
    <t>(inc)</t>
  </si>
  <si>
    <t xml:space="preserve">Job - TV screen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</si>
</sst>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6" fontId="0" fillId="0" borderId="0" xfId="0" applyNumberFormat="1"/>
    <xf numFmtId="8" fontId="0" fillId="0" borderId="0" xfId="0" applyNumberFormat="1"/>
    <xf numFmtId="40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2" xfId="0" applyNumberFormat="1" applyBorder="1"/>
    <xf numFmtId="3" fontId="0" fillId="0" borderId="0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5" xfId="0" applyNumberFormat="1" applyBorder="1"/>
    <xf numFmtId="164" fontId="0" fillId="0" borderId="6" xfId="0" applyNumberFormat="1" applyBorder="1"/>
    <xf numFmtId="3" fontId="0" fillId="0" borderId="0" xfId="0" applyNumberFormat="1" applyBorder="1" applyAlignment="1">
      <alignment vertical="center"/>
    </xf>
    <xf numFmtId="3" fontId="0" fillId="0" borderId="5" xfId="0" applyNumberFormat="1" applyBorder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5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\\Caitfs2.cai.local\projects\JD's%20Babbitt%20Bearings\Design\JDs%20Dev%20Estimate.xlsx" TargetMode="External"/><Relationship Id="rId2" Type="http://schemas.openxmlformats.org/officeDocument/2006/relationships/hyperlink" Target="file:///\\Caitfs2.cai.local\projects\JD's%20Babbitt%20Bearings\Design\JDs%20Dev%20Estimate.xlsx" TargetMode="External"/><Relationship Id="rId1" Type="http://schemas.openxmlformats.org/officeDocument/2006/relationships/hyperlink" Target="file:///\\Caitfs2.cai.local\projects\JD's%20Babbitt%20Bearings\Design\JDs%20Dev%20Estimate.xls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file:///\\Caitfs2.cai.local\projects\JD's%20Babbitt%20Bearings\Design\JDs%20Dev%20Estimat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opLeftCell="A10" workbookViewId="0">
      <selection activeCell="I13" sqref="I13"/>
    </sheetView>
  </sheetViews>
  <sheetFormatPr defaultRowHeight="15" x14ac:dyDescent="0.25"/>
  <cols>
    <col min="3" max="3" width="9.140625" customWidth="1"/>
    <col min="4" max="4" width="10.42578125" customWidth="1"/>
    <col min="5" max="5" width="11.5703125" customWidth="1"/>
    <col min="11" max="11" width="3.42578125" customWidth="1"/>
    <col min="12" max="12" width="6.7109375" customWidth="1"/>
    <col min="14" max="14" width="11.85546875" bestFit="1" customWidth="1"/>
    <col min="15" max="15" width="3.140625" customWidth="1"/>
    <col min="16" max="16" width="11.85546875" bestFit="1" customWidth="1"/>
    <col min="19" max="19" width="3.42578125" style="21" customWidth="1"/>
    <col min="23" max="24" width="11.85546875" bestFit="1" customWidth="1"/>
    <col min="25" max="26" width="10.85546875" bestFit="1" customWidth="1"/>
    <col min="27" max="27" width="11.85546875" bestFit="1" customWidth="1"/>
  </cols>
  <sheetData>
    <row r="1" spans="1:28" x14ac:dyDescent="0.25">
      <c r="N1" s="36" t="s">
        <v>37</v>
      </c>
      <c r="O1" s="37"/>
      <c r="P1" s="38"/>
      <c r="R1" s="36" t="s">
        <v>38</v>
      </c>
      <c r="S1" s="37"/>
      <c r="T1" s="38"/>
      <c r="V1" t="s">
        <v>0</v>
      </c>
      <c r="Z1" s="1"/>
    </row>
    <row r="2" spans="1:28" x14ac:dyDescent="0.25">
      <c r="H2" t="s">
        <v>1</v>
      </c>
      <c r="J2" s="2">
        <f>SUM(B10:B201) *E6</f>
        <v>0</v>
      </c>
      <c r="K2" s="2" t="s">
        <v>2</v>
      </c>
      <c r="L2" s="2">
        <f>SUM(C10:C201)*E6</f>
        <v>0</v>
      </c>
      <c r="N2" s="13">
        <f>SUM(J2*E3)</f>
        <v>0</v>
      </c>
      <c r="O2" s="14" t="s">
        <v>3</v>
      </c>
      <c r="P2" s="15">
        <f>L2*E3</f>
        <v>0</v>
      </c>
      <c r="R2" s="13">
        <f>SUM(N2*I3)</f>
        <v>0</v>
      </c>
      <c r="S2" s="19" t="s">
        <v>3</v>
      </c>
      <c r="T2" s="15">
        <f>P2*I3</f>
        <v>0</v>
      </c>
      <c r="V2" t="s">
        <v>4</v>
      </c>
      <c r="W2" s="4">
        <f>N2+N3+N4</f>
        <v>178080</v>
      </c>
      <c r="AB2" s="2"/>
    </row>
    <row r="3" spans="1:28" x14ac:dyDescent="0.25">
      <c r="C3" t="s">
        <v>5</v>
      </c>
      <c r="E3" s="5">
        <v>125</v>
      </c>
      <c r="H3" t="s">
        <v>6</v>
      </c>
      <c r="J3" s="2">
        <f>SUM(D10:D201)*E6</f>
        <v>1045.2</v>
      </c>
      <c r="K3" s="2" t="s">
        <v>3</v>
      </c>
      <c r="L3" s="2">
        <f>SUM(E10:E201)*E6</f>
        <v>1327.2</v>
      </c>
      <c r="N3" s="13">
        <f>J3*E4</f>
        <v>162006</v>
      </c>
      <c r="O3" s="14" t="s">
        <v>7</v>
      </c>
      <c r="P3" s="15">
        <f>L3*E4</f>
        <v>205716</v>
      </c>
      <c r="R3" s="13">
        <f>J3*E3</f>
        <v>130650</v>
      </c>
      <c r="S3" s="19" t="s">
        <v>7</v>
      </c>
      <c r="T3" s="15">
        <f>E3*L3</f>
        <v>165900</v>
      </c>
      <c r="V3" t="s">
        <v>8</v>
      </c>
      <c r="W3" s="4">
        <f>P2+P3+N4</f>
        <v>221790</v>
      </c>
      <c r="AB3" s="2"/>
    </row>
    <row r="4" spans="1:28" x14ac:dyDescent="0.25">
      <c r="C4" t="s">
        <v>9</v>
      </c>
      <c r="E4" s="5">
        <v>155</v>
      </c>
      <c r="H4" t="s">
        <v>10</v>
      </c>
      <c r="J4" s="2"/>
      <c r="K4" s="2"/>
      <c r="L4" s="2">
        <f>SUM(F10:F201)*E6</f>
        <v>169.2</v>
      </c>
      <c r="N4" s="16">
        <f>E5*L4</f>
        <v>16073.999999999998</v>
      </c>
      <c r="O4" s="17"/>
      <c r="P4" s="18">
        <f>E5*L4</f>
        <v>16073.999999999998</v>
      </c>
      <c r="R4" s="16">
        <f>E5*L4</f>
        <v>16073.999999999998</v>
      </c>
      <c r="S4" s="20"/>
      <c r="T4" s="18">
        <f>E5*L4</f>
        <v>16073.999999999998</v>
      </c>
      <c r="AB4" s="2"/>
    </row>
    <row r="5" spans="1:28" x14ac:dyDescent="0.25">
      <c r="C5" t="s">
        <v>11</v>
      </c>
      <c r="E5" s="5">
        <v>95</v>
      </c>
      <c r="P5" s="3">
        <f>SUM(P2:P4)</f>
        <v>221790</v>
      </c>
      <c r="T5" s="3">
        <f>SUM(T2:T4)</f>
        <v>181974</v>
      </c>
    </row>
    <row r="6" spans="1:28" x14ac:dyDescent="0.25">
      <c r="C6" t="s">
        <v>18</v>
      </c>
      <c r="E6" s="6">
        <v>1.2</v>
      </c>
    </row>
    <row r="8" spans="1:28" s="7" customFormat="1" ht="60" customHeight="1" x14ac:dyDescent="0.25">
      <c r="B8" s="11" t="s">
        <v>12</v>
      </c>
      <c r="C8" s="11" t="s">
        <v>13</v>
      </c>
      <c r="D8" s="11" t="s">
        <v>14</v>
      </c>
      <c r="E8" s="11" t="s">
        <v>15</v>
      </c>
      <c r="F8" s="11" t="s">
        <v>16</v>
      </c>
      <c r="G8" s="11"/>
      <c r="H8" s="11"/>
      <c r="I8" s="11" t="s">
        <v>17</v>
      </c>
    </row>
    <row r="9" spans="1:28" ht="18.75" x14ac:dyDescent="0.3">
      <c r="I9" s="8" t="s">
        <v>19</v>
      </c>
      <c r="Q9" s="2"/>
      <c r="R9" s="2"/>
      <c r="S9" s="22"/>
      <c r="T9" s="2"/>
      <c r="U9" s="2"/>
    </row>
    <row r="10" spans="1:28" x14ac:dyDescent="0.25">
      <c r="I10" s="9"/>
      <c r="Q10" s="2"/>
      <c r="R10" s="2"/>
      <c r="S10" s="22"/>
      <c r="T10" s="2"/>
      <c r="U10" s="2"/>
    </row>
    <row r="11" spans="1:28" x14ac:dyDescent="0.25">
      <c r="I11" s="9" t="s">
        <v>20</v>
      </c>
      <c r="Q11" s="2"/>
      <c r="R11" s="2"/>
      <c r="S11" s="22"/>
      <c r="T11" s="2"/>
      <c r="U11" s="2"/>
    </row>
    <row r="12" spans="1:28" x14ac:dyDescent="0.25">
      <c r="D12">
        <v>24</v>
      </c>
      <c r="E12">
        <v>30</v>
      </c>
      <c r="F12">
        <v>8</v>
      </c>
      <c r="I12" t="s">
        <v>97</v>
      </c>
      <c r="Q12" s="2"/>
      <c r="R12" s="2"/>
      <c r="S12" s="22"/>
      <c r="T12" s="2"/>
      <c r="U12" s="2"/>
    </row>
    <row r="13" spans="1:28" x14ac:dyDescent="0.25">
      <c r="A13" t="s">
        <v>135</v>
      </c>
      <c r="D13">
        <v>8</v>
      </c>
      <c r="E13">
        <v>12</v>
      </c>
      <c r="F13">
        <v>4</v>
      </c>
      <c r="I13" t="s">
        <v>95</v>
      </c>
      <c r="Q13" s="2"/>
      <c r="R13" s="2"/>
      <c r="S13" s="22"/>
      <c r="T13" s="2"/>
      <c r="U13" s="2"/>
    </row>
    <row r="14" spans="1:28" x14ac:dyDescent="0.25">
      <c r="A14" t="s">
        <v>135</v>
      </c>
      <c r="D14">
        <v>8</v>
      </c>
      <c r="E14">
        <v>12</v>
      </c>
      <c r="F14">
        <v>4</v>
      </c>
      <c r="I14" t="s">
        <v>94</v>
      </c>
      <c r="Q14" s="2"/>
      <c r="R14" s="2"/>
      <c r="S14" s="22"/>
      <c r="T14" s="2"/>
      <c r="U14" s="2"/>
    </row>
    <row r="15" spans="1:28" x14ac:dyDescent="0.25">
      <c r="A15" t="s">
        <v>135</v>
      </c>
      <c r="D15">
        <v>10</v>
      </c>
      <c r="E15">
        <v>12</v>
      </c>
      <c r="F15">
        <v>4</v>
      </c>
      <c r="I15" t="s">
        <v>98</v>
      </c>
      <c r="Q15" s="2"/>
      <c r="R15" s="2"/>
      <c r="S15" s="22"/>
      <c r="T15" s="2"/>
      <c r="U15" s="2"/>
    </row>
    <row r="16" spans="1:28" x14ac:dyDescent="0.25">
      <c r="A16" t="s">
        <v>135</v>
      </c>
      <c r="D16">
        <v>12</v>
      </c>
      <c r="E16">
        <v>16</v>
      </c>
      <c r="F16">
        <v>6</v>
      </c>
      <c r="I16" t="s">
        <v>93</v>
      </c>
      <c r="Q16" s="2"/>
      <c r="R16" s="2"/>
      <c r="S16" s="22"/>
      <c r="T16" s="2"/>
      <c r="U16" s="2"/>
    </row>
    <row r="17" spans="1:27" x14ac:dyDescent="0.25">
      <c r="A17" t="s">
        <v>135</v>
      </c>
      <c r="D17">
        <v>8</v>
      </c>
      <c r="E17">
        <v>12</v>
      </c>
      <c r="F17">
        <v>2</v>
      </c>
      <c r="I17" t="s">
        <v>92</v>
      </c>
      <c r="Q17" s="2"/>
      <c r="R17" s="2"/>
      <c r="S17" s="22"/>
      <c r="T17" s="2"/>
      <c r="U17" s="2"/>
    </row>
    <row r="18" spans="1:27" x14ac:dyDescent="0.25">
      <c r="A18" t="s">
        <v>135</v>
      </c>
      <c r="D18">
        <v>8</v>
      </c>
      <c r="E18">
        <v>12</v>
      </c>
      <c r="F18">
        <v>2</v>
      </c>
      <c r="I18" s="32" t="s">
        <v>136</v>
      </c>
      <c r="Q18" s="2"/>
      <c r="R18" s="2"/>
      <c r="S18" s="22"/>
      <c r="T18" s="2"/>
      <c r="U18" s="2"/>
    </row>
    <row r="19" spans="1:27" x14ac:dyDescent="0.25">
      <c r="D19">
        <v>12</v>
      </c>
      <c r="E19">
        <v>16</v>
      </c>
      <c r="F19">
        <v>2</v>
      </c>
      <c r="I19" t="s">
        <v>91</v>
      </c>
      <c r="Q19" s="2"/>
      <c r="R19" s="2"/>
      <c r="S19" s="22"/>
      <c r="T19" s="2"/>
      <c r="U19" s="2"/>
    </row>
    <row r="20" spans="1:27" x14ac:dyDescent="0.25">
      <c r="D20">
        <v>12</v>
      </c>
      <c r="E20">
        <v>16</v>
      </c>
      <c r="F20">
        <v>2</v>
      </c>
      <c r="I20" t="s">
        <v>100</v>
      </c>
      <c r="Q20" s="2"/>
      <c r="R20" s="2"/>
      <c r="S20" s="22"/>
      <c r="T20" s="2"/>
      <c r="U20" s="2"/>
    </row>
    <row r="21" spans="1:27" x14ac:dyDescent="0.25">
      <c r="D21">
        <v>4</v>
      </c>
      <c r="E21">
        <v>8</v>
      </c>
      <c r="F21">
        <v>1</v>
      </c>
      <c r="I21" t="s">
        <v>90</v>
      </c>
      <c r="Q21" s="2"/>
      <c r="R21" s="2"/>
      <c r="S21" s="22"/>
      <c r="T21" s="2"/>
      <c r="U21" s="2"/>
      <c r="W21" s="5"/>
      <c r="X21" s="5"/>
    </row>
    <row r="22" spans="1:27" x14ac:dyDescent="0.25">
      <c r="D22">
        <v>1</v>
      </c>
      <c r="E22">
        <v>2</v>
      </c>
      <c r="F22">
        <v>0</v>
      </c>
      <c r="I22" t="s">
        <v>96</v>
      </c>
      <c r="Q22" s="2"/>
      <c r="R22" s="2"/>
      <c r="S22" s="22"/>
      <c r="T22" s="2"/>
      <c r="U22" s="2"/>
      <c r="AA22" s="5"/>
    </row>
    <row r="23" spans="1:27" x14ac:dyDescent="0.25">
      <c r="D23">
        <v>8</v>
      </c>
      <c r="E23">
        <v>12</v>
      </c>
      <c r="F23">
        <v>2</v>
      </c>
      <c r="I23" s="31" t="s">
        <v>112</v>
      </c>
      <c r="AA23" s="5"/>
    </row>
    <row r="24" spans="1:27" x14ac:dyDescent="0.25">
      <c r="I24" s="9"/>
    </row>
    <row r="25" spans="1:27" x14ac:dyDescent="0.25">
      <c r="I25" s="31"/>
      <c r="W25" s="5"/>
      <c r="X25" s="5"/>
    </row>
    <row r="26" spans="1:27" x14ac:dyDescent="0.25">
      <c r="I26" s="31"/>
      <c r="W26" s="5"/>
      <c r="X26" s="5"/>
    </row>
    <row r="27" spans="1:27" x14ac:dyDescent="0.25">
      <c r="D27">
        <v>10</v>
      </c>
      <c r="E27">
        <v>12</v>
      </c>
      <c r="F27">
        <v>2</v>
      </c>
      <c r="I27" s="9" t="s">
        <v>22</v>
      </c>
      <c r="W27" s="5"/>
      <c r="X27" s="5"/>
    </row>
    <row r="28" spans="1:27" x14ac:dyDescent="0.25">
      <c r="D28">
        <v>8</v>
      </c>
      <c r="E28">
        <v>12</v>
      </c>
      <c r="F28">
        <v>2</v>
      </c>
      <c r="I28" t="s">
        <v>109</v>
      </c>
      <c r="W28" s="5"/>
      <c r="X28" s="5"/>
    </row>
    <row r="29" spans="1:27" x14ac:dyDescent="0.25">
      <c r="D29">
        <v>4</v>
      </c>
      <c r="E29">
        <v>8</v>
      </c>
      <c r="F29">
        <v>2</v>
      </c>
      <c r="I29" t="s">
        <v>108</v>
      </c>
      <c r="W29" s="5"/>
      <c r="X29" s="5"/>
    </row>
    <row r="30" spans="1:27" x14ac:dyDescent="0.25">
      <c r="D30">
        <v>8</v>
      </c>
      <c r="E30">
        <v>12</v>
      </c>
      <c r="F30">
        <v>2</v>
      </c>
      <c r="I30" t="s">
        <v>110</v>
      </c>
      <c r="W30" s="5"/>
      <c r="X30" s="5"/>
    </row>
    <row r="31" spans="1:27" x14ac:dyDescent="0.25">
      <c r="W31" s="5"/>
      <c r="X31" s="5"/>
    </row>
    <row r="32" spans="1:27" x14ac:dyDescent="0.25">
      <c r="D32">
        <v>24</v>
      </c>
      <c r="E32">
        <v>36</v>
      </c>
      <c r="F32">
        <v>6</v>
      </c>
      <c r="I32" s="33" t="s">
        <v>137</v>
      </c>
      <c r="W32" s="5"/>
      <c r="X32" s="5"/>
    </row>
    <row r="33" spans="4:24" x14ac:dyDescent="0.25">
      <c r="W33" s="5"/>
      <c r="X33" s="5"/>
    </row>
    <row r="34" spans="4:24" x14ac:dyDescent="0.25">
      <c r="I34" s="9" t="s">
        <v>24</v>
      </c>
      <c r="W34" s="5"/>
      <c r="X34" s="5"/>
    </row>
    <row r="35" spans="4:24" x14ac:dyDescent="0.25">
      <c r="D35">
        <v>4</v>
      </c>
      <c r="E35">
        <v>6</v>
      </c>
      <c r="F35">
        <v>1</v>
      </c>
      <c r="I35" t="s">
        <v>107</v>
      </c>
      <c r="W35" s="5"/>
      <c r="X35" s="5"/>
    </row>
    <row r="36" spans="4:24" x14ac:dyDescent="0.25">
      <c r="D36">
        <v>4</v>
      </c>
      <c r="E36">
        <v>6</v>
      </c>
      <c r="F36">
        <v>1</v>
      </c>
      <c r="I36" t="s">
        <v>106</v>
      </c>
      <c r="W36" s="5"/>
      <c r="X36" s="5"/>
    </row>
    <row r="37" spans="4:24" x14ac:dyDescent="0.25">
      <c r="I37" s="31"/>
      <c r="W37" s="5"/>
      <c r="X37" s="5"/>
    </row>
    <row r="38" spans="4:24" x14ac:dyDescent="0.25">
      <c r="I38" s="9" t="s">
        <v>33</v>
      </c>
      <c r="W38" s="5"/>
      <c r="X38" s="5"/>
    </row>
    <row r="39" spans="4:24" x14ac:dyDescent="0.25">
      <c r="D39">
        <v>30</v>
      </c>
      <c r="E39">
        <v>40</v>
      </c>
      <c r="I39" t="s">
        <v>101</v>
      </c>
      <c r="W39" s="5"/>
      <c r="X39" s="5"/>
    </row>
    <row r="40" spans="4:24" x14ac:dyDescent="0.25">
      <c r="D40">
        <v>16</v>
      </c>
      <c r="E40">
        <v>24</v>
      </c>
      <c r="I40" t="s">
        <v>139</v>
      </c>
      <c r="W40" s="5"/>
      <c r="X40" s="5"/>
    </row>
    <row r="41" spans="4:24" x14ac:dyDescent="0.25">
      <c r="W41" s="5"/>
      <c r="X41" s="5"/>
    </row>
    <row r="42" spans="4:24" x14ac:dyDescent="0.25">
      <c r="I42" s="9" t="s">
        <v>21</v>
      </c>
      <c r="W42" s="5"/>
      <c r="X42" s="5"/>
    </row>
    <row r="44" spans="4:24" x14ac:dyDescent="0.25">
      <c r="D44">
        <v>42</v>
      </c>
      <c r="E44">
        <v>42</v>
      </c>
      <c r="I44" s="9" t="s">
        <v>138</v>
      </c>
    </row>
    <row r="45" spans="4:24" x14ac:dyDescent="0.25">
      <c r="D45" s="35" t="s">
        <v>141</v>
      </c>
      <c r="E45" s="35" t="s">
        <v>141</v>
      </c>
      <c r="I45" t="s">
        <v>39</v>
      </c>
    </row>
    <row r="46" spans="4:24" x14ac:dyDescent="0.25">
      <c r="D46" s="35" t="s">
        <v>141</v>
      </c>
      <c r="E46" s="35" t="s">
        <v>141</v>
      </c>
      <c r="I46" t="s">
        <v>40</v>
      </c>
    </row>
    <row r="47" spans="4:24" x14ac:dyDescent="0.25">
      <c r="D47" s="35" t="s">
        <v>141</v>
      </c>
      <c r="E47" s="35" t="s">
        <v>141</v>
      </c>
      <c r="I47" t="s">
        <v>41</v>
      </c>
    </row>
    <row r="49" spans="4:24" x14ac:dyDescent="0.25">
      <c r="I49" s="9" t="s">
        <v>114</v>
      </c>
    </row>
    <row r="50" spans="4:24" x14ac:dyDescent="0.25">
      <c r="D50">
        <v>24</v>
      </c>
      <c r="E50">
        <v>32</v>
      </c>
      <c r="F50">
        <v>3</v>
      </c>
      <c r="I50" t="s">
        <v>105</v>
      </c>
    </row>
    <row r="51" spans="4:24" x14ac:dyDescent="0.25">
      <c r="D51">
        <v>12</v>
      </c>
      <c r="E51">
        <v>24</v>
      </c>
      <c r="F51">
        <v>3</v>
      </c>
      <c r="I51" t="s">
        <v>131</v>
      </c>
    </row>
    <row r="52" spans="4:24" x14ac:dyDescent="0.25">
      <c r="D52">
        <v>8</v>
      </c>
      <c r="E52">
        <v>12</v>
      </c>
      <c r="F52">
        <v>1</v>
      </c>
      <c r="I52" t="s">
        <v>104</v>
      </c>
    </row>
    <row r="53" spans="4:24" x14ac:dyDescent="0.25">
      <c r="D53">
        <v>8</v>
      </c>
      <c r="E53">
        <v>12</v>
      </c>
      <c r="F53">
        <v>1</v>
      </c>
      <c r="I53" t="s">
        <v>103</v>
      </c>
      <c r="W53" s="5"/>
      <c r="X53" s="5"/>
    </row>
    <row r="54" spans="4:24" x14ac:dyDescent="0.25">
      <c r="D54">
        <v>4</v>
      </c>
      <c r="E54">
        <v>8</v>
      </c>
      <c r="F54">
        <v>1</v>
      </c>
      <c r="I54" t="s">
        <v>102</v>
      </c>
    </row>
    <row r="55" spans="4:24" x14ac:dyDescent="0.25">
      <c r="D55">
        <v>8</v>
      </c>
      <c r="E55">
        <v>12</v>
      </c>
      <c r="F55">
        <v>1</v>
      </c>
      <c r="I55" t="s">
        <v>117</v>
      </c>
    </row>
    <row r="56" spans="4:24" x14ac:dyDescent="0.25">
      <c r="D56">
        <v>16</v>
      </c>
      <c r="E56">
        <v>24</v>
      </c>
      <c r="F56">
        <v>2</v>
      </c>
      <c r="I56" t="s">
        <v>130</v>
      </c>
    </row>
    <row r="58" spans="4:24" x14ac:dyDescent="0.25">
      <c r="I58" s="9" t="s">
        <v>25</v>
      </c>
    </row>
    <row r="59" spans="4:24" x14ac:dyDescent="0.25">
      <c r="D59">
        <v>80</v>
      </c>
      <c r="E59">
        <v>80</v>
      </c>
      <c r="F59">
        <v>12</v>
      </c>
      <c r="I59" t="s">
        <v>140</v>
      </c>
    </row>
    <row r="60" spans="4:24" x14ac:dyDescent="0.25">
      <c r="D60">
        <v>50</v>
      </c>
      <c r="E60">
        <v>60</v>
      </c>
      <c r="F60">
        <v>8</v>
      </c>
      <c r="I60" t="s">
        <v>26</v>
      </c>
    </row>
    <row r="61" spans="4:24" x14ac:dyDescent="0.25">
      <c r="D61">
        <v>50</v>
      </c>
      <c r="E61">
        <v>60</v>
      </c>
      <c r="F61">
        <v>8</v>
      </c>
      <c r="I61" t="s">
        <v>27</v>
      </c>
    </row>
    <row r="62" spans="4:24" x14ac:dyDescent="0.25">
      <c r="D62">
        <v>50</v>
      </c>
      <c r="E62">
        <v>60</v>
      </c>
      <c r="F62">
        <v>8</v>
      </c>
      <c r="I62" t="s">
        <v>28</v>
      </c>
    </row>
    <row r="63" spans="4:24" x14ac:dyDescent="0.25">
      <c r="D63">
        <v>50</v>
      </c>
      <c r="E63">
        <v>60</v>
      </c>
      <c r="F63">
        <v>8</v>
      </c>
      <c r="I63" t="s">
        <v>29</v>
      </c>
      <c r="W63" s="5"/>
      <c r="X63" s="5"/>
    </row>
    <row r="64" spans="4:24" x14ac:dyDescent="0.25">
      <c r="D64">
        <v>50</v>
      </c>
      <c r="E64">
        <v>60</v>
      </c>
      <c r="F64">
        <v>8</v>
      </c>
      <c r="I64" t="s">
        <v>30</v>
      </c>
    </row>
    <row r="65" spans="1:23" x14ac:dyDescent="0.25">
      <c r="D65">
        <v>50</v>
      </c>
      <c r="E65">
        <v>60</v>
      </c>
      <c r="F65">
        <v>8</v>
      </c>
      <c r="I65" t="s">
        <v>31</v>
      </c>
    </row>
    <row r="66" spans="1:23" x14ac:dyDescent="0.25">
      <c r="D66">
        <v>50</v>
      </c>
      <c r="E66">
        <v>60</v>
      </c>
      <c r="F66">
        <v>8</v>
      </c>
      <c r="I66" t="s">
        <v>32</v>
      </c>
    </row>
    <row r="67" spans="1:23" x14ac:dyDescent="0.25">
      <c r="D67">
        <v>50</v>
      </c>
      <c r="E67">
        <v>60</v>
      </c>
      <c r="F67">
        <v>8</v>
      </c>
      <c r="I67" t="s">
        <v>42</v>
      </c>
    </row>
    <row r="75" spans="1:23" x14ac:dyDescent="0.25">
      <c r="A75" t="s">
        <v>35</v>
      </c>
    </row>
    <row r="78" spans="1:23" x14ac:dyDescent="0.25">
      <c r="I78" s="9"/>
    </row>
    <row r="80" spans="1:23" x14ac:dyDescent="0.25">
      <c r="V80" s="2"/>
      <c r="W80" s="2"/>
    </row>
    <row r="81" spans="4:26" x14ac:dyDescent="0.25">
      <c r="V81" s="2"/>
      <c r="W81" s="2"/>
    </row>
    <row r="82" spans="4:26" x14ac:dyDescent="0.25">
      <c r="V82" s="2"/>
      <c r="W82" s="2"/>
    </row>
    <row r="83" spans="4:26" x14ac:dyDescent="0.25">
      <c r="I83" t="s">
        <v>23</v>
      </c>
      <c r="V83" s="2"/>
      <c r="W83" s="2"/>
    </row>
    <row r="84" spans="4:26" x14ac:dyDescent="0.25">
      <c r="I84" s="9" t="s">
        <v>33</v>
      </c>
      <c r="V84" s="2"/>
      <c r="W84" s="2"/>
      <c r="Y84" s="5"/>
      <c r="Z84" s="5"/>
    </row>
    <row r="86" spans="4:26" x14ac:dyDescent="0.25">
      <c r="D86">
        <v>30</v>
      </c>
      <c r="E86">
        <v>40</v>
      </c>
      <c r="I86" t="s">
        <v>36</v>
      </c>
    </row>
    <row r="87" spans="4:26" x14ac:dyDescent="0.25">
      <c r="D87">
        <v>8</v>
      </c>
      <c r="E87">
        <v>12</v>
      </c>
      <c r="I87" t="s">
        <v>34</v>
      </c>
      <c r="V87" s="2"/>
      <c r="W87" s="2"/>
    </row>
    <row r="88" spans="4:26" x14ac:dyDescent="0.25">
      <c r="D88">
        <v>8</v>
      </c>
      <c r="E88">
        <v>12</v>
      </c>
      <c r="I88" t="s">
        <v>73</v>
      </c>
      <c r="V88" s="2"/>
      <c r="W88" s="2"/>
    </row>
    <row r="89" spans="4:26" x14ac:dyDescent="0.25">
      <c r="V89" s="2"/>
      <c r="W89" s="2"/>
    </row>
    <row r="90" spans="4:26" x14ac:dyDescent="0.25">
      <c r="V90" s="2"/>
      <c r="W90" s="2"/>
    </row>
    <row r="91" spans="4:26" x14ac:dyDescent="0.25">
      <c r="D91" s="10"/>
      <c r="E91" s="10"/>
      <c r="V91" s="2"/>
      <c r="W91" s="2"/>
      <c r="Y91" s="5"/>
      <c r="Z91" s="5"/>
    </row>
    <row r="92" spans="4:26" x14ac:dyDescent="0.25">
      <c r="D92" s="10"/>
      <c r="E92" s="10"/>
    </row>
    <row r="103" spans="9:23" ht="18.75" x14ac:dyDescent="0.3">
      <c r="I103" s="8"/>
      <c r="V103" s="2"/>
      <c r="W103" s="2"/>
    </row>
    <row r="104" spans="9:23" x14ac:dyDescent="0.25">
      <c r="V104" s="2"/>
      <c r="W104" s="2"/>
    </row>
    <row r="105" spans="9:23" x14ac:dyDescent="0.25">
      <c r="V105" s="2"/>
      <c r="W105" s="2"/>
    </row>
    <row r="106" spans="9:23" x14ac:dyDescent="0.25">
      <c r="V106" s="2"/>
      <c r="W106" s="2"/>
    </row>
    <row r="107" spans="9:23" x14ac:dyDescent="0.25">
      <c r="V107" s="2"/>
      <c r="W107" s="2"/>
    </row>
  </sheetData>
  <mergeCells count="2">
    <mergeCell ref="N1:P1"/>
    <mergeCell ref="R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workbookViewId="0">
      <selection activeCell="I24" sqref="I24"/>
    </sheetView>
  </sheetViews>
  <sheetFormatPr defaultRowHeight="15" x14ac:dyDescent="0.25"/>
  <cols>
    <col min="5" max="5" width="9.85546875" bestFit="1" customWidth="1"/>
    <col min="11" max="11" width="3.42578125" customWidth="1"/>
    <col min="12" max="12" width="6.7109375" customWidth="1"/>
    <col min="14" max="14" width="11.85546875" bestFit="1" customWidth="1"/>
    <col min="15" max="15" width="3.140625" customWidth="1"/>
    <col min="16" max="16" width="11.85546875" bestFit="1" customWidth="1"/>
    <col min="19" max="19" width="3.42578125" style="21" customWidth="1"/>
    <col min="23" max="24" width="11.85546875" bestFit="1" customWidth="1"/>
    <col min="25" max="26" width="10.85546875" bestFit="1" customWidth="1"/>
    <col min="27" max="27" width="11.85546875" bestFit="1" customWidth="1"/>
  </cols>
  <sheetData>
    <row r="1" spans="2:28" x14ac:dyDescent="0.25">
      <c r="N1" s="36" t="s">
        <v>37</v>
      </c>
      <c r="O1" s="37"/>
      <c r="P1" s="38"/>
      <c r="R1" s="36" t="s">
        <v>38</v>
      </c>
      <c r="S1" s="37"/>
      <c r="T1" s="38"/>
      <c r="V1" t="s">
        <v>0</v>
      </c>
      <c r="Z1" s="1"/>
    </row>
    <row r="2" spans="2:28" x14ac:dyDescent="0.25">
      <c r="H2" t="s">
        <v>1</v>
      </c>
      <c r="J2" s="2">
        <f>SUM(B10:B177) *E6</f>
        <v>0</v>
      </c>
      <c r="K2" s="2" t="s">
        <v>2</v>
      </c>
      <c r="L2" s="2">
        <f>SUM(C10:C177)*E6</f>
        <v>0</v>
      </c>
      <c r="N2" s="13">
        <f>SUM(J2*E3)</f>
        <v>0</v>
      </c>
      <c r="O2" s="14" t="s">
        <v>3</v>
      </c>
      <c r="P2" s="15">
        <f>L2*E3</f>
        <v>0</v>
      </c>
      <c r="R2" s="13">
        <f>SUM(N2*I3)</f>
        <v>0</v>
      </c>
      <c r="S2" s="19" t="s">
        <v>3</v>
      </c>
      <c r="T2" s="15">
        <f>P2*I3</f>
        <v>0</v>
      </c>
      <c r="V2" t="s">
        <v>4</v>
      </c>
      <c r="W2" s="4">
        <f>N2+N3+N4</f>
        <v>30590.1</v>
      </c>
      <c r="AB2" s="2"/>
    </row>
    <row r="3" spans="2:28" x14ac:dyDescent="0.25">
      <c r="C3" t="s">
        <v>5</v>
      </c>
      <c r="E3" s="5">
        <v>125</v>
      </c>
      <c r="H3" t="s">
        <v>6</v>
      </c>
      <c r="J3" s="2">
        <f>SUM(D10:D177)*E6</f>
        <v>170.97</v>
      </c>
      <c r="K3" s="2" t="s">
        <v>3</v>
      </c>
      <c r="L3" s="2">
        <f>SUM(E10:E177)*E6</f>
        <v>233.7</v>
      </c>
      <c r="N3" s="13">
        <f>J3*E4</f>
        <v>26500.35</v>
      </c>
      <c r="O3" s="14" t="s">
        <v>7</v>
      </c>
      <c r="P3" s="15">
        <f>L3*E4</f>
        <v>36223.5</v>
      </c>
      <c r="R3" s="13">
        <f>J3*E3</f>
        <v>21371.25</v>
      </c>
      <c r="S3" s="19" t="s">
        <v>7</v>
      </c>
      <c r="T3" s="15">
        <f>E3*L3</f>
        <v>29212.5</v>
      </c>
      <c r="V3" t="s">
        <v>8</v>
      </c>
      <c r="W3" s="4">
        <f>P2+P3+N4</f>
        <v>40313.25</v>
      </c>
      <c r="AB3" s="2"/>
    </row>
    <row r="4" spans="2:28" x14ac:dyDescent="0.25">
      <c r="C4" t="s">
        <v>9</v>
      </c>
      <c r="E4" s="5">
        <v>155</v>
      </c>
      <c r="H4" t="s">
        <v>10</v>
      </c>
      <c r="J4" s="2"/>
      <c r="K4" s="2"/>
      <c r="L4" s="2">
        <f>SUM(F10:F177)*E6</f>
        <v>43.05</v>
      </c>
      <c r="N4" s="16">
        <f>E5*L4</f>
        <v>4089.7499999999995</v>
      </c>
      <c r="O4" s="17"/>
      <c r="P4" s="18">
        <f>E5*L4</f>
        <v>4089.7499999999995</v>
      </c>
      <c r="R4" s="16">
        <f>E5*L4</f>
        <v>4089.7499999999995</v>
      </c>
      <c r="S4" s="20"/>
      <c r="T4" s="18">
        <f>E5*L4</f>
        <v>4089.7499999999995</v>
      </c>
      <c r="AB4" s="2"/>
    </row>
    <row r="5" spans="2:28" x14ac:dyDescent="0.25">
      <c r="C5" t="s">
        <v>11</v>
      </c>
      <c r="E5" s="5">
        <v>95</v>
      </c>
      <c r="P5" s="34">
        <f>SUM(P2:P4)</f>
        <v>40313.25</v>
      </c>
      <c r="R5" s="34">
        <f>SUM(R2:R4)</f>
        <v>25461</v>
      </c>
      <c r="T5" s="34">
        <f>SUM(T2:T4)</f>
        <v>33302.25</v>
      </c>
    </row>
    <row r="6" spans="2:28" x14ac:dyDescent="0.25">
      <c r="C6" t="s">
        <v>18</v>
      </c>
      <c r="E6" s="6">
        <v>1.23</v>
      </c>
    </row>
    <row r="8" spans="2:28" s="7" customFormat="1" ht="60" customHeight="1" x14ac:dyDescent="0.25">
      <c r="B8" s="11" t="s">
        <v>12</v>
      </c>
      <c r="C8" s="11" t="s">
        <v>13</v>
      </c>
      <c r="D8" s="11" t="s">
        <v>14</v>
      </c>
      <c r="E8" s="11" t="s">
        <v>15</v>
      </c>
      <c r="F8" s="11" t="s">
        <v>16</v>
      </c>
      <c r="G8" s="11"/>
      <c r="H8" s="11"/>
      <c r="I8" s="11" t="s">
        <v>17</v>
      </c>
    </row>
    <row r="9" spans="2:28" ht="18.75" x14ac:dyDescent="0.3">
      <c r="I9" s="8" t="s">
        <v>19</v>
      </c>
      <c r="Q9" s="2"/>
      <c r="R9" s="2"/>
      <c r="S9" s="22"/>
      <c r="T9" s="2"/>
      <c r="U9" s="2"/>
    </row>
    <row r="10" spans="2:28" x14ac:dyDescent="0.25">
      <c r="I10" s="9"/>
      <c r="Q10" s="2"/>
      <c r="R10" s="2"/>
      <c r="S10" s="22"/>
      <c r="T10" s="2"/>
      <c r="U10" s="2"/>
    </row>
    <row r="11" spans="2:28" x14ac:dyDescent="0.25">
      <c r="I11" s="9" t="s">
        <v>20</v>
      </c>
      <c r="Q11" s="2"/>
      <c r="R11" s="2"/>
      <c r="S11" s="22"/>
      <c r="T11" s="2"/>
      <c r="U11" s="2"/>
    </row>
    <row r="12" spans="2:28" x14ac:dyDescent="0.25">
      <c r="D12">
        <v>26</v>
      </c>
      <c r="E12">
        <v>32</v>
      </c>
      <c r="F12">
        <v>8</v>
      </c>
      <c r="I12" t="s">
        <v>97</v>
      </c>
      <c r="Q12" s="2"/>
      <c r="R12" s="2"/>
      <c r="S12" s="22"/>
      <c r="T12" s="2"/>
      <c r="U12" s="2"/>
    </row>
    <row r="13" spans="2:28" x14ac:dyDescent="0.25">
      <c r="D13">
        <v>8</v>
      </c>
      <c r="E13">
        <v>12</v>
      </c>
      <c r="F13">
        <v>4</v>
      </c>
      <c r="I13" t="s">
        <v>95</v>
      </c>
      <c r="Q13" s="2"/>
      <c r="R13" s="2"/>
      <c r="S13" s="22"/>
      <c r="T13" s="2"/>
      <c r="U13" s="2"/>
      <c r="W13" s="5"/>
      <c r="X13" s="5"/>
    </row>
    <row r="14" spans="2:28" x14ac:dyDescent="0.25">
      <c r="D14">
        <v>8</v>
      </c>
      <c r="E14">
        <v>12</v>
      </c>
      <c r="F14">
        <v>4</v>
      </c>
      <c r="I14" t="s">
        <v>94</v>
      </c>
      <c r="Q14" s="2"/>
      <c r="R14" s="2"/>
      <c r="S14" s="22"/>
      <c r="T14" s="2"/>
      <c r="U14" s="2"/>
      <c r="AA14" s="5"/>
    </row>
    <row r="15" spans="2:28" x14ac:dyDescent="0.25">
      <c r="D15">
        <v>10</v>
      </c>
      <c r="E15">
        <v>12</v>
      </c>
      <c r="F15">
        <v>4</v>
      </c>
      <c r="I15" t="s">
        <v>98</v>
      </c>
      <c r="Q15" s="2"/>
      <c r="R15" s="2"/>
      <c r="S15" s="22"/>
      <c r="T15" s="2"/>
      <c r="U15" s="2"/>
      <c r="AA15" s="5"/>
    </row>
    <row r="16" spans="2:28" x14ac:dyDescent="0.25">
      <c r="D16">
        <v>12</v>
      </c>
      <c r="E16">
        <v>16</v>
      </c>
      <c r="F16">
        <v>6</v>
      </c>
      <c r="I16" t="s">
        <v>93</v>
      </c>
      <c r="AA16" s="5"/>
    </row>
    <row r="17" spans="4:24" x14ac:dyDescent="0.25">
      <c r="D17">
        <v>8</v>
      </c>
      <c r="E17">
        <v>12</v>
      </c>
      <c r="F17">
        <v>2</v>
      </c>
      <c r="I17" t="s">
        <v>92</v>
      </c>
    </row>
    <row r="18" spans="4:24" x14ac:dyDescent="0.25">
      <c r="D18">
        <v>0</v>
      </c>
      <c r="E18">
        <v>0</v>
      </c>
      <c r="F18">
        <v>0</v>
      </c>
      <c r="I18" s="30" t="s">
        <v>99</v>
      </c>
      <c r="W18" s="5"/>
      <c r="X18" s="5"/>
    </row>
    <row r="19" spans="4:24" x14ac:dyDescent="0.25">
      <c r="D19">
        <v>12</v>
      </c>
      <c r="E19">
        <v>16</v>
      </c>
      <c r="F19">
        <v>2</v>
      </c>
      <c r="I19" t="s">
        <v>91</v>
      </c>
    </row>
    <row r="20" spans="4:24" x14ac:dyDescent="0.25">
      <c r="D20">
        <v>12</v>
      </c>
      <c r="E20">
        <v>16</v>
      </c>
      <c r="F20">
        <v>2</v>
      </c>
      <c r="I20" t="s">
        <v>100</v>
      </c>
    </row>
    <row r="21" spans="4:24" x14ac:dyDescent="0.25">
      <c r="D21">
        <v>4</v>
      </c>
      <c r="E21">
        <v>8</v>
      </c>
      <c r="F21">
        <v>1</v>
      </c>
      <c r="I21" t="s">
        <v>90</v>
      </c>
    </row>
    <row r="22" spans="4:24" x14ac:dyDescent="0.25">
      <c r="D22">
        <v>1</v>
      </c>
      <c r="E22">
        <v>2</v>
      </c>
      <c r="F22">
        <v>0</v>
      </c>
      <c r="I22" t="s">
        <v>96</v>
      </c>
    </row>
    <row r="23" spans="4:24" x14ac:dyDescent="0.25">
      <c r="I23" s="9"/>
    </row>
    <row r="24" spans="4:24" x14ac:dyDescent="0.25">
      <c r="I24" s="9" t="s">
        <v>113</v>
      </c>
    </row>
    <row r="25" spans="4:24" x14ac:dyDescent="0.25">
      <c r="D25">
        <v>8</v>
      </c>
      <c r="E25">
        <v>12</v>
      </c>
      <c r="F25">
        <v>2</v>
      </c>
      <c r="I25" s="31" t="s">
        <v>112</v>
      </c>
    </row>
    <row r="27" spans="4:24" x14ac:dyDescent="0.25">
      <c r="I27" s="9" t="s">
        <v>33</v>
      </c>
    </row>
    <row r="28" spans="4:24" x14ac:dyDescent="0.25">
      <c r="D28">
        <v>30</v>
      </c>
      <c r="E28">
        <v>40</v>
      </c>
      <c r="I28" t="s">
        <v>101</v>
      </c>
    </row>
    <row r="29" spans="4:24" x14ac:dyDescent="0.25">
      <c r="W29" s="5"/>
      <c r="X29" s="5"/>
    </row>
    <row r="30" spans="4:24" x14ac:dyDescent="0.25">
      <c r="I30" s="9"/>
    </row>
    <row r="39" spans="9:24" x14ac:dyDescent="0.25">
      <c r="W39" s="5"/>
      <c r="X39" s="5"/>
    </row>
    <row r="46" spans="9:24" x14ac:dyDescent="0.25">
      <c r="I46" s="9"/>
    </row>
    <row r="50" spans="1:26" x14ac:dyDescent="0.25">
      <c r="I50" s="9"/>
    </row>
    <row r="51" spans="1:26" x14ac:dyDescent="0.25">
      <c r="A51" t="s">
        <v>35</v>
      </c>
    </row>
    <row r="54" spans="1:26" x14ac:dyDescent="0.25">
      <c r="I54" s="9"/>
    </row>
    <row r="56" spans="1:26" x14ac:dyDescent="0.25">
      <c r="V56" s="2"/>
      <c r="W56" s="2"/>
    </row>
    <row r="57" spans="1:26" x14ac:dyDescent="0.25">
      <c r="V57" s="2"/>
      <c r="W57" s="2"/>
    </row>
    <row r="58" spans="1:26" x14ac:dyDescent="0.25">
      <c r="V58" s="2"/>
      <c r="W58" s="2"/>
    </row>
    <row r="59" spans="1:26" x14ac:dyDescent="0.25">
      <c r="I59" t="s">
        <v>23</v>
      </c>
      <c r="V59" s="2"/>
      <c r="W59" s="2"/>
    </row>
    <row r="60" spans="1:26" x14ac:dyDescent="0.25">
      <c r="V60" s="2"/>
      <c r="W60" s="2"/>
      <c r="Y60" s="5"/>
      <c r="Z60" s="5"/>
    </row>
    <row r="63" spans="1:26" x14ac:dyDescent="0.25">
      <c r="V63" s="2"/>
      <c r="W63" s="2"/>
    </row>
    <row r="64" spans="1:26" x14ac:dyDescent="0.25">
      <c r="V64" s="2"/>
      <c r="W64" s="2"/>
    </row>
    <row r="65" spans="4:26" x14ac:dyDescent="0.25">
      <c r="V65" s="2"/>
      <c r="W65" s="2"/>
    </row>
    <row r="66" spans="4:26" x14ac:dyDescent="0.25">
      <c r="V66" s="2"/>
      <c r="W66" s="2"/>
    </row>
    <row r="67" spans="4:26" x14ac:dyDescent="0.25">
      <c r="D67" s="10"/>
      <c r="E67" s="10"/>
      <c r="V67" s="2"/>
      <c r="W67" s="2"/>
      <c r="Y67" s="5"/>
      <c r="Z67" s="5"/>
    </row>
    <row r="68" spans="4:26" x14ac:dyDescent="0.25">
      <c r="D68" s="10"/>
      <c r="E68" s="10"/>
    </row>
    <row r="79" spans="4:26" ht="18.75" x14ac:dyDescent="0.3">
      <c r="I79" s="8"/>
      <c r="V79" s="2"/>
      <c r="W79" s="2"/>
    </row>
    <row r="80" spans="4:26" x14ac:dyDescent="0.25">
      <c r="V80" s="2"/>
      <c r="W80" s="2"/>
    </row>
    <row r="81" spans="22:23" x14ac:dyDescent="0.25">
      <c r="V81" s="2"/>
      <c r="W81" s="2"/>
    </row>
    <row r="82" spans="22:23" x14ac:dyDescent="0.25">
      <c r="V82" s="2"/>
      <c r="W82" s="2"/>
    </row>
    <row r="83" spans="22:23" x14ac:dyDescent="0.25">
      <c r="V83" s="2"/>
      <c r="W83" s="2"/>
    </row>
  </sheetData>
  <mergeCells count="2">
    <mergeCell ref="N1:P1"/>
    <mergeCell ref="R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workbookViewId="0">
      <selection activeCell="E17" sqref="E17"/>
    </sheetView>
  </sheetViews>
  <sheetFormatPr defaultRowHeight="15" x14ac:dyDescent="0.25"/>
  <cols>
    <col min="5" max="5" width="9.85546875" bestFit="1" customWidth="1"/>
    <col min="11" max="11" width="3.42578125" customWidth="1"/>
    <col min="12" max="12" width="6.7109375" customWidth="1"/>
    <col min="14" max="14" width="11.85546875" bestFit="1" customWidth="1"/>
    <col min="15" max="15" width="3.140625" customWidth="1"/>
    <col min="16" max="16" width="11.85546875" bestFit="1" customWidth="1"/>
    <col min="19" max="19" width="3.42578125" style="21" customWidth="1"/>
    <col min="23" max="24" width="11.85546875" bestFit="1" customWidth="1"/>
    <col min="25" max="26" width="10.85546875" bestFit="1" customWidth="1"/>
    <col min="27" max="27" width="11.85546875" bestFit="1" customWidth="1"/>
  </cols>
  <sheetData>
    <row r="1" spans="2:28" x14ac:dyDescent="0.25">
      <c r="N1" s="36" t="s">
        <v>37</v>
      </c>
      <c r="O1" s="37"/>
      <c r="P1" s="38"/>
      <c r="R1" s="36" t="s">
        <v>38</v>
      </c>
      <c r="S1" s="37"/>
      <c r="T1" s="38"/>
      <c r="V1" t="s">
        <v>0</v>
      </c>
      <c r="Z1" s="1"/>
    </row>
    <row r="2" spans="2:28" x14ac:dyDescent="0.25">
      <c r="H2" t="s">
        <v>1</v>
      </c>
      <c r="J2" s="2">
        <f>SUM(B10:B183) *E6</f>
        <v>0</v>
      </c>
      <c r="K2" s="2" t="s">
        <v>2</v>
      </c>
      <c r="L2" s="2">
        <f>SUM(C10:C183)*E6</f>
        <v>0</v>
      </c>
      <c r="N2" s="13">
        <f>SUM(J2*E3)</f>
        <v>0</v>
      </c>
      <c r="O2" s="14" t="s">
        <v>3</v>
      </c>
      <c r="P2" s="15">
        <f>L2*E3</f>
        <v>0</v>
      </c>
      <c r="R2" s="13">
        <f>SUM(N2*I3)</f>
        <v>0</v>
      </c>
      <c r="S2" s="19" t="s">
        <v>3</v>
      </c>
      <c r="T2" s="15">
        <f>P2*I3</f>
        <v>0</v>
      </c>
      <c r="V2" t="s">
        <v>4</v>
      </c>
      <c r="W2" s="4">
        <f>N2+N3+N4</f>
        <v>39343.75</v>
      </c>
      <c r="AB2" s="2"/>
    </row>
    <row r="3" spans="2:28" x14ac:dyDescent="0.25">
      <c r="C3" t="s">
        <v>5</v>
      </c>
      <c r="E3" s="5">
        <v>108</v>
      </c>
      <c r="H3" t="s">
        <v>6</v>
      </c>
      <c r="J3" s="2">
        <f>SUM(D10:D183)*E6</f>
        <v>226.25</v>
      </c>
      <c r="K3" s="2" t="s">
        <v>3</v>
      </c>
      <c r="L3" s="2">
        <f>SUM(E10:E183)*E6</f>
        <v>357.5</v>
      </c>
      <c r="N3" s="13">
        <f>J3*E4</f>
        <v>35068.75</v>
      </c>
      <c r="O3" s="14" t="s">
        <v>7</v>
      </c>
      <c r="P3" s="15">
        <f>L3*E4</f>
        <v>55412.5</v>
      </c>
      <c r="R3" s="13">
        <f>J3*E3</f>
        <v>24435</v>
      </c>
      <c r="S3" s="19" t="s">
        <v>7</v>
      </c>
      <c r="T3" s="15">
        <f>E3*L3</f>
        <v>38610</v>
      </c>
      <c r="V3" t="s">
        <v>8</v>
      </c>
      <c r="W3" s="4">
        <f>P2+P3+N4</f>
        <v>59687.5</v>
      </c>
      <c r="AB3" s="2"/>
    </row>
    <row r="4" spans="2:28" x14ac:dyDescent="0.25">
      <c r="C4" t="s">
        <v>9</v>
      </c>
      <c r="E4" s="5">
        <v>155</v>
      </c>
      <c r="H4" t="s">
        <v>10</v>
      </c>
      <c r="J4" s="2"/>
      <c r="K4" s="2"/>
      <c r="L4" s="2">
        <f>SUM(F10:F183)*E6</f>
        <v>45</v>
      </c>
      <c r="N4" s="16">
        <f>E5*L4</f>
        <v>4275</v>
      </c>
      <c r="O4" s="17"/>
      <c r="P4" s="18">
        <f>E5*L4</f>
        <v>4275</v>
      </c>
      <c r="R4" s="16">
        <f>E5*L4</f>
        <v>4275</v>
      </c>
      <c r="S4" s="20"/>
      <c r="T4" s="18">
        <f>E5*L4</f>
        <v>4275</v>
      </c>
      <c r="AB4" s="2"/>
    </row>
    <row r="5" spans="2:28" x14ac:dyDescent="0.25">
      <c r="C5" t="s">
        <v>11</v>
      </c>
      <c r="E5" s="5">
        <v>95</v>
      </c>
      <c r="P5" s="34">
        <f>SUM(P2:P4)</f>
        <v>59687.5</v>
      </c>
      <c r="R5" s="34">
        <f>SUM(R2:R4)</f>
        <v>28710</v>
      </c>
      <c r="T5" s="34">
        <f>SUM(T2:T4)</f>
        <v>42885</v>
      </c>
    </row>
    <row r="6" spans="2:28" x14ac:dyDescent="0.25">
      <c r="C6" t="s">
        <v>18</v>
      </c>
      <c r="E6" s="6">
        <v>1.25</v>
      </c>
    </row>
    <row r="8" spans="2:28" s="7" customFormat="1" ht="60" customHeight="1" x14ac:dyDescent="0.25">
      <c r="B8" s="11" t="s">
        <v>12</v>
      </c>
      <c r="C8" s="11" t="s">
        <v>13</v>
      </c>
      <c r="D8" s="11" t="s">
        <v>14</v>
      </c>
      <c r="E8" s="11" t="s">
        <v>15</v>
      </c>
      <c r="F8" s="11" t="s">
        <v>16</v>
      </c>
      <c r="G8" s="11"/>
      <c r="H8" s="11"/>
      <c r="I8" s="11" t="s">
        <v>17</v>
      </c>
    </row>
    <row r="9" spans="2:28" ht="18.75" x14ac:dyDescent="0.3">
      <c r="I9" s="8" t="s">
        <v>19</v>
      </c>
      <c r="Q9" s="2"/>
      <c r="R9" s="2"/>
      <c r="S9" s="22"/>
      <c r="T9" s="2"/>
      <c r="U9" s="2"/>
    </row>
    <row r="10" spans="2:28" x14ac:dyDescent="0.25">
      <c r="I10" s="9"/>
      <c r="Q10" s="2"/>
      <c r="R10" s="2"/>
      <c r="S10" s="22"/>
      <c r="T10" s="2"/>
      <c r="U10" s="2"/>
    </row>
    <row r="11" spans="2:28" x14ac:dyDescent="0.25">
      <c r="D11">
        <v>10</v>
      </c>
      <c r="E11">
        <v>12</v>
      </c>
      <c r="F11">
        <v>2</v>
      </c>
      <c r="I11" s="9" t="s">
        <v>22</v>
      </c>
      <c r="Q11" s="2"/>
      <c r="R11" s="2"/>
      <c r="S11" s="22"/>
      <c r="T11" s="2"/>
      <c r="U11" s="2"/>
    </row>
    <row r="12" spans="2:28" x14ac:dyDescent="0.25">
      <c r="D12">
        <v>8</v>
      </c>
      <c r="E12">
        <v>12</v>
      </c>
      <c r="F12">
        <v>2</v>
      </c>
      <c r="I12" t="s">
        <v>109</v>
      </c>
      <c r="Q12" s="2"/>
      <c r="R12" s="2"/>
      <c r="S12" s="22"/>
      <c r="T12" s="2"/>
      <c r="U12" s="2"/>
    </row>
    <row r="13" spans="2:28" x14ac:dyDescent="0.25">
      <c r="D13">
        <v>4</v>
      </c>
      <c r="E13">
        <v>8</v>
      </c>
      <c r="F13">
        <v>2</v>
      </c>
      <c r="I13" t="s">
        <v>108</v>
      </c>
      <c r="Q13" s="2"/>
      <c r="R13" s="2"/>
      <c r="S13" s="22"/>
      <c r="T13" s="2"/>
      <c r="U13" s="2"/>
      <c r="W13" s="5"/>
      <c r="X13" s="5"/>
    </row>
    <row r="14" spans="2:28" x14ac:dyDescent="0.25">
      <c r="D14">
        <v>8</v>
      </c>
      <c r="E14">
        <v>12</v>
      </c>
      <c r="F14">
        <v>2</v>
      </c>
      <c r="I14" t="s">
        <v>110</v>
      </c>
      <c r="Q14" s="2"/>
      <c r="R14" s="2"/>
      <c r="S14" s="22"/>
      <c r="T14" s="2"/>
      <c r="U14" s="2"/>
      <c r="AA14" s="5"/>
    </row>
    <row r="15" spans="2:28" x14ac:dyDescent="0.25">
      <c r="Q15" s="2"/>
      <c r="R15" s="2"/>
      <c r="S15" s="22"/>
      <c r="T15" s="2"/>
      <c r="U15" s="2"/>
      <c r="AA15" s="5"/>
    </row>
    <row r="16" spans="2:28" x14ac:dyDescent="0.25">
      <c r="D16">
        <v>12</v>
      </c>
      <c r="E16">
        <v>14</v>
      </c>
      <c r="F16">
        <v>1</v>
      </c>
      <c r="I16" t="s">
        <v>142</v>
      </c>
      <c r="Q16" s="2"/>
      <c r="R16" s="2"/>
      <c r="S16" s="22"/>
      <c r="T16" s="2"/>
      <c r="U16" s="2"/>
      <c r="AA16" s="5"/>
    </row>
    <row r="17" spans="4:27" x14ac:dyDescent="0.25">
      <c r="AA17" s="5"/>
    </row>
    <row r="18" spans="4:27" x14ac:dyDescent="0.25">
      <c r="I18" s="9" t="s">
        <v>24</v>
      </c>
    </row>
    <row r="19" spans="4:27" x14ac:dyDescent="0.25">
      <c r="D19">
        <v>4</v>
      </c>
      <c r="E19">
        <v>6</v>
      </c>
      <c r="F19">
        <v>1</v>
      </c>
      <c r="I19" t="s">
        <v>107</v>
      </c>
      <c r="W19" s="5"/>
      <c r="X19" s="5"/>
    </row>
    <row r="20" spans="4:27" x14ac:dyDescent="0.25">
      <c r="D20">
        <v>4</v>
      </c>
      <c r="E20">
        <v>6</v>
      </c>
      <c r="F20">
        <v>1</v>
      </c>
      <c r="I20" t="s">
        <v>106</v>
      </c>
    </row>
    <row r="23" spans="4:27" x14ac:dyDescent="0.25">
      <c r="I23" s="9" t="s">
        <v>114</v>
      </c>
      <c r="P23" t="s">
        <v>132</v>
      </c>
    </row>
    <row r="24" spans="4:27" x14ac:dyDescent="0.25">
      <c r="D24">
        <v>24</v>
      </c>
      <c r="E24">
        <v>32</v>
      </c>
      <c r="F24">
        <v>3</v>
      </c>
      <c r="I24" t="s">
        <v>105</v>
      </c>
      <c r="P24" s="5">
        <f>SUM(E24:E30) * E4*E6</f>
        <v>24025</v>
      </c>
      <c r="Q24" t="s">
        <v>134</v>
      </c>
    </row>
    <row r="25" spans="4:27" x14ac:dyDescent="0.25">
      <c r="D25">
        <v>12</v>
      </c>
      <c r="E25">
        <v>24</v>
      </c>
      <c r="F25">
        <v>3</v>
      </c>
      <c r="I25" t="s">
        <v>131</v>
      </c>
    </row>
    <row r="26" spans="4:27" x14ac:dyDescent="0.25">
      <c r="D26">
        <v>8</v>
      </c>
      <c r="E26">
        <v>12</v>
      </c>
      <c r="F26">
        <v>1</v>
      </c>
      <c r="I26" t="s">
        <v>104</v>
      </c>
    </row>
    <row r="27" spans="4:27" x14ac:dyDescent="0.25">
      <c r="D27">
        <v>8</v>
      </c>
      <c r="E27">
        <v>12</v>
      </c>
      <c r="F27">
        <v>1</v>
      </c>
      <c r="I27" t="s">
        <v>103</v>
      </c>
    </row>
    <row r="28" spans="4:27" x14ac:dyDescent="0.25">
      <c r="D28">
        <v>4</v>
      </c>
      <c r="E28">
        <v>8</v>
      </c>
      <c r="F28">
        <v>1</v>
      </c>
      <c r="I28" t="s">
        <v>102</v>
      </c>
    </row>
    <row r="29" spans="4:27" x14ac:dyDescent="0.25">
      <c r="D29">
        <v>8</v>
      </c>
      <c r="E29">
        <v>12</v>
      </c>
      <c r="F29">
        <v>1</v>
      </c>
      <c r="I29" t="s">
        <v>117</v>
      </c>
    </row>
    <row r="30" spans="4:27" x14ac:dyDescent="0.25">
      <c r="D30">
        <v>16</v>
      </c>
      <c r="E30">
        <v>24</v>
      </c>
      <c r="F30">
        <v>2</v>
      </c>
      <c r="I30" t="s">
        <v>130</v>
      </c>
    </row>
    <row r="32" spans="4:27" x14ac:dyDescent="0.25">
      <c r="I32" s="9" t="s">
        <v>20</v>
      </c>
    </row>
    <row r="33" spans="4:24" x14ac:dyDescent="0.25">
      <c r="D33">
        <v>8</v>
      </c>
      <c r="E33">
        <v>12</v>
      </c>
      <c r="F33">
        <v>1</v>
      </c>
      <c r="I33" s="32" t="s">
        <v>111</v>
      </c>
    </row>
    <row r="34" spans="4:24" x14ac:dyDescent="0.25">
      <c r="W34" s="5"/>
      <c r="X34" s="5"/>
    </row>
    <row r="35" spans="4:24" x14ac:dyDescent="0.25">
      <c r="I35" s="9"/>
    </row>
    <row r="36" spans="4:24" x14ac:dyDescent="0.25">
      <c r="I36" s="9" t="s">
        <v>115</v>
      </c>
      <c r="P36" t="s">
        <v>132</v>
      </c>
    </row>
    <row r="37" spans="4:24" x14ac:dyDescent="0.25">
      <c r="D37">
        <v>8</v>
      </c>
      <c r="E37">
        <v>12</v>
      </c>
      <c r="F37">
        <v>1</v>
      </c>
      <c r="I37" t="s">
        <v>116</v>
      </c>
      <c r="P37" s="5">
        <f>SUM(E37:E49)*E4*E6</f>
        <v>15500</v>
      </c>
      <c r="Q37" t="s">
        <v>133</v>
      </c>
    </row>
    <row r="38" spans="4:24" x14ac:dyDescent="0.25">
      <c r="D38">
        <v>4</v>
      </c>
      <c r="E38">
        <v>6</v>
      </c>
      <c r="F38">
        <v>1</v>
      </c>
      <c r="I38" t="s">
        <v>118</v>
      </c>
    </row>
    <row r="39" spans="4:24" x14ac:dyDescent="0.25">
      <c r="D39">
        <v>3</v>
      </c>
      <c r="E39">
        <v>6</v>
      </c>
      <c r="F39">
        <v>1</v>
      </c>
      <c r="I39" t="s">
        <v>119</v>
      </c>
    </row>
    <row r="40" spans="4:24" x14ac:dyDescent="0.25">
      <c r="D40">
        <v>3</v>
      </c>
      <c r="E40">
        <v>6</v>
      </c>
      <c r="F40">
        <v>1</v>
      </c>
      <c r="I40" t="s">
        <v>120</v>
      </c>
    </row>
    <row r="41" spans="4:24" x14ac:dyDescent="0.25">
      <c r="D41">
        <v>3</v>
      </c>
      <c r="E41">
        <v>6</v>
      </c>
      <c r="F41">
        <v>1</v>
      </c>
      <c r="I41" t="s">
        <v>129</v>
      </c>
    </row>
    <row r="42" spans="4:24" x14ac:dyDescent="0.25">
      <c r="D42">
        <v>3</v>
      </c>
      <c r="E42">
        <v>6</v>
      </c>
      <c r="F42">
        <v>1</v>
      </c>
      <c r="I42" t="s">
        <v>121</v>
      </c>
    </row>
    <row r="43" spans="4:24" x14ac:dyDescent="0.25">
      <c r="D43">
        <v>3</v>
      </c>
      <c r="E43">
        <v>6</v>
      </c>
      <c r="F43">
        <v>1</v>
      </c>
      <c r="I43" t="s">
        <v>122</v>
      </c>
    </row>
    <row r="44" spans="4:24" x14ac:dyDescent="0.25">
      <c r="D44">
        <v>3</v>
      </c>
      <c r="E44">
        <v>6</v>
      </c>
      <c r="F44">
        <v>1</v>
      </c>
      <c r="I44" t="s">
        <v>123</v>
      </c>
    </row>
    <row r="45" spans="4:24" x14ac:dyDescent="0.25">
      <c r="D45">
        <v>3</v>
      </c>
      <c r="E45">
        <v>6</v>
      </c>
      <c r="F45">
        <v>1</v>
      </c>
      <c r="I45" t="s">
        <v>124</v>
      </c>
      <c r="W45" s="5"/>
      <c r="X45" s="5"/>
    </row>
    <row r="46" spans="4:24" x14ac:dyDescent="0.25">
      <c r="D46">
        <v>3</v>
      </c>
      <c r="E46">
        <v>6</v>
      </c>
      <c r="F46">
        <v>1</v>
      </c>
      <c r="I46" t="s">
        <v>125</v>
      </c>
    </row>
    <row r="47" spans="4:24" x14ac:dyDescent="0.25">
      <c r="D47">
        <v>3</v>
      </c>
      <c r="E47">
        <v>6</v>
      </c>
      <c r="F47">
        <v>1</v>
      </c>
      <c r="I47" t="s">
        <v>126</v>
      </c>
    </row>
    <row r="48" spans="4:24" x14ac:dyDescent="0.25">
      <c r="D48">
        <v>2</v>
      </c>
      <c r="E48">
        <v>4</v>
      </c>
      <c r="F48">
        <v>1</v>
      </c>
      <c r="I48" t="s">
        <v>128</v>
      </c>
    </row>
    <row r="49" spans="1:23" x14ac:dyDescent="0.25">
      <c r="D49">
        <v>2</v>
      </c>
      <c r="E49">
        <v>4</v>
      </c>
      <c r="I49" t="s">
        <v>127</v>
      </c>
    </row>
    <row r="57" spans="1:23" x14ac:dyDescent="0.25">
      <c r="A57" t="s">
        <v>35</v>
      </c>
    </row>
    <row r="62" spans="1:23" x14ac:dyDescent="0.25">
      <c r="V62" s="2"/>
      <c r="W62" s="2"/>
    </row>
    <row r="63" spans="1:23" x14ac:dyDescent="0.25">
      <c r="V63" s="2"/>
      <c r="W63" s="2"/>
    </row>
    <row r="64" spans="1:23" x14ac:dyDescent="0.25">
      <c r="V64" s="2"/>
      <c r="W64" s="2"/>
    </row>
    <row r="65" spans="4:26" x14ac:dyDescent="0.25">
      <c r="V65" s="2"/>
      <c r="W65" s="2"/>
    </row>
    <row r="66" spans="4:26" x14ac:dyDescent="0.25">
      <c r="V66" s="2"/>
      <c r="W66" s="2"/>
      <c r="Y66" s="5"/>
      <c r="Z66" s="5"/>
    </row>
    <row r="69" spans="4:26" x14ac:dyDescent="0.25">
      <c r="V69" s="2"/>
      <c r="W69" s="2"/>
    </row>
    <row r="70" spans="4:26" x14ac:dyDescent="0.25">
      <c r="V70" s="2"/>
      <c r="W70" s="2"/>
    </row>
    <row r="71" spans="4:26" x14ac:dyDescent="0.25">
      <c r="V71" s="2"/>
      <c r="W71" s="2"/>
    </row>
    <row r="72" spans="4:26" x14ac:dyDescent="0.25">
      <c r="V72" s="2"/>
      <c r="W72" s="2"/>
    </row>
    <row r="73" spans="4:26" x14ac:dyDescent="0.25">
      <c r="D73" s="10"/>
      <c r="E73" s="10"/>
      <c r="V73" s="2"/>
      <c r="W73" s="2"/>
      <c r="Y73" s="5"/>
      <c r="Z73" s="5"/>
    </row>
    <row r="74" spans="4:26" x14ac:dyDescent="0.25">
      <c r="D74" s="10"/>
      <c r="E74" s="10"/>
    </row>
    <row r="85" spans="9:23" ht="18.75" x14ac:dyDescent="0.3">
      <c r="I85" s="8"/>
      <c r="V85" s="2"/>
      <c r="W85" s="2"/>
    </row>
    <row r="86" spans="9:23" x14ac:dyDescent="0.25">
      <c r="V86" s="2"/>
      <c r="W86" s="2"/>
    </row>
    <row r="87" spans="9:23" x14ac:dyDescent="0.25">
      <c r="V87" s="2"/>
      <c r="W87" s="2"/>
    </row>
    <row r="88" spans="9:23" x14ac:dyDescent="0.25">
      <c r="V88" s="2"/>
      <c r="W88" s="2"/>
    </row>
    <row r="89" spans="9:23" x14ac:dyDescent="0.25">
      <c r="V89" s="2"/>
      <c r="W89" s="2"/>
    </row>
  </sheetData>
  <mergeCells count="2">
    <mergeCell ref="N1:P1"/>
    <mergeCell ref="R1:T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52"/>
  <sheetViews>
    <sheetView topLeftCell="A7" workbookViewId="0">
      <selection activeCell="D37" sqref="D37"/>
    </sheetView>
  </sheetViews>
  <sheetFormatPr defaultRowHeight="15" x14ac:dyDescent="0.25"/>
  <cols>
    <col min="3" max="3" width="24.140625" customWidth="1"/>
    <col min="4" max="4" width="13.140625" customWidth="1"/>
    <col min="5" max="11" width="7.28515625" style="12" bestFit="1" customWidth="1"/>
  </cols>
  <sheetData>
    <row r="3" spans="3:23" x14ac:dyDescent="0.25">
      <c r="C3" s="24" t="s">
        <v>43</v>
      </c>
      <c r="D3" s="24" t="s">
        <v>44</v>
      </c>
      <c r="E3" s="24" t="s">
        <v>45</v>
      </c>
    </row>
    <row r="4" spans="3:23" x14ac:dyDescent="0.25">
      <c r="C4" s="23">
        <v>42158</v>
      </c>
      <c r="D4" s="12" t="s">
        <v>46</v>
      </c>
      <c r="E4" s="12">
        <v>4</v>
      </c>
    </row>
    <row r="5" spans="3:23" x14ac:dyDescent="0.25">
      <c r="C5" s="23">
        <v>42159</v>
      </c>
      <c r="D5" s="12" t="s">
        <v>46</v>
      </c>
      <c r="E5" s="12">
        <v>8</v>
      </c>
    </row>
    <row r="6" spans="3:23" x14ac:dyDescent="0.25">
      <c r="C6" s="23">
        <v>42190</v>
      </c>
      <c r="D6" s="12" t="s">
        <v>47</v>
      </c>
      <c r="E6" s="12">
        <v>8</v>
      </c>
    </row>
    <row r="14" spans="3:23" ht="30.75" customHeight="1" x14ac:dyDescent="0.25">
      <c r="C14" s="26" t="s">
        <v>48</v>
      </c>
      <c r="D14" s="26"/>
      <c r="E14" s="27" t="s">
        <v>75</v>
      </c>
      <c r="F14" s="27" t="s">
        <v>76</v>
      </c>
      <c r="G14" s="27" t="s">
        <v>77</v>
      </c>
      <c r="H14" s="27" t="s">
        <v>78</v>
      </c>
      <c r="I14" s="27" t="s">
        <v>79</v>
      </c>
      <c r="J14" s="27" t="s">
        <v>80</v>
      </c>
      <c r="K14" s="27" t="s">
        <v>81</v>
      </c>
      <c r="L14" s="27" t="s">
        <v>82</v>
      </c>
      <c r="M14" s="27" t="s">
        <v>83</v>
      </c>
      <c r="N14" s="27" t="s">
        <v>84</v>
      </c>
      <c r="O14" s="27" t="s">
        <v>85</v>
      </c>
      <c r="P14" s="27" t="s">
        <v>86</v>
      </c>
      <c r="Q14" s="27" t="s">
        <v>87</v>
      </c>
      <c r="R14" s="27" t="s">
        <v>88</v>
      </c>
      <c r="S14" s="27" t="s">
        <v>89</v>
      </c>
      <c r="T14" s="26" t="s">
        <v>49</v>
      </c>
      <c r="U14" s="26" t="s">
        <v>50</v>
      </c>
      <c r="V14" s="26" t="s">
        <v>51</v>
      </c>
      <c r="W14" s="26" t="s">
        <v>52</v>
      </c>
    </row>
    <row r="15" spans="3:23" x14ac:dyDescent="0.25">
      <c r="C15" s="39" t="s">
        <v>56</v>
      </c>
      <c r="D15" s="28" t="s">
        <v>53</v>
      </c>
      <c r="E15" s="29" t="s">
        <v>58</v>
      </c>
      <c r="F15" s="29" t="s">
        <v>59</v>
      </c>
      <c r="G15" s="29" t="s">
        <v>60</v>
      </c>
      <c r="H15" s="29" t="s">
        <v>61</v>
      </c>
      <c r="I15" s="29" t="s">
        <v>59</v>
      </c>
      <c r="J15" s="29" t="s">
        <v>59</v>
      </c>
      <c r="K15" s="29" t="s">
        <v>59</v>
      </c>
      <c r="L15" s="29" t="s">
        <v>58</v>
      </c>
      <c r="M15" s="29" t="s">
        <v>59</v>
      </c>
      <c r="N15" s="29" t="s">
        <v>60</v>
      </c>
      <c r="O15" s="29" t="s">
        <v>61</v>
      </c>
      <c r="P15" s="29" t="s">
        <v>59</v>
      </c>
      <c r="Q15" s="29" t="s">
        <v>59</v>
      </c>
      <c r="R15" s="29" t="s">
        <v>59</v>
      </c>
      <c r="S15" s="29" t="s">
        <v>59</v>
      </c>
      <c r="T15" s="25"/>
      <c r="U15" s="25"/>
      <c r="V15" s="25"/>
      <c r="W15" s="25"/>
    </row>
    <row r="16" spans="3:23" x14ac:dyDescent="0.25">
      <c r="C16" s="39"/>
      <c r="D16" s="28" t="s">
        <v>54</v>
      </c>
      <c r="E16" s="29" t="s">
        <v>62</v>
      </c>
      <c r="F16" s="29" t="s">
        <v>63</v>
      </c>
      <c r="G16" s="29" t="s">
        <v>64</v>
      </c>
      <c r="H16" s="29" t="s">
        <v>65</v>
      </c>
      <c r="I16" s="29" t="s">
        <v>66</v>
      </c>
      <c r="J16" s="29" t="s">
        <v>67</v>
      </c>
      <c r="K16" s="29" t="s">
        <v>68</v>
      </c>
      <c r="L16" s="29" t="s">
        <v>62</v>
      </c>
      <c r="M16" s="29" t="s">
        <v>63</v>
      </c>
      <c r="N16" s="29" t="s">
        <v>64</v>
      </c>
      <c r="O16" s="29" t="s">
        <v>65</v>
      </c>
      <c r="P16" s="29" t="s">
        <v>66</v>
      </c>
      <c r="Q16" s="29" t="s">
        <v>67</v>
      </c>
      <c r="R16" s="29" t="s">
        <v>68</v>
      </c>
      <c r="S16" s="29" t="s">
        <v>68</v>
      </c>
      <c r="T16" s="25"/>
      <c r="U16" s="25"/>
      <c r="V16" s="25"/>
      <c r="W16" s="25"/>
    </row>
    <row r="17" spans="3:23" x14ac:dyDescent="0.25">
      <c r="C17" s="39"/>
      <c r="D17" s="28" t="s">
        <v>74</v>
      </c>
      <c r="E17" s="29" t="s">
        <v>69</v>
      </c>
      <c r="F17" s="29" t="s">
        <v>69</v>
      </c>
      <c r="G17" s="29" t="s">
        <v>69</v>
      </c>
      <c r="H17" s="29" t="s">
        <v>69</v>
      </c>
      <c r="I17" s="29" t="s">
        <v>70</v>
      </c>
      <c r="J17" s="29" t="s">
        <v>70</v>
      </c>
      <c r="K17" s="29" t="s">
        <v>69</v>
      </c>
      <c r="L17" s="29" t="s">
        <v>69</v>
      </c>
      <c r="M17" s="29" t="s">
        <v>69</v>
      </c>
      <c r="N17" s="29" t="s">
        <v>69</v>
      </c>
      <c r="O17" s="29" t="s">
        <v>69</v>
      </c>
      <c r="P17" s="29" t="s">
        <v>70</v>
      </c>
      <c r="Q17" s="29" t="s">
        <v>70</v>
      </c>
      <c r="R17" s="29" t="s">
        <v>69</v>
      </c>
      <c r="S17" s="29" t="s">
        <v>69</v>
      </c>
      <c r="T17" s="25"/>
      <c r="U17" s="25"/>
      <c r="V17" s="25"/>
      <c r="W17" s="25"/>
    </row>
    <row r="18" spans="3:23" x14ac:dyDescent="0.25">
      <c r="C18" s="39"/>
      <c r="D18" s="28" t="s">
        <v>55</v>
      </c>
      <c r="E18" s="29">
        <v>8.5</v>
      </c>
      <c r="F18" s="29">
        <v>8.75</v>
      </c>
      <c r="G18" s="29">
        <v>11.75</v>
      </c>
      <c r="H18" s="29">
        <v>14.25</v>
      </c>
      <c r="I18" s="29">
        <v>17.75</v>
      </c>
      <c r="J18" s="29">
        <v>9</v>
      </c>
      <c r="K18" s="29">
        <v>8.5</v>
      </c>
      <c r="L18" s="29">
        <v>8.5</v>
      </c>
      <c r="M18" s="29">
        <v>8.75</v>
      </c>
      <c r="N18" s="29">
        <v>11.75</v>
      </c>
      <c r="O18" s="29">
        <v>14.25</v>
      </c>
      <c r="P18" s="29">
        <v>17.75</v>
      </c>
      <c r="Q18" s="29">
        <v>9</v>
      </c>
      <c r="R18" s="29">
        <v>8.5</v>
      </c>
      <c r="S18" s="29">
        <v>8.5</v>
      </c>
      <c r="T18" s="25">
        <f>SUM(M18:S18)</f>
        <v>78.5</v>
      </c>
      <c r="U18" s="29">
        <v>40</v>
      </c>
      <c r="V18" s="29">
        <v>30</v>
      </c>
      <c r="W18" s="29">
        <v>8.5</v>
      </c>
    </row>
    <row r="19" spans="3:23" x14ac:dyDescent="0.25">
      <c r="C19" s="39" t="s">
        <v>57</v>
      </c>
      <c r="D19" s="28" t="s">
        <v>53</v>
      </c>
      <c r="E19" s="29" t="s">
        <v>58</v>
      </c>
      <c r="F19" s="29" t="s">
        <v>59</v>
      </c>
      <c r="G19" s="29" t="s">
        <v>60</v>
      </c>
      <c r="H19" s="29" t="s">
        <v>61</v>
      </c>
      <c r="I19" s="29" t="s">
        <v>59</v>
      </c>
      <c r="J19" s="29" t="s">
        <v>59</v>
      </c>
      <c r="K19" s="29" t="s">
        <v>59</v>
      </c>
      <c r="L19" s="29" t="s">
        <v>58</v>
      </c>
      <c r="M19" s="29" t="s">
        <v>59</v>
      </c>
      <c r="N19" s="29" t="s">
        <v>60</v>
      </c>
      <c r="O19" s="29" t="s">
        <v>61</v>
      </c>
      <c r="P19" s="29" t="s">
        <v>59</v>
      </c>
      <c r="Q19" s="29" t="s">
        <v>59</v>
      </c>
      <c r="R19" s="29" t="s">
        <v>59</v>
      </c>
      <c r="S19" s="29" t="s">
        <v>59</v>
      </c>
      <c r="T19" s="25"/>
      <c r="U19" s="25"/>
      <c r="V19" s="25"/>
      <c r="W19" s="25"/>
    </row>
    <row r="20" spans="3:23" x14ac:dyDescent="0.25">
      <c r="C20" s="39"/>
      <c r="D20" s="28" t="s">
        <v>54</v>
      </c>
      <c r="E20" s="29" t="s">
        <v>62</v>
      </c>
      <c r="F20" s="29" t="s">
        <v>63</v>
      </c>
      <c r="G20" s="29" t="s">
        <v>64</v>
      </c>
      <c r="H20" s="29" t="s">
        <v>65</v>
      </c>
      <c r="I20" s="29" t="s">
        <v>66</v>
      </c>
      <c r="J20" s="29" t="s">
        <v>67</v>
      </c>
      <c r="K20" s="29" t="s">
        <v>68</v>
      </c>
      <c r="L20" s="29" t="s">
        <v>62</v>
      </c>
      <c r="M20" s="29" t="s">
        <v>63</v>
      </c>
      <c r="N20" s="29" t="s">
        <v>64</v>
      </c>
      <c r="O20" s="29" t="s">
        <v>65</v>
      </c>
      <c r="P20" s="29" t="s">
        <v>66</v>
      </c>
      <c r="Q20" s="29" t="s">
        <v>67</v>
      </c>
      <c r="R20" s="29" t="s">
        <v>68</v>
      </c>
      <c r="S20" s="29" t="s">
        <v>68</v>
      </c>
      <c r="T20" s="25"/>
      <c r="U20" s="25"/>
      <c r="V20" s="25"/>
      <c r="W20" s="25"/>
    </row>
    <row r="21" spans="3:23" x14ac:dyDescent="0.25">
      <c r="C21" s="39"/>
      <c r="D21" s="28" t="s">
        <v>74</v>
      </c>
      <c r="E21" s="29" t="s">
        <v>69</v>
      </c>
      <c r="F21" s="29" t="s">
        <v>69</v>
      </c>
      <c r="G21" s="29" t="s">
        <v>69</v>
      </c>
      <c r="H21" s="29" t="s">
        <v>69</v>
      </c>
      <c r="I21" s="29" t="s">
        <v>70</v>
      </c>
      <c r="J21" s="29" t="s">
        <v>70</v>
      </c>
      <c r="K21" s="29" t="s">
        <v>69</v>
      </c>
      <c r="L21" s="29" t="s">
        <v>69</v>
      </c>
      <c r="M21" s="29" t="s">
        <v>69</v>
      </c>
      <c r="N21" s="29" t="s">
        <v>69</v>
      </c>
      <c r="O21" s="29" t="s">
        <v>69</v>
      </c>
      <c r="P21" s="29" t="s">
        <v>70</v>
      </c>
      <c r="Q21" s="29" t="s">
        <v>70</v>
      </c>
      <c r="R21" s="29" t="s">
        <v>69</v>
      </c>
      <c r="S21" s="29" t="s">
        <v>69</v>
      </c>
      <c r="T21" s="25"/>
      <c r="U21" s="25"/>
      <c r="V21" s="25"/>
      <c r="W21" s="25"/>
    </row>
    <row r="22" spans="3:23" x14ac:dyDescent="0.25">
      <c r="C22" s="39"/>
      <c r="D22" s="28" t="s">
        <v>55</v>
      </c>
      <c r="E22" s="29">
        <v>8.5</v>
      </c>
      <c r="F22" s="29">
        <v>8.75</v>
      </c>
      <c r="G22" s="29">
        <v>11.75</v>
      </c>
      <c r="H22" s="29">
        <v>14.25</v>
      </c>
      <c r="I22" s="29">
        <v>17.75</v>
      </c>
      <c r="J22" s="29">
        <v>9</v>
      </c>
      <c r="K22" s="29">
        <v>8.5</v>
      </c>
      <c r="L22" s="29">
        <v>8.5</v>
      </c>
      <c r="M22" s="29">
        <v>8.75</v>
      </c>
      <c r="N22" s="29">
        <v>11.75</v>
      </c>
      <c r="O22" s="29">
        <v>14.25</v>
      </c>
      <c r="P22" s="29">
        <v>17.75</v>
      </c>
      <c r="Q22" s="29">
        <v>9</v>
      </c>
      <c r="R22" s="29">
        <v>8.5</v>
      </c>
      <c r="S22" s="29">
        <v>8.5</v>
      </c>
      <c r="T22" s="25">
        <f>SUM(M22:S22)</f>
        <v>78.5</v>
      </c>
      <c r="U22" s="29">
        <v>40</v>
      </c>
      <c r="V22" s="29">
        <v>30</v>
      </c>
      <c r="W22" s="29">
        <v>8.5</v>
      </c>
    </row>
    <row r="23" spans="3:23" x14ac:dyDescent="0.25">
      <c r="C23" s="39" t="s">
        <v>71</v>
      </c>
      <c r="D23" s="28" t="s">
        <v>53</v>
      </c>
      <c r="E23" s="29" t="s">
        <v>58</v>
      </c>
      <c r="F23" s="29" t="s">
        <v>59</v>
      </c>
      <c r="G23" s="29" t="s">
        <v>60</v>
      </c>
      <c r="H23" s="29" t="s">
        <v>61</v>
      </c>
      <c r="I23" s="29" t="s">
        <v>59</v>
      </c>
      <c r="J23" s="29" t="s">
        <v>59</v>
      </c>
      <c r="K23" s="29" t="s">
        <v>59</v>
      </c>
      <c r="L23" s="29" t="s">
        <v>58</v>
      </c>
      <c r="M23" s="29" t="s">
        <v>59</v>
      </c>
      <c r="N23" s="29" t="s">
        <v>60</v>
      </c>
      <c r="O23" s="29" t="s">
        <v>61</v>
      </c>
      <c r="P23" s="29" t="s">
        <v>59</v>
      </c>
      <c r="Q23" s="29" t="s">
        <v>59</v>
      </c>
      <c r="R23" s="29" t="s">
        <v>59</v>
      </c>
      <c r="S23" s="29" t="s">
        <v>59</v>
      </c>
      <c r="T23" s="25"/>
      <c r="U23" s="25"/>
      <c r="V23" s="25"/>
      <c r="W23" s="25"/>
    </row>
    <row r="24" spans="3:23" x14ac:dyDescent="0.25">
      <c r="C24" s="39"/>
      <c r="D24" s="28" t="s">
        <v>54</v>
      </c>
      <c r="E24" s="29" t="s">
        <v>62</v>
      </c>
      <c r="F24" s="29" t="s">
        <v>63</v>
      </c>
      <c r="G24" s="29" t="s">
        <v>64</v>
      </c>
      <c r="H24" s="29" t="s">
        <v>65</v>
      </c>
      <c r="I24" s="29" t="s">
        <v>66</v>
      </c>
      <c r="J24" s="29" t="s">
        <v>67</v>
      </c>
      <c r="K24" s="29" t="s">
        <v>68</v>
      </c>
      <c r="L24" s="29" t="s">
        <v>62</v>
      </c>
      <c r="M24" s="29" t="s">
        <v>63</v>
      </c>
      <c r="N24" s="29" t="s">
        <v>64</v>
      </c>
      <c r="O24" s="29" t="s">
        <v>65</v>
      </c>
      <c r="P24" s="29" t="s">
        <v>66</v>
      </c>
      <c r="Q24" s="29" t="s">
        <v>67</v>
      </c>
      <c r="R24" s="29" t="s">
        <v>68</v>
      </c>
      <c r="S24" s="29" t="s">
        <v>68</v>
      </c>
      <c r="T24" s="25"/>
      <c r="U24" s="25"/>
      <c r="V24" s="25"/>
      <c r="W24" s="25"/>
    </row>
    <row r="25" spans="3:23" x14ac:dyDescent="0.25">
      <c r="C25" s="39"/>
      <c r="D25" s="28" t="s">
        <v>74</v>
      </c>
      <c r="E25" s="29" t="s">
        <v>69</v>
      </c>
      <c r="F25" s="29" t="s">
        <v>69</v>
      </c>
      <c r="G25" s="29" t="s">
        <v>69</v>
      </c>
      <c r="H25" s="29" t="s">
        <v>69</v>
      </c>
      <c r="I25" s="29" t="s">
        <v>70</v>
      </c>
      <c r="J25" s="29" t="s">
        <v>70</v>
      </c>
      <c r="K25" s="29" t="s">
        <v>69</v>
      </c>
      <c r="L25" s="29" t="s">
        <v>69</v>
      </c>
      <c r="M25" s="29" t="s">
        <v>69</v>
      </c>
      <c r="N25" s="29" t="s">
        <v>69</v>
      </c>
      <c r="O25" s="29" t="s">
        <v>69</v>
      </c>
      <c r="P25" s="29" t="s">
        <v>70</v>
      </c>
      <c r="Q25" s="29" t="s">
        <v>70</v>
      </c>
      <c r="R25" s="29" t="s">
        <v>69</v>
      </c>
      <c r="S25" s="29" t="s">
        <v>69</v>
      </c>
      <c r="T25" s="25"/>
      <c r="U25" s="25"/>
      <c r="V25" s="25"/>
      <c r="W25" s="25"/>
    </row>
    <row r="26" spans="3:23" x14ac:dyDescent="0.25">
      <c r="C26" s="39"/>
      <c r="D26" s="28" t="s">
        <v>55</v>
      </c>
      <c r="E26" s="29">
        <v>8.5</v>
      </c>
      <c r="F26" s="29">
        <v>8.75</v>
      </c>
      <c r="G26" s="29">
        <v>11.75</v>
      </c>
      <c r="H26" s="29">
        <v>14.25</v>
      </c>
      <c r="I26" s="29">
        <v>17.75</v>
      </c>
      <c r="J26" s="29">
        <v>9</v>
      </c>
      <c r="K26" s="29">
        <v>8.5</v>
      </c>
      <c r="L26" s="29">
        <v>8.5</v>
      </c>
      <c r="M26" s="29">
        <v>8.75</v>
      </c>
      <c r="N26" s="29">
        <v>11.75</v>
      </c>
      <c r="O26" s="29">
        <v>14.25</v>
      </c>
      <c r="P26" s="29">
        <v>17.75</v>
      </c>
      <c r="Q26" s="29">
        <v>9</v>
      </c>
      <c r="R26" s="29">
        <v>8.5</v>
      </c>
      <c r="S26" s="29">
        <v>8.5</v>
      </c>
      <c r="T26" s="25">
        <f>SUM(M26:S26)</f>
        <v>78.5</v>
      </c>
      <c r="U26" s="29">
        <v>40</v>
      </c>
      <c r="V26" s="29">
        <v>30</v>
      </c>
      <c r="W26" s="29">
        <v>8.5</v>
      </c>
    </row>
    <row r="27" spans="3:23" x14ac:dyDescent="0.25">
      <c r="C27" s="39" t="s">
        <v>72</v>
      </c>
      <c r="D27" s="28" t="s">
        <v>53</v>
      </c>
      <c r="E27" s="29" t="s">
        <v>58</v>
      </c>
      <c r="F27" s="29" t="s">
        <v>59</v>
      </c>
      <c r="G27" s="29" t="s">
        <v>60</v>
      </c>
      <c r="H27" s="29" t="s">
        <v>61</v>
      </c>
      <c r="I27" s="29" t="s">
        <v>59</v>
      </c>
      <c r="J27" s="29" t="s">
        <v>59</v>
      </c>
      <c r="K27" s="29" t="s">
        <v>59</v>
      </c>
      <c r="L27" s="29" t="s">
        <v>58</v>
      </c>
      <c r="M27" s="29" t="s">
        <v>59</v>
      </c>
      <c r="N27" s="29" t="s">
        <v>60</v>
      </c>
      <c r="O27" s="29" t="s">
        <v>61</v>
      </c>
      <c r="P27" s="29" t="s">
        <v>59</v>
      </c>
      <c r="Q27" s="29" t="s">
        <v>59</v>
      </c>
      <c r="R27" s="29" t="s">
        <v>59</v>
      </c>
      <c r="S27" s="29" t="s">
        <v>59</v>
      </c>
      <c r="T27" s="25"/>
      <c r="U27" s="25"/>
      <c r="V27" s="25"/>
      <c r="W27" s="25"/>
    </row>
    <row r="28" spans="3:23" x14ac:dyDescent="0.25">
      <c r="C28" s="39"/>
      <c r="D28" s="28" t="s">
        <v>54</v>
      </c>
      <c r="E28" s="29" t="s">
        <v>62</v>
      </c>
      <c r="F28" s="29" t="s">
        <v>63</v>
      </c>
      <c r="G28" s="29" t="s">
        <v>64</v>
      </c>
      <c r="H28" s="29" t="s">
        <v>65</v>
      </c>
      <c r="I28" s="29" t="s">
        <v>66</v>
      </c>
      <c r="J28" s="29" t="s">
        <v>67</v>
      </c>
      <c r="K28" s="29" t="s">
        <v>68</v>
      </c>
      <c r="L28" s="29" t="s">
        <v>62</v>
      </c>
      <c r="M28" s="29" t="s">
        <v>63</v>
      </c>
      <c r="N28" s="29" t="s">
        <v>64</v>
      </c>
      <c r="O28" s="29" t="s">
        <v>65</v>
      </c>
      <c r="P28" s="29" t="s">
        <v>66</v>
      </c>
      <c r="Q28" s="29" t="s">
        <v>67</v>
      </c>
      <c r="R28" s="29" t="s">
        <v>68</v>
      </c>
      <c r="S28" s="29" t="s">
        <v>68</v>
      </c>
      <c r="T28" s="25"/>
      <c r="U28" s="25"/>
      <c r="V28" s="25"/>
      <c r="W28" s="25"/>
    </row>
    <row r="29" spans="3:23" x14ac:dyDescent="0.25">
      <c r="C29" s="39"/>
      <c r="D29" s="28" t="s">
        <v>74</v>
      </c>
      <c r="E29" s="29" t="s">
        <v>69</v>
      </c>
      <c r="F29" s="29" t="s">
        <v>69</v>
      </c>
      <c r="G29" s="29" t="s">
        <v>69</v>
      </c>
      <c r="H29" s="29" t="s">
        <v>69</v>
      </c>
      <c r="I29" s="29" t="s">
        <v>70</v>
      </c>
      <c r="J29" s="29" t="s">
        <v>70</v>
      </c>
      <c r="K29" s="29" t="s">
        <v>69</v>
      </c>
      <c r="L29" s="29" t="s">
        <v>69</v>
      </c>
      <c r="M29" s="29" t="s">
        <v>69</v>
      </c>
      <c r="N29" s="29" t="s">
        <v>69</v>
      </c>
      <c r="O29" s="29" t="s">
        <v>69</v>
      </c>
      <c r="P29" s="29" t="s">
        <v>70</v>
      </c>
      <c r="Q29" s="29" t="s">
        <v>70</v>
      </c>
      <c r="R29" s="29" t="s">
        <v>69</v>
      </c>
      <c r="S29" s="29" t="s">
        <v>69</v>
      </c>
      <c r="T29" s="25"/>
      <c r="U29" s="25"/>
      <c r="V29" s="25"/>
      <c r="W29" s="25"/>
    </row>
    <row r="30" spans="3:23" x14ac:dyDescent="0.25">
      <c r="C30" s="39"/>
      <c r="D30" s="28" t="s">
        <v>55</v>
      </c>
      <c r="E30" s="29">
        <v>8.5</v>
      </c>
      <c r="F30" s="29">
        <v>8.75</v>
      </c>
      <c r="G30" s="29">
        <v>11.75</v>
      </c>
      <c r="H30" s="29">
        <v>14.25</v>
      </c>
      <c r="I30" s="29">
        <v>17.75</v>
      </c>
      <c r="J30" s="29">
        <v>9</v>
      </c>
      <c r="K30" s="29">
        <v>8.5</v>
      </c>
      <c r="L30" s="29">
        <v>8.5</v>
      </c>
      <c r="M30" s="29">
        <v>8.75</v>
      </c>
      <c r="N30" s="29">
        <v>11.75</v>
      </c>
      <c r="O30" s="29">
        <v>14.25</v>
      </c>
      <c r="P30" s="29">
        <v>17.75</v>
      </c>
      <c r="Q30" s="29">
        <v>9</v>
      </c>
      <c r="R30" s="29">
        <v>8.5</v>
      </c>
      <c r="S30" s="29">
        <v>8.5</v>
      </c>
      <c r="T30" s="25">
        <f>SUM(M30:S30)</f>
        <v>78.5</v>
      </c>
      <c r="U30" s="29">
        <v>40</v>
      </c>
      <c r="V30" s="29">
        <v>30</v>
      </c>
      <c r="W30" s="29">
        <v>8.5</v>
      </c>
    </row>
    <row r="31" spans="3:23" x14ac:dyDescent="0.25">
      <c r="T31" s="12"/>
      <c r="U31" s="12"/>
    </row>
    <row r="36" spans="10:13" x14ac:dyDescent="0.25">
      <c r="J36" s="26" t="s">
        <v>49</v>
      </c>
      <c r="K36" s="26" t="s">
        <v>50</v>
      </c>
      <c r="L36" s="26" t="s">
        <v>51</v>
      </c>
      <c r="M36" s="26" t="s">
        <v>52</v>
      </c>
    </row>
    <row r="37" spans="10:13" x14ac:dyDescent="0.25">
      <c r="J37" s="25"/>
      <c r="K37" s="25"/>
      <c r="L37" s="25"/>
      <c r="M37" s="25"/>
    </row>
    <row r="38" spans="10:13" x14ac:dyDescent="0.25">
      <c r="J38" s="25"/>
      <c r="K38" s="25"/>
      <c r="L38" s="25"/>
      <c r="M38" s="25"/>
    </row>
    <row r="39" spans="10:13" x14ac:dyDescent="0.25">
      <c r="J39" s="25"/>
      <c r="K39" s="25"/>
      <c r="L39" s="25"/>
      <c r="M39" s="25"/>
    </row>
    <row r="40" spans="10:13" x14ac:dyDescent="0.25">
      <c r="J40" s="25">
        <f>SUM(C40:I40)</f>
        <v>0</v>
      </c>
      <c r="K40" s="29">
        <v>40</v>
      </c>
      <c r="L40" s="29">
        <v>30</v>
      </c>
      <c r="M40" s="29">
        <v>8.5</v>
      </c>
    </row>
    <row r="41" spans="10:13" x14ac:dyDescent="0.25">
      <c r="J41" s="25"/>
      <c r="K41" s="25"/>
      <c r="L41" s="25"/>
      <c r="M41" s="25"/>
    </row>
    <row r="42" spans="10:13" x14ac:dyDescent="0.25">
      <c r="J42" s="25"/>
      <c r="K42" s="25"/>
      <c r="L42" s="25"/>
      <c r="M42" s="25"/>
    </row>
    <row r="43" spans="10:13" x14ac:dyDescent="0.25">
      <c r="J43" s="25"/>
      <c r="K43" s="25"/>
      <c r="L43" s="25"/>
      <c r="M43" s="25"/>
    </row>
    <row r="44" spans="10:13" x14ac:dyDescent="0.25">
      <c r="J44" s="25">
        <f>SUM(C44:I44)</f>
        <v>0</v>
      </c>
      <c r="K44" s="29">
        <v>40</v>
      </c>
      <c r="L44" s="29">
        <v>30</v>
      </c>
      <c r="M44" s="29">
        <v>8.5</v>
      </c>
    </row>
    <row r="45" spans="10:13" x14ac:dyDescent="0.25">
      <c r="J45" s="25"/>
      <c r="K45" s="25"/>
      <c r="L45" s="25"/>
      <c r="M45" s="25"/>
    </row>
    <row r="46" spans="10:13" x14ac:dyDescent="0.25">
      <c r="J46" s="25"/>
      <c r="K46" s="25"/>
      <c r="L46" s="25"/>
      <c r="M46" s="25"/>
    </row>
    <row r="47" spans="10:13" x14ac:dyDescent="0.25">
      <c r="J47" s="25"/>
      <c r="K47" s="25"/>
      <c r="L47" s="25"/>
      <c r="M47" s="25"/>
    </row>
    <row r="48" spans="10:13" x14ac:dyDescent="0.25">
      <c r="J48" s="25">
        <f>SUM(C48:I48)</f>
        <v>0</v>
      </c>
      <c r="K48" s="29">
        <v>40</v>
      </c>
      <c r="L48" s="29">
        <v>30</v>
      </c>
      <c r="M48" s="29">
        <v>8.5</v>
      </c>
    </row>
    <row r="49" spans="10:13" x14ac:dyDescent="0.25">
      <c r="J49" s="25"/>
      <c r="K49" s="25"/>
      <c r="L49" s="25"/>
      <c r="M49" s="25"/>
    </row>
    <row r="50" spans="10:13" x14ac:dyDescent="0.25">
      <c r="J50" s="25"/>
      <c r="K50" s="25"/>
      <c r="L50" s="25"/>
      <c r="M50" s="25"/>
    </row>
    <row r="51" spans="10:13" x14ac:dyDescent="0.25">
      <c r="J51" s="25"/>
      <c r="K51" s="25"/>
      <c r="L51" s="25"/>
      <c r="M51" s="25"/>
    </row>
    <row r="52" spans="10:13" x14ac:dyDescent="0.25">
      <c r="J52" s="25">
        <f>SUM(C52:I52)</f>
        <v>0</v>
      </c>
      <c r="K52" s="29">
        <v>40</v>
      </c>
      <c r="L52" s="29">
        <v>30</v>
      </c>
      <c r="M52" s="29">
        <v>8.5</v>
      </c>
    </row>
  </sheetData>
  <mergeCells count="4">
    <mergeCell ref="C15:C18"/>
    <mergeCell ref="C19:C22"/>
    <mergeCell ref="C23:C26"/>
    <mergeCell ref="C27:C30"/>
  </mergeCells>
  <hyperlinks>
    <hyperlink ref="C15:C18" r:id="rId1" display="Jones, Timothy"/>
    <hyperlink ref="C19:C22" r:id="rId2" display="Jones, Timothy"/>
    <hyperlink ref="C23:C26" r:id="rId3" display="Jones, Timothy"/>
    <hyperlink ref="C27:C30" r:id="rId4" display="Jones, Timothy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13" sqref="E13"/>
    </sheetView>
  </sheetViews>
  <sheetFormatPr defaultRowHeight="15" x14ac:dyDescent="0.25"/>
  <sheetData>
    <row r="1" spans="1:3" x14ac:dyDescent="0.25">
      <c r="A1">
        <v>3.5324</v>
      </c>
      <c r="B1">
        <v>3.5445000000000002</v>
      </c>
      <c r="C1">
        <v>3.5343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Estimate</vt:lpstr>
      <vt:lpstr>EP Estimate</vt:lpstr>
      <vt:lpstr>BB Estimate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2015-09-29T00:47:09Z</dcterms:modified>
</cp:coreProperties>
</file>