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rcher\Downloads\"/>
    </mc:Choice>
  </mc:AlternateContent>
  <bookViews>
    <workbookView xWindow="0" yWindow="0" windowWidth="20490" windowHeight="7755" activeTab="4"/>
  </bookViews>
  <sheets>
    <sheet name="Sheet5" sheetId="5" r:id="rId1"/>
    <sheet name="Cost" sheetId="10" r:id="rId2"/>
    <sheet name="Sugar" sheetId="8" r:id="rId3"/>
    <sheet name="2ndary" sheetId="11" r:id="rId4"/>
    <sheet name="hops" sheetId="12" r:id="rId5"/>
    <sheet name="log" sheetId="6" r:id="rId6"/>
    <sheet name="backend" sheetId="7" r:id="rId7"/>
  </sheets>
  <definedNames>
    <definedName name="_xlcn.WorksheetConnection_Drinks.xlsxBulldog1" hidden="1">Bulldog[]</definedName>
    <definedName name="_xlcn.WorksheetConnection_Drinks.xlsxTable31" hidden="1">Table3[]</definedName>
    <definedName name="_xlcn.WorksheetConnection_Drinks.xlsxYoungs1" hidden="1">Youngs[]</definedName>
    <definedName name="cleaning1">cleaning[]</definedName>
    <definedName name="Manufacts1">ManUfacts[]</definedName>
    <definedName name="primingTab">priming[]</definedName>
    <definedName name="sugars1">sugars[]</definedName>
    <definedName name="waterTab">water[]</definedName>
  </definedNames>
  <calcPr calcId="152511"/>
  <pivotCaches>
    <pivotCache cacheId="136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-bbc8ece0-dd9a-4550-afca-8fb4489feeba" name="Table3" connection="WorksheetConnection_Drinks.xlsx!Table3"/>
          <x15:modelTable id="Bulldog-a4616c8e-44b5-4dea-95a0-26e1074e66f9" name="Bulldog" connection="WorksheetConnection_Drinks.xlsx!Bulldog"/>
          <x15:modelTable id="Youngs-4b520ef6-6bd2-49d1-b8f9-0b2f8f7fc26d" name="Youngs" connection="WorksheetConnection_Drinks.xlsx!Youngs"/>
        </x15:modelTables>
      </x15:dataModel>
    </ext>
  </extLst>
</workbook>
</file>

<file path=xl/calcChain.xml><?xml version="1.0" encoding="utf-8"?>
<calcChain xmlns="http://schemas.openxmlformats.org/spreadsheetml/2006/main">
  <c r="X2" i="6" l="1"/>
  <c r="X3" i="6"/>
  <c r="X4" i="6"/>
  <c r="X5" i="6"/>
  <c r="X6" i="6"/>
  <c r="X7" i="6"/>
  <c r="X8" i="6"/>
  <c r="X9" i="6"/>
  <c r="X10" i="6"/>
  <c r="X11" i="6"/>
  <c r="O2" i="6"/>
  <c r="O3" i="6"/>
  <c r="O4" i="6"/>
  <c r="O5" i="6"/>
  <c r="O6" i="6"/>
  <c r="O7" i="6"/>
  <c r="O8" i="6"/>
  <c r="O9" i="6"/>
  <c r="O10" i="6"/>
  <c r="O11" i="6"/>
  <c r="T25" i="5" l="1"/>
  <c r="V25" i="5"/>
  <c r="U25" i="5"/>
  <c r="Q25" i="5" l="1"/>
  <c r="O25" i="5"/>
  <c r="A3" i="5" l="1"/>
  <c r="B4" i="5" l="1"/>
  <c r="B5" i="5" l="1"/>
  <c r="B6" i="5" l="1"/>
  <c r="A6" i="5" s="1"/>
  <c r="B7" i="5" l="1"/>
  <c r="B8" i="5" l="1"/>
  <c r="B9" i="5" l="1"/>
  <c r="B10" i="5" l="1"/>
  <c r="B11" i="5" l="1"/>
  <c r="A11" i="5" s="1"/>
  <c r="B12" i="5" l="1"/>
  <c r="B13" i="5" l="1"/>
  <c r="B14" i="5" l="1"/>
  <c r="B15" i="5" l="1"/>
  <c r="A15" i="5" s="1"/>
  <c r="B16" i="5" l="1"/>
  <c r="B17" i="5" l="1"/>
  <c r="B18" i="5" l="1"/>
  <c r="B19" i="5" l="1"/>
  <c r="B20" i="5" l="1"/>
  <c r="B21" i="5" s="1"/>
  <c r="B22" i="5" s="1"/>
  <c r="B23" i="5" s="1"/>
  <c r="B24" i="5" s="1"/>
  <c r="A24" i="5" s="1"/>
  <c r="A19" i="5"/>
  <c r="B25" i="5" l="1"/>
  <c r="B26" i="5" l="1"/>
  <c r="B27" i="5" l="1"/>
  <c r="B28" i="5" l="1"/>
  <c r="A28" i="5" s="1"/>
  <c r="B29" i="5" l="1"/>
  <c r="B30" i="5" l="1"/>
  <c r="B31" i="5" l="1"/>
  <c r="B32" i="5" l="1"/>
  <c r="B33" i="5" l="1"/>
  <c r="A33" i="5" s="1"/>
  <c r="B34" i="5" l="1"/>
  <c r="B35" i="5" l="1"/>
  <c r="B36" i="5" l="1"/>
  <c r="B37" i="5" l="1"/>
  <c r="A37" i="5" l="1"/>
  <c r="B38" i="5"/>
  <c r="B39" i="5" l="1"/>
  <c r="B40" i="5" l="1"/>
  <c r="B41" i="5" l="1"/>
  <c r="A41" i="5" l="1"/>
  <c r="B42" i="5"/>
  <c r="B43" i="5" l="1"/>
  <c r="B44" i="5" l="1"/>
  <c r="B45" i="5" l="1"/>
  <c r="A45" i="5" l="1"/>
  <c r="B46" i="5"/>
  <c r="B47" i="5" l="1"/>
  <c r="B48" i="5" l="1"/>
  <c r="B49" i="5" l="1"/>
  <c r="B50" i="5" l="1"/>
  <c r="A50" i="5" l="1"/>
  <c r="B51" i="5"/>
  <c r="B52" i="5" l="1"/>
  <c r="B53" i="5" l="1"/>
  <c r="B54" i="5" l="1"/>
  <c r="B55" i="5" l="1"/>
  <c r="A54" i="5"/>
  <c r="B56" i="5" l="1"/>
  <c r="B57" i="5" l="1"/>
  <c r="B58" i="5" l="1"/>
  <c r="A58" i="5" l="1"/>
  <c r="B59" i="5"/>
  <c r="B60" i="5" l="1"/>
  <c r="B61" i="5" l="1"/>
  <c r="B62" i="5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rinks.xlsx!Bulldog" type="102" refreshedVersion="5" minRefreshableVersion="5">
    <extLst>
      <ext xmlns:x15="http://schemas.microsoft.com/office/spreadsheetml/2010/11/main" uri="{DE250136-89BD-433C-8126-D09CA5730AF9}">
        <x15:connection id="Bulldog-a4616c8e-44b5-4dea-95a0-26e1074e66f9">
          <x15:rangePr sourceName="_xlcn.WorksheetConnection_Drinks.xlsxBulldog1"/>
        </x15:connection>
      </ext>
    </extLst>
  </connection>
  <connection id="3" name="WorksheetConnection_Drinks.xlsx!Table3" type="102" refreshedVersion="5" minRefreshableVersion="5">
    <extLst>
      <ext xmlns:x15="http://schemas.microsoft.com/office/spreadsheetml/2010/11/main" uri="{DE250136-89BD-433C-8126-D09CA5730AF9}">
        <x15:connection id="Table3-bbc8ece0-dd9a-4550-afca-8fb4489feeba" autoDelete="1">
          <x15:rangePr sourceName="_xlcn.WorksheetConnection_Drinks.xlsxTable31"/>
        </x15:connection>
      </ext>
    </extLst>
  </connection>
  <connection id="4" name="WorksheetConnection_Drinks.xlsx!Youngs" type="102" refreshedVersion="5" minRefreshableVersion="5">
    <extLst>
      <ext xmlns:x15="http://schemas.microsoft.com/office/spreadsheetml/2010/11/main" uri="{DE250136-89BD-433C-8126-D09CA5730AF9}">
        <x15:connection id="Youngs-4b520ef6-6bd2-49d1-b8f9-0b2f8f7fc26d">
          <x15:rangePr sourceName="_xlcn.WorksheetConnection_Drinks.xlsxYoungs1"/>
        </x15:connection>
      </ext>
    </extLst>
  </connection>
</connections>
</file>

<file path=xl/sharedStrings.xml><?xml version="1.0" encoding="utf-8"?>
<sst xmlns="http://schemas.openxmlformats.org/spreadsheetml/2006/main" count="249" uniqueCount="96">
  <si>
    <t>IIPA</t>
  </si>
  <si>
    <t>Grapefruit IPA</t>
  </si>
  <si>
    <t>2nd</t>
  </si>
  <si>
    <t>Month</t>
  </si>
  <si>
    <t>Date</t>
  </si>
  <si>
    <t>Barrel state</t>
  </si>
  <si>
    <t>FV State</t>
  </si>
  <si>
    <t>Tray One</t>
  </si>
  <si>
    <t>Razorback IPA</t>
  </si>
  <si>
    <t>Muntons IPA</t>
  </si>
  <si>
    <t>Coopers Euro Larger</t>
  </si>
  <si>
    <t>St peters Stout</t>
  </si>
  <si>
    <t>Youngs A IPA</t>
  </si>
  <si>
    <t>Tray two</t>
  </si>
  <si>
    <t>Tray three</t>
  </si>
  <si>
    <t>Christmas beer</t>
  </si>
  <si>
    <t>Tray Four</t>
  </si>
  <si>
    <t>Innkeepers daughter</t>
  </si>
  <si>
    <t>Jims Lager</t>
  </si>
  <si>
    <t>Stags</t>
  </si>
  <si>
    <t>Coopers IPA</t>
  </si>
  <si>
    <t>St peters Ruby</t>
  </si>
  <si>
    <t>Coopers Bootmaker</t>
  </si>
  <si>
    <t>winner of A</t>
  </si>
  <si>
    <t>temp studdies
temp control vs without</t>
  </si>
  <si>
    <t>Youngs A IPA
could bottle half and secondary half</t>
  </si>
  <si>
    <t>bottling stags
experiment for carbonation drops,
batch prime,
brewing sugar
metrics, 
1. time,
2. taste,
3. cost</t>
  </si>
  <si>
    <t>kit name</t>
  </si>
  <si>
    <t>Manufacturers</t>
  </si>
  <si>
    <t>Muntons</t>
  </si>
  <si>
    <t>Bulldog</t>
  </si>
  <si>
    <t>Festival</t>
  </si>
  <si>
    <t>Coopers</t>
  </si>
  <si>
    <t>coopers kits</t>
  </si>
  <si>
    <t>European Lager</t>
  </si>
  <si>
    <t>A IPA</t>
  </si>
  <si>
    <t>bootmakers</t>
  </si>
  <si>
    <t>Inn keepers daughter</t>
  </si>
  <si>
    <t>muntons</t>
  </si>
  <si>
    <t>Gold IPA</t>
  </si>
  <si>
    <t>double IPA</t>
  </si>
  <si>
    <t>Yule Brew</t>
  </si>
  <si>
    <t>Razorback</t>
  </si>
  <si>
    <t>Stag summer ale</t>
  </si>
  <si>
    <t>St peters</t>
  </si>
  <si>
    <t>stout</t>
  </si>
  <si>
    <t>St_peters</t>
  </si>
  <si>
    <t>Bleach and rinse</t>
  </si>
  <si>
    <t>clean and star san</t>
  </si>
  <si>
    <t>Cleaning method</t>
  </si>
  <si>
    <t>fermentables</t>
  </si>
  <si>
    <t>brewing sugar</t>
  </si>
  <si>
    <t>as per kit</t>
  </si>
  <si>
    <t>brew enhancer 1</t>
  </si>
  <si>
    <t>brew enhancer 2</t>
  </si>
  <si>
    <t>brew enhancer 3</t>
  </si>
  <si>
    <t>sugar used</t>
  </si>
  <si>
    <t>Start date</t>
  </si>
  <si>
    <t>End date</t>
  </si>
  <si>
    <t>starting gravity</t>
  </si>
  <si>
    <t>final gravity</t>
  </si>
  <si>
    <t>2nd ary</t>
  </si>
  <si>
    <t>y</t>
  </si>
  <si>
    <t>Priming</t>
  </si>
  <si>
    <t>brewing sugar and spoon</t>
  </si>
  <si>
    <t>carbonation drops</t>
  </si>
  <si>
    <t>batch prime</t>
  </si>
  <si>
    <t>Head retention</t>
  </si>
  <si>
    <t>Row Labels</t>
  </si>
  <si>
    <t>Grand Total</t>
  </si>
  <si>
    <t>Average of Head retention</t>
  </si>
  <si>
    <t>(All)</t>
  </si>
  <si>
    <t>n</t>
  </si>
  <si>
    <t>Young's</t>
  </si>
  <si>
    <t>manufacturer</t>
  </si>
  <si>
    <t>Alcohol
(%)</t>
  </si>
  <si>
    <t>Water</t>
  </si>
  <si>
    <t>Tap (hard)</t>
  </si>
  <si>
    <t>bottled</t>
  </si>
  <si>
    <t>water</t>
  </si>
  <si>
    <t>ID</t>
  </si>
  <si>
    <t>Kit cost</t>
  </si>
  <si>
    <t>sugar cost</t>
  </si>
  <si>
    <t>priming</t>
  </si>
  <si>
    <t>total cost</t>
  </si>
  <si>
    <t>priming cost</t>
  </si>
  <si>
    <t>Flavour</t>
  </si>
  <si>
    <t>Overall</t>
  </si>
  <si>
    <t>Average of Flavour</t>
  </si>
  <si>
    <t>Average of clarity</t>
  </si>
  <si>
    <t>incluslive kit</t>
  </si>
  <si>
    <t>Clarity</t>
  </si>
  <si>
    <t>hoppyness</t>
  </si>
  <si>
    <t>mass of hops added</t>
  </si>
  <si>
    <t>Average of hoppyness</t>
  </si>
  <si>
    <t>cost of 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</si>
</sst>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darkUp">
        <bgColor rgb="FF00B050"/>
      </patternFill>
    </fill>
    <fill>
      <patternFill patternType="darkUp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/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4" xfId="0" applyFill="1" applyBorder="1"/>
    <xf numFmtId="0" fontId="0" fillId="0" borderId="13" xfId="0" applyFill="1" applyBorder="1"/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4" xfId="0" applyBorder="1"/>
    <xf numFmtId="0" fontId="0" fillId="0" borderId="7" xfId="0" applyFill="1" applyBorder="1" applyAlignment="1">
      <alignment horizontal="center" vertical="center" wrapText="1"/>
    </xf>
    <xf numFmtId="0" fontId="0" fillId="0" borderId="7" xfId="0" applyBorder="1"/>
    <xf numFmtId="0" fontId="0" fillId="0" borderId="17" xfId="0" applyBorder="1"/>
    <xf numFmtId="0" fontId="0" fillId="0" borderId="17" xfId="0" applyFill="1" applyBorder="1"/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2" xfId="0" applyFont="1" applyFill="1" applyBorder="1" applyAlignment="1">
      <alignment vertical="center" wrapText="1"/>
    </xf>
    <xf numFmtId="0" fontId="2" fillId="0" borderId="13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vertical="center" wrapText="1"/>
    </xf>
    <xf numFmtId="0" fontId="0" fillId="0" borderId="15" xfId="0" applyBorder="1"/>
    <xf numFmtId="0" fontId="0" fillId="0" borderId="16" xfId="0" applyBorder="1"/>
    <xf numFmtId="0" fontId="0" fillId="0" borderId="15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0" borderId="17" xfId="0" applyFill="1" applyBorder="1" applyAlignment="1">
      <alignment vertical="center" wrapText="1"/>
    </xf>
    <xf numFmtId="0" fontId="0" fillId="0" borderId="17" xfId="0" applyFill="1" applyBorder="1" applyAlignment="1">
      <alignment horizontal="center" vertical="center" wrapText="1"/>
    </xf>
    <xf numFmtId="0" fontId="2" fillId="0" borderId="16" xfId="0" applyFont="1" applyFill="1" applyBorder="1" applyAlignment="1">
      <alignment vertical="center" wrapText="1"/>
    </xf>
    <xf numFmtId="0" fontId="2" fillId="0" borderId="17" xfId="0" applyFont="1" applyFill="1" applyBorder="1" applyAlignment="1">
      <alignment vertical="center" wrapText="1"/>
    </xf>
    <xf numFmtId="0" fontId="0" fillId="0" borderId="25" xfId="0" applyFill="1" applyBorder="1" applyAlignment="1">
      <alignment horizontal="center" vertical="center" wrapText="1"/>
    </xf>
    <xf numFmtId="0" fontId="2" fillId="0" borderId="26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7" xfId="0" applyBorder="1"/>
    <xf numFmtId="0" fontId="0" fillId="0" borderId="23" xfId="0" applyBorder="1"/>
    <xf numFmtId="0" fontId="0" fillId="0" borderId="29" xfId="0" applyFill="1" applyBorder="1" applyAlignment="1">
      <alignment horizontal="center" vertical="center" wrapText="1"/>
    </xf>
    <xf numFmtId="0" fontId="0" fillId="0" borderId="11" xfId="0" applyBorder="1"/>
    <xf numFmtId="0" fontId="0" fillId="0" borderId="18" xfId="0" applyFill="1" applyBorder="1"/>
    <xf numFmtId="0" fontId="0" fillId="0" borderId="1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8" xfId="0" applyBorder="1"/>
    <xf numFmtId="0" fontId="0" fillId="1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Border="1"/>
    <xf numFmtId="0" fontId="0" fillId="0" borderId="18" xfId="0" applyBorder="1"/>
    <xf numFmtId="0" fontId="0" fillId="0" borderId="10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/>
    <xf numFmtId="0" fontId="0" fillId="0" borderId="15" xfId="0" applyFill="1" applyBorder="1"/>
    <xf numFmtId="0" fontId="0" fillId="0" borderId="20" xfId="0" applyBorder="1"/>
    <xf numFmtId="0" fontId="0" fillId="0" borderId="16" xfId="0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8" xfId="0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8" xfId="0" applyFont="1" applyFill="1" applyBorder="1" applyAlignment="1">
      <alignment vertical="center" wrapText="1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4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2" fillId="0" borderId="7" xfId="0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25" xfId="0" applyFont="1" applyFill="1" applyBorder="1" applyAlignment="1">
      <alignment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0" borderId="16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15" xfId="0" applyFont="1" applyFill="1" applyBorder="1" applyAlignment="1">
      <alignment vertical="center" wrapText="1"/>
    </xf>
    <xf numFmtId="0" fontId="0" fillId="0" borderId="4" xfId="0" applyFill="1" applyBorder="1"/>
    <xf numFmtId="0" fontId="0" fillId="0" borderId="41" xfId="0" applyBorder="1"/>
    <xf numFmtId="0" fontId="0" fillId="2" borderId="16" xfId="0" applyFill="1" applyBorder="1"/>
    <xf numFmtId="0" fontId="0" fillId="2" borderId="10" xfId="0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/>
    <xf numFmtId="0" fontId="0" fillId="2" borderId="1" xfId="0" applyFill="1" applyBorder="1"/>
    <xf numFmtId="0" fontId="0" fillId="2" borderId="7" xfId="0" applyFill="1" applyBorder="1"/>
    <xf numFmtId="0" fontId="0" fillId="9" borderId="32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50" xfId="0" applyFill="1" applyBorder="1" applyAlignment="1">
      <alignment vertical="center" wrapText="1"/>
    </xf>
    <xf numFmtId="0" fontId="0" fillId="2" borderId="44" xfId="0" applyFill="1" applyBorder="1" applyAlignment="1">
      <alignment vertical="center" wrapText="1"/>
    </xf>
    <xf numFmtId="0" fontId="0" fillId="13" borderId="13" xfId="0" applyFill="1" applyBorder="1"/>
    <xf numFmtId="0" fontId="0" fillId="13" borderId="1" xfId="0" applyFill="1" applyBorder="1"/>
    <xf numFmtId="14" fontId="0" fillId="0" borderId="27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27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14" fontId="0" fillId="2" borderId="26" xfId="0" applyNumberFormat="1" applyFill="1" applyBorder="1" applyAlignment="1">
      <alignment horizontal="center" vertical="center"/>
    </xf>
    <xf numFmtId="14" fontId="0" fillId="2" borderId="27" xfId="0" applyNumberFormat="1" applyFill="1" applyBorder="1" applyAlignment="1">
      <alignment horizontal="center" vertical="center"/>
    </xf>
    <xf numFmtId="14" fontId="0" fillId="2" borderId="25" xfId="0" applyNumberForma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vertical="center" wrapText="1"/>
    </xf>
    <xf numFmtId="0" fontId="0" fillId="2" borderId="14" xfId="0" applyFill="1" applyBorder="1"/>
    <xf numFmtId="0" fontId="0" fillId="13" borderId="14" xfId="0" applyFill="1" applyBorder="1"/>
    <xf numFmtId="0" fontId="0" fillId="0" borderId="57" xfId="0" applyBorder="1"/>
    <xf numFmtId="0" fontId="0" fillId="0" borderId="58" xfId="0" applyBorder="1"/>
    <xf numFmtId="0" fontId="0" fillId="0" borderId="0" xfId="0" applyBorder="1" applyAlignment="1">
      <alignment vertical="center"/>
    </xf>
    <xf numFmtId="0" fontId="0" fillId="0" borderId="59" xfId="0" applyFont="1" applyBorder="1"/>
    <xf numFmtId="0" fontId="0" fillId="0" borderId="2" xfId="0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11" borderId="18" xfId="0" applyFill="1" applyBorder="1" applyAlignment="1">
      <alignment horizontal="center" vertical="center" wrapText="1"/>
    </xf>
    <xf numFmtId="0" fontId="0" fillId="11" borderId="1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38" xfId="0" applyFill="1" applyBorder="1" applyAlignment="1">
      <alignment horizontal="center" vertical="center" wrapText="1"/>
    </xf>
    <xf numFmtId="0" fontId="0" fillId="11" borderId="50" xfId="0" applyFill="1" applyBorder="1" applyAlignment="1">
      <alignment horizontal="center" vertical="center" wrapText="1"/>
    </xf>
    <xf numFmtId="0" fontId="0" fillId="8" borderId="51" xfId="0" applyFill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3" fillId="7" borderId="38" xfId="0" applyFont="1" applyFill="1" applyBorder="1" applyAlignment="1">
      <alignment horizontal="center" vertical="center" wrapText="1"/>
    </xf>
    <xf numFmtId="0" fontId="3" fillId="7" borderId="16" xfId="0" applyFont="1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0" fillId="9" borderId="32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 wrapText="1"/>
    </xf>
    <xf numFmtId="0" fontId="3" fillId="7" borderId="0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5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3" fillId="7" borderId="37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54" xfId="0" applyFill="1" applyBorder="1" applyAlignment="1">
      <alignment horizontal="center" vertical="center" wrapText="1"/>
    </xf>
    <xf numFmtId="0" fontId="0" fillId="10" borderId="55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/>
    </xf>
    <xf numFmtId="0" fontId="3" fillId="7" borderId="52" xfId="0" applyFont="1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 wrapText="1"/>
    </xf>
    <xf numFmtId="0" fontId="0" fillId="12" borderId="4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39" xfId="0" applyFill="1" applyBorder="1" applyAlignment="1">
      <alignment horizontal="center" vertical="center" wrapText="1"/>
    </xf>
    <xf numFmtId="0" fontId="0" fillId="11" borderId="39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5" borderId="17" xfId="0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31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46" xfId="0" applyFill="1" applyBorder="1" applyAlignment="1">
      <alignment horizontal="center" vertical="center" wrapText="1"/>
    </xf>
    <xf numFmtId="0" fontId="0" fillId="3" borderId="47" xfId="0" applyFill="1" applyBorder="1" applyAlignment="1">
      <alignment horizontal="center" vertical="center" wrapText="1"/>
    </xf>
    <xf numFmtId="0" fontId="0" fillId="3" borderId="48" xfId="0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9" borderId="46" xfId="0" applyFill="1" applyBorder="1" applyAlignment="1">
      <alignment horizontal="center" vertical="center" wrapText="1"/>
    </xf>
    <xf numFmtId="0" fontId="0" fillId="9" borderId="47" xfId="0" applyFill="1" applyBorder="1" applyAlignment="1">
      <alignment horizontal="center" vertical="center" wrapText="1"/>
    </xf>
    <xf numFmtId="0" fontId="3" fillId="7" borderId="47" xfId="0" applyFont="1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 wrapText="1"/>
    </xf>
    <xf numFmtId="0" fontId="0" fillId="9" borderId="50" xfId="0" applyFill="1" applyBorder="1" applyAlignment="1">
      <alignment horizontal="center" vertical="center" wrapText="1"/>
    </xf>
    <xf numFmtId="0" fontId="3" fillId="7" borderId="45" xfId="0" applyFont="1" applyFill="1" applyBorder="1" applyAlignment="1">
      <alignment horizontal="center" vertical="center" wrapText="1"/>
    </xf>
    <xf numFmtId="0" fontId="3" fillId="7" borderId="50" xfId="0" applyFont="1" applyFill="1" applyBorder="1" applyAlignment="1">
      <alignment horizontal="center" vertical="center" wrapText="1"/>
    </xf>
    <xf numFmtId="0" fontId="0" fillId="9" borderId="44" xfId="0" applyFill="1" applyBorder="1" applyAlignment="1">
      <alignment horizontal="center" vertical="center" wrapText="1"/>
    </xf>
    <xf numFmtId="0" fontId="3" fillId="7" borderId="40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44" xfId="0" applyFont="1" applyFill="1" applyBorder="1" applyAlignment="1">
      <alignment horizontal="center" vertical="center" wrapText="1"/>
    </xf>
    <xf numFmtId="0" fontId="0" fillId="11" borderId="32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47" xfId="0" applyFill="1" applyBorder="1" applyAlignment="1">
      <alignment horizontal="center" vertical="center" wrapText="1"/>
    </xf>
    <xf numFmtId="0" fontId="0" fillId="4" borderId="3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 wrapText="1"/>
    </xf>
    <xf numFmtId="0" fontId="3" fillId="7" borderId="32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3" borderId="53" xfId="0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8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4" borderId="24" xfId="0" applyNumberFormat="1" applyFill="1" applyBorder="1" applyAlignment="1">
      <alignment horizontal="center"/>
    </xf>
    <xf numFmtId="164" fontId="0" fillId="4" borderId="38" xfId="0" applyNumberFormat="1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/>
    <xf numFmtId="164" fontId="0" fillId="4" borderId="16" xfId="0" applyNumberFormat="1" applyFill="1" applyBorder="1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4" borderId="24" xfId="0" applyFill="1" applyBorder="1" applyAlignment="1">
      <alignment horizontal="center"/>
    </xf>
  </cellXfs>
  <cellStyles count="1">
    <cellStyle name="Normal" xfId="0" builtinId="0"/>
  </cellStyles>
  <dxfs count="190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numFmt numFmtId="0" formatCode="General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alignment horizontal="center" vertical="bottom" textRotation="0" indent="0" justifyLastLine="0" shrinkToFit="0" readingOrder="0"/>
      <border outline="0"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0.0"/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164" formatCode="0.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fill>
        <patternFill patternType="solid">
          <fgColor indexed="64"/>
          <bgColor rgb="FF92D050"/>
        </patternFill>
      </fill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[Drinks.xlsx]Cost!PivotTable3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Cost!$B$5</c:f>
              <c:strCache>
                <c:ptCount val="1"/>
                <c:pt idx="0">
                  <c:v>Average of clarity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Cost!$A$6:$A$11</c:f>
              <c:strCache>
                <c:ptCount val="5"/>
                <c:pt idx="0">
                  <c:v>18.5</c:v>
                </c:pt>
                <c:pt idx="1">
                  <c:v>24</c:v>
                </c:pt>
                <c:pt idx="2">
                  <c:v>25</c:v>
                </c:pt>
                <c:pt idx="3">
                  <c:v>30.5</c:v>
                </c:pt>
                <c:pt idx="4">
                  <c:v>20</c:v>
                </c:pt>
              </c:strCache>
            </c:strRef>
          </c:cat>
          <c:val>
            <c:numRef>
              <c:f>Cost!$B$6:$B$11</c:f>
              <c:numCache>
                <c:formatCode>0.0</c:formatCode>
                <c:ptCount val="5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Cost!$C$5</c:f>
              <c:strCache>
                <c:ptCount val="1"/>
                <c:pt idx="0">
                  <c:v>Average of Flavour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Cost!$A$6:$A$11</c:f>
              <c:strCache>
                <c:ptCount val="5"/>
                <c:pt idx="0">
                  <c:v>18.5</c:v>
                </c:pt>
                <c:pt idx="1">
                  <c:v>24</c:v>
                </c:pt>
                <c:pt idx="2">
                  <c:v>25</c:v>
                </c:pt>
                <c:pt idx="3">
                  <c:v>30.5</c:v>
                </c:pt>
                <c:pt idx="4">
                  <c:v>20</c:v>
                </c:pt>
              </c:strCache>
            </c:strRef>
          </c:cat>
          <c:val>
            <c:numRef>
              <c:f>Cost!$C$6:$C$11</c:f>
              <c:numCache>
                <c:formatCode>0.0</c:formatCode>
                <c:ptCount val="5"/>
                <c:pt idx="0">
                  <c:v>5</c:v>
                </c:pt>
                <c:pt idx="1">
                  <c:v>5.5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Cost!$D$5</c:f>
              <c:strCache>
                <c:ptCount val="1"/>
                <c:pt idx="0">
                  <c:v>Average of Head retention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Cost!$A$6:$A$11</c:f>
              <c:strCache>
                <c:ptCount val="5"/>
                <c:pt idx="0">
                  <c:v>18.5</c:v>
                </c:pt>
                <c:pt idx="1">
                  <c:v>24</c:v>
                </c:pt>
                <c:pt idx="2">
                  <c:v>25</c:v>
                </c:pt>
                <c:pt idx="3">
                  <c:v>30.5</c:v>
                </c:pt>
                <c:pt idx="4">
                  <c:v>20</c:v>
                </c:pt>
              </c:strCache>
            </c:strRef>
          </c:cat>
          <c:val>
            <c:numRef>
              <c:f>Cost!$D$6:$D$11</c:f>
              <c:numCache>
                <c:formatCode>0.0</c:formatCode>
                <c:ptCount val="5"/>
                <c:pt idx="0">
                  <c:v>3</c:v>
                </c:pt>
                <c:pt idx="1">
                  <c:v>6.5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960808"/>
        <c:axId val="338961200"/>
      </c:lineChart>
      <c:catAx>
        <c:axId val="33896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1200"/>
        <c:crosses val="autoZero"/>
        <c:auto val="1"/>
        <c:lblAlgn val="ctr"/>
        <c:lblOffset val="100"/>
        <c:noMultiLvlLbl val="0"/>
      </c:catAx>
      <c:valAx>
        <c:axId val="3389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96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[Drinks.xlsx]Sugar!PivotTable1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Sugar!$B$3</c:f>
              <c:strCache>
                <c:ptCount val="1"/>
                <c:pt idx="0">
                  <c:v>Average of Head retention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Sugar!$A$4:$A$7</c:f>
              <c:strCache>
                <c:ptCount val="3"/>
                <c:pt idx="0">
                  <c:v>as per kit</c:v>
                </c:pt>
                <c:pt idx="1">
                  <c:v>brew enhancer 1</c:v>
                </c:pt>
                <c:pt idx="2">
                  <c:v>brewing sugar</c:v>
                </c:pt>
              </c:strCache>
            </c:strRef>
          </c:cat>
          <c:val>
            <c:numRef>
              <c:f>Sugar!$B$4:$B$7</c:f>
              <c:numCache>
                <c:formatCode>0.0</c:formatCode>
                <c:ptCount val="3"/>
                <c:pt idx="0">
                  <c:v>5.25</c:v>
                </c:pt>
                <c:pt idx="1">
                  <c:v>3</c:v>
                </c:pt>
                <c:pt idx="2">
                  <c:v>5.333333333333333</c:v>
                </c:pt>
              </c:numCache>
            </c:numRef>
          </c:val>
        </c:ser>
        <c:ser>
          <c:idx val="1"/>
          <c:order val="1"/>
          <c:tx>
            <c:strRef>
              <c:f>Sugar!$C$3</c:f>
              <c:strCache>
                <c:ptCount val="1"/>
                <c:pt idx="0">
                  <c:v>Average of Flavour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Sugar!$A$4:$A$7</c:f>
              <c:strCache>
                <c:ptCount val="3"/>
                <c:pt idx="0">
                  <c:v>as per kit</c:v>
                </c:pt>
                <c:pt idx="1">
                  <c:v>brew enhancer 1</c:v>
                </c:pt>
                <c:pt idx="2">
                  <c:v>brewing sugar</c:v>
                </c:pt>
              </c:strCache>
            </c:strRef>
          </c:cat>
          <c:val>
            <c:numRef>
              <c:f>Sugar!$C$4:$C$7</c:f>
              <c:numCache>
                <c:formatCode>0.0</c:formatCode>
                <c:ptCount val="3"/>
                <c:pt idx="0">
                  <c:v>5.25</c:v>
                </c:pt>
                <c:pt idx="1">
                  <c:v>6</c:v>
                </c:pt>
                <c:pt idx="2">
                  <c:v>6.666666666666667</c:v>
                </c:pt>
              </c:numCache>
            </c:numRef>
          </c:val>
        </c:ser>
        <c:ser>
          <c:idx val="2"/>
          <c:order val="2"/>
          <c:tx>
            <c:strRef>
              <c:f>Sugar!$D$3</c:f>
              <c:strCache>
                <c:ptCount val="1"/>
                <c:pt idx="0">
                  <c:v>Average of clarity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Sugar!$A$4:$A$7</c:f>
              <c:strCache>
                <c:ptCount val="3"/>
                <c:pt idx="0">
                  <c:v>as per kit</c:v>
                </c:pt>
                <c:pt idx="1">
                  <c:v>brew enhancer 1</c:v>
                </c:pt>
                <c:pt idx="2">
                  <c:v>brewing sugar</c:v>
                </c:pt>
              </c:strCache>
            </c:strRef>
          </c:cat>
          <c:val>
            <c:numRef>
              <c:f>Sugar!$D$4:$D$7</c:f>
              <c:numCache>
                <c:formatCode>0.0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6.666666666666667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24704"/>
        <c:axId val="348125752"/>
      </c:barChart>
      <c:catAx>
        <c:axId val="34692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25752"/>
        <c:crosses val="autoZero"/>
        <c:auto val="1"/>
        <c:lblAlgn val="ctr"/>
        <c:lblOffset val="100"/>
        <c:noMultiLvlLbl val="0"/>
      </c:catAx>
      <c:valAx>
        <c:axId val="34812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2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[Drinks.xlsx]2ndary!PivotTable4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'2ndary'!$B$3</c:f>
              <c:strCache>
                <c:ptCount val="1"/>
                <c:pt idx="0">
                  <c:v>Average of Head retention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'2ndary'!$A$4:$A$6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'2ndary'!$B$4:$B$6</c:f>
              <c:numCache>
                <c:formatCode>0.00</c:formatCode>
                <c:ptCount val="2"/>
                <c:pt idx="0">
                  <c:v>5.666666666666667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'2ndary'!$C$3</c:f>
              <c:strCache>
                <c:ptCount val="1"/>
                <c:pt idx="0">
                  <c:v>Average of Flavour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'2ndary'!$A$4:$A$6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'2ndary'!$C$4:$C$6</c:f>
              <c:numCache>
                <c:formatCode>0.00</c:formatCode>
                <c:ptCount val="2"/>
                <c:pt idx="0">
                  <c:v>6.166666666666667</c:v>
                </c:pt>
                <c:pt idx="1">
                  <c:v>5</c:v>
                </c:pt>
              </c:numCache>
            </c:numRef>
          </c:val>
        </c:ser>
        <c:ser>
          <c:idx val="2"/>
          <c:order val="2"/>
          <c:tx>
            <c:strRef>
              <c:f>'2ndary'!$D$3</c:f>
              <c:strCache>
                <c:ptCount val="1"/>
                <c:pt idx="0">
                  <c:v>Average of clarity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'2ndary'!$A$4:$A$6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'2ndary'!$D$4:$D$6</c:f>
              <c:numCache>
                <c:formatCode>0.00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030016"/>
        <c:axId val="350030408"/>
      </c:barChart>
      <c:catAx>
        <c:axId val="35003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0408"/>
        <c:crosses val="autoZero"/>
        <c:auto val="1"/>
        <c:lblAlgn val="ctr"/>
        <c:lblOffset val="100"/>
        <c:noMultiLvlLbl val="0"/>
      </c:catAx>
      <c:valAx>
        <c:axId val="3500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3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[Drinks.xlsx]hops!PivotTable5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hops!$B$2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hops!$A$3:$A$7</c:f>
              <c:strCache>
                <c:ptCount val="4"/>
                <c:pt idx="0">
                  <c:v>0.0</c:v>
                </c:pt>
                <c:pt idx="1">
                  <c:v>30.0</c:v>
                </c:pt>
                <c:pt idx="2">
                  <c:v>50.0</c:v>
                </c:pt>
                <c:pt idx="3">
                  <c:v>100.0</c:v>
                </c:pt>
              </c:strCache>
            </c:strRef>
          </c:cat>
          <c:val>
            <c:numRef>
              <c:f>hops!$B$3:$B$7</c:f>
              <c:numCache>
                <c:formatCode>0.0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10360"/>
        <c:axId val="337610752"/>
      </c:lineChart>
      <c:catAx>
        <c:axId val="33761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10752"/>
        <c:crosses val="autoZero"/>
        <c:auto val="1"/>
        <c:lblAlgn val="ctr"/>
        <c:lblOffset val="100"/>
        <c:noMultiLvlLbl val="0"/>
      </c:catAx>
      <c:valAx>
        <c:axId val="3376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1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357187</xdr:colOff>
      <xdr:row>1</xdr:row>
      <xdr:rowOff>109537</xdr:rowOff>
    </xdr:from>
    <xdr:to>
      <xdr:col>9</xdr:col>
      <xdr:colOff>233362</xdr:colOff>
      <xdr:row>15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7</xdr:row>
      <xdr:rowOff>4762</xdr:rowOff>
    </xdr:from>
    <xdr:to>
      <xdr:col>4</xdr:col>
      <xdr:colOff>623887</xdr:colOff>
      <xdr:row>21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7</xdr:row>
      <xdr:rowOff>4762</xdr:rowOff>
    </xdr:from>
    <xdr:to>
      <xdr:col>5</xdr:col>
      <xdr:colOff>0</xdr:colOff>
      <xdr:row>21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61912</xdr:rowOff>
    </xdr:from>
    <xdr:to>
      <xdr:col>10</xdr:col>
      <xdr:colOff>38100</xdr:colOff>
      <xdr:row>15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er, Jordon" refreshedDate="43117.499164583336" createdVersion="5" refreshedVersion="5" minRefreshableVersion="3" recordCount="10">
  <cacheSource type="worksheet">
    <worksheetSource name="Table3"/>
  </cacheSource>
  <cacheFields count="25">
    <cacheField name="manufacturer" numFmtId="0">
      <sharedItems count="6">
        <s v="Festival"/>
        <s v="Muntons"/>
        <s v="Coopers"/>
        <s v="St_peters"/>
        <s v="Bulldog"/>
        <s v="Young's"/>
      </sharedItems>
    </cacheField>
    <cacheField name="kit name" numFmtId="0">
      <sharedItems count="8">
        <s v="Razorback"/>
        <s v="Gold IPA"/>
        <s v="European Lager"/>
        <s v="stout"/>
        <s v="Yule Brew"/>
        <s v="Inn keepers daughter"/>
        <s v="A IPA"/>
        <s v="Stag summer ale"/>
      </sharedItems>
    </cacheField>
    <cacheField name="Cleaning method" numFmtId="0">
      <sharedItems count="2">
        <s v="Bleach and rinse"/>
        <s v="clean and star san"/>
      </sharedItems>
    </cacheField>
    <cacheField name="sugar used" numFmtId="0">
      <sharedItems count="3">
        <s v="as per kit"/>
        <s v="brewing sugar"/>
        <s v="brew enhancer 1"/>
      </sharedItems>
    </cacheField>
    <cacheField name="water" numFmtId="0">
      <sharedItems/>
    </cacheField>
    <cacheField name="Start date" numFmtId="0">
      <sharedItems containsNonDate="0" containsDate="1" containsString="0" containsBlank="1" minDate="2017-08-22T00:00:00" maxDate="2017-10-24T00:00:00"/>
    </cacheField>
    <cacheField name="End date" numFmtId="0">
      <sharedItems containsNonDate="0" containsDate="1" containsString="0" containsBlank="1" minDate="2017-09-09T00:00:00" maxDate="2017-10-24T00:00:00"/>
    </cacheField>
    <cacheField name="starting gravity" numFmtId="0">
      <sharedItems containsNonDate="0" containsString="0" containsBlank="1"/>
    </cacheField>
    <cacheField name="final gravity" numFmtId="0">
      <sharedItems containsNonDate="0" containsString="0" containsBlank="1"/>
    </cacheField>
    <cacheField name="Alcohol_x000a_(%)" numFmtId="0">
      <sharedItems containsNonDate="0" containsString="0" containsBlank="1"/>
    </cacheField>
    <cacheField name="2nd ary" numFmtId="0">
      <sharedItems count="2">
        <s v="n"/>
        <s v="y"/>
      </sharedItems>
    </cacheField>
    <cacheField name="Head retention" numFmtId="0">
      <sharedItems containsString="0" containsBlank="1" containsNumber="1" containsInteger="1" minValue="2" maxValue="10"/>
    </cacheField>
    <cacheField name="Flavour" numFmtId="0">
      <sharedItems containsString="0" containsBlank="1" containsNumber="1" containsInteger="1" minValue="3" maxValue="8"/>
    </cacheField>
    <cacheField name="Clarity" numFmtId="0">
      <sharedItems containsString="0" containsBlank="1" containsNumber="1" containsInteger="1" minValue="2" maxValue="8"/>
    </cacheField>
    <cacheField name="Overall" numFmtId="164">
      <sharedItems containsMixedTypes="1" containsNumber="1" minValue="4.333333333333333" maxValue="7"/>
    </cacheField>
    <cacheField name="mass of hops added" numFmtId="164">
      <sharedItems containsSemiMixedTypes="0" containsString="0" containsNumber="1" containsInteger="1" minValue="0" maxValue="100" count="4">
        <n v="50"/>
        <n v="100"/>
        <n v="0"/>
        <n v="30"/>
      </sharedItems>
    </cacheField>
    <cacheField name="hoppyness" numFmtId="164">
      <sharedItems containsString="0" containsBlank="1" containsNumber="1" minValue="2" maxValue="8"/>
    </cacheField>
    <cacheField name="incluslive kit" numFmtId="0">
      <sharedItems count="2">
        <s v="y"/>
        <s v="n"/>
      </sharedItems>
    </cacheField>
    <cacheField name="priming" numFmtId="0">
      <sharedItems containsBlank="1"/>
    </cacheField>
    <cacheField name="Kit cost" numFmtId="0">
      <sharedItems containsSemiMixedTypes="0" containsString="0" containsNumber="1" minValue="15" maxValue="28"/>
    </cacheField>
    <cacheField name="sugar cost" numFmtId="0">
      <sharedItems containsString="0" containsBlank="1" containsNumber="1" minValue="2.5" maxValue="8"/>
    </cacheField>
    <cacheField name="priming cost" numFmtId="0">
      <sharedItems containsSemiMixedTypes="0" containsString="0" containsNumber="1" containsInteger="1" minValue="0" maxValue="1"/>
    </cacheField>
    <cacheField name="cost of hops" numFmtId="0">
      <sharedItems containsSemiMixedTypes="0" containsString="0" containsNumber="1" containsInteger="1" minValue="0" maxValue="3"/>
    </cacheField>
    <cacheField name="total cost" numFmtId="0">
      <sharedItems containsSemiMixedTypes="0" containsString="0" containsNumber="1" minValue="16" maxValue="30.5" count="10">
        <n v="25"/>
        <n v="30.5"/>
        <n v="18.5"/>
        <n v="23"/>
        <n v="29"/>
        <n v="20"/>
        <n v="24"/>
        <n v="27.5" u="1"/>
        <n v="16" u="1"/>
        <n v="19" u="1"/>
      </sharedItems>
    </cacheField>
    <cacheField name="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x v="0"/>
    <s v="Tap (hard)"/>
    <d v="2017-08-22T00:00:00"/>
    <d v="2017-09-09T00:00:00"/>
    <m/>
    <m/>
    <m/>
    <x v="0"/>
    <n v="5"/>
    <n v="6"/>
    <n v="6"/>
    <n v="5.666666666666667"/>
    <x v="0"/>
    <n v="4"/>
    <x v="0"/>
    <s v="brewing sugar and spoon"/>
    <n v="24"/>
    <m/>
    <n v="1"/>
    <n v="0"/>
    <x v="0"/>
    <x v="0"/>
  </r>
  <r>
    <x v="1"/>
    <x v="1"/>
    <x v="0"/>
    <x v="1"/>
    <s v="Tap (hard)"/>
    <d v="2017-09-09T00:00:00"/>
    <d v="2017-09-22T00:00:00"/>
    <m/>
    <m/>
    <m/>
    <x v="0"/>
    <n v="7"/>
    <n v="8"/>
    <n v="4"/>
    <n v="6.333333333333333"/>
    <x v="1"/>
    <n v="6.5"/>
    <x v="0"/>
    <s v="brewing sugar and spoon"/>
    <n v="24"/>
    <n v="2.5"/>
    <n v="1"/>
    <n v="3"/>
    <x v="1"/>
    <x v="1"/>
  </r>
  <r>
    <x v="2"/>
    <x v="2"/>
    <x v="0"/>
    <x v="1"/>
    <s v="Tap (hard)"/>
    <d v="2017-09-22T00:00:00"/>
    <d v="2017-09-30T00:00:00"/>
    <m/>
    <m/>
    <m/>
    <x v="0"/>
    <n v="3"/>
    <n v="5"/>
    <n v="8"/>
    <n v="5.333333333333333"/>
    <x v="2"/>
    <n v="2"/>
    <x v="1"/>
    <s v="brewing sugar and spoon"/>
    <n v="15"/>
    <n v="2.5"/>
    <n v="1"/>
    <n v="0"/>
    <x v="2"/>
    <x v="2"/>
  </r>
  <r>
    <x v="3"/>
    <x v="3"/>
    <x v="0"/>
    <x v="0"/>
    <s v="Tap (hard)"/>
    <d v="2017-09-30T00:00:00"/>
    <d v="2017-10-16T00:00:00"/>
    <m/>
    <m/>
    <m/>
    <x v="1"/>
    <n v="4"/>
    <n v="7"/>
    <n v="8"/>
    <n v="6.333333333333333"/>
    <x v="2"/>
    <n v="2"/>
    <x v="0"/>
    <s v="brewing sugar and spoon"/>
    <n v="22"/>
    <m/>
    <n v="1"/>
    <n v="0"/>
    <x v="3"/>
    <x v="3"/>
  </r>
  <r>
    <x v="4"/>
    <x v="4"/>
    <x v="0"/>
    <x v="0"/>
    <s v="Tap (hard)"/>
    <d v="2017-10-16T00:00:00"/>
    <d v="2017-10-23T00:00:00"/>
    <m/>
    <m/>
    <m/>
    <x v="1"/>
    <n v="2"/>
    <n v="3"/>
    <n v="8"/>
    <n v="4.333333333333333"/>
    <x v="2"/>
    <n v="2"/>
    <x v="0"/>
    <s v="brewing sugar and spoon"/>
    <n v="28"/>
    <m/>
    <n v="1"/>
    <n v="0"/>
    <x v="4"/>
    <x v="4"/>
  </r>
  <r>
    <x v="2"/>
    <x v="5"/>
    <x v="0"/>
    <x v="1"/>
    <s v="Tap (hard)"/>
    <d v="2017-10-23T00:00:00"/>
    <m/>
    <m/>
    <m/>
    <m/>
    <x v="0"/>
    <n v="6"/>
    <n v="7"/>
    <n v="8"/>
    <n v="7"/>
    <x v="3"/>
    <n v="5"/>
    <x v="1"/>
    <s v="brewing sugar and spoon"/>
    <n v="15.5"/>
    <n v="2.5"/>
    <n v="1"/>
    <n v="1"/>
    <x v="5"/>
    <x v="5"/>
  </r>
  <r>
    <x v="5"/>
    <x v="6"/>
    <x v="0"/>
    <x v="0"/>
    <s v="Tap (hard)"/>
    <m/>
    <m/>
    <m/>
    <m/>
    <m/>
    <x v="0"/>
    <n v="10"/>
    <n v="5"/>
    <n v="2"/>
    <n v="5.666666666666667"/>
    <x v="1"/>
    <n v="8"/>
    <x v="0"/>
    <s v="brewing sugar and spoon"/>
    <n v="24"/>
    <m/>
    <n v="0"/>
    <n v="0"/>
    <x v="6"/>
    <x v="6"/>
  </r>
  <r>
    <x v="2"/>
    <x v="2"/>
    <x v="0"/>
    <x v="2"/>
    <s v="Tap (hard)"/>
    <m/>
    <m/>
    <m/>
    <m/>
    <m/>
    <x v="0"/>
    <n v="3"/>
    <n v="6"/>
    <n v="8"/>
    <n v="5.666666666666667"/>
    <x v="2"/>
    <n v="2"/>
    <x v="1"/>
    <s v="brewing sugar and spoon"/>
    <n v="15"/>
    <n v="8"/>
    <n v="1"/>
    <n v="0"/>
    <x v="6"/>
    <x v="7"/>
  </r>
  <r>
    <x v="0"/>
    <x v="7"/>
    <x v="0"/>
    <x v="0"/>
    <s v="Tap (hard)"/>
    <m/>
    <m/>
    <m/>
    <m/>
    <m/>
    <x v="0"/>
    <m/>
    <m/>
    <m/>
    <s v=""/>
    <x v="0"/>
    <m/>
    <x v="0"/>
    <m/>
    <n v="24"/>
    <m/>
    <n v="1"/>
    <n v="0"/>
    <x v="0"/>
    <x v="8"/>
  </r>
  <r>
    <x v="2"/>
    <x v="6"/>
    <x v="1"/>
    <x v="1"/>
    <s v="Tap (hard)"/>
    <m/>
    <m/>
    <m/>
    <m/>
    <m/>
    <x v="0"/>
    <m/>
    <m/>
    <m/>
    <s v=""/>
    <x v="3"/>
    <m/>
    <x v="1"/>
    <m/>
    <n v="15.5"/>
    <n v="2.5"/>
    <n v="1"/>
    <n v="1"/>
    <x v="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5:D11" firstHeaderRow="0" firstDataRow="1" firstDataCol="1" rowPageCount="3" colPageCount="1"/>
  <pivotFields count="25">
    <pivotField axis="axisRow" showAll="0">
      <items count="7">
        <item x="4"/>
        <item sd="0" x="2"/>
        <item sd="0" x="0"/>
        <item sd="0" x="1"/>
        <item sd="0" x="3"/>
        <item sd="0" x="5"/>
        <item t="default"/>
      </items>
    </pivotField>
    <pivotField axis="axisRow" showAll="0">
      <items count="9">
        <item x="6"/>
        <item x="2"/>
        <item x="1"/>
        <item x="5"/>
        <item x="0"/>
        <item x="7"/>
        <item x="3"/>
        <item x="4"/>
        <item t="default"/>
      </items>
    </pivotField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dataField="1" showAll="0" defaultSubtotal="0"/>
    <pivotField dataField="1" showAll="0" defaultSubtotal="0"/>
    <pivotField showAll="0"/>
    <pivotField numFmtId="164" showAll="0" defaultSubtotal="0"/>
    <pivotField showAll="0" defaultSubtotal="0"/>
    <pivotField axis="axisPage" showAll="0" defaultSubtotal="0">
      <items count="2">
        <item x="1"/>
        <item x="0"/>
      </items>
    </pivotField>
    <pivotField showAll="0"/>
    <pivotField showAll="0"/>
    <pivotField showAll="0"/>
    <pivotField showAll="0"/>
    <pivotField showAll="0" defaultSubtotal="0"/>
    <pivotField axis="axisRow" showAll="0">
      <items count="11">
        <item m="1" x="8"/>
        <item sd="0" x="2"/>
        <item sd="0" m="1" x="9"/>
        <item sd="0" x="3"/>
        <item sd="0" x="6"/>
        <item sd="0" x="0"/>
        <item sd="0" m="1" x="7"/>
        <item sd="0" x="4"/>
        <item sd="0" x="1"/>
        <item sd="0" x="5"/>
        <item t="default"/>
      </items>
    </pivotField>
    <pivotField showAll="0"/>
  </pivotFields>
  <rowFields count="3">
    <field x="23"/>
    <field x="0"/>
    <field x="1"/>
  </rowFields>
  <rowItems count="6">
    <i>
      <x v="1"/>
    </i>
    <i>
      <x v="4"/>
    </i>
    <i>
      <x v="5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17" hier="-1"/>
    <pageField fld="3" hier="-1"/>
    <pageField fld="10" item="0" hier="-1"/>
  </pageFields>
  <dataFields count="3">
    <dataField name="Average of clarity" fld="13" subtotal="average" baseField="21" baseItem="1"/>
    <dataField name="Average of Flavour" fld="12" subtotal="average" baseField="21" baseItem="1"/>
    <dataField name="Average of Head retention" fld="11" subtotal="average" baseField="21" baseItem="1"/>
  </dataFields>
  <formats count="3">
    <format dxfId="175">
      <pivotArea outline="0" collapsedLevelsAreSubtotals="1" fieldPosition="0"/>
    </format>
    <format dxfId="174">
      <pivotArea dataOnly="0" labelOnly="1" outline="0" axis="axisValues" fieldPosition="0"/>
    </format>
    <format dxfId="173">
      <pivotArea outline="0" collapsedLevelsAreSubtotals="1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7" firstHeaderRow="0" firstDataRow="1" firstDataCol="1" rowPageCount="1" colPageCount="1"/>
  <pivotFields count="25">
    <pivotField showAll="0" defaultSubtotal="0"/>
    <pivotField axis="axisRow" showAll="0">
      <items count="9">
        <item sd="0" x="6"/>
        <item sd="0" x="2"/>
        <item sd="0" x="1"/>
        <item sd="0" x="5"/>
        <item sd="0" x="0"/>
        <item sd="0" x="7"/>
        <item sd="0" x="3"/>
        <item sd="0" x="4"/>
        <item t="default"/>
      </items>
    </pivotField>
    <pivotField showAll="0"/>
    <pivotField axis="axisRow" multipleItemSelectionAllowed="1" showAll="0">
      <items count="4">
        <item sd="0" x="0"/>
        <item sd="0" x="2"/>
        <item sd="0" x="1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dataField="1" showAll="0"/>
    <pivotField dataField="1" showAll="0" defaultSubtotal="0"/>
    <pivotField dataField="1" showAll="0" defaultSubtotal="0"/>
    <pivotField showAll="0" defaultSubtotal="0"/>
    <pivotField numFmtId="164"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3">
    <field x="3"/>
    <field x="1"/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7" hier="-1"/>
  </pageFields>
  <dataFields count="3">
    <dataField name="Average of Head retention" fld="11" subtotal="average" baseField="4" baseItem="0"/>
    <dataField name="Average of Flavour" fld="12" subtotal="average" baseField="4" baseItem="0"/>
    <dataField name="Average of clarity" fld="13" subtotal="average" baseField="4" baseItem="0"/>
  </dataFields>
  <formats count="5">
    <format dxfId="180">
      <pivotArea collapsedLevelsAreSubtotals="1" fieldPosition="0">
        <references count="1">
          <reference field="3" count="1">
            <x v="1"/>
          </reference>
        </references>
      </pivotArea>
    </format>
    <format dxfId="179">
      <pivotArea collapsedLevelsAreSubtotals="1" fieldPosition="0">
        <references count="1">
          <reference field="3" count="1">
            <x v="2"/>
          </reference>
        </references>
      </pivotArea>
    </format>
    <format dxfId="178">
      <pivotArea outline="0" collapsedLevelsAreSubtotals="1" fieldPosition="0"/>
    </format>
    <format dxfId="177">
      <pivotArea dataOnly="0" labelOnly="1" outline="0" axis="axisValues" fieldPosition="0"/>
    </format>
    <format dxfId="176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6" firstHeaderRow="0" firstDataRow="1" firstDataCol="1" rowPageCount="1" colPageCount="1"/>
  <pivotFields count="25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  <pivotField numFmtId="164" showAll="0" defaultSubtotal="0"/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Average of Head retention" fld="11" subtotal="average" baseField="10" baseItem="0"/>
    <dataField name="Average of Flavour" fld="12" subtotal="average" baseField="10" baseItem="0"/>
    <dataField name="Average of clarity" fld="13" subtotal="average" baseField="10" baseItem="0"/>
  </dataFields>
  <formats count="7">
    <format dxfId="172">
      <pivotArea type="all" dataOnly="0" outline="0" fieldPosition="0"/>
    </format>
    <format dxfId="171">
      <pivotArea outline="0" collapsedLevelsAreSubtotals="1" fieldPosition="0"/>
    </format>
    <format dxfId="170">
      <pivotArea field="10" type="button" dataOnly="0" labelOnly="1" outline="0" axis="axisRow" fieldPosition="0"/>
    </format>
    <format dxfId="169">
      <pivotArea dataOnly="0" labelOnly="1" fieldPosition="0">
        <references count="1">
          <reference field="10" count="0"/>
        </references>
      </pivotArea>
    </format>
    <format dxfId="168">
      <pivotArea dataOnly="0" labelOnly="1" grandRow="1" outline="0" fieldPosition="0"/>
    </format>
    <format dxfId="16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6">
      <pivotArea outline="0" collapsedLevelsAreSubtotals="1" fieldPosition="0"/>
    </format>
  </formats>
  <chartFormats count="3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2:B7" firstHeaderRow="1" firstDataRow="1" firstDataCol="1"/>
  <pivotFields count="25">
    <pivotField axis="axisRow" showAll="0">
      <items count="7">
        <item sd="0" x="4"/>
        <item sd="0" x="2"/>
        <item x="0"/>
        <item x="1"/>
        <item x="3"/>
        <item x="5"/>
        <item t="default"/>
      </items>
    </pivotField>
    <pivotField axis="axisRow" showAll="0">
      <items count="9">
        <item x="6"/>
        <item x="2"/>
        <item x="1"/>
        <item x="5"/>
        <item x="0"/>
        <item x="7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64" showAll="0" defaultSubtotal="0">
      <items count="4">
        <item sd="0" x="2"/>
        <item sd="0" x="3"/>
        <item sd="0" x="0"/>
        <item sd="0" x="1"/>
      </items>
    </pivotField>
    <pivotField dataField="1"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</pivotFields>
  <rowFields count="3">
    <field x="15"/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hoppyness" fld="16" subtotal="average" baseField="0" baseItem="0" numFmtId="164"/>
  </dataFields>
  <formats count="1">
    <format dxfId="54">
      <pivotArea outline="0" collapsedLevelsAreSubtotals="1" fieldPosition="0"/>
    </format>
  </formats>
  <chartFormats count="9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Y11" totalsRowShown="0">
  <autoFilter ref="A1:Y11"/>
  <tableColumns count="25">
    <tableColumn id="1" name="manufacturer"/>
    <tableColumn id="2" name="kit name"/>
    <tableColumn id="3" name="Cleaning method"/>
    <tableColumn id="4" name="sugar used"/>
    <tableColumn id="12" name="water"/>
    <tableColumn id="5" name="Start date"/>
    <tableColumn id="6" name="End date"/>
    <tableColumn id="7" name="starting gravity"/>
    <tableColumn id="8" name="final gravity"/>
    <tableColumn id="10" name="Alcohol_x000a_(%)" dataDxfId="181"/>
    <tableColumn id="9" name="2nd ary" dataDxfId="182"/>
    <tableColumn id="13" name="Head retention" dataDxfId="185"/>
    <tableColumn id="14" name="Flavour" dataDxfId="184"/>
    <tableColumn id="22" name="Clarity" dataDxfId="183"/>
    <tableColumn id="23" name="Overall" dataDxfId="75">
      <calculatedColumnFormula>IFERROR(AVERAGE(Table3[[#This Row],[Head retention]:[Clarity]]),"")</calculatedColumnFormula>
    </tableColumn>
    <tableColumn id="26" name="mass of hops added" dataDxfId="73"/>
    <tableColumn id="25" name="hoppyness" dataDxfId="74"/>
    <tableColumn id="21" name="incluslive kit" dataDxfId="76"/>
    <tableColumn id="18" name="priming" dataDxfId="186"/>
    <tableColumn id="16" name="Kit cost" dataDxfId="52"/>
    <tableColumn id="17" name="sugar cost" dataDxfId="51"/>
    <tableColumn id="20" name="priming cost" dataDxfId="50"/>
    <tableColumn id="28" name="cost of hops" dataDxfId="49"/>
    <tableColumn id="19" name="total cost" dataDxfId="47">
      <calculatedColumnFormula>SUM(Table3[[#This Row],[Kit cost]:[cost of hops]])</calculatedColumnFormula>
    </tableColumn>
    <tableColumn id="24" name="ID" dataDxfId="4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sugars" displayName="sugars" ref="A21:A26" totalsRowShown="0">
  <autoFilter ref="A21:A26"/>
  <tableColumns count="1">
    <tableColumn id="1" name="fermentable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priming" displayName="priming" ref="A29:A32" totalsRowShown="0">
  <autoFilter ref="A29:A32"/>
  <tableColumns count="1">
    <tableColumn id="1" name="Priming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water" displayName="water" ref="A35:A37" totalsRowShown="0">
  <autoFilter ref="A35:A37"/>
  <tableColumns count="1">
    <tableColumn id="1" name="Wat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ManUfacts" displayName="ManUfacts" ref="A1:A7" totalsRowShown="0">
  <autoFilter ref="A1:A7"/>
  <tableColumns count="1">
    <tableColumn id="1" name="Manufactur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Coopers" displayName="Coopers" ref="C1:C5" totalsRowShown="0">
  <autoFilter ref="C1:C5"/>
  <tableColumns count="1">
    <tableColumn id="1" name="coopers k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Muntons" displayName="Muntons" ref="E1:E2" totalsRowShown="0">
  <autoFilter ref="E1:E2"/>
  <tableColumns count="1">
    <tableColumn id="1" name="munton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Bulldog" displayName="Bulldog" ref="G1:G3" totalsRowShown="0">
  <autoFilter ref="G1:G3"/>
  <tableColumns count="1">
    <tableColumn id="1" name="Bulldog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festival" displayName="festival" ref="E5:E7" totalsRowShown="0" headerRowDxfId="189" headerRowBorderDxfId="188" tableBorderDxfId="187">
  <autoFilter ref="E5:E7"/>
  <tableColumns count="1">
    <tableColumn id="1" name="Festiv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St_peters" displayName="St_peters" ref="C7:C8" totalsRowShown="0">
  <autoFilter ref="C7:C8"/>
  <tableColumns count="1">
    <tableColumn id="1" name="St peter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Youngs" displayName="Youngs" ref="C10:C11" totalsRowShown="0">
  <autoFilter ref="C10:C11"/>
  <tableColumns count="1">
    <tableColumn id="1" name="Young'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cleaning" displayName="cleaning" ref="A15:A17" totalsRowShown="0">
  <autoFilter ref="A15:A17"/>
  <tableColumns count="1">
    <tableColumn id="1" name="Cleaning meth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M48" sqref="M48"/>
    </sheetView>
  </sheetViews>
  <sheetFormatPr defaultRowHeight="15" x14ac:dyDescent="0.25"/>
  <cols>
    <col min="1" max="1" width="10.85546875" style="9" bestFit="1" customWidth="1"/>
    <col min="2" max="2" width="10.7109375" style="43" bestFit="1" customWidth="1"/>
    <col min="3" max="3" width="11.85546875" style="9" bestFit="1" customWidth="1"/>
    <col min="4" max="4" width="11.85546875" style="1" customWidth="1"/>
    <col min="5" max="5" width="20.28515625" style="10" customWidth="1"/>
    <col min="6" max="8" width="5.7109375" style="36" customWidth="1"/>
    <col min="9" max="9" width="5.7109375" style="13" customWidth="1"/>
    <col min="10" max="10" width="5.7109375" style="25" customWidth="1"/>
    <col min="11" max="13" width="5.7109375" style="36" customWidth="1"/>
    <col min="14" max="14" width="5.7109375" style="13" customWidth="1"/>
    <col min="15" max="15" width="5.7109375" style="25" customWidth="1"/>
    <col min="16" max="16" width="5.7109375" style="26" customWidth="1"/>
    <col min="17" max="18" width="5.7109375" style="36" customWidth="1"/>
    <col min="19" max="19" width="5.7109375" style="13" customWidth="1"/>
    <col min="20" max="20" width="5.7109375" style="42" customWidth="1"/>
    <col min="21" max="21" width="5.7109375" style="9" customWidth="1"/>
    <col min="22" max="23" width="5.7109375" style="20" customWidth="1"/>
    <col min="24" max="24" width="5.7109375" style="1" customWidth="1"/>
    <col min="25" max="25" width="5.7109375" style="10" customWidth="1"/>
    <col min="26" max="26" width="9.140625" style="20"/>
    <col min="27" max="16384" width="9.140625" style="1"/>
  </cols>
  <sheetData>
    <row r="1" spans="1:26" s="17" customFormat="1" ht="36.75" customHeight="1" x14ac:dyDescent="0.25">
      <c r="A1" s="184" t="s">
        <v>3</v>
      </c>
      <c r="B1" s="212" t="s">
        <v>4</v>
      </c>
      <c r="C1" s="184" t="s">
        <v>6</v>
      </c>
      <c r="D1" s="216" t="s">
        <v>2</v>
      </c>
      <c r="E1" s="211" t="s">
        <v>5</v>
      </c>
      <c r="F1" s="208" t="s">
        <v>7</v>
      </c>
      <c r="G1" s="209"/>
      <c r="H1" s="209"/>
      <c r="I1" s="210"/>
      <c r="J1" s="211"/>
      <c r="K1" s="208" t="s">
        <v>13</v>
      </c>
      <c r="L1" s="209"/>
      <c r="M1" s="209"/>
      <c r="N1" s="210"/>
      <c r="O1" s="211"/>
      <c r="P1" s="208" t="s">
        <v>14</v>
      </c>
      <c r="Q1" s="209"/>
      <c r="R1" s="209"/>
      <c r="S1" s="210"/>
      <c r="T1" s="211"/>
      <c r="U1" s="208" t="s">
        <v>16</v>
      </c>
      <c r="V1" s="209"/>
      <c r="W1" s="209"/>
      <c r="X1" s="210"/>
      <c r="Y1" s="211"/>
      <c r="Z1" s="44"/>
    </row>
    <row r="2" spans="1:26" s="19" customFormat="1" ht="15.75" thickBot="1" x14ac:dyDescent="0.3">
      <c r="A2" s="185"/>
      <c r="B2" s="213"/>
      <c r="C2" s="185"/>
      <c r="D2" s="217"/>
      <c r="E2" s="215"/>
      <c r="F2" s="33">
        <v>4</v>
      </c>
      <c r="G2" s="33">
        <v>4</v>
      </c>
      <c r="H2" s="33">
        <v>4</v>
      </c>
      <c r="I2" s="18">
        <v>4</v>
      </c>
      <c r="J2" s="23">
        <v>4</v>
      </c>
      <c r="K2" s="33">
        <v>4</v>
      </c>
      <c r="L2" s="33">
        <v>4</v>
      </c>
      <c r="M2" s="33">
        <v>4</v>
      </c>
      <c r="N2" s="18">
        <v>4</v>
      </c>
      <c r="O2" s="23">
        <v>4</v>
      </c>
      <c r="P2" s="22">
        <v>4</v>
      </c>
      <c r="Q2" s="33">
        <v>4</v>
      </c>
      <c r="R2" s="33">
        <v>4</v>
      </c>
      <c r="S2" s="18">
        <v>4</v>
      </c>
      <c r="T2" s="39">
        <v>4</v>
      </c>
      <c r="U2" s="22">
        <v>4</v>
      </c>
      <c r="V2" s="22">
        <v>4</v>
      </c>
      <c r="W2" s="22">
        <v>4</v>
      </c>
      <c r="X2" s="22">
        <v>4</v>
      </c>
      <c r="Y2" s="45">
        <v>4</v>
      </c>
      <c r="Z2" s="31"/>
    </row>
    <row r="3" spans="1:26" s="6" customFormat="1" ht="18.75" customHeight="1" x14ac:dyDescent="0.25">
      <c r="A3" s="175" t="e">
        <f>VLOOKUP(MONTH(B3),#REF!,2,FALSE)</f>
        <v>#REF!</v>
      </c>
      <c r="B3" s="118">
        <v>42897</v>
      </c>
      <c r="C3" s="7"/>
      <c r="D3" s="5"/>
      <c r="E3" s="8"/>
      <c r="F3" s="214" t="s">
        <v>0</v>
      </c>
      <c r="G3" s="34"/>
      <c r="H3" s="34"/>
      <c r="I3" s="218"/>
      <c r="J3" s="219"/>
      <c r="K3" s="37"/>
      <c r="L3" s="37"/>
      <c r="M3" s="37"/>
      <c r="N3" s="16"/>
      <c r="O3" s="28"/>
      <c r="P3" s="27"/>
      <c r="Q3" s="37"/>
      <c r="R3" s="37"/>
      <c r="S3" s="16"/>
      <c r="T3" s="40"/>
      <c r="U3" s="46"/>
      <c r="V3" s="32"/>
      <c r="W3" s="32"/>
      <c r="Y3" s="8"/>
      <c r="Z3" s="32"/>
    </row>
    <row r="4" spans="1:26" ht="18.75" customHeight="1" x14ac:dyDescent="0.25">
      <c r="A4" s="175"/>
      <c r="B4" s="116">
        <f t="shared" ref="B4:B32" si="0">B3+7</f>
        <v>42904</v>
      </c>
      <c r="D4" s="2"/>
      <c r="F4" s="214"/>
      <c r="G4" s="34"/>
      <c r="H4" s="34"/>
      <c r="I4" s="218"/>
      <c r="J4" s="219"/>
      <c r="K4" s="38"/>
      <c r="L4" s="38"/>
      <c r="M4" s="38"/>
      <c r="N4" s="14"/>
      <c r="O4" s="30"/>
      <c r="P4" s="29"/>
      <c r="Q4" s="38"/>
      <c r="R4" s="38"/>
      <c r="S4" s="14"/>
      <c r="T4" s="41"/>
    </row>
    <row r="5" spans="1:26" s="56" customFormat="1" ht="18.75" customHeight="1" thickBot="1" x14ac:dyDescent="0.3">
      <c r="A5" s="175"/>
      <c r="B5" s="119">
        <f t="shared" si="0"/>
        <v>42911</v>
      </c>
      <c r="C5" s="72"/>
      <c r="D5" s="47"/>
      <c r="E5" s="63"/>
      <c r="F5" s="214"/>
      <c r="G5" s="89"/>
      <c r="H5" s="89"/>
      <c r="I5" s="218"/>
      <c r="J5" s="219"/>
      <c r="K5" s="82"/>
      <c r="L5" s="82"/>
      <c r="M5" s="82"/>
      <c r="N5" s="74"/>
      <c r="O5" s="75"/>
      <c r="P5" s="81"/>
      <c r="Q5" s="82"/>
      <c r="R5" s="82"/>
      <c r="S5" s="74"/>
      <c r="T5" s="76"/>
      <c r="U5" s="72"/>
      <c r="V5" s="55"/>
      <c r="W5" s="55"/>
      <c r="Y5" s="63"/>
      <c r="Z5" s="55"/>
    </row>
    <row r="6" spans="1:26" s="17" customFormat="1" ht="18.75" customHeight="1" x14ac:dyDescent="0.25">
      <c r="A6" s="174" t="e">
        <f>VLOOKUP(MONTH(B6),#REF!,2,FALSE)</f>
        <v>#REF!</v>
      </c>
      <c r="B6" s="120">
        <f t="shared" si="0"/>
        <v>42918</v>
      </c>
      <c r="C6" s="191" t="s">
        <v>1</v>
      </c>
      <c r="D6" s="77"/>
      <c r="E6" s="70"/>
      <c r="F6" s="214"/>
      <c r="G6" s="93"/>
      <c r="H6" s="93"/>
      <c r="I6" s="218"/>
      <c r="J6" s="219"/>
      <c r="K6" s="84"/>
      <c r="L6" s="84"/>
      <c r="M6" s="84"/>
      <c r="N6" s="78"/>
      <c r="O6" s="79"/>
      <c r="P6" s="83"/>
      <c r="Q6" s="84"/>
      <c r="R6" s="84"/>
      <c r="S6" s="78"/>
      <c r="T6" s="80"/>
      <c r="U6" s="69"/>
      <c r="V6" s="44"/>
      <c r="W6" s="44"/>
      <c r="Y6" s="70"/>
      <c r="Z6" s="44"/>
    </row>
    <row r="7" spans="1:26" ht="18.75" customHeight="1" x14ac:dyDescent="0.25">
      <c r="A7" s="175"/>
      <c r="B7" s="116">
        <f t="shared" si="0"/>
        <v>42925</v>
      </c>
      <c r="C7" s="191"/>
      <c r="D7" s="3"/>
      <c r="F7" s="214"/>
      <c r="G7" s="34"/>
      <c r="H7" s="34"/>
      <c r="I7" s="218"/>
      <c r="J7" s="219"/>
      <c r="K7" s="38"/>
      <c r="L7" s="38"/>
      <c r="M7" s="38"/>
      <c r="N7" s="14"/>
      <c r="O7" s="30"/>
      <c r="P7" s="29"/>
      <c r="Q7" s="38"/>
      <c r="R7" s="38"/>
      <c r="S7" s="14"/>
      <c r="T7" s="41"/>
    </row>
    <row r="8" spans="1:26" ht="18.75" customHeight="1" x14ac:dyDescent="0.25">
      <c r="A8" s="175"/>
      <c r="B8" s="116">
        <f t="shared" si="0"/>
        <v>42932</v>
      </c>
      <c r="C8" s="191"/>
      <c r="D8" s="3"/>
      <c r="F8" s="214"/>
      <c r="G8" s="34"/>
      <c r="H8" s="34"/>
      <c r="I8" s="218"/>
      <c r="J8" s="219"/>
      <c r="K8" s="38"/>
      <c r="L8" s="38"/>
      <c r="M8" s="38"/>
      <c r="N8" s="14"/>
      <c r="O8" s="30"/>
      <c r="P8" s="29"/>
      <c r="Q8" s="38"/>
      <c r="R8" s="38"/>
      <c r="S8" s="14"/>
      <c r="T8" s="41"/>
    </row>
    <row r="9" spans="1:26" s="2" customFormat="1" ht="18.75" customHeight="1" x14ac:dyDescent="0.25">
      <c r="A9" s="175"/>
      <c r="B9" s="121">
        <f t="shared" si="0"/>
        <v>42939</v>
      </c>
      <c r="C9" s="191"/>
      <c r="E9" s="11"/>
      <c r="F9" s="35"/>
      <c r="G9" s="35"/>
      <c r="H9" s="35"/>
      <c r="I9" s="15"/>
      <c r="J9" s="24"/>
      <c r="K9" s="38"/>
      <c r="L9" s="38"/>
      <c r="M9" s="38"/>
      <c r="N9" s="14"/>
      <c r="O9" s="30"/>
      <c r="P9" s="29"/>
      <c r="Q9" s="38"/>
      <c r="R9" s="38"/>
      <c r="S9" s="14"/>
      <c r="T9" s="41"/>
      <c r="U9" s="12"/>
      <c r="V9" s="21"/>
      <c r="W9" s="21"/>
      <c r="Y9" s="11"/>
      <c r="Z9" s="21"/>
    </row>
    <row r="10" spans="1:26" s="19" customFormat="1" ht="18.75" customHeight="1" thickBot="1" x14ac:dyDescent="0.3">
      <c r="A10" s="176"/>
      <c r="B10" s="117">
        <f t="shared" si="0"/>
        <v>42946</v>
      </c>
      <c r="C10" s="191"/>
      <c r="D10" s="85"/>
      <c r="E10" s="51"/>
      <c r="F10" s="94"/>
      <c r="G10" s="94"/>
      <c r="H10" s="94"/>
      <c r="I10" s="95"/>
      <c r="J10" s="23"/>
      <c r="K10" s="97"/>
      <c r="L10" s="97"/>
      <c r="M10" s="97"/>
      <c r="N10" s="86"/>
      <c r="O10" s="87"/>
      <c r="P10" s="96"/>
      <c r="Q10" s="97"/>
      <c r="R10" s="97"/>
      <c r="S10" s="86"/>
      <c r="T10" s="88"/>
      <c r="U10" s="71"/>
      <c r="V10" s="31"/>
      <c r="W10" s="31"/>
      <c r="Y10" s="51"/>
      <c r="Z10" s="31"/>
    </row>
    <row r="11" spans="1:26" s="6" customFormat="1" ht="18.75" customHeight="1" x14ac:dyDescent="0.25">
      <c r="A11" s="174" t="e">
        <f>VLOOKUP(MONTH(B11),#REF!,2,FALSE)</f>
        <v>#REF!</v>
      </c>
      <c r="B11" s="118">
        <f t="shared" si="0"/>
        <v>42953</v>
      </c>
      <c r="C11" s="191"/>
      <c r="D11" s="5"/>
      <c r="E11" s="8"/>
      <c r="F11" s="90"/>
      <c r="G11" s="90"/>
      <c r="H11" s="90"/>
      <c r="I11" s="91"/>
      <c r="J11" s="92"/>
      <c r="K11" s="37"/>
      <c r="L11" s="37"/>
      <c r="M11" s="37"/>
      <c r="N11" s="16"/>
      <c r="O11" s="28"/>
      <c r="P11" s="27"/>
      <c r="Q11" s="37"/>
      <c r="R11" s="37"/>
      <c r="S11" s="16"/>
      <c r="T11" s="40"/>
      <c r="U11" s="46"/>
      <c r="V11" s="32"/>
      <c r="W11" s="32"/>
      <c r="Y11" s="8"/>
      <c r="Z11" s="32"/>
    </row>
    <row r="12" spans="1:26" ht="18.75" customHeight="1" x14ac:dyDescent="0.25">
      <c r="A12" s="175"/>
      <c r="B12" s="116">
        <f t="shared" si="0"/>
        <v>42960</v>
      </c>
      <c r="C12" s="191"/>
      <c r="D12" s="3"/>
      <c r="N12" s="14"/>
      <c r="O12" s="30"/>
      <c r="S12" s="14"/>
      <c r="T12" s="41"/>
    </row>
    <row r="13" spans="1:26" s="2" customFormat="1" ht="18.75" customHeight="1" x14ac:dyDescent="0.25">
      <c r="A13" s="175"/>
      <c r="B13" s="121">
        <f t="shared" si="0"/>
        <v>42967</v>
      </c>
      <c r="C13" s="188" t="s">
        <v>8</v>
      </c>
      <c r="D13" s="3"/>
      <c r="E13" s="187" t="s">
        <v>1</v>
      </c>
      <c r="F13" s="153" t="s">
        <v>1</v>
      </c>
      <c r="G13" s="224" t="s">
        <v>1</v>
      </c>
      <c r="H13" s="153"/>
      <c r="I13" s="153"/>
      <c r="J13" s="225"/>
      <c r="K13" s="21"/>
      <c r="L13" s="21"/>
      <c r="M13" s="21"/>
      <c r="N13" s="14"/>
      <c r="O13" s="30"/>
      <c r="P13" s="12"/>
      <c r="Q13" s="21"/>
      <c r="R13" s="21"/>
      <c r="S13" s="14"/>
      <c r="T13" s="41"/>
      <c r="U13" s="12"/>
      <c r="V13" s="21"/>
      <c r="W13" s="21"/>
      <c r="Y13" s="11"/>
      <c r="Z13" s="21"/>
    </row>
    <row r="14" spans="1:26" s="56" customFormat="1" ht="18.75" customHeight="1" thickBot="1" x14ac:dyDescent="0.3">
      <c r="A14" s="176"/>
      <c r="B14" s="119">
        <f t="shared" si="0"/>
        <v>42974</v>
      </c>
      <c r="C14" s="188"/>
      <c r="D14" s="73"/>
      <c r="E14" s="187"/>
      <c r="F14" s="154"/>
      <c r="G14" s="226"/>
      <c r="H14" s="227"/>
      <c r="I14" s="227"/>
      <c r="J14" s="228"/>
      <c r="K14" s="54"/>
      <c r="L14" s="54"/>
      <c r="M14" s="54"/>
      <c r="N14" s="74"/>
      <c r="O14" s="75"/>
      <c r="P14" s="53"/>
      <c r="Q14" s="54"/>
      <c r="R14" s="54"/>
      <c r="S14" s="74"/>
      <c r="T14" s="76"/>
      <c r="U14" s="72"/>
      <c r="V14" s="55"/>
      <c r="W14" s="55"/>
      <c r="Y14" s="63"/>
      <c r="Z14" s="55"/>
    </row>
    <row r="15" spans="1:26" s="17" customFormat="1" ht="18.75" customHeight="1" x14ac:dyDescent="0.25">
      <c r="A15" s="174" t="e">
        <f>VLOOKUP(MONTH(B15),#REF!,2,FALSE)</f>
        <v>#REF!</v>
      </c>
      <c r="B15" s="120">
        <f t="shared" si="0"/>
        <v>42981</v>
      </c>
      <c r="C15" s="188"/>
      <c r="D15" s="77"/>
      <c r="E15" s="187"/>
      <c r="F15" s="154"/>
      <c r="G15" s="59"/>
      <c r="H15" s="59"/>
      <c r="I15" s="50"/>
      <c r="J15" s="60"/>
      <c r="K15" s="44"/>
      <c r="P15" s="58"/>
      <c r="Q15" s="59"/>
      <c r="R15" s="59"/>
      <c r="S15" s="78"/>
      <c r="T15" s="80"/>
      <c r="U15" s="69"/>
      <c r="V15" s="44"/>
      <c r="W15" s="44"/>
      <c r="Y15" s="70"/>
      <c r="Z15" s="44"/>
    </row>
    <row r="16" spans="1:26" ht="18.75" customHeight="1" x14ac:dyDescent="0.25">
      <c r="A16" s="175"/>
      <c r="B16" s="116">
        <f t="shared" si="0"/>
        <v>42988</v>
      </c>
      <c r="C16" s="189" t="s">
        <v>9</v>
      </c>
      <c r="D16" s="4"/>
      <c r="E16" s="186" t="s">
        <v>8</v>
      </c>
      <c r="F16" s="154"/>
      <c r="G16" s="221" t="s">
        <v>8</v>
      </c>
      <c r="H16" s="164" t="s">
        <v>8</v>
      </c>
      <c r="I16" s="167" t="s">
        <v>8</v>
      </c>
      <c r="J16" s="155" t="s">
        <v>8</v>
      </c>
      <c r="K16" s="20"/>
      <c r="L16" s="1"/>
      <c r="M16" s="1"/>
      <c r="N16" s="1"/>
      <c r="O16" s="1"/>
      <c r="P16" s="164" t="s">
        <v>8</v>
      </c>
      <c r="Q16" s="1"/>
      <c r="R16" s="1"/>
      <c r="S16" s="1"/>
      <c r="T16" s="1"/>
      <c r="U16" s="26"/>
      <c r="V16" s="36"/>
      <c r="W16" s="36"/>
      <c r="X16" s="13"/>
      <c r="Y16" s="1"/>
    </row>
    <row r="17" spans="1:26" s="2" customFormat="1" ht="18.75" customHeight="1" x14ac:dyDescent="0.25">
      <c r="A17" s="175"/>
      <c r="B17" s="121">
        <f t="shared" si="0"/>
        <v>42995</v>
      </c>
      <c r="C17" s="190"/>
      <c r="E17" s="186"/>
      <c r="F17" s="154"/>
      <c r="G17" s="222"/>
      <c r="H17" s="165"/>
      <c r="I17" s="168"/>
      <c r="J17" s="156"/>
      <c r="K17" s="21"/>
      <c r="P17" s="165"/>
      <c r="Z17" s="21"/>
    </row>
    <row r="18" spans="1:26" s="56" customFormat="1" ht="18.75" customHeight="1" thickBot="1" x14ac:dyDescent="0.3">
      <c r="A18" s="176"/>
      <c r="B18" s="119">
        <f t="shared" si="0"/>
        <v>43002</v>
      </c>
      <c r="C18" s="52" t="s">
        <v>10</v>
      </c>
      <c r="D18" s="161" t="s">
        <v>9</v>
      </c>
      <c r="E18" s="128"/>
      <c r="F18" s="154"/>
      <c r="G18" s="223"/>
      <c r="H18" s="165"/>
      <c r="I18" s="168"/>
      <c r="J18" s="156"/>
      <c r="K18" s="55"/>
      <c r="P18" s="165"/>
      <c r="U18" s="47"/>
      <c r="V18" s="47"/>
      <c r="W18" s="47"/>
      <c r="X18" s="47"/>
      <c r="Y18" s="47"/>
      <c r="Z18" s="55"/>
    </row>
    <row r="19" spans="1:26" s="17" customFormat="1" ht="18.75" customHeight="1" x14ac:dyDescent="0.25">
      <c r="A19" s="174" t="e">
        <f>VLOOKUP(MONTH(B19),#REF!,2,FALSE)</f>
        <v>#REF!</v>
      </c>
      <c r="B19" s="120">
        <f t="shared" si="0"/>
        <v>43009</v>
      </c>
      <c r="C19" s="170" t="s">
        <v>11</v>
      </c>
      <c r="D19" s="162"/>
      <c r="E19" s="177" t="s">
        <v>10</v>
      </c>
      <c r="F19" s="154"/>
      <c r="G19" s="229" t="s">
        <v>10</v>
      </c>
      <c r="H19" s="165"/>
      <c r="I19" s="168"/>
      <c r="J19" s="156"/>
      <c r="K19" s="59"/>
      <c r="L19" s="59"/>
      <c r="M19" s="59"/>
      <c r="N19" s="50"/>
      <c r="O19" s="60"/>
      <c r="P19" s="165"/>
      <c r="U19" s="98"/>
      <c r="V19" s="98"/>
      <c r="W19" s="98"/>
      <c r="X19" s="98"/>
      <c r="Y19" s="98"/>
      <c r="Z19" s="44"/>
    </row>
    <row r="20" spans="1:26" ht="18.75" customHeight="1" x14ac:dyDescent="0.25">
      <c r="A20" s="175"/>
      <c r="B20" s="116">
        <f t="shared" si="0"/>
        <v>43016</v>
      </c>
      <c r="C20" s="171"/>
      <c r="D20" s="163"/>
      <c r="E20" s="178"/>
      <c r="F20" s="154"/>
      <c r="G20" s="230"/>
      <c r="H20" s="166"/>
      <c r="I20" s="168"/>
      <c r="J20" s="156"/>
      <c r="P20" s="165"/>
      <c r="Q20" s="1"/>
      <c r="R20" s="1"/>
      <c r="S20" s="1"/>
      <c r="T20" s="1"/>
      <c r="U20" s="2"/>
      <c r="V20" s="2"/>
      <c r="W20" s="2"/>
      <c r="X20" s="2"/>
      <c r="Y20" s="2"/>
    </row>
    <row r="21" spans="1:26" ht="18.75" customHeight="1" x14ac:dyDescent="0.25">
      <c r="A21" s="175"/>
      <c r="B21" s="116">
        <f t="shared" si="0"/>
        <v>43023</v>
      </c>
      <c r="C21" s="159" t="s">
        <v>15</v>
      </c>
      <c r="D21" s="172" t="s">
        <v>11</v>
      </c>
      <c r="E21" s="178"/>
      <c r="F21" s="154"/>
      <c r="G21" s="230"/>
      <c r="H21" s="157" t="s">
        <v>9</v>
      </c>
      <c r="I21" s="168"/>
      <c r="J21" s="156"/>
      <c r="K21" s="148" t="s">
        <v>8</v>
      </c>
      <c r="L21" s="235" t="s">
        <v>9</v>
      </c>
      <c r="M21" s="157" t="s">
        <v>9</v>
      </c>
      <c r="P21" s="165"/>
      <c r="Q21" s="1"/>
      <c r="R21" s="240" t="s">
        <v>9</v>
      </c>
      <c r="U21" s="2"/>
      <c r="V21" s="2"/>
      <c r="W21" s="2"/>
      <c r="X21" s="161" t="s">
        <v>9</v>
      </c>
      <c r="Y21" s="2"/>
    </row>
    <row r="22" spans="1:26" ht="18.75" customHeight="1" thickBot="1" x14ac:dyDescent="0.3">
      <c r="A22" s="175"/>
      <c r="B22" s="116">
        <f t="shared" si="0"/>
        <v>43030</v>
      </c>
      <c r="C22" s="160"/>
      <c r="D22" s="173"/>
      <c r="E22" s="179"/>
      <c r="F22" s="154"/>
      <c r="G22" s="230"/>
      <c r="H22" s="158"/>
      <c r="I22" s="169"/>
      <c r="J22" s="156"/>
      <c r="K22" s="149"/>
      <c r="L22" s="236"/>
      <c r="M22" s="158"/>
      <c r="P22" s="165"/>
      <c r="Q22" s="1"/>
      <c r="R22" s="241"/>
      <c r="U22" s="2"/>
      <c r="V22" s="2"/>
      <c r="W22" s="2"/>
      <c r="X22" s="162"/>
      <c r="Y22" s="2"/>
    </row>
    <row r="23" spans="1:26" s="61" customFormat="1" ht="18.75" customHeight="1" thickBot="1" x14ac:dyDescent="0.3">
      <c r="A23" s="176"/>
      <c r="B23" s="122">
        <f t="shared" si="0"/>
        <v>43037</v>
      </c>
      <c r="C23" s="201" t="s">
        <v>17</v>
      </c>
      <c r="D23" s="151" t="s">
        <v>15</v>
      </c>
      <c r="E23" s="192" t="s">
        <v>11</v>
      </c>
      <c r="F23" s="154"/>
      <c r="G23" s="230"/>
      <c r="H23" s="158"/>
      <c r="I23" s="106" t="s">
        <v>9</v>
      </c>
      <c r="J23" s="156"/>
      <c r="K23" s="149"/>
      <c r="L23" s="236"/>
      <c r="M23" s="158"/>
      <c r="N23" s="18"/>
      <c r="O23" s="23"/>
      <c r="P23" s="165"/>
      <c r="R23" s="241"/>
      <c r="X23" s="162"/>
      <c r="Z23" s="62"/>
    </row>
    <row r="24" spans="1:26" s="101" customFormat="1" ht="18.75" customHeight="1" x14ac:dyDescent="0.25">
      <c r="A24" s="174" t="e">
        <f>VLOOKUP(MONTH(B24),#REF!,2,FALSE)</f>
        <v>#REF!</v>
      </c>
      <c r="B24" s="123">
        <f t="shared" si="0"/>
        <v>43044</v>
      </c>
      <c r="C24" s="202"/>
      <c r="D24" s="152"/>
      <c r="E24" s="193"/>
      <c r="F24" s="126"/>
      <c r="G24" s="110"/>
      <c r="H24" s="109"/>
      <c r="I24" s="109"/>
      <c r="J24" s="109"/>
      <c r="K24" s="149"/>
      <c r="L24" s="236"/>
      <c r="M24" s="158"/>
      <c r="N24" s="243" t="s">
        <v>11</v>
      </c>
      <c r="O24" s="102"/>
      <c r="P24" s="165"/>
      <c r="R24" s="241"/>
      <c r="S24" s="246" t="s">
        <v>11</v>
      </c>
      <c r="W24" s="246" t="s">
        <v>11</v>
      </c>
      <c r="X24" s="162"/>
      <c r="Z24" s="100"/>
    </row>
    <row r="25" spans="1:26" ht="18.75" customHeight="1" x14ac:dyDescent="0.25">
      <c r="A25" s="175"/>
      <c r="B25" s="116">
        <f t="shared" si="0"/>
        <v>43051</v>
      </c>
      <c r="C25" s="182" t="s">
        <v>12</v>
      </c>
      <c r="D25" s="152"/>
      <c r="K25" s="149"/>
      <c r="L25" s="236"/>
      <c r="M25" s="158"/>
      <c r="N25" s="149"/>
      <c r="O25" s="249" t="str">
        <f>C23</f>
        <v>Innkeepers daughter</v>
      </c>
      <c r="P25" s="165"/>
      <c r="Q25" s="141" t="str">
        <f>C23</f>
        <v>Innkeepers daughter</v>
      </c>
      <c r="R25" s="241"/>
      <c r="S25" s="247"/>
      <c r="T25" s="144">
        <f>F23</f>
        <v>0</v>
      </c>
      <c r="U25" s="144">
        <f>G23</f>
        <v>0</v>
      </c>
      <c r="V25" s="144">
        <f>H23</f>
        <v>0</v>
      </c>
      <c r="W25" s="247"/>
      <c r="X25" s="162"/>
      <c r="Y25" s="2"/>
    </row>
    <row r="26" spans="1:26" ht="18.75" customHeight="1" x14ac:dyDescent="0.25">
      <c r="A26" s="175"/>
      <c r="B26" s="116">
        <f t="shared" si="0"/>
        <v>43058</v>
      </c>
      <c r="C26" s="183"/>
      <c r="D26" s="152"/>
      <c r="K26" s="149"/>
      <c r="L26" s="236"/>
      <c r="M26" s="158"/>
      <c r="N26" s="149"/>
      <c r="O26" s="250"/>
      <c r="P26" s="165"/>
      <c r="Q26" s="142"/>
      <c r="R26" s="241"/>
      <c r="S26" s="247"/>
      <c r="T26" s="145"/>
      <c r="U26" s="145"/>
      <c r="V26" s="145"/>
      <c r="W26" s="247"/>
      <c r="X26" s="162"/>
      <c r="Y26" s="2"/>
    </row>
    <row r="27" spans="1:26" s="19" customFormat="1" ht="18.75" customHeight="1" thickBot="1" x14ac:dyDescent="0.3">
      <c r="A27" s="176"/>
      <c r="B27" s="117">
        <f t="shared" si="0"/>
        <v>43065</v>
      </c>
      <c r="C27" s="180" t="s">
        <v>18</v>
      </c>
      <c r="D27" s="152"/>
      <c r="E27" s="196" t="s">
        <v>12</v>
      </c>
      <c r="F27" s="36"/>
      <c r="G27" s="36"/>
      <c r="H27" s="36"/>
      <c r="I27" s="13"/>
      <c r="K27" s="150"/>
      <c r="L27" s="237"/>
      <c r="M27" s="238"/>
      <c r="N27" s="244"/>
      <c r="O27" s="251"/>
      <c r="P27" s="165"/>
      <c r="Q27" s="142"/>
      <c r="R27" s="241"/>
      <c r="S27" s="247"/>
      <c r="T27" s="145"/>
      <c r="U27" s="145"/>
      <c r="V27" s="145"/>
      <c r="W27" s="247"/>
      <c r="X27" s="162"/>
      <c r="Y27" s="2"/>
      <c r="Z27" s="31"/>
    </row>
    <row r="28" spans="1:26" s="101" customFormat="1" ht="18.75" customHeight="1" thickBot="1" x14ac:dyDescent="0.3">
      <c r="A28" s="174" t="e">
        <f>VLOOKUP(MONTH(B28),#REF!,2,FALSE)</f>
        <v>#REF!</v>
      </c>
      <c r="B28" s="123">
        <f t="shared" si="0"/>
        <v>43072</v>
      </c>
      <c r="C28" s="181"/>
      <c r="D28" s="220"/>
      <c r="E28" s="197"/>
      <c r="F28" s="108"/>
      <c r="G28" s="108"/>
      <c r="H28" s="108"/>
      <c r="I28" s="109"/>
      <c r="P28" s="165"/>
      <c r="Q28" s="142"/>
      <c r="R28" s="241"/>
      <c r="S28" s="247"/>
      <c r="T28" s="145"/>
      <c r="U28" s="145"/>
      <c r="V28" s="145"/>
      <c r="W28" s="247"/>
      <c r="X28" s="162"/>
    </row>
    <row r="29" spans="1:26" ht="18.75" customHeight="1" x14ac:dyDescent="0.25">
      <c r="A29" s="175"/>
      <c r="B29" s="116">
        <f t="shared" si="0"/>
        <v>43079</v>
      </c>
      <c r="C29" s="194" t="s">
        <v>19</v>
      </c>
      <c r="D29" s="9"/>
      <c r="F29" s="252" t="s">
        <v>18</v>
      </c>
      <c r="G29" s="180" t="s">
        <v>18</v>
      </c>
      <c r="H29" s="180" t="s">
        <v>18</v>
      </c>
      <c r="I29" s="180" t="s">
        <v>18</v>
      </c>
      <c r="J29" s="180" t="s">
        <v>18</v>
      </c>
      <c r="K29" s="151" t="s">
        <v>15</v>
      </c>
      <c r="L29" s="151" t="s">
        <v>15</v>
      </c>
      <c r="M29" s="151" t="s">
        <v>15</v>
      </c>
      <c r="N29" s="151" t="s">
        <v>15</v>
      </c>
      <c r="O29" s="151" t="s">
        <v>15</v>
      </c>
      <c r="P29" s="165"/>
      <c r="Q29" s="142"/>
      <c r="R29" s="241"/>
      <c r="S29" s="247"/>
      <c r="T29" s="145"/>
      <c r="U29" s="145"/>
      <c r="V29" s="145"/>
      <c r="W29" s="247"/>
      <c r="X29" s="162"/>
      <c r="Y29" s="2"/>
      <c r="Z29" s="1"/>
    </row>
    <row r="30" spans="1:26" s="104" customFormat="1" ht="18.75" customHeight="1" x14ac:dyDescent="0.25">
      <c r="A30" s="175"/>
      <c r="B30" s="124">
        <f t="shared" si="0"/>
        <v>43086</v>
      </c>
      <c r="C30" s="195"/>
      <c r="D30" s="103"/>
      <c r="E30" s="10"/>
      <c r="F30" s="253"/>
      <c r="G30" s="181"/>
      <c r="H30" s="181"/>
      <c r="I30" s="181"/>
      <c r="J30" s="181"/>
      <c r="K30" s="152"/>
      <c r="L30" s="152"/>
      <c r="M30" s="152"/>
      <c r="N30" s="152"/>
      <c r="O30" s="152"/>
      <c r="P30" s="165"/>
      <c r="Q30" s="142"/>
      <c r="R30" s="241"/>
      <c r="S30" s="247"/>
      <c r="T30" s="145"/>
      <c r="U30" s="145"/>
      <c r="V30" s="145"/>
      <c r="W30" s="247"/>
      <c r="X30" s="162"/>
    </row>
    <row r="31" spans="1:26" ht="18.75" customHeight="1" x14ac:dyDescent="0.25">
      <c r="A31" s="175"/>
      <c r="B31" s="116">
        <f t="shared" si="0"/>
        <v>43093</v>
      </c>
      <c r="C31" s="198" t="s">
        <v>20</v>
      </c>
      <c r="D31" s="258" t="s">
        <v>19</v>
      </c>
      <c r="F31" s="127"/>
      <c r="G31" s="107"/>
      <c r="H31" s="15"/>
      <c r="I31" s="15"/>
      <c r="J31" s="15"/>
      <c r="K31" s="15"/>
      <c r="L31" s="15"/>
      <c r="M31" s="15"/>
      <c r="N31" s="15"/>
      <c r="O31" s="15"/>
      <c r="P31" s="165"/>
      <c r="Q31" s="142"/>
      <c r="R31" s="241"/>
      <c r="S31" s="247"/>
      <c r="T31" s="145"/>
      <c r="U31" s="145"/>
      <c r="V31" s="145"/>
      <c r="W31" s="247"/>
      <c r="X31" s="162"/>
      <c r="Y31" s="2"/>
      <c r="Z31" s="1"/>
    </row>
    <row r="32" spans="1:26" s="105" customFormat="1" ht="18.75" customHeight="1" thickBot="1" x14ac:dyDescent="0.3">
      <c r="A32" s="176"/>
      <c r="B32" s="125">
        <f t="shared" si="0"/>
        <v>43100</v>
      </c>
      <c r="C32" s="199"/>
      <c r="D32" s="259"/>
      <c r="E32" s="129"/>
      <c r="F32" s="126"/>
      <c r="G32" s="110"/>
      <c r="H32" s="111"/>
      <c r="I32" s="111"/>
      <c r="J32" s="111"/>
      <c r="K32" s="112"/>
      <c r="L32" s="113"/>
      <c r="M32" s="113"/>
      <c r="N32" s="113"/>
      <c r="O32" s="113"/>
      <c r="P32" s="239"/>
      <c r="Q32" s="143"/>
      <c r="R32" s="242"/>
      <c r="S32" s="248"/>
      <c r="T32" s="145"/>
      <c r="U32" s="145"/>
      <c r="V32" s="145"/>
      <c r="W32" s="247"/>
      <c r="X32" s="162"/>
      <c r="Y32" s="104"/>
    </row>
    <row r="33" spans="1:26" s="6" customFormat="1" ht="18.75" customHeight="1" x14ac:dyDescent="0.25">
      <c r="A33" s="203" t="e">
        <f>VLOOKUP(MONTH(B33),#REF!,2,FALSE)</f>
        <v>#REF!</v>
      </c>
      <c r="B33" s="118">
        <f t="shared" ref="B33:B62" si="1">B32+7</f>
        <v>43107</v>
      </c>
      <c r="C33" s="206" t="s">
        <v>22</v>
      </c>
      <c r="D33" s="260"/>
      <c r="E33" s="264" t="s">
        <v>26</v>
      </c>
      <c r="F33" s="127"/>
      <c r="G33" s="107"/>
      <c r="H33" s="15"/>
      <c r="I33" s="15"/>
      <c r="J33" s="15"/>
      <c r="K33" s="65"/>
      <c r="L33" s="65"/>
      <c r="M33" s="65"/>
      <c r="N33" s="66"/>
      <c r="O33" s="67"/>
      <c r="T33" s="145"/>
      <c r="U33" s="145"/>
      <c r="V33" s="145"/>
      <c r="W33" s="247"/>
      <c r="X33" s="162"/>
      <c r="Y33" s="2"/>
      <c r="Z33" s="32"/>
    </row>
    <row r="34" spans="1:26" ht="18.75" customHeight="1" thickBot="1" x14ac:dyDescent="0.3">
      <c r="A34" s="204"/>
      <c r="B34" s="116">
        <f t="shared" si="1"/>
        <v>43114</v>
      </c>
      <c r="C34" s="207"/>
      <c r="E34" s="265"/>
      <c r="F34" s="127"/>
      <c r="G34" s="107"/>
      <c r="H34" s="15"/>
      <c r="I34" s="15"/>
      <c r="J34" s="15"/>
      <c r="K34" s="147" t="s">
        <v>12</v>
      </c>
      <c r="L34" s="231" t="s">
        <v>12</v>
      </c>
      <c r="M34" s="231" t="s">
        <v>12</v>
      </c>
      <c r="N34" s="231" t="s">
        <v>12</v>
      </c>
      <c r="O34" s="233" t="s">
        <v>12</v>
      </c>
      <c r="P34" s="1"/>
      <c r="Q34" s="1"/>
      <c r="R34" s="1"/>
      <c r="S34" s="1"/>
      <c r="T34" s="145"/>
      <c r="U34" s="145"/>
      <c r="V34" s="145"/>
      <c r="W34" s="247"/>
      <c r="X34" s="162"/>
      <c r="Y34" s="2"/>
    </row>
    <row r="35" spans="1:26" ht="18.75" customHeight="1" x14ac:dyDescent="0.25">
      <c r="A35" s="204"/>
      <c r="B35" s="116">
        <f t="shared" si="1"/>
        <v>43121</v>
      </c>
      <c r="C35" s="182" t="s">
        <v>12</v>
      </c>
      <c r="E35" s="261" t="s">
        <v>25</v>
      </c>
      <c r="F35" s="127"/>
      <c r="G35" s="107"/>
      <c r="H35" s="15"/>
      <c r="I35" s="15"/>
      <c r="J35" s="15"/>
      <c r="K35" s="147"/>
      <c r="L35" s="232"/>
      <c r="M35" s="232"/>
      <c r="N35" s="232"/>
      <c r="O35" s="234"/>
      <c r="P35" s="1"/>
      <c r="Q35" s="1"/>
      <c r="R35" s="1"/>
      <c r="S35" s="1"/>
      <c r="T35" s="145"/>
      <c r="U35" s="145"/>
      <c r="V35" s="145"/>
      <c r="W35" s="247"/>
      <c r="X35" s="162"/>
      <c r="Y35" s="2"/>
    </row>
    <row r="36" spans="1:26" s="56" customFormat="1" ht="18.75" customHeight="1" thickBot="1" x14ac:dyDescent="0.3">
      <c r="A36" s="205"/>
      <c r="B36" s="119">
        <f t="shared" si="1"/>
        <v>43128</v>
      </c>
      <c r="C36" s="183"/>
      <c r="E36" s="262"/>
      <c r="F36" s="127"/>
      <c r="G36" s="107"/>
      <c r="H36" s="15"/>
      <c r="I36" s="15"/>
      <c r="J36" s="15"/>
      <c r="K36" s="55"/>
      <c r="L36" s="232"/>
      <c r="M36" s="232"/>
      <c r="N36" s="232"/>
      <c r="O36" s="234"/>
      <c r="T36" s="146"/>
      <c r="U36" s="146"/>
      <c r="V36" s="146"/>
      <c r="W36" s="173"/>
      <c r="X36" s="245"/>
      <c r="Y36" s="47"/>
      <c r="Z36" s="55"/>
    </row>
    <row r="37" spans="1:26" s="17" customFormat="1" ht="18.75" customHeight="1" x14ac:dyDescent="0.25">
      <c r="A37" s="174" t="e">
        <f>VLOOKUP(MONTH(B37),#REF!,2,FALSE)</f>
        <v>#REF!</v>
      </c>
      <c r="B37" s="120">
        <f t="shared" si="1"/>
        <v>43135</v>
      </c>
      <c r="C37" s="69"/>
      <c r="D37" s="200" t="s">
        <v>12</v>
      </c>
      <c r="E37" s="262"/>
      <c r="F37" s="127"/>
      <c r="G37" s="107"/>
      <c r="H37" s="15"/>
      <c r="I37" s="15"/>
      <c r="J37" s="15"/>
      <c r="K37" s="44"/>
      <c r="L37" s="232"/>
      <c r="M37" s="232"/>
      <c r="N37" s="232"/>
      <c r="O37" s="234"/>
      <c r="T37" s="99"/>
      <c r="U37" s="69"/>
      <c r="V37" s="44"/>
      <c r="W37" s="44"/>
      <c r="Y37" s="70"/>
      <c r="Z37" s="44"/>
    </row>
    <row r="38" spans="1:26" ht="18.75" customHeight="1" x14ac:dyDescent="0.25">
      <c r="A38" s="175"/>
      <c r="B38" s="116">
        <f t="shared" si="1"/>
        <v>43142</v>
      </c>
      <c r="C38" s="72"/>
      <c r="D38" s="183"/>
      <c r="E38" s="263"/>
      <c r="F38" s="127"/>
      <c r="G38" s="107"/>
      <c r="H38" s="15"/>
      <c r="I38" s="15"/>
      <c r="J38" s="15"/>
      <c r="L38" s="1"/>
      <c r="P38" s="1"/>
      <c r="Q38" s="1"/>
      <c r="R38" s="1"/>
      <c r="S38" s="1"/>
      <c r="T38" s="43"/>
    </row>
    <row r="39" spans="1:26" ht="18.75" customHeight="1" x14ac:dyDescent="0.25">
      <c r="A39" s="175"/>
      <c r="B39" s="116">
        <f t="shared" si="1"/>
        <v>43149</v>
      </c>
      <c r="C39" s="268" t="s">
        <v>23</v>
      </c>
      <c r="D39" s="133"/>
      <c r="E39" s="131"/>
      <c r="F39" s="127"/>
      <c r="G39" s="107"/>
      <c r="H39" s="15"/>
      <c r="I39" s="15"/>
      <c r="J39" s="15"/>
      <c r="P39" s="36"/>
    </row>
    <row r="40" spans="1:26" s="19" customFormat="1" ht="18.75" customHeight="1" thickBot="1" x14ac:dyDescent="0.3">
      <c r="A40" s="176"/>
      <c r="B40" s="117">
        <f t="shared" si="1"/>
        <v>43156</v>
      </c>
      <c r="C40" s="268"/>
      <c r="D40" s="133"/>
      <c r="E40" s="132"/>
      <c r="F40" s="127"/>
      <c r="G40" s="107"/>
      <c r="H40" s="15"/>
      <c r="I40" s="15"/>
      <c r="J40" s="15"/>
      <c r="K40" s="33"/>
      <c r="L40" s="33"/>
      <c r="P40" s="33"/>
      <c r="Q40" s="33"/>
      <c r="R40" s="33"/>
      <c r="S40" s="18"/>
      <c r="T40" s="39"/>
      <c r="Y40" s="51"/>
      <c r="Z40" s="31"/>
    </row>
    <row r="41" spans="1:26" s="6" customFormat="1" ht="18.75" customHeight="1" x14ac:dyDescent="0.25">
      <c r="A41" s="175" t="e">
        <f>VLOOKUP(MONTH(B41),#REF!,2,FALSE)</f>
        <v>#REF!</v>
      </c>
      <c r="B41" s="118">
        <f t="shared" si="1"/>
        <v>43163</v>
      </c>
      <c r="C41" s="46"/>
      <c r="E41" s="8"/>
      <c r="F41" s="64"/>
      <c r="G41" s="64"/>
      <c r="H41" s="64"/>
      <c r="I41" s="57"/>
      <c r="J41" s="48"/>
      <c r="K41" s="64"/>
      <c r="L41" s="64"/>
      <c r="P41" s="49"/>
      <c r="Q41" s="64"/>
      <c r="R41" s="64"/>
      <c r="S41" s="57"/>
      <c r="T41" s="68"/>
      <c r="Y41" s="8"/>
      <c r="Z41" s="32"/>
    </row>
    <row r="42" spans="1:26" ht="18.75" customHeight="1" x14ac:dyDescent="0.25">
      <c r="A42" s="175"/>
      <c r="B42" s="116">
        <f t="shared" si="1"/>
        <v>43170</v>
      </c>
    </row>
    <row r="43" spans="1:26" ht="18.75" customHeight="1" x14ac:dyDescent="0.25">
      <c r="A43" s="175"/>
      <c r="B43" s="116">
        <f t="shared" si="1"/>
        <v>43177</v>
      </c>
    </row>
    <row r="44" spans="1:26" ht="18.75" customHeight="1" x14ac:dyDescent="0.25">
      <c r="A44" s="175"/>
      <c r="B44" s="116">
        <f t="shared" si="1"/>
        <v>43184</v>
      </c>
      <c r="C44" s="182" t="s">
        <v>12</v>
      </c>
    </row>
    <row r="45" spans="1:26" ht="18.75" customHeight="1" x14ac:dyDescent="0.25">
      <c r="A45" s="175" t="e">
        <f>VLOOKUP(MONTH(B45),#REF!,2,FALSE)</f>
        <v>#REF!</v>
      </c>
      <c r="B45" s="116">
        <f t="shared" si="1"/>
        <v>43191</v>
      </c>
      <c r="C45" s="183"/>
    </row>
    <row r="46" spans="1:26" ht="18.75" customHeight="1" x14ac:dyDescent="0.25">
      <c r="A46" s="175"/>
      <c r="B46" s="116">
        <f t="shared" si="1"/>
        <v>43198</v>
      </c>
      <c r="D46" s="182" t="s">
        <v>12</v>
      </c>
    </row>
    <row r="47" spans="1:26" ht="18.75" customHeight="1" thickBot="1" x14ac:dyDescent="0.3">
      <c r="A47" s="175"/>
      <c r="B47" s="116">
        <f t="shared" si="1"/>
        <v>43205</v>
      </c>
      <c r="D47" s="183"/>
    </row>
    <row r="48" spans="1:26" ht="18.75" customHeight="1" x14ac:dyDescent="0.25">
      <c r="A48" s="175"/>
      <c r="B48" s="116">
        <f t="shared" si="1"/>
        <v>43212</v>
      </c>
      <c r="C48" s="266" t="s">
        <v>21</v>
      </c>
    </row>
    <row r="49" spans="1:5" ht="18.75" customHeight="1" thickBot="1" x14ac:dyDescent="0.3">
      <c r="A49" s="175"/>
      <c r="B49" s="116">
        <f t="shared" si="1"/>
        <v>43219</v>
      </c>
      <c r="C49" s="267"/>
    </row>
    <row r="50" spans="1:5" ht="18.75" customHeight="1" x14ac:dyDescent="0.25">
      <c r="A50" s="175" t="e">
        <f>VLOOKUP(MONTH(B50),#REF!,2,FALSE)</f>
        <v>#REF!</v>
      </c>
      <c r="B50" s="116">
        <f t="shared" si="1"/>
        <v>43226</v>
      </c>
      <c r="C50" s="254" t="s">
        <v>24</v>
      </c>
      <c r="D50" s="254"/>
      <c r="E50" s="255"/>
    </row>
    <row r="51" spans="1:5" ht="18.75" customHeight="1" x14ac:dyDescent="0.25">
      <c r="A51" s="175"/>
      <c r="B51" s="116">
        <f t="shared" si="1"/>
        <v>43233</v>
      </c>
      <c r="C51" s="254"/>
      <c r="D51" s="254"/>
      <c r="E51" s="255"/>
    </row>
    <row r="52" spans="1:5" ht="18.75" customHeight="1" x14ac:dyDescent="0.25">
      <c r="A52" s="175"/>
      <c r="B52" s="116">
        <f t="shared" si="1"/>
        <v>43240</v>
      </c>
      <c r="C52" s="254"/>
      <c r="D52" s="254"/>
      <c r="E52" s="255"/>
    </row>
    <row r="53" spans="1:5" ht="18.75" customHeight="1" x14ac:dyDescent="0.25">
      <c r="A53" s="175"/>
      <c r="B53" s="116">
        <f t="shared" si="1"/>
        <v>43247</v>
      </c>
      <c r="C53" s="256"/>
      <c r="D53" s="256"/>
      <c r="E53" s="257"/>
    </row>
    <row r="54" spans="1:5" x14ac:dyDescent="0.25">
      <c r="A54" s="175" t="e">
        <f>VLOOKUP(MONTH(B54),#REF!,2,FALSE)</f>
        <v>#REF!</v>
      </c>
      <c r="B54" s="116">
        <f t="shared" si="1"/>
        <v>43254</v>
      </c>
      <c r="C54" s="114"/>
      <c r="D54" s="115"/>
      <c r="E54" s="130"/>
    </row>
    <row r="55" spans="1:5" x14ac:dyDescent="0.25">
      <c r="A55" s="175"/>
      <c r="B55" s="116">
        <f t="shared" si="1"/>
        <v>43261</v>
      </c>
      <c r="C55" s="114"/>
      <c r="D55" s="115"/>
      <c r="E55" s="130"/>
    </row>
    <row r="56" spans="1:5" x14ac:dyDescent="0.25">
      <c r="A56" s="175"/>
      <c r="B56" s="116">
        <f t="shared" si="1"/>
        <v>43268</v>
      </c>
      <c r="C56" s="114"/>
      <c r="D56" s="115"/>
      <c r="E56" s="130"/>
    </row>
    <row r="57" spans="1:5" x14ac:dyDescent="0.25">
      <c r="A57" s="175"/>
      <c r="B57" s="116">
        <f t="shared" si="1"/>
        <v>43275</v>
      </c>
      <c r="C57" s="114"/>
      <c r="D57" s="115"/>
      <c r="E57" s="130"/>
    </row>
    <row r="58" spans="1:5" x14ac:dyDescent="0.25">
      <c r="A58" s="175" t="e">
        <f>VLOOKUP(MONTH(B58),#REF!,2,FALSE)</f>
        <v>#REF!</v>
      </c>
      <c r="B58" s="116">
        <f t="shared" si="1"/>
        <v>43282</v>
      </c>
      <c r="C58" s="114"/>
      <c r="D58" s="115"/>
      <c r="E58" s="130"/>
    </row>
    <row r="59" spans="1:5" x14ac:dyDescent="0.25">
      <c r="A59" s="175"/>
      <c r="B59" s="116">
        <f t="shared" si="1"/>
        <v>43289</v>
      </c>
      <c r="C59" s="114"/>
      <c r="D59" s="115"/>
      <c r="E59" s="130"/>
    </row>
    <row r="60" spans="1:5" x14ac:dyDescent="0.25">
      <c r="A60" s="175"/>
      <c r="B60" s="116">
        <f t="shared" si="1"/>
        <v>43296</v>
      </c>
      <c r="C60" s="114"/>
      <c r="D60" s="115"/>
      <c r="E60" s="130"/>
    </row>
    <row r="61" spans="1:5" x14ac:dyDescent="0.25">
      <c r="A61" s="175"/>
      <c r="B61" s="116">
        <f t="shared" si="1"/>
        <v>43303</v>
      </c>
      <c r="C61" s="114"/>
      <c r="D61" s="115"/>
      <c r="E61" s="130"/>
    </row>
    <row r="62" spans="1:5" x14ac:dyDescent="0.25">
      <c r="A62" s="175"/>
      <c r="B62" s="116">
        <f t="shared" si="1"/>
        <v>43310</v>
      </c>
      <c r="C62" s="114"/>
      <c r="D62" s="115"/>
      <c r="E62" s="130"/>
    </row>
  </sheetData>
  <mergeCells count="91">
    <mergeCell ref="C50:E53"/>
    <mergeCell ref="D31:D33"/>
    <mergeCell ref="E35:E38"/>
    <mergeCell ref="E33:E34"/>
    <mergeCell ref="C48:C49"/>
    <mergeCell ref="C39:C40"/>
    <mergeCell ref="D46:D47"/>
    <mergeCell ref="G29:G30"/>
    <mergeCell ref="H29:H30"/>
    <mergeCell ref="I29:I30"/>
    <mergeCell ref="J29:J30"/>
    <mergeCell ref="F29:F30"/>
    <mergeCell ref="U1:Y1"/>
    <mergeCell ref="K1:O1"/>
    <mergeCell ref="P1:T1"/>
    <mergeCell ref="N34:N37"/>
    <mergeCell ref="O34:O37"/>
    <mergeCell ref="L21:L27"/>
    <mergeCell ref="M21:M27"/>
    <mergeCell ref="P16:P32"/>
    <mergeCell ref="R21:R32"/>
    <mergeCell ref="N24:N27"/>
    <mergeCell ref="X21:X36"/>
    <mergeCell ref="L34:L37"/>
    <mergeCell ref="M34:M37"/>
    <mergeCell ref="W24:W36"/>
    <mergeCell ref="S24:S32"/>
    <mergeCell ref="O25:O27"/>
    <mergeCell ref="F1:J1"/>
    <mergeCell ref="B1:B2"/>
    <mergeCell ref="F3:F8"/>
    <mergeCell ref="A19:A23"/>
    <mergeCell ref="A24:A27"/>
    <mergeCell ref="A6:A10"/>
    <mergeCell ref="A3:A5"/>
    <mergeCell ref="A1:A2"/>
    <mergeCell ref="E1:E2"/>
    <mergeCell ref="D1:D2"/>
    <mergeCell ref="A11:A14"/>
    <mergeCell ref="I3:J8"/>
    <mergeCell ref="D23:D28"/>
    <mergeCell ref="G16:G18"/>
    <mergeCell ref="G13:J14"/>
    <mergeCell ref="G19:G23"/>
    <mergeCell ref="A58:A62"/>
    <mergeCell ref="E23:E24"/>
    <mergeCell ref="A50:A53"/>
    <mergeCell ref="C29:C30"/>
    <mergeCell ref="E27:E28"/>
    <mergeCell ref="C31:C32"/>
    <mergeCell ref="C35:C36"/>
    <mergeCell ref="D37:D38"/>
    <mergeCell ref="A54:A57"/>
    <mergeCell ref="A41:A44"/>
    <mergeCell ref="A45:A49"/>
    <mergeCell ref="C25:C26"/>
    <mergeCell ref="C23:C24"/>
    <mergeCell ref="A33:A36"/>
    <mergeCell ref="A37:A40"/>
    <mergeCell ref="C33:C34"/>
    <mergeCell ref="C1:C2"/>
    <mergeCell ref="E16:E17"/>
    <mergeCell ref="E13:E15"/>
    <mergeCell ref="C13:C15"/>
    <mergeCell ref="C16:C17"/>
    <mergeCell ref="C6:C12"/>
    <mergeCell ref="A28:A32"/>
    <mergeCell ref="E19:E22"/>
    <mergeCell ref="A15:A18"/>
    <mergeCell ref="C27:C28"/>
    <mergeCell ref="C44:C45"/>
    <mergeCell ref="F13:F23"/>
    <mergeCell ref="J16:J23"/>
    <mergeCell ref="H21:H23"/>
    <mergeCell ref="C21:C22"/>
    <mergeCell ref="D18:D20"/>
    <mergeCell ref="H16:H20"/>
    <mergeCell ref="I16:I22"/>
    <mergeCell ref="C19:C20"/>
    <mergeCell ref="D21:D22"/>
    <mergeCell ref="Q25:Q32"/>
    <mergeCell ref="U25:U36"/>
    <mergeCell ref="V25:V36"/>
    <mergeCell ref="T25:T36"/>
    <mergeCell ref="K34:K35"/>
    <mergeCell ref="K21:K27"/>
    <mergeCell ref="K29:K30"/>
    <mergeCell ref="L29:L30"/>
    <mergeCell ref="M29:M30"/>
    <mergeCell ref="N29:N30"/>
    <mergeCell ref="O29:O30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10" sqref="A10"/>
    </sheetView>
  </sheetViews>
  <sheetFormatPr defaultRowHeight="15" x14ac:dyDescent="0.25"/>
  <cols>
    <col min="1" max="1" width="13.140625" customWidth="1"/>
    <col min="2" max="2" width="16.5703125" customWidth="1"/>
    <col min="3" max="3" width="17.85546875" customWidth="1"/>
    <col min="4" max="4" width="24.85546875" customWidth="1"/>
    <col min="5" max="8" width="16.28515625" customWidth="1"/>
    <col min="9" max="9" width="11.28515625" customWidth="1"/>
    <col min="10" max="10" width="24.85546875" bestFit="1" customWidth="1"/>
    <col min="11" max="11" width="17.42578125" bestFit="1" customWidth="1"/>
    <col min="12" max="12" width="24.85546875" bestFit="1" customWidth="1"/>
    <col min="13" max="13" width="17.42578125" bestFit="1" customWidth="1"/>
    <col min="14" max="14" width="24.85546875" bestFit="1" customWidth="1"/>
    <col min="15" max="15" width="17.42578125" bestFit="1" customWidth="1"/>
    <col min="16" max="16" width="24.85546875" bestFit="1" customWidth="1"/>
    <col min="17" max="17" width="17.42578125" bestFit="1" customWidth="1"/>
    <col min="18" max="18" width="30" bestFit="1" customWidth="1"/>
    <col min="19" max="19" width="22.42578125" bestFit="1" customWidth="1"/>
  </cols>
  <sheetData>
    <row r="1" spans="1:4" x14ac:dyDescent="0.25">
      <c r="A1" s="138" t="s">
        <v>90</v>
      </c>
      <c r="B1" t="s">
        <v>71</v>
      </c>
    </row>
    <row r="2" spans="1:4" x14ac:dyDescent="0.25">
      <c r="A2" s="138" t="s">
        <v>56</v>
      </c>
      <c r="B2" t="s">
        <v>71</v>
      </c>
    </row>
    <row r="3" spans="1:4" x14ac:dyDescent="0.25">
      <c r="A3" s="138" t="s">
        <v>61</v>
      </c>
      <c r="B3" t="s">
        <v>72</v>
      </c>
    </row>
    <row r="5" spans="1:4" x14ac:dyDescent="0.25">
      <c r="A5" s="138" t="s">
        <v>68</v>
      </c>
      <c r="B5" t="s">
        <v>89</v>
      </c>
      <c r="C5" t="s">
        <v>88</v>
      </c>
      <c r="D5" t="s">
        <v>70</v>
      </c>
    </row>
    <row r="6" spans="1:4" x14ac:dyDescent="0.25">
      <c r="A6" s="139">
        <v>18.5</v>
      </c>
      <c r="B6" s="272">
        <v>8</v>
      </c>
      <c r="C6" s="272">
        <v>5</v>
      </c>
      <c r="D6" s="272">
        <v>3</v>
      </c>
    </row>
    <row r="7" spans="1:4" x14ac:dyDescent="0.25">
      <c r="A7" s="139">
        <v>24</v>
      </c>
      <c r="B7" s="272">
        <v>5</v>
      </c>
      <c r="C7" s="272">
        <v>5.5</v>
      </c>
      <c r="D7" s="272">
        <v>6.5</v>
      </c>
    </row>
    <row r="8" spans="1:4" x14ac:dyDescent="0.25">
      <c r="A8" s="139">
        <v>25</v>
      </c>
      <c r="B8" s="272">
        <v>6</v>
      </c>
      <c r="C8" s="272">
        <v>6</v>
      </c>
      <c r="D8" s="272">
        <v>5</v>
      </c>
    </row>
    <row r="9" spans="1:4" x14ac:dyDescent="0.25">
      <c r="A9" s="139">
        <v>30.5</v>
      </c>
      <c r="B9" s="272">
        <v>4</v>
      </c>
      <c r="C9" s="272">
        <v>8</v>
      </c>
      <c r="D9" s="272">
        <v>7</v>
      </c>
    </row>
    <row r="10" spans="1:4" x14ac:dyDescent="0.25">
      <c r="A10" s="139">
        <v>20</v>
      </c>
      <c r="B10" s="272">
        <v>8</v>
      </c>
      <c r="C10" s="272">
        <v>7</v>
      </c>
      <c r="D10" s="272">
        <v>6</v>
      </c>
    </row>
    <row r="11" spans="1:4" x14ac:dyDescent="0.25">
      <c r="A11" s="139" t="s">
        <v>69</v>
      </c>
      <c r="B11" s="272">
        <v>6</v>
      </c>
      <c r="C11" s="272">
        <v>6.166666666666667</v>
      </c>
      <c r="D11" s="272">
        <v>5.666666666666667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6" sqref="E6"/>
    </sheetView>
  </sheetViews>
  <sheetFormatPr defaultRowHeight="15" x14ac:dyDescent="0.25"/>
  <cols>
    <col min="1" max="1" width="17.7109375" bestFit="1" customWidth="1"/>
    <col min="2" max="2" width="24.85546875" customWidth="1"/>
    <col min="3" max="3" width="17.85546875" customWidth="1"/>
    <col min="4" max="4" width="16.5703125" customWidth="1"/>
    <col min="5" max="5" width="17.7109375" customWidth="1"/>
    <col min="6" max="6" width="24.85546875" customWidth="1"/>
    <col min="7" max="7" width="18.7109375" bestFit="1" customWidth="1"/>
    <col min="8" max="8" width="30" customWidth="1"/>
    <col min="9" max="9" width="23.7109375" bestFit="1" customWidth="1"/>
    <col min="10" max="10" width="24.85546875" customWidth="1"/>
    <col min="11" max="11" width="17.42578125" customWidth="1"/>
    <col min="12" max="12" width="38.28515625" customWidth="1"/>
    <col min="13" max="13" width="30.7109375" customWidth="1"/>
    <col min="14" max="14" width="30" customWidth="1"/>
    <col min="15" max="15" width="22.42578125" customWidth="1"/>
    <col min="16" max="16" width="24.85546875" customWidth="1"/>
    <col min="17" max="17" width="17.42578125" customWidth="1"/>
    <col min="18" max="18" width="38.28515625" customWidth="1"/>
    <col min="19" max="19" width="30.7109375" customWidth="1"/>
    <col min="20" max="20" width="26.5703125" customWidth="1"/>
    <col min="21" max="21" width="19" customWidth="1"/>
    <col min="22" max="22" width="30" customWidth="1"/>
    <col min="23" max="23" width="22.42578125" customWidth="1"/>
    <col min="24" max="24" width="24.85546875" bestFit="1" customWidth="1"/>
    <col min="25" max="25" width="17.42578125" bestFit="1" customWidth="1"/>
    <col min="26" max="26" width="38.28515625" bestFit="1" customWidth="1"/>
    <col min="27" max="27" width="30.7109375" bestFit="1" customWidth="1"/>
    <col min="28" max="28" width="41.42578125" bestFit="1" customWidth="1"/>
    <col min="29" max="29" width="34" bestFit="1" customWidth="1"/>
    <col min="30" max="30" width="26.5703125" bestFit="1" customWidth="1"/>
    <col min="31" max="31" width="19" bestFit="1" customWidth="1"/>
    <col min="32" max="32" width="30" bestFit="1" customWidth="1"/>
    <col min="33" max="33" width="22.42578125" bestFit="1" customWidth="1"/>
  </cols>
  <sheetData>
    <row r="1" spans="1:4" x14ac:dyDescent="0.25">
      <c r="A1" s="138" t="s">
        <v>90</v>
      </c>
      <c r="B1" t="s">
        <v>71</v>
      </c>
    </row>
    <row r="3" spans="1:4" x14ac:dyDescent="0.25">
      <c r="A3" s="138" t="s">
        <v>68</v>
      </c>
      <c r="B3" t="s">
        <v>70</v>
      </c>
      <c r="C3" t="s">
        <v>88</v>
      </c>
      <c r="D3" t="s">
        <v>89</v>
      </c>
    </row>
    <row r="4" spans="1:4" x14ac:dyDescent="0.25">
      <c r="A4" s="139" t="s">
        <v>52</v>
      </c>
      <c r="B4" s="272">
        <v>5.25</v>
      </c>
      <c r="C4" s="272">
        <v>5.25</v>
      </c>
      <c r="D4" s="272">
        <v>6</v>
      </c>
    </row>
    <row r="5" spans="1:4" x14ac:dyDescent="0.25">
      <c r="A5" s="139" t="s">
        <v>53</v>
      </c>
      <c r="B5" s="272">
        <v>3</v>
      </c>
      <c r="C5" s="272">
        <v>6</v>
      </c>
      <c r="D5" s="272">
        <v>8</v>
      </c>
    </row>
    <row r="6" spans="1:4" x14ac:dyDescent="0.25">
      <c r="A6" s="139" t="s">
        <v>51</v>
      </c>
      <c r="B6" s="272">
        <v>5.333333333333333</v>
      </c>
      <c r="C6" s="272">
        <v>6.666666666666667</v>
      </c>
      <c r="D6" s="272">
        <v>6.666666666666667</v>
      </c>
    </row>
    <row r="7" spans="1:4" x14ac:dyDescent="0.25">
      <c r="A7" s="139" t="s">
        <v>69</v>
      </c>
      <c r="B7" s="272">
        <v>5</v>
      </c>
      <c r="C7" s="272">
        <v>5.875</v>
      </c>
      <c r="D7" s="272">
        <v>6.5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RowHeight="15" x14ac:dyDescent="0.25"/>
  <cols>
    <col min="1" max="1" width="16.28515625" bestFit="1" customWidth="1"/>
    <col min="2" max="2" width="24.85546875" bestFit="1" customWidth="1"/>
    <col min="3" max="3" width="17.85546875" bestFit="1" customWidth="1"/>
    <col min="4" max="4" width="16.5703125" bestFit="1" customWidth="1"/>
  </cols>
  <sheetData>
    <row r="1" spans="1:4" x14ac:dyDescent="0.25">
      <c r="A1" s="285" t="s">
        <v>49</v>
      </c>
      <c r="B1" s="269" t="s">
        <v>71</v>
      </c>
    </row>
    <row r="3" spans="1:4" x14ac:dyDescent="0.25">
      <c r="A3" s="285" t="s">
        <v>68</v>
      </c>
      <c r="B3" s="269" t="s">
        <v>70</v>
      </c>
      <c r="C3" s="269" t="s">
        <v>88</v>
      </c>
      <c r="D3" s="269" t="s">
        <v>89</v>
      </c>
    </row>
    <row r="4" spans="1:4" x14ac:dyDescent="0.25">
      <c r="A4" s="269" t="s">
        <v>72</v>
      </c>
      <c r="B4" s="271">
        <v>5.666666666666667</v>
      </c>
      <c r="C4" s="271">
        <v>6.166666666666667</v>
      </c>
      <c r="D4" s="271">
        <v>6</v>
      </c>
    </row>
    <row r="5" spans="1:4" x14ac:dyDescent="0.25">
      <c r="A5" s="269" t="s">
        <v>62</v>
      </c>
      <c r="B5" s="271">
        <v>3</v>
      </c>
      <c r="C5" s="271">
        <v>5</v>
      </c>
      <c r="D5" s="271">
        <v>8</v>
      </c>
    </row>
    <row r="6" spans="1:4" x14ac:dyDescent="0.25">
      <c r="A6" s="269" t="s">
        <v>69</v>
      </c>
      <c r="B6" s="271">
        <v>5</v>
      </c>
      <c r="C6" s="271">
        <v>5.875</v>
      </c>
      <c r="D6" s="271">
        <v>6.5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F21" sqref="F21"/>
    </sheetView>
  </sheetViews>
  <sheetFormatPr defaultRowHeight="15" x14ac:dyDescent="0.25"/>
  <cols>
    <col min="1" max="1" width="13.140625" customWidth="1"/>
    <col min="2" max="2" width="20.85546875" bestFit="1" customWidth="1"/>
    <col min="3" max="3" width="14.7109375" bestFit="1" customWidth="1"/>
    <col min="4" max="4" width="8.7109375" bestFit="1" customWidth="1"/>
    <col min="5" max="5" width="20.140625" bestFit="1" customWidth="1"/>
    <col min="6" max="6" width="9.85546875" bestFit="1" customWidth="1"/>
    <col min="7" max="7" width="15.7109375" bestFit="1" customWidth="1"/>
    <col min="8" max="8" width="5.5703125" bestFit="1" customWidth="1"/>
    <col min="9" max="9" width="10" bestFit="1" customWidth="1"/>
    <col min="10" max="10" width="11.28515625" bestFit="1" customWidth="1"/>
    <col min="11" max="11" width="10.85546875" bestFit="1" customWidth="1"/>
    <col min="12" max="12" width="14" bestFit="1" customWidth="1"/>
    <col min="13" max="13" width="11.28515625" bestFit="1" customWidth="1"/>
    <col min="14" max="14" width="14.42578125" bestFit="1" customWidth="1"/>
    <col min="15" max="15" width="9.85546875" bestFit="1" customWidth="1"/>
    <col min="16" max="16" width="12.85546875" bestFit="1" customWidth="1"/>
    <col min="17" max="17" width="11.28515625" bestFit="1" customWidth="1"/>
  </cols>
  <sheetData>
    <row r="2" spans="1:2" x14ac:dyDescent="0.25">
      <c r="A2" s="138" t="s">
        <v>68</v>
      </c>
      <c r="B2" t="s">
        <v>94</v>
      </c>
    </row>
    <row r="3" spans="1:2" x14ac:dyDescent="0.25">
      <c r="A3" s="287">
        <v>0</v>
      </c>
      <c r="B3" s="140">
        <v>2</v>
      </c>
    </row>
    <row r="4" spans="1:2" x14ac:dyDescent="0.25">
      <c r="A4" s="287">
        <v>30</v>
      </c>
      <c r="B4" s="140">
        <v>5</v>
      </c>
    </row>
    <row r="5" spans="1:2" x14ac:dyDescent="0.25">
      <c r="A5" s="287">
        <v>50</v>
      </c>
      <c r="B5" s="140">
        <v>4</v>
      </c>
    </row>
    <row r="6" spans="1:2" x14ac:dyDescent="0.25">
      <c r="A6" s="287">
        <v>100</v>
      </c>
      <c r="B6" s="140">
        <v>7.25</v>
      </c>
    </row>
    <row r="7" spans="1:2" x14ac:dyDescent="0.25">
      <c r="A7" s="287" t="s">
        <v>69</v>
      </c>
      <c r="B7" s="140">
        <v>3.9375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"/>
  <sheetViews>
    <sheetView workbookViewId="0">
      <pane xSplit="2" ySplit="1" topLeftCell="I2" activePane="bottomRight" state="frozen"/>
      <selection pane="topRight" activeCell="D1" sqref="D1"/>
      <selection pane="bottomLeft" activeCell="A2" sqref="A2"/>
      <selection pane="bottomRight" activeCell="S18" sqref="S18"/>
    </sheetView>
  </sheetViews>
  <sheetFormatPr defaultRowHeight="15" x14ac:dyDescent="0.25"/>
  <cols>
    <col min="1" max="1" width="14.7109375" bestFit="1" customWidth="1"/>
    <col min="2" max="2" width="18.5703125" bestFit="1" customWidth="1"/>
    <col min="3" max="3" width="15.85546875" bestFit="1" customWidth="1"/>
    <col min="4" max="4" width="15.85546875" customWidth="1"/>
    <col min="5" max="6" width="11" customWidth="1"/>
    <col min="7" max="7" width="11" bestFit="1" customWidth="1"/>
    <col min="8" max="8" width="16.5703125" bestFit="1" customWidth="1"/>
    <col min="9" max="9" width="13.7109375" bestFit="1" customWidth="1"/>
    <col min="11" max="14" width="9.140625" style="269"/>
    <col min="15" max="15" width="9.5703125" style="269" bestFit="1" customWidth="1"/>
    <col min="16" max="17" width="9.5703125" style="269" customWidth="1"/>
    <col min="18" max="19" width="9.140625" style="269"/>
    <col min="25" max="25" width="7.42578125" style="269" bestFit="1" customWidth="1"/>
  </cols>
  <sheetData>
    <row r="1" spans="1:25" ht="45" x14ac:dyDescent="0.25">
      <c r="A1" t="s">
        <v>74</v>
      </c>
      <c r="B1" t="s">
        <v>27</v>
      </c>
      <c r="C1" t="s">
        <v>49</v>
      </c>
      <c r="D1" t="s">
        <v>56</v>
      </c>
      <c r="E1" t="s">
        <v>79</v>
      </c>
      <c r="F1" t="s">
        <v>57</v>
      </c>
      <c r="G1" t="s">
        <v>58</v>
      </c>
      <c r="H1" t="s">
        <v>59</v>
      </c>
      <c r="I1" t="s">
        <v>60</v>
      </c>
      <c r="J1" s="137" t="s">
        <v>75</v>
      </c>
      <c r="K1" s="269" t="s">
        <v>61</v>
      </c>
      <c r="L1" s="270" t="s">
        <v>67</v>
      </c>
      <c r="M1" s="269" t="s">
        <v>86</v>
      </c>
      <c r="N1" s="269" t="s">
        <v>91</v>
      </c>
      <c r="O1" s="269" t="s">
        <v>87</v>
      </c>
      <c r="P1" s="269" t="s">
        <v>93</v>
      </c>
      <c r="Q1" s="269" t="s">
        <v>92</v>
      </c>
      <c r="R1" s="269" t="s">
        <v>90</v>
      </c>
      <c r="S1" s="269" t="s">
        <v>83</v>
      </c>
      <c r="T1" t="s">
        <v>81</v>
      </c>
      <c r="U1" t="s">
        <v>82</v>
      </c>
      <c r="V1" t="s">
        <v>85</v>
      </c>
      <c r="W1" t="s">
        <v>95</v>
      </c>
      <c r="X1" t="s">
        <v>84</v>
      </c>
      <c r="Y1" s="269" t="s">
        <v>80</v>
      </c>
    </row>
    <row r="2" spans="1:25" x14ac:dyDescent="0.25">
      <c r="A2" t="s">
        <v>31</v>
      </c>
      <c r="B2" t="s">
        <v>42</v>
      </c>
      <c r="C2" t="s">
        <v>47</v>
      </c>
      <c r="D2" t="s">
        <v>52</v>
      </c>
      <c r="E2" t="s">
        <v>77</v>
      </c>
      <c r="F2" s="136">
        <v>42969</v>
      </c>
      <c r="G2" s="136">
        <v>42987</v>
      </c>
      <c r="J2" s="283"/>
      <c r="K2" s="269" t="s">
        <v>72</v>
      </c>
      <c r="L2" s="273">
        <v>5</v>
      </c>
      <c r="M2" s="274">
        <v>6</v>
      </c>
      <c r="N2" s="274">
        <v>6</v>
      </c>
      <c r="O2" s="279">
        <f>IFERROR(AVERAGE(Table3[[#This Row],[Head retention]:[Clarity]]),"")</f>
        <v>5.666666666666667</v>
      </c>
      <c r="P2" s="286">
        <v>50</v>
      </c>
      <c r="Q2" s="286">
        <v>4</v>
      </c>
      <c r="R2" s="269" t="s">
        <v>62</v>
      </c>
      <c r="S2" s="269" t="s">
        <v>64</v>
      </c>
      <c r="T2" s="273">
        <v>24</v>
      </c>
      <c r="U2" s="274"/>
      <c r="V2" s="274">
        <v>1</v>
      </c>
      <c r="W2" s="274">
        <v>0</v>
      </c>
      <c r="X2" s="288">
        <f>SUM(Table3[[#This Row],[Kit cost]:[cost of hops]])</f>
        <v>25</v>
      </c>
      <c r="Y2" s="269">
        <v>1</v>
      </c>
    </row>
    <row r="3" spans="1:25" x14ac:dyDescent="0.25">
      <c r="A3" t="s">
        <v>29</v>
      </c>
      <c r="B3" t="s">
        <v>39</v>
      </c>
      <c r="C3" t="s">
        <v>47</v>
      </c>
      <c r="D3" t="s">
        <v>51</v>
      </c>
      <c r="E3" t="s">
        <v>77</v>
      </c>
      <c r="F3" s="136">
        <v>42987</v>
      </c>
      <c r="G3" s="136">
        <v>43000</v>
      </c>
      <c r="J3" s="283"/>
      <c r="K3" s="269" t="s">
        <v>72</v>
      </c>
      <c r="L3" s="275">
        <v>7</v>
      </c>
      <c r="M3" s="276">
        <v>8</v>
      </c>
      <c r="N3" s="276">
        <v>4</v>
      </c>
      <c r="O3" s="280">
        <f>IFERROR(AVERAGE(Table3[[#This Row],[Head retention]:[Clarity]]),"")</f>
        <v>6.333333333333333</v>
      </c>
      <c r="P3" s="286">
        <v>100</v>
      </c>
      <c r="Q3" s="286">
        <v>6.5</v>
      </c>
      <c r="R3" s="269" t="s">
        <v>62</v>
      </c>
      <c r="S3" s="269" t="s">
        <v>64</v>
      </c>
      <c r="T3" s="275">
        <v>24</v>
      </c>
      <c r="U3" s="276">
        <v>2.5</v>
      </c>
      <c r="V3" s="276">
        <v>1</v>
      </c>
      <c r="W3" s="276">
        <v>3</v>
      </c>
      <c r="X3" s="281">
        <f>SUM(Table3[[#This Row],[Kit cost]:[cost of hops]])</f>
        <v>30.5</v>
      </c>
      <c r="Y3" s="269">
        <v>2</v>
      </c>
    </row>
    <row r="4" spans="1:25" x14ac:dyDescent="0.25">
      <c r="A4" t="s">
        <v>32</v>
      </c>
      <c r="B4" t="s">
        <v>34</v>
      </c>
      <c r="C4" t="s">
        <v>47</v>
      </c>
      <c r="D4" t="s">
        <v>51</v>
      </c>
      <c r="E4" t="s">
        <v>77</v>
      </c>
      <c r="F4" s="136">
        <v>43000</v>
      </c>
      <c r="G4" s="136">
        <v>43008</v>
      </c>
      <c r="J4" s="283"/>
      <c r="K4" s="269" t="s">
        <v>72</v>
      </c>
      <c r="L4" s="275">
        <v>3</v>
      </c>
      <c r="M4" s="276">
        <v>5</v>
      </c>
      <c r="N4" s="276">
        <v>8</v>
      </c>
      <c r="O4" s="280">
        <f>IFERROR(AVERAGE(Table3[[#This Row],[Head retention]:[Clarity]]),"")</f>
        <v>5.333333333333333</v>
      </c>
      <c r="P4" s="286">
        <v>0</v>
      </c>
      <c r="Q4" s="286">
        <v>2</v>
      </c>
      <c r="R4" s="269" t="s">
        <v>72</v>
      </c>
      <c r="S4" s="269" t="s">
        <v>64</v>
      </c>
      <c r="T4" s="275">
        <v>15</v>
      </c>
      <c r="U4" s="276">
        <v>2.5</v>
      </c>
      <c r="V4" s="276">
        <v>1</v>
      </c>
      <c r="W4" s="276">
        <v>0</v>
      </c>
      <c r="X4" s="281">
        <f>SUM(Table3[[#This Row],[Kit cost]:[cost of hops]])</f>
        <v>18.5</v>
      </c>
      <c r="Y4" s="269">
        <v>3</v>
      </c>
    </row>
    <row r="5" spans="1:25" x14ac:dyDescent="0.25">
      <c r="A5" t="s">
        <v>46</v>
      </c>
      <c r="B5" t="s">
        <v>45</v>
      </c>
      <c r="C5" t="s">
        <v>47</v>
      </c>
      <c r="D5" t="s">
        <v>52</v>
      </c>
      <c r="E5" t="s">
        <v>77</v>
      </c>
      <c r="F5" s="136">
        <v>43008</v>
      </c>
      <c r="G5" s="136">
        <v>43024</v>
      </c>
      <c r="J5" s="283"/>
      <c r="K5" s="269" t="s">
        <v>62</v>
      </c>
      <c r="L5" s="275">
        <v>4</v>
      </c>
      <c r="M5" s="276">
        <v>7</v>
      </c>
      <c r="N5" s="276">
        <v>8</v>
      </c>
      <c r="O5" s="280">
        <f>IFERROR(AVERAGE(Table3[[#This Row],[Head retention]:[Clarity]]),"")</f>
        <v>6.333333333333333</v>
      </c>
      <c r="P5" s="286">
        <v>0</v>
      </c>
      <c r="Q5" s="286">
        <v>2</v>
      </c>
      <c r="R5" s="269" t="s">
        <v>62</v>
      </c>
      <c r="S5" s="269" t="s">
        <v>64</v>
      </c>
      <c r="T5" s="275">
        <v>22</v>
      </c>
      <c r="U5" s="276"/>
      <c r="V5" s="276">
        <v>1</v>
      </c>
      <c r="W5" s="276">
        <v>0</v>
      </c>
      <c r="X5" s="281">
        <f>SUM(Table3[[#This Row],[Kit cost]:[cost of hops]])</f>
        <v>23</v>
      </c>
      <c r="Y5" s="269">
        <v>4</v>
      </c>
    </row>
    <row r="6" spans="1:25" x14ac:dyDescent="0.25">
      <c r="A6" t="s">
        <v>30</v>
      </c>
      <c r="B6" t="s">
        <v>41</v>
      </c>
      <c r="C6" t="s">
        <v>47</v>
      </c>
      <c r="D6" t="s">
        <v>52</v>
      </c>
      <c r="E6" t="s">
        <v>77</v>
      </c>
      <c r="F6" s="136">
        <v>43024</v>
      </c>
      <c r="G6" s="136">
        <v>43031</v>
      </c>
      <c r="J6" s="283"/>
      <c r="K6" s="269" t="s">
        <v>62</v>
      </c>
      <c r="L6" s="275">
        <v>2</v>
      </c>
      <c r="M6" s="276">
        <v>3</v>
      </c>
      <c r="N6" s="276">
        <v>8</v>
      </c>
      <c r="O6" s="280">
        <f>IFERROR(AVERAGE(Table3[[#This Row],[Head retention]:[Clarity]]),"")</f>
        <v>4.333333333333333</v>
      </c>
      <c r="P6" s="286">
        <v>0</v>
      </c>
      <c r="Q6" s="286">
        <v>2</v>
      </c>
      <c r="R6" s="269" t="s">
        <v>62</v>
      </c>
      <c r="S6" s="269" t="s">
        <v>64</v>
      </c>
      <c r="T6" s="275">
        <v>28</v>
      </c>
      <c r="U6" s="276"/>
      <c r="V6" s="276">
        <v>1</v>
      </c>
      <c r="W6" s="276">
        <v>0</v>
      </c>
      <c r="X6" s="281">
        <f>SUM(Table3[[#This Row],[Kit cost]:[cost of hops]])</f>
        <v>29</v>
      </c>
      <c r="Y6" s="269">
        <v>5</v>
      </c>
    </row>
    <row r="7" spans="1:25" x14ac:dyDescent="0.25">
      <c r="A7" t="s">
        <v>32</v>
      </c>
      <c r="B7" t="s">
        <v>37</v>
      </c>
      <c r="C7" t="s">
        <v>47</v>
      </c>
      <c r="D7" t="s">
        <v>51</v>
      </c>
      <c r="E7" t="s">
        <v>77</v>
      </c>
      <c r="F7" s="136">
        <v>43031</v>
      </c>
      <c r="J7" s="283"/>
      <c r="K7" s="269" t="s">
        <v>72</v>
      </c>
      <c r="L7" s="275">
        <v>6</v>
      </c>
      <c r="M7" s="276">
        <v>7</v>
      </c>
      <c r="N7" s="276">
        <v>8</v>
      </c>
      <c r="O7" s="280">
        <f>IFERROR(AVERAGE(Table3[[#This Row],[Head retention]:[Clarity]]),"")</f>
        <v>7</v>
      </c>
      <c r="P7" s="286">
        <v>30</v>
      </c>
      <c r="Q7" s="286">
        <v>5</v>
      </c>
      <c r="R7" s="269" t="s">
        <v>72</v>
      </c>
      <c r="S7" s="269" t="s">
        <v>64</v>
      </c>
      <c r="T7" s="275">
        <v>15.5</v>
      </c>
      <c r="U7" s="276">
        <v>2.5</v>
      </c>
      <c r="V7" s="276">
        <v>1</v>
      </c>
      <c r="W7" s="276">
        <v>1</v>
      </c>
      <c r="X7" s="281">
        <f>SUM(Table3[[#This Row],[Kit cost]:[cost of hops]])</f>
        <v>20</v>
      </c>
      <c r="Y7" s="269">
        <v>6</v>
      </c>
    </row>
    <row r="8" spans="1:25" x14ac:dyDescent="0.25">
      <c r="A8" t="s">
        <v>73</v>
      </c>
      <c r="B8" t="s">
        <v>35</v>
      </c>
      <c r="C8" t="s">
        <v>47</v>
      </c>
      <c r="D8" t="s">
        <v>52</v>
      </c>
      <c r="E8" t="s">
        <v>77</v>
      </c>
      <c r="J8" s="283"/>
      <c r="K8" s="269" t="s">
        <v>72</v>
      </c>
      <c r="L8" s="275">
        <v>10</v>
      </c>
      <c r="M8" s="276">
        <v>5</v>
      </c>
      <c r="N8" s="276">
        <v>2</v>
      </c>
      <c r="O8" s="280">
        <f>IFERROR(AVERAGE(Table3[[#This Row],[Head retention]:[Clarity]]),"")</f>
        <v>5.666666666666667</v>
      </c>
      <c r="P8" s="286">
        <v>100</v>
      </c>
      <c r="Q8" s="286">
        <v>8</v>
      </c>
      <c r="R8" s="269" t="s">
        <v>62</v>
      </c>
      <c r="S8" s="269" t="s">
        <v>64</v>
      </c>
      <c r="T8" s="275">
        <v>24</v>
      </c>
      <c r="U8" s="276"/>
      <c r="V8" s="276">
        <v>0</v>
      </c>
      <c r="W8" s="276">
        <v>0</v>
      </c>
      <c r="X8" s="281">
        <f>SUM(Table3[[#This Row],[Kit cost]:[cost of hops]])</f>
        <v>24</v>
      </c>
      <c r="Y8" s="269">
        <v>7</v>
      </c>
    </row>
    <row r="9" spans="1:25" x14ac:dyDescent="0.25">
      <c r="A9" t="s">
        <v>32</v>
      </c>
      <c r="B9" t="s">
        <v>34</v>
      </c>
      <c r="C9" t="s">
        <v>47</v>
      </c>
      <c r="D9" t="s">
        <v>53</v>
      </c>
      <c r="E9" t="s">
        <v>77</v>
      </c>
      <c r="J9" s="283"/>
      <c r="K9" s="269" t="s">
        <v>72</v>
      </c>
      <c r="L9" s="275">
        <v>3</v>
      </c>
      <c r="M9" s="276">
        <v>6</v>
      </c>
      <c r="N9" s="276">
        <v>8</v>
      </c>
      <c r="O9" s="280">
        <f>IFERROR(AVERAGE(Table3[[#This Row],[Head retention]:[Clarity]]),"")</f>
        <v>5.666666666666667</v>
      </c>
      <c r="P9" s="286">
        <v>0</v>
      </c>
      <c r="Q9" s="286">
        <v>2</v>
      </c>
      <c r="R9" s="269" t="s">
        <v>72</v>
      </c>
      <c r="S9" s="269" t="s">
        <v>64</v>
      </c>
      <c r="T9" s="275">
        <v>15</v>
      </c>
      <c r="U9" s="276">
        <v>8</v>
      </c>
      <c r="V9" s="276">
        <v>1</v>
      </c>
      <c r="W9" s="276">
        <v>0</v>
      </c>
      <c r="X9" s="281">
        <f>SUM(Table3[[#This Row],[Kit cost]:[cost of hops]])</f>
        <v>24</v>
      </c>
      <c r="Y9" s="269">
        <v>8</v>
      </c>
    </row>
    <row r="10" spans="1:25" x14ac:dyDescent="0.25">
      <c r="A10" t="s">
        <v>31</v>
      </c>
      <c r="B10" t="s">
        <v>43</v>
      </c>
      <c r="C10" t="s">
        <v>47</v>
      </c>
      <c r="D10" t="s">
        <v>52</v>
      </c>
      <c r="E10" t="s">
        <v>77</v>
      </c>
      <c r="J10" s="283"/>
      <c r="K10" s="269" t="s">
        <v>72</v>
      </c>
      <c r="L10" s="275"/>
      <c r="M10" s="276"/>
      <c r="N10" s="276"/>
      <c r="O10" s="280" t="str">
        <f>IFERROR(AVERAGE(Table3[[#This Row],[Head retention]:[Clarity]]),"")</f>
        <v/>
      </c>
      <c r="P10" s="286">
        <v>50</v>
      </c>
      <c r="Q10" s="286"/>
      <c r="R10" s="269" t="s">
        <v>62</v>
      </c>
      <c r="T10" s="275">
        <v>24</v>
      </c>
      <c r="U10" s="276"/>
      <c r="V10" s="276">
        <v>1</v>
      </c>
      <c r="W10" s="276">
        <v>0</v>
      </c>
      <c r="X10" s="281">
        <f>SUM(Table3[[#This Row],[Kit cost]:[cost of hops]])</f>
        <v>25</v>
      </c>
      <c r="Y10" s="269">
        <v>9</v>
      </c>
    </row>
    <row r="11" spans="1:25" x14ac:dyDescent="0.25">
      <c r="A11" t="s">
        <v>32</v>
      </c>
      <c r="B11" t="s">
        <v>35</v>
      </c>
      <c r="C11" t="s">
        <v>48</v>
      </c>
      <c r="D11" t="s">
        <v>51</v>
      </c>
      <c r="E11" t="s">
        <v>77</v>
      </c>
      <c r="J11" s="283"/>
      <c r="K11" s="269" t="s">
        <v>72</v>
      </c>
      <c r="L11" s="277"/>
      <c r="M11" s="278"/>
      <c r="N11" s="278"/>
      <c r="O11" s="284" t="str">
        <f>IFERROR(AVERAGE(Table3[[#This Row],[Head retention]:[Clarity]]),"")</f>
        <v/>
      </c>
      <c r="P11" s="286">
        <v>30</v>
      </c>
      <c r="Q11" s="286"/>
      <c r="R11" s="269" t="s">
        <v>72</v>
      </c>
      <c r="T11" s="277">
        <v>15.5</v>
      </c>
      <c r="U11" s="278">
        <v>2.5</v>
      </c>
      <c r="V11" s="278">
        <v>1</v>
      </c>
      <c r="W11" s="278">
        <v>1</v>
      </c>
      <c r="X11" s="282">
        <f>SUM(Table3[[#This Row],[Kit cost]:[cost of hops]])</f>
        <v>20</v>
      </c>
      <c r="Y11" s="269">
        <v>10</v>
      </c>
    </row>
  </sheetData>
  <dataValidations count="8">
    <dataValidation type="list" allowBlank="1" showInputMessage="1" showErrorMessage="1" sqref="A2:A11">
      <formula1>Manufacts1</formula1>
    </dataValidation>
    <dataValidation type="list" allowBlank="1" showInputMessage="1" showErrorMessage="1" sqref="B2:B11">
      <formula1>INDIRECT($A2)</formula1>
    </dataValidation>
    <dataValidation type="list" allowBlank="1" showInputMessage="1" showErrorMessage="1" sqref="C2:C11">
      <formula1>cleaning1</formula1>
    </dataValidation>
    <dataValidation type="list" allowBlank="1" showInputMessage="1" showErrorMessage="1" sqref="D2:D11">
      <formula1>sugars1</formula1>
    </dataValidation>
    <dataValidation type="whole" allowBlank="1" showInputMessage="1" showErrorMessage="1" sqref="L2:L11">
      <formula1>0</formula1>
      <formula2>10</formula2>
    </dataValidation>
    <dataValidation type="list" allowBlank="1" showInputMessage="1" showErrorMessage="1" sqref="E2:E11">
      <formula1>waterTab</formula1>
    </dataValidation>
    <dataValidation type="whole" allowBlank="1" showInputMessage="1" showErrorMessage="1" sqref="Y2:Y11">
      <formula1>1</formula1>
      <formula2>1000</formula2>
    </dataValidation>
    <dataValidation type="list" allowBlank="1" showInputMessage="1" showErrorMessage="1" sqref="S2:S11">
      <formula1>primingTab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D36" sqref="D36"/>
    </sheetView>
  </sheetViews>
  <sheetFormatPr defaultRowHeight="15" x14ac:dyDescent="0.25"/>
  <cols>
    <col min="1" max="2" width="11" customWidth="1"/>
    <col min="3" max="3" width="14.7109375" bestFit="1" customWidth="1"/>
    <col min="4" max="4" width="11" customWidth="1"/>
    <col min="5" max="5" width="10" customWidth="1"/>
  </cols>
  <sheetData>
    <row r="1" spans="1:7" x14ac:dyDescent="0.25">
      <c r="A1" t="s">
        <v>28</v>
      </c>
      <c r="C1" t="s">
        <v>33</v>
      </c>
      <c r="E1" t="s">
        <v>38</v>
      </c>
      <c r="G1" t="s">
        <v>30</v>
      </c>
    </row>
    <row r="2" spans="1:7" x14ac:dyDescent="0.25">
      <c r="A2" t="s">
        <v>32</v>
      </c>
      <c r="C2" t="s">
        <v>34</v>
      </c>
      <c r="E2" t="s">
        <v>39</v>
      </c>
      <c r="G2" t="s">
        <v>40</v>
      </c>
    </row>
    <row r="3" spans="1:7" x14ac:dyDescent="0.25">
      <c r="A3" t="s">
        <v>29</v>
      </c>
      <c r="C3" t="s">
        <v>35</v>
      </c>
      <c r="G3" t="s">
        <v>41</v>
      </c>
    </row>
    <row r="4" spans="1:7" x14ac:dyDescent="0.25">
      <c r="A4" t="s">
        <v>30</v>
      </c>
      <c r="C4" t="s">
        <v>36</v>
      </c>
    </row>
    <row r="5" spans="1:7" x14ac:dyDescent="0.25">
      <c r="A5" t="s">
        <v>31</v>
      </c>
      <c r="C5" t="s">
        <v>37</v>
      </c>
      <c r="E5" s="134" t="s">
        <v>31</v>
      </c>
    </row>
    <row r="6" spans="1:7" x14ac:dyDescent="0.25">
      <c r="A6" t="s">
        <v>46</v>
      </c>
      <c r="E6" t="s">
        <v>42</v>
      </c>
    </row>
    <row r="7" spans="1:7" x14ac:dyDescent="0.25">
      <c r="A7" t="s">
        <v>73</v>
      </c>
      <c r="C7" t="s">
        <v>44</v>
      </c>
      <c r="E7" t="s">
        <v>43</v>
      </c>
    </row>
    <row r="8" spans="1:7" x14ac:dyDescent="0.25">
      <c r="C8" t="s">
        <v>45</v>
      </c>
    </row>
    <row r="10" spans="1:7" x14ac:dyDescent="0.25">
      <c r="C10" t="s">
        <v>73</v>
      </c>
    </row>
    <row r="11" spans="1:7" x14ac:dyDescent="0.25">
      <c r="C11" t="s">
        <v>35</v>
      </c>
    </row>
    <row r="13" spans="1:7" s="135" customFormat="1" x14ac:dyDescent="0.25"/>
    <row r="15" spans="1:7" x14ac:dyDescent="0.25">
      <c r="A15" t="s">
        <v>49</v>
      </c>
    </row>
    <row r="16" spans="1:7" x14ac:dyDescent="0.25">
      <c r="A16" t="s">
        <v>47</v>
      </c>
    </row>
    <row r="17" spans="1:1" x14ac:dyDescent="0.25">
      <c r="A17" t="s">
        <v>48</v>
      </c>
    </row>
    <row r="19" spans="1:1" s="135" customFormat="1" x14ac:dyDescent="0.25"/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s="135" customFormat="1" x14ac:dyDescent="0.25"/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s="135" customFormat="1" x14ac:dyDescent="0.25"/>
    <row r="35" spans="1:1" x14ac:dyDescent="0.25">
      <c r="A35" t="s">
        <v>76</v>
      </c>
    </row>
    <row r="36" spans="1:1" x14ac:dyDescent="0.25">
      <c r="A36" t="s">
        <v>77</v>
      </c>
    </row>
    <row r="37" spans="1:1" x14ac:dyDescent="0.25">
      <c r="A37" t="s">
        <v>78</v>
      </c>
    </row>
  </sheetData>
  <pageMargins left="0.7" right="0.7" top="0.75" bottom="0.75" header="0.3" footer="0.3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Sheet5</vt:lpstr>
      <vt:lpstr>Cost</vt:lpstr>
      <vt:lpstr>Sugar</vt:lpstr>
      <vt:lpstr>2ndary</vt:lpstr>
      <vt:lpstr>hops</vt:lpstr>
      <vt:lpstr>log</vt:lpstr>
      <vt:lpstr>backend</vt:lpstr>
      <vt:lpstr>cleaning1</vt:lpstr>
      <vt:lpstr>Manufacts1</vt:lpstr>
      <vt:lpstr>primingTab</vt:lpstr>
      <vt:lpstr>sugars1</vt:lpstr>
      <vt:lpstr>waterTab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Archer, Jordon</dc:creator>
  <cp:lastModifiedBy>Archer, Jordon</cp:lastModifiedBy>
  <cp:lastPrinted>2017-07-03T13:17:42Z</cp:lastPrinted>
  <dcterms:created xsi:type="dcterms:W3CDTF">2017-07-03T10:21:39Z</dcterms:created>
  <dcterms:modified xsi:type="dcterms:W3CDTF">2018-01-17T12:01:53Z</dcterms:modified>
</cp:coreProperties>
</file>