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itC\Desktop\Data Analyst Course\StatisticsWithR\W1\"/>
    </mc:Choice>
  </mc:AlternateContent>
  <xr:revisionPtr revIDLastSave="0" documentId="13_ncr:1_{46F9C98D-CD63-4398-8543-B2D8D4C48B91}" xr6:coauthVersionLast="46" xr6:coauthVersionMax="46" xr10:uidLastSave="{00000000-0000-0000-0000-000000000000}"/>
  <bookViews>
    <workbookView xWindow="-108" yWindow="-108" windowWidth="23256" windowHeight="12576" xr2:uid="{071F833F-7776-4A2C-9977-FD529EF0D0A5}"/>
  </bookViews>
  <sheets>
    <sheet name="Raw data" sheetId="8" r:id="rId1"/>
    <sheet name="Data Matrix &amp; Frequency" sheetId="1" r:id="rId2"/>
    <sheet name="Graphs &amp; Shapes" sheetId="2" r:id="rId3"/>
    <sheet name="Mode,median and mean" sheetId="3" r:id="rId4"/>
    <sheet name="Range, boxplot" sheetId="4" r:id="rId5"/>
    <sheet name="Variance &amp; Standard Deviation" sheetId="5" r:id="rId6"/>
    <sheet name="Zscore" sheetId="6" r:id="rId7"/>
    <sheet name="Z score example" sheetId="7" r:id="rId8"/>
  </sheets>
  <definedNames>
    <definedName name="_xlchart.v1.0" hidden="1">'Range, boxplot'!$C$2:$C$12</definedName>
    <definedName name="_xlchart.v1.1" hidden="1">'Z score example'!$B$3:$B$10</definedName>
    <definedName name="_xlchart.v1.2" hidden="1">'Z score example'!$B$3:$B$10</definedName>
    <definedName name="solver_eng" localSheetId="2" hidden="1">1</definedName>
    <definedName name="solver_neg" localSheetId="2" hidden="1">1</definedName>
    <definedName name="solver_num" localSheetId="2" hidden="1">0</definedName>
    <definedName name="solver_opt" localSheetId="2" hidden="1">'Graphs &amp; Shapes'!$B$34</definedName>
    <definedName name="solver_typ" localSheetId="2" hidden="1">1</definedName>
    <definedName name="solver_val" localSheetId="2" hidden="1">0</definedName>
    <definedName name="solver_ver" localSheetId="2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6" l="1"/>
  <c r="F5" i="6"/>
  <c r="F6" i="6"/>
  <c r="F7" i="6"/>
  <c r="F8" i="6"/>
  <c r="F9" i="6"/>
  <c r="F10" i="6"/>
  <c r="F11" i="6"/>
  <c r="F12" i="6"/>
  <c r="F13" i="6"/>
  <c r="F3" i="6"/>
  <c r="E3" i="6" a="1"/>
  <c r="E3" i="6" s="1"/>
  <c r="E3" i="5"/>
  <c r="E4" i="5"/>
  <c r="E5" i="5"/>
  <c r="E6" i="5"/>
  <c r="E7" i="5"/>
  <c r="E8" i="5"/>
  <c r="E9" i="5"/>
  <c r="E10" i="5"/>
  <c r="E11" i="5"/>
  <c r="E12" i="5"/>
  <c r="E2" i="5"/>
  <c r="C17" i="6" l="1"/>
  <c r="L3" i="5"/>
  <c r="L2" i="5"/>
  <c r="K3" i="5"/>
  <c r="K4" i="5"/>
  <c r="K5" i="5"/>
  <c r="K6" i="5"/>
  <c r="K7" i="5"/>
  <c r="K8" i="5"/>
  <c r="K9" i="5"/>
  <c r="K10" i="5"/>
  <c r="K11" i="5"/>
  <c r="K12" i="5"/>
  <c r="K2" i="5"/>
  <c r="J15" i="5"/>
  <c r="J14" i="5"/>
  <c r="J13" i="5"/>
  <c r="E13" i="5"/>
  <c r="C14" i="5"/>
  <c r="C13" i="5"/>
  <c r="I15" i="4"/>
  <c r="I14" i="4"/>
  <c r="I13" i="4"/>
  <c r="D15" i="4"/>
  <c r="D14" i="4"/>
  <c r="D13" i="4"/>
  <c r="F21" i="4"/>
  <c r="F19" i="4"/>
  <c r="D2" i="4" a="1"/>
  <c r="D2" i="4" s="1"/>
  <c r="J16" i="6" l="1"/>
  <c r="J15" i="6"/>
  <c r="J14" i="6"/>
  <c r="C16" i="6"/>
  <c r="C15" i="6"/>
  <c r="C14" i="6"/>
  <c r="D3" i="6" a="1"/>
  <c r="D3" i="6" s="1"/>
  <c r="D2" i="5" a="1"/>
  <c r="D2" i="5" s="1"/>
  <c r="I2" i="4" a="1"/>
  <c r="I2" i="4" s="1"/>
  <c r="E13" i="3"/>
  <c r="E12" i="3"/>
  <c r="F12" i="3"/>
  <c r="F4" i="3" a="1"/>
  <c r="F4" i="3" s="1"/>
  <c r="C8" i="2"/>
  <c r="B8" i="2"/>
  <c r="L5" i="6" l="1"/>
  <c r="L13" i="6"/>
  <c r="L7" i="6"/>
  <c r="L8" i="6"/>
  <c r="L6" i="6"/>
  <c r="L3" i="6"/>
  <c r="K3" i="6" a="1"/>
  <c r="K3" i="6" s="1"/>
  <c r="L9" i="6"/>
  <c r="L10" i="6"/>
  <c r="L11" i="6"/>
  <c r="L4" i="6"/>
  <c r="L12" i="6"/>
  <c r="F14" i="5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<sst xmlns="http://schemas.openxmlformats.org/spreadsheetml/2006/main" count="295" uniqueCount="116">
  <si>
    <t>Data Matrix</t>
  </si>
  <si>
    <t>Age</t>
  </si>
  <si>
    <t>Weight</t>
  </si>
  <si>
    <t>Goals Scored</t>
  </si>
  <si>
    <t>Team membership</t>
  </si>
  <si>
    <t>Hair Color</t>
  </si>
  <si>
    <t>Variables</t>
  </si>
  <si>
    <t>Player1</t>
  </si>
  <si>
    <t>Zara</t>
  </si>
  <si>
    <t>Bond</t>
  </si>
  <si>
    <t>Player2</t>
  </si>
  <si>
    <t>XXX</t>
  </si>
  <si>
    <t>Black</t>
  </si>
  <si>
    <t>Cases</t>
  </si>
  <si>
    <t>Player3</t>
  </si>
  <si>
    <t>Player4</t>
  </si>
  <si>
    <t>Player5</t>
  </si>
  <si>
    <t>abc</t>
  </si>
  <si>
    <t>Player6</t>
  </si>
  <si>
    <t>other</t>
  </si>
  <si>
    <t>Frequency</t>
  </si>
  <si>
    <t>Percentage</t>
  </si>
  <si>
    <t>Cumulative percentage</t>
  </si>
  <si>
    <t>Total</t>
  </si>
  <si>
    <t>Catagorical Variable</t>
  </si>
  <si>
    <t>Frequencey</t>
  </si>
  <si>
    <t>Quantitative</t>
  </si>
  <si>
    <t>Ordinal Categories</t>
  </si>
  <si>
    <t>Freqency</t>
  </si>
  <si>
    <t>Country</t>
  </si>
  <si>
    <t>Europe</t>
  </si>
  <si>
    <t>North American</t>
  </si>
  <si>
    <t>South American</t>
  </si>
  <si>
    <t>Africa</t>
  </si>
  <si>
    <t>Asia</t>
  </si>
  <si>
    <t>Categorical Nominal</t>
  </si>
  <si>
    <t>Height</t>
  </si>
  <si>
    <t>Player7</t>
  </si>
  <si>
    <t>Player8</t>
  </si>
  <si>
    <t>Player9</t>
  </si>
  <si>
    <t>Player10</t>
  </si>
  <si>
    <t>How sympathetic do you think a person is? (0 -10)</t>
  </si>
  <si>
    <t xml:space="preserve">Sympathetic </t>
  </si>
  <si>
    <t>Respondent 1</t>
  </si>
  <si>
    <t>Respondent 2</t>
  </si>
  <si>
    <t>Respondent 3</t>
  </si>
  <si>
    <t>Respondent 4</t>
  </si>
  <si>
    <t>Respondent 5</t>
  </si>
  <si>
    <t>Respondent 6</t>
  </si>
  <si>
    <t>Respondent 7</t>
  </si>
  <si>
    <t>Respondent 9</t>
  </si>
  <si>
    <t>Imaging you are sitting in a canteen of a football club? You would 
like to compute mean and median income of all person present?</t>
  </si>
  <si>
    <t>Income</t>
  </si>
  <si>
    <t>You</t>
  </si>
  <si>
    <t>Bartender</t>
  </si>
  <si>
    <t>Guest1</t>
  </si>
  <si>
    <t>Mean</t>
  </si>
  <si>
    <t>Median</t>
  </si>
  <si>
    <t>XYZ</t>
  </si>
  <si>
    <t>mean</t>
  </si>
  <si>
    <t>median</t>
  </si>
  <si>
    <t>Player 1</t>
  </si>
  <si>
    <t>Player 2</t>
  </si>
  <si>
    <t>Player 3</t>
  </si>
  <si>
    <t>Player 4</t>
  </si>
  <si>
    <t>Player 5</t>
  </si>
  <si>
    <t>Player 6</t>
  </si>
  <si>
    <t>Player 7</t>
  </si>
  <si>
    <t>Player 8</t>
  </si>
  <si>
    <t>Player 9</t>
  </si>
  <si>
    <t>Player 10</t>
  </si>
  <si>
    <t>Player 11</t>
  </si>
  <si>
    <t>% of body covered with tatoos</t>
  </si>
  <si>
    <t>Q1</t>
  </si>
  <si>
    <t>Q3</t>
  </si>
  <si>
    <t>IQR</t>
  </si>
  <si>
    <t>Not affected by outliers</t>
  </si>
  <si>
    <t>Outliers (lower:- Q1-1.5*IQR)</t>
  </si>
  <si>
    <t>Outliers (Upper:- Q3+1.5*(IQR)</t>
  </si>
  <si>
    <t>Variance</t>
  </si>
  <si>
    <t>The larger the variance the more the data are spread out
around the mean.</t>
  </si>
  <si>
    <t>STD</t>
  </si>
  <si>
    <t>Z-score</t>
  </si>
  <si>
    <t>Avg Grade in Chemistry</t>
  </si>
  <si>
    <t>School 1</t>
  </si>
  <si>
    <t>School 2</t>
  </si>
  <si>
    <t>School 3</t>
  </si>
  <si>
    <t>School 4</t>
  </si>
  <si>
    <t>School 5</t>
  </si>
  <si>
    <t>School 6</t>
  </si>
  <si>
    <t>School 7</t>
  </si>
  <si>
    <t>School 8</t>
  </si>
  <si>
    <t>Mode</t>
  </si>
  <si>
    <t>Range</t>
  </si>
  <si>
    <t>Interquartile range</t>
  </si>
  <si>
    <t>st</t>
  </si>
  <si>
    <t>Outlier (Q3+1.5(IQR)
Value higher than</t>
  </si>
  <si>
    <t>Outlier (Q1 -1.5(IQR)
Lower than</t>
  </si>
  <si>
    <t>When to use Pie chart or Bar graph?</t>
  </si>
  <si>
    <t>Player11</t>
  </si>
  <si>
    <t>Player12</t>
  </si>
  <si>
    <t>Player13</t>
  </si>
  <si>
    <t>Player14</t>
  </si>
  <si>
    <t>Player15</t>
  </si>
  <si>
    <t>Player16</t>
  </si>
  <si>
    <t>Player17</t>
  </si>
  <si>
    <t>Player18</t>
  </si>
  <si>
    <t>Player19</t>
  </si>
  <si>
    <t>Skewed left</t>
  </si>
  <si>
    <t>Right left</t>
  </si>
  <si>
    <t>Player20</t>
  </si>
  <si>
    <t>Right skewed. (Mean &gt; Median)</t>
  </si>
  <si>
    <t>Left skewed. (Mean &lt; Median)</t>
  </si>
  <si>
    <t>Team 1</t>
  </si>
  <si>
    <t>Team 2</t>
  </si>
  <si>
    <t>1) What does the distribution looks like?
2) What is the measure of central tendency?
3) Measure of dispersion?
4) Box plot?
5) Z score?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</si>
</sst>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1" fontId="0" fillId="0" borderId="0" xfId="0" applyNumberFormat="1"/>
    <xf numFmtId="2" fontId="0" fillId="0" borderId="1" xfId="0" applyNumberFormat="1" applyBorder="1"/>
    <xf numFmtId="0" fontId="0" fillId="0" borderId="0" xfId="0" applyBorder="1"/>
    <xf numFmtId="0" fontId="0" fillId="0" borderId="0" xfId="0" applyFill="1" applyBorder="1"/>
    <xf numFmtId="0" fontId="3" fillId="2" borderId="1" xfId="0" applyFont="1" applyFill="1" applyBorder="1"/>
    <xf numFmtId="0" fontId="1" fillId="2" borderId="1" xfId="0" applyFont="1" applyFill="1" applyBorder="1"/>
    <xf numFmtId="0" fontId="0" fillId="0" borderId="1" xfId="0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3" fillId="2" borderId="0" xfId="0" applyFont="1" applyFill="1"/>
    <xf numFmtId="0" fontId="1" fillId="2" borderId="0" xfId="0" applyFont="1" applyFill="1"/>
    <xf numFmtId="0" fontId="2" fillId="0" borderId="0" xfId="0" applyFont="1"/>
    <xf numFmtId="1" fontId="0" fillId="0" borderId="1" xfId="0" applyNumberFormat="1" applyBorder="1"/>
    <xf numFmtId="0" fontId="0" fillId="0" borderId="0" xfId="0" applyAlignment="1">
      <alignment wrapText="1"/>
    </xf>
    <xf numFmtId="2" fontId="0" fillId="0" borderId="0" xfId="0" applyNumberFormat="1"/>
    <xf numFmtId="0" fontId="1" fillId="2" borderId="0" xfId="0" applyFont="1" applyFill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5" xfId="0" applyFill="1" applyBorder="1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1" defaultTableStyle="TableStyleMedium2" defaultPivotStyle="PivotStyleLight16">
    <tableStyle name="Invisible" pivot="0" table="0" count="0" xr9:uid="{9E673246-6820-435A-8F47-65A0BAF349A2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FE424-D05A-4DF3-ADCB-E9E7A802E825}">
  <dimension ref="A1:F7"/>
  <sheetViews>
    <sheetView tabSelected="1" workbookViewId="0">
      <selection activeCell="E17" sqref="E17"/>
    </sheetView>
  </sheetViews>
  <sheetFormatPr defaultRowHeight="14.4" x14ac:dyDescent="0.3"/>
  <cols>
    <col min="4" max="4" width="11.5546875" bestFit="1" customWidth="1"/>
    <col min="5" max="5" width="16.109375" bestFit="1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 x14ac:dyDescent="0.3">
      <c r="A2" s="1" t="s">
        <v>7</v>
      </c>
      <c r="B2" s="1">
        <v>18</v>
      </c>
      <c r="C2" s="1">
        <v>71.599999999999994</v>
      </c>
      <c r="D2" s="1">
        <v>0</v>
      </c>
      <c r="E2" s="1" t="s">
        <v>8</v>
      </c>
      <c r="F2" s="1" t="s">
        <v>9</v>
      </c>
    </row>
    <row r="3" spans="1:6" x14ac:dyDescent="0.3">
      <c r="A3" s="1" t="s">
        <v>10</v>
      </c>
      <c r="B3" s="1">
        <v>25</v>
      </c>
      <c r="C3" s="1">
        <v>71.2</v>
      </c>
      <c r="D3" s="1">
        <v>1</v>
      </c>
      <c r="E3" s="1" t="s">
        <v>11</v>
      </c>
      <c r="F3" s="1" t="s">
        <v>12</v>
      </c>
    </row>
    <row r="4" spans="1:6" x14ac:dyDescent="0.3">
      <c r="A4" s="1" t="s">
        <v>14</v>
      </c>
      <c r="B4" s="1">
        <v>23</v>
      </c>
      <c r="C4" s="1">
        <v>70.11</v>
      </c>
      <c r="D4" s="1">
        <v>1</v>
      </c>
      <c r="E4" s="1" t="s">
        <v>11</v>
      </c>
      <c r="F4" s="1" t="s">
        <v>12</v>
      </c>
    </row>
    <row r="5" spans="1:6" x14ac:dyDescent="0.3">
      <c r="A5" s="1" t="s">
        <v>15</v>
      </c>
      <c r="B5" s="1">
        <v>32</v>
      </c>
      <c r="C5" s="1">
        <v>67.11</v>
      </c>
      <c r="D5" s="1">
        <v>1</v>
      </c>
      <c r="E5" s="1" t="s">
        <v>17</v>
      </c>
      <c r="F5" s="1" t="s">
        <v>9</v>
      </c>
    </row>
    <row r="6" spans="1:6" x14ac:dyDescent="0.3">
      <c r="A6" s="1" t="s">
        <v>16</v>
      </c>
      <c r="B6" s="1">
        <v>22</v>
      </c>
      <c r="C6" s="1">
        <v>76.12</v>
      </c>
      <c r="D6" s="1">
        <v>0</v>
      </c>
      <c r="E6" s="1" t="s">
        <v>11</v>
      </c>
      <c r="F6" s="1" t="s">
        <v>12</v>
      </c>
    </row>
    <row r="7" spans="1:6" x14ac:dyDescent="0.3">
      <c r="A7" s="1" t="s">
        <v>18</v>
      </c>
      <c r="B7" s="8">
        <v>22</v>
      </c>
      <c r="C7" s="8">
        <v>70.12</v>
      </c>
      <c r="D7" s="8">
        <v>0</v>
      </c>
      <c r="E7" s="8" t="s">
        <v>17</v>
      </c>
      <c r="F7" s="8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BFD84-C576-4354-B609-0FAEF6BA7A45}">
  <dimension ref="D2:P17"/>
  <sheetViews>
    <sheetView workbookViewId="0">
      <selection activeCell="E19" sqref="E19:H19"/>
    </sheetView>
  </sheetViews>
  <sheetFormatPr defaultRowHeight="14.4" x14ac:dyDescent="0.3"/>
  <cols>
    <col min="5" max="5" width="10.6640625" bestFit="1" customWidth="1"/>
    <col min="6" max="6" width="9.33203125" bestFit="1" customWidth="1"/>
    <col min="7" max="7" width="10.44140625" bestFit="1" customWidth="1"/>
    <col min="8" max="8" width="19.88671875" bestFit="1" customWidth="1"/>
    <col min="9" max="9" width="16.109375" bestFit="1" customWidth="1"/>
    <col min="11" max="11" width="10.77734375" bestFit="1" customWidth="1"/>
    <col min="12" max="12" width="10.44140625" bestFit="1" customWidth="1"/>
    <col min="15" max="15" width="8.6640625" bestFit="1" customWidth="1"/>
    <col min="16" max="16" width="10.44140625" bestFit="1" customWidth="1"/>
  </cols>
  <sheetData>
    <row r="2" spans="4:16" x14ac:dyDescent="0.3">
      <c r="F2" s="18" t="s">
        <v>6</v>
      </c>
      <c r="G2" s="18"/>
      <c r="H2" s="18"/>
      <c r="I2" s="18"/>
      <c r="J2" s="18"/>
    </row>
    <row r="3" spans="4:16" x14ac:dyDescent="0.3">
      <c r="E3" s="6" t="s">
        <v>0</v>
      </c>
      <c r="F3" s="6" t="s">
        <v>1</v>
      </c>
      <c r="G3" s="6" t="s">
        <v>2</v>
      </c>
      <c r="H3" s="6" t="s">
        <v>3</v>
      </c>
      <c r="I3" s="6" t="s">
        <v>4</v>
      </c>
      <c r="J3" s="6" t="s">
        <v>5</v>
      </c>
    </row>
    <row r="4" spans="4:16" x14ac:dyDescent="0.3">
      <c r="D4" s="20" t="s">
        <v>13</v>
      </c>
      <c r="E4" s="1" t="s">
        <v>7</v>
      </c>
      <c r="F4" s="1">
        <v>18</v>
      </c>
      <c r="G4" s="1">
        <v>71.599999999999994</v>
      </c>
      <c r="H4" s="1">
        <v>0</v>
      </c>
      <c r="I4" s="1" t="s">
        <v>8</v>
      </c>
      <c r="J4" s="1" t="s">
        <v>9</v>
      </c>
    </row>
    <row r="5" spans="4:16" x14ac:dyDescent="0.3">
      <c r="D5" s="20"/>
      <c r="E5" s="1" t="s">
        <v>10</v>
      </c>
      <c r="F5" s="1">
        <v>25</v>
      </c>
      <c r="G5" s="1">
        <v>71.2</v>
      </c>
      <c r="H5" s="1">
        <v>1</v>
      </c>
      <c r="I5" s="1" t="s">
        <v>11</v>
      </c>
      <c r="J5" s="1" t="s">
        <v>12</v>
      </c>
    </row>
    <row r="6" spans="4:16" x14ac:dyDescent="0.3">
      <c r="D6" s="20"/>
      <c r="E6" s="1" t="s">
        <v>14</v>
      </c>
      <c r="F6" s="1">
        <v>23</v>
      </c>
      <c r="G6" s="1">
        <v>70.11</v>
      </c>
      <c r="H6" s="1">
        <v>1</v>
      </c>
      <c r="I6" s="1" t="s">
        <v>11</v>
      </c>
      <c r="J6" s="1" t="s">
        <v>12</v>
      </c>
    </row>
    <row r="7" spans="4:16" x14ac:dyDescent="0.3">
      <c r="D7" s="20"/>
      <c r="E7" s="1" t="s">
        <v>15</v>
      </c>
      <c r="F7" s="1">
        <v>32</v>
      </c>
      <c r="G7" s="1">
        <v>67.11</v>
      </c>
      <c r="H7" s="1">
        <v>1</v>
      </c>
      <c r="I7" s="1" t="s">
        <v>17</v>
      </c>
      <c r="J7" s="1" t="s">
        <v>9</v>
      </c>
    </row>
    <row r="8" spans="4:16" x14ac:dyDescent="0.3">
      <c r="D8" s="20"/>
      <c r="E8" s="1" t="s">
        <v>16</v>
      </c>
      <c r="F8" s="1">
        <v>22</v>
      </c>
      <c r="G8" s="1">
        <v>76.12</v>
      </c>
      <c r="H8" s="1">
        <v>0</v>
      </c>
      <c r="I8" s="1" t="s">
        <v>11</v>
      </c>
      <c r="J8" s="1" t="s">
        <v>12</v>
      </c>
    </row>
    <row r="9" spans="4:16" x14ac:dyDescent="0.3">
      <c r="D9" s="20"/>
      <c r="E9" s="1" t="s">
        <v>18</v>
      </c>
      <c r="F9" s="8">
        <v>22</v>
      </c>
      <c r="G9" s="8">
        <v>70.12</v>
      </c>
      <c r="H9" s="8">
        <v>0</v>
      </c>
      <c r="I9" s="8" t="s">
        <v>17</v>
      </c>
      <c r="J9" s="8" t="s">
        <v>19</v>
      </c>
    </row>
    <row r="10" spans="4:16" x14ac:dyDescent="0.3">
      <c r="E10" s="1" t="s">
        <v>37</v>
      </c>
      <c r="F10" s="25">
        <v>26</v>
      </c>
      <c r="G10" s="25">
        <v>70.12</v>
      </c>
      <c r="H10" s="25">
        <v>1</v>
      </c>
      <c r="I10" s="25" t="s">
        <v>17</v>
      </c>
      <c r="J10" s="25" t="s">
        <v>9</v>
      </c>
    </row>
    <row r="11" spans="4:16" x14ac:dyDescent="0.3">
      <c r="E11" s="4"/>
      <c r="F11" s="5"/>
      <c r="G11" s="5"/>
      <c r="H11" s="5"/>
      <c r="I11" s="5"/>
      <c r="J11" s="5"/>
    </row>
    <row r="12" spans="4:16" x14ac:dyDescent="0.3">
      <c r="E12" s="19" t="s">
        <v>24</v>
      </c>
      <c r="F12" s="19"/>
      <c r="G12" s="19"/>
      <c r="H12" s="19"/>
      <c r="J12" s="17" t="s">
        <v>26</v>
      </c>
      <c r="K12" s="17"/>
      <c r="L12" s="17"/>
      <c r="N12" s="17" t="s">
        <v>27</v>
      </c>
      <c r="O12" s="17"/>
      <c r="P12" s="17"/>
    </row>
    <row r="13" spans="4:16" x14ac:dyDescent="0.3">
      <c r="E13" s="7" t="s">
        <v>5</v>
      </c>
      <c r="F13" s="7" t="s">
        <v>20</v>
      </c>
      <c r="G13" s="7" t="s">
        <v>21</v>
      </c>
      <c r="H13" s="7" t="s">
        <v>22</v>
      </c>
      <c r="J13" s="9" t="s">
        <v>2</v>
      </c>
      <c r="K13" s="9" t="s">
        <v>25</v>
      </c>
      <c r="L13" s="9" t="s">
        <v>21</v>
      </c>
      <c r="N13" s="10" t="s">
        <v>2</v>
      </c>
      <c r="O13" s="10" t="s">
        <v>28</v>
      </c>
      <c r="P13" s="10" t="s">
        <v>21</v>
      </c>
    </row>
    <row r="14" spans="4:16" x14ac:dyDescent="0.3">
      <c r="E14" s="1" t="s">
        <v>9</v>
      </c>
      <c r="F14" s="1"/>
      <c r="G14" s="3"/>
      <c r="H14" s="3"/>
    </row>
    <row r="15" spans="4:16" x14ac:dyDescent="0.3">
      <c r="E15" s="1" t="s">
        <v>12</v>
      </c>
      <c r="F15" s="1"/>
      <c r="G15" s="3"/>
      <c r="H15" s="3"/>
    </row>
    <row r="16" spans="4:16" x14ac:dyDescent="0.3">
      <c r="E16" s="1" t="s">
        <v>19</v>
      </c>
      <c r="F16" s="1"/>
      <c r="G16" s="3"/>
      <c r="H16" s="3"/>
    </row>
    <row r="17" spans="5:8" x14ac:dyDescent="0.3">
      <c r="E17" s="1" t="s">
        <v>23</v>
      </c>
      <c r="F17" s="1"/>
      <c r="G17" s="1"/>
      <c r="H17" s="1"/>
    </row>
  </sheetData>
  <mergeCells count="5">
    <mergeCell ref="N12:P12"/>
    <mergeCell ref="F2:J2"/>
    <mergeCell ref="E12:H12"/>
    <mergeCell ref="D4:D9"/>
    <mergeCell ref="J12:L1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2CD0D-432D-4207-9601-F03D1EB4A662}">
  <dimension ref="A1:I76"/>
  <sheetViews>
    <sheetView workbookViewId="0">
      <selection activeCell="E68" sqref="D14:E68"/>
    </sheetView>
  </sheetViews>
  <sheetFormatPr defaultRowHeight="14.4" x14ac:dyDescent="0.3"/>
  <cols>
    <col min="1" max="1" width="14" bestFit="1" customWidth="1"/>
    <col min="2" max="2" width="9.33203125" bestFit="1" customWidth="1"/>
    <col min="3" max="3" width="10.44140625" bestFit="1" customWidth="1"/>
  </cols>
  <sheetData>
    <row r="1" spans="1:9" x14ac:dyDescent="0.3">
      <c r="A1" s="17" t="s">
        <v>35</v>
      </c>
      <c r="B1" s="17"/>
      <c r="C1" s="17"/>
      <c r="E1" s="22" t="s">
        <v>98</v>
      </c>
      <c r="F1" s="22"/>
      <c r="G1" s="22"/>
      <c r="H1" s="22"/>
      <c r="I1" s="22"/>
    </row>
    <row r="2" spans="1:9" x14ac:dyDescent="0.3">
      <c r="A2" s="12" t="s">
        <v>29</v>
      </c>
      <c r="B2" s="12" t="s">
        <v>20</v>
      </c>
      <c r="C2" s="12" t="s">
        <v>21</v>
      </c>
    </row>
    <row r="3" spans="1:9" x14ac:dyDescent="0.3">
      <c r="A3" t="s">
        <v>30</v>
      </c>
      <c r="B3">
        <v>280</v>
      </c>
      <c r="C3">
        <v>70</v>
      </c>
    </row>
    <row r="4" spans="1:9" x14ac:dyDescent="0.3">
      <c r="A4" t="s">
        <v>31</v>
      </c>
      <c r="B4">
        <v>16</v>
      </c>
      <c r="C4">
        <v>4</v>
      </c>
    </row>
    <row r="5" spans="1:9" x14ac:dyDescent="0.3">
      <c r="A5" t="s">
        <v>32</v>
      </c>
      <c r="B5">
        <v>56</v>
      </c>
      <c r="C5">
        <v>14</v>
      </c>
    </row>
    <row r="6" spans="1:9" x14ac:dyDescent="0.3">
      <c r="A6" t="s">
        <v>33</v>
      </c>
      <c r="B6">
        <v>32</v>
      </c>
      <c r="C6">
        <v>8</v>
      </c>
    </row>
    <row r="7" spans="1:9" x14ac:dyDescent="0.3">
      <c r="A7" t="s">
        <v>34</v>
      </c>
      <c r="B7">
        <v>16</v>
      </c>
      <c r="C7">
        <v>4</v>
      </c>
    </row>
    <row r="8" spans="1:9" x14ac:dyDescent="0.3">
      <c r="B8">
        <f>SUM(B3:B7)</f>
        <v>400</v>
      </c>
      <c r="C8">
        <f>SUM(C3:C7)</f>
        <v>100</v>
      </c>
    </row>
    <row r="11" spans="1:9" x14ac:dyDescent="0.3">
      <c r="A11" s="21" t="s">
        <v>26</v>
      </c>
      <c r="B11" s="21"/>
      <c r="C11" s="21"/>
    </row>
    <row r="12" spans="1:9" x14ac:dyDescent="0.3">
      <c r="B12" t="s">
        <v>36</v>
      </c>
    </row>
    <row r="13" spans="1:9" x14ac:dyDescent="0.3">
      <c r="A13" t="s">
        <v>7</v>
      </c>
      <c r="B13">
        <v>176</v>
      </c>
    </row>
    <row r="14" spans="1:9" x14ac:dyDescent="0.3">
      <c r="A14" t="s">
        <v>10</v>
      </c>
      <c r="B14">
        <v>181</v>
      </c>
    </row>
    <row r="15" spans="1:9" x14ac:dyDescent="0.3">
      <c r="A15" t="s">
        <v>14</v>
      </c>
      <c r="B15">
        <v>193</v>
      </c>
    </row>
    <row r="16" spans="1:9" x14ac:dyDescent="0.3">
      <c r="A16" t="s">
        <v>15</v>
      </c>
      <c r="B16">
        <v>198</v>
      </c>
    </row>
    <row r="17" spans="1:2" x14ac:dyDescent="0.3">
      <c r="A17" t="s">
        <v>16</v>
      </c>
      <c r="B17">
        <v>196</v>
      </c>
    </row>
    <row r="18" spans="1:2" x14ac:dyDescent="0.3">
      <c r="A18" t="s">
        <v>18</v>
      </c>
      <c r="B18">
        <v>201</v>
      </c>
    </row>
    <row r="19" spans="1:2" x14ac:dyDescent="0.3">
      <c r="A19" t="s">
        <v>37</v>
      </c>
      <c r="B19">
        <v>216</v>
      </c>
    </row>
    <row r="20" spans="1:2" x14ac:dyDescent="0.3">
      <c r="A20" t="s">
        <v>38</v>
      </c>
      <c r="B20">
        <v>220</v>
      </c>
    </row>
    <row r="21" spans="1:2" x14ac:dyDescent="0.3">
      <c r="A21" t="s">
        <v>39</v>
      </c>
      <c r="B21">
        <v>225</v>
      </c>
    </row>
    <row r="22" spans="1:2" x14ac:dyDescent="0.3">
      <c r="A22" t="s">
        <v>40</v>
      </c>
      <c r="B22">
        <v>230</v>
      </c>
    </row>
    <row r="23" spans="1:2" x14ac:dyDescent="0.3">
      <c r="A23" t="s">
        <v>99</v>
      </c>
      <c r="B23">
        <v>230</v>
      </c>
    </row>
    <row r="24" spans="1:2" x14ac:dyDescent="0.3">
      <c r="A24" t="s">
        <v>100</v>
      </c>
      <c r="B24">
        <v>176</v>
      </c>
    </row>
    <row r="25" spans="1:2" x14ac:dyDescent="0.3">
      <c r="A25" t="s">
        <v>101</v>
      </c>
      <c r="B25">
        <v>193</v>
      </c>
    </row>
    <row r="26" spans="1:2" x14ac:dyDescent="0.3">
      <c r="A26" t="s">
        <v>102</v>
      </c>
      <c r="B26">
        <v>193</v>
      </c>
    </row>
    <row r="27" spans="1:2" x14ac:dyDescent="0.3">
      <c r="A27" t="s">
        <v>103</v>
      </c>
      <c r="B27">
        <v>201</v>
      </c>
    </row>
    <row r="28" spans="1:2" x14ac:dyDescent="0.3">
      <c r="A28" t="s">
        <v>104</v>
      </c>
      <c r="B28">
        <v>201</v>
      </c>
    </row>
    <row r="29" spans="1:2" x14ac:dyDescent="0.3">
      <c r="A29" t="s">
        <v>105</v>
      </c>
      <c r="B29">
        <v>201</v>
      </c>
    </row>
    <row r="30" spans="1:2" x14ac:dyDescent="0.3">
      <c r="A30" t="s">
        <v>106</v>
      </c>
      <c r="B30">
        <v>198</v>
      </c>
    </row>
    <row r="31" spans="1:2" x14ac:dyDescent="0.3">
      <c r="A31" t="s">
        <v>107</v>
      </c>
      <c r="B31">
        <v>198</v>
      </c>
    </row>
    <row r="33" spans="1:9" x14ac:dyDescent="0.3">
      <c r="A33" s="23" t="s">
        <v>108</v>
      </c>
      <c r="B33" s="23"/>
    </row>
    <row r="34" spans="1:9" x14ac:dyDescent="0.3">
      <c r="B34" t="s">
        <v>36</v>
      </c>
    </row>
    <row r="35" spans="1:9" x14ac:dyDescent="0.3">
      <c r="A35" t="s">
        <v>7</v>
      </c>
      <c r="B35">
        <v>176</v>
      </c>
    </row>
    <row r="36" spans="1:9" x14ac:dyDescent="0.3">
      <c r="A36" t="s">
        <v>10</v>
      </c>
      <c r="B36">
        <v>176</v>
      </c>
    </row>
    <row r="37" spans="1:9" x14ac:dyDescent="0.3">
      <c r="A37" t="s">
        <v>14</v>
      </c>
      <c r="B37">
        <v>176</v>
      </c>
    </row>
    <row r="38" spans="1:9" x14ac:dyDescent="0.3">
      <c r="A38" t="s">
        <v>15</v>
      </c>
      <c r="B38">
        <v>198</v>
      </c>
    </row>
    <row r="39" spans="1:9" x14ac:dyDescent="0.3">
      <c r="A39" t="s">
        <v>16</v>
      </c>
      <c r="B39">
        <v>196</v>
      </c>
    </row>
    <row r="40" spans="1:9" x14ac:dyDescent="0.3">
      <c r="A40" t="s">
        <v>18</v>
      </c>
      <c r="B40">
        <v>201</v>
      </c>
    </row>
    <row r="41" spans="1:9" x14ac:dyDescent="0.3">
      <c r="A41" t="s">
        <v>37</v>
      </c>
      <c r="B41">
        <v>176</v>
      </c>
    </row>
    <row r="42" spans="1:9" x14ac:dyDescent="0.3">
      <c r="A42" t="s">
        <v>38</v>
      </c>
      <c r="B42">
        <v>176</v>
      </c>
    </row>
    <row r="43" spans="1:9" x14ac:dyDescent="0.3">
      <c r="A43" t="s">
        <v>39</v>
      </c>
      <c r="B43">
        <v>176</v>
      </c>
    </row>
    <row r="44" spans="1:9" x14ac:dyDescent="0.3">
      <c r="A44" t="s">
        <v>40</v>
      </c>
      <c r="B44">
        <v>176</v>
      </c>
    </row>
    <row r="45" spans="1:9" x14ac:dyDescent="0.3">
      <c r="A45" t="s">
        <v>99</v>
      </c>
      <c r="B45">
        <v>230</v>
      </c>
      <c r="E45" s="22" t="s">
        <v>111</v>
      </c>
      <c r="F45" s="22"/>
      <c r="G45" s="22"/>
      <c r="H45" s="22"/>
      <c r="I45" s="22"/>
    </row>
    <row r="46" spans="1:9" x14ac:dyDescent="0.3">
      <c r="A46" t="s">
        <v>100</v>
      </c>
      <c r="B46">
        <v>176</v>
      </c>
    </row>
    <row r="47" spans="1:9" x14ac:dyDescent="0.3">
      <c r="A47" t="s">
        <v>101</v>
      </c>
      <c r="B47">
        <v>188</v>
      </c>
    </row>
    <row r="48" spans="1:9" x14ac:dyDescent="0.3">
      <c r="A48" t="s">
        <v>102</v>
      </c>
      <c r="B48">
        <v>188</v>
      </c>
    </row>
    <row r="49" spans="1:2" x14ac:dyDescent="0.3">
      <c r="A49" t="s">
        <v>103</v>
      </c>
      <c r="B49">
        <v>201</v>
      </c>
    </row>
    <row r="50" spans="1:2" x14ac:dyDescent="0.3">
      <c r="A50" t="s">
        <v>104</v>
      </c>
      <c r="B50">
        <v>176</v>
      </c>
    </row>
    <row r="51" spans="1:2" x14ac:dyDescent="0.3">
      <c r="A51" t="s">
        <v>105</v>
      </c>
      <c r="B51">
        <v>210</v>
      </c>
    </row>
    <row r="52" spans="1:2" x14ac:dyDescent="0.3">
      <c r="A52" t="s">
        <v>106</v>
      </c>
      <c r="B52">
        <v>188</v>
      </c>
    </row>
    <row r="53" spans="1:2" x14ac:dyDescent="0.3">
      <c r="A53" t="s">
        <v>107</v>
      </c>
      <c r="B53">
        <v>188</v>
      </c>
    </row>
    <row r="54" spans="1:2" x14ac:dyDescent="0.3">
      <c r="A54" t="s">
        <v>110</v>
      </c>
      <c r="B54">
        <v>188</v>
      </c>
    </row>
    <row r="56" spans="1:2" x14ac:dyDescent="0.3">
      <c r="A56" s="23" t="s">
        <v>109</v>
      </c>
      <c r="B56" s="23"/>
    </row>
    <row r="57" spans="1:2" x14ac:dyDescent="0.3">
      <c r="B57" t="s">
        <v>36</v>
      </c>
    </row>
    <row r="58" spans="1:2" x14ac:dyDescent="0.3">
      <c r="A58" t="s">
        <v>7</v>
      </c>
      <c r="B58">
        <v>176</v>
      </c>
    </row>
    <row r="59" spans="1:2" x14ac:dyDescent="0.3">
      <c r="A59" t="s">
        <v>10</v>
      </c>
      <c r="B59">
        <v>176</v>
      </c>
    </row>
    <row r="60" spans="1:2" x14ac:dyDescent="0.3">
      <c r="A60" t="s">
        <v>14</v>
      </c>
      <c r="B60">
        <v>188</v>
      </c>
    </row>
    <row r="61" spans="1:2" x14ac:dyDescent="0.3">
      <c r="A61" t="s">
        <v>15</v>
      </c>
      <c r="B61">
        <v>188</v>
      </c>
    </row>
    <row r="62" spans="1:2" x14ac:dyDescent="0.3">
      <c r="A62" t="s">
        <v>16</v>
      </c>
      <c r="B62">
        <v>188</v>
      </c>
    </row>
    <row r="63" spans="1:2" x14ac:dyDescent="0.3">
      <c r="A63" t="s">
        <v>18</v>
      </c>
      <c r="B63">
        <v>201</v>
      </c>
    </row>
    <row r="64" spans="1:2" x14ac:dyDescent="0.3">
      <c r="A64" t="s">
        <v>37</v>
      </c>
      <c r="B64">
        <v>201</v>
      </c>
    </row>
    <row r="65" spans="1:9" x14ac:dyDescent="0.3">
      <c r="A65" t="s">
        <v>38</v>
      </c>
      <c r="B65">
        <v>201</v>
      </c>
    </row>
    <row r="66" spans="1:9" x14ac:dyDescent="0.3">
      <c r="A66" t="s">
        <v>39</v>
      </c>
      <c r="B66">
        <v>201</v>
      </c>
    </row>
    <row r="67" spans="1:9" x14ac:dyDescent="0.3">
      <c r="A67" t="s">
        <v>40</v>
      </c>
      <c r="B67">
        <v>201</v>
      </c>
      <c r="E67" s="22" t="s">
        <v>112</v>
      </c>
      <c r="F67" s="22"/>
      <c r="G67" s="22"/>
      <c r="H67" s="22"/>
      <c r="I67" s="22"/>
    </row>
    <row r="68" spans="1:9" x14ac:dyDescent="0.3">
      <c r="A68" t="s">
        <v>99</v>
      </c>
      <c r="B68">
        <v>230</v>
      </c>
    </row>
    <row r="69" spans="1:9" x14ac:dyDescent="0.3">
      <c r="A69" t="s">
        <v>100</v>
      </c>
      <c r="B69">
        <v>176</v>
      </c>
    </row>
    <row r="70" spans="1:9" x14ac:dyDescent="0.3">
      <c r="A70" t="s">
        <v>101</v>
      </c>
      <c r="B70">
        <v>188</v>
      </c>
    </row>
    <row r="71" spans="1:9" x14ac:dyDescent="0.3">
      <c r="A71" t="s">
        <v>102</v>
      </c>
      <c r="B71">
        <v>188</v>
      </c>
    </row>
    <row r="72" spans="1:9" x14ac:dyDescent="0.3">
      <c r="A72" t="s">
        <v>103</v>
      </c>
      <c r="B72">
        <v>201</v>
      </c>
    </row>
    <row r="73" spans="1:9" x14ac:dyDescent="0.3">
      <c r="A73" t="s">
        <v>104</v>
      </c>
      <c r="B73">
        <v>176</v>
      </c>
    </row>
    <row r="74" spans="1:9" x14ac:dyDescent="0.3">
      <c r="A74" t="s">
        <v>105</v>
      </c>
      <c r="B74">
        <v>201</v>
      </c>
    </row>
    <row r="75" spans="1:9" x14ac:dyDescent="0.3">
      <c r="A75" t="s">
        <v>106</v>
      </c>
      <c r="B75">
        <v>201</v>
      </c>
    </row>
    <row r="76" spans="1:9" x14ac:dyDescent="0.3">
      <c r="A76" t="s">
        <v>107</v>
      </c>
      <c r="B76">
        <v>201</v>
      </c>
    </row>
  </sheetData>
  <mergeCells count="7">
    <mergeCell ref="E67:I67"/>
    <mergeCell ref="A1:C1"/>
    <mergeCell ref="A11:C11"/>
    <mergeCell ref="E1:I1"/>
    <mergeCell ref="A33:B33"/>
    <mergeCell ref="A56:B56"/>
    <mergeCell ref="E45:I45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0FC22-BAC9-4591-81E6-93781984B46F}">
  <dimension ref="C2:O15"/>
  <sheetViews>
    <sheetView workbookViewId="0">
      <selection activeCell="E13" sqref="E13"/>
    </sheetView>
  </sheetViews>
  <sheetFormatPr defaultRowHeight="14.4" x14ac:dyDescent="0.3"/>
  <cols>
    <col min="4" max="4" width="12.109375" bestFit="1" customWidth="1"/>
    <col min="5" max="5" width="11.44140625" bestFit="1" customWidth="1"/>
    <col min="13" max="13" width="10.6640625" bestFit="1" customWidth="1"/>
    <col min="15" max="15" width="13.88671875" customWidth="1"/>
  </cols>
  <sheetData>
    <row r="2" spans="3:15" x14ac:dyDescent="0.3">
      <c r="C2" s="23" t="s">
        <v>41</v>
      </c>
      <c r="D2" s="23"/>
      <c r="E2" s="23"/>
      <c r="F2" s="23"/>
      <c r="G2" s="23"/>
      <c r="H2" s="23"/>
      <c r="I2" s="23"/>
      <c r="J2" s="24" t="s">
        <v>51</v>
      </c>
      <c r="K2" s="23"/>
      <c r="L2" s="23"/>
      <c r="M2" s="23"/>
      <c r="N2" s="23"/>
      <c r="O2" s="23"/>
    </row>
    <row r="3" spans="3:15" x14ac:dyDescent="0.3">
      <c r="E3" t="s">
        <v>42</v>
      </c>
      <c r="J3" s="23"/>
      <c r="K3" s="23"/>
      <c r="L3" s="23"/>
      <c r="M3" s="23"/>
      <c r="N3" s="23"/>
      <c r="O3" s="23"/>
    </row>
    <row r="4" spans="3:15" x14ac:dyDescent="0.3">
      <c r="D4" t="s">
        <v>43</v>
      </c>
      <c r="E4">
        <v>8</v>
      </c>
      <c r="F4" cm="1">
        <f t="array" ref="F4:F11">_xlfn._xlws.SORT(E4:E11)</f>
        <v>7</v>
      </c>
      <c r="J4" s="23"/>
      <c r="K4" s="23"/>
      <c r="L4" s="23"/>
      <c r="M4" s="23"/>
      <c r="N4" s="23"/>
      <c r="O4" s="23"/>
    </row>
    <row r="5" spans="3:15" x14ac:dyDescent="0.3">
      <c r="D5" t="s">
        <v>44</v>
      </c>
      <c r="E5">
        <v>7</v>
      </c>
      <c r="F5">
        <v>7</v>
      </c>
      <c r="J5" s="23"/>
      <c r="K5" s="23"/>
      <c r="L5" s="23"/>
      <c r="M5" s="23"/>
      <c r="N5" s="23"/>
      <c r="O5" s="23"/>
    </row>
    <row r="6" spans="3:15" x14ac:dyDescent="0.3">
      <c r="D6" t="s">
        <v>45</v>
      </c>
      <c r="E6">
        <v>9</v>
      </c>
      <c r="F6">
        <v>7</v>
      </c>
      <c r="J6" s="23"/>
      <c r="K6" s="23"/>
      <c r="L6" s="23"/>
      <c r="M6" s="23"/>
      <c r="N6" s="23"/>
      <c r="O6" s="23"/>
    </row>
    <row r="7" spans="3:15" x14ac:dyDescent="0.3">
      <c r="D7" t="s">
        <v>46</v>
      </c>
      <c r="E7">
        <v>8</v>
      </c>
      <c r="F7">
        <v>8</v>
      </c>
      <c r="L7" t="s">
        <v>52</v>
      </c>
    </row>
    <row r="8" spans="3:15" x14ac:dyDescent="0.3">
      <c r="D8" t="s">
        <v>47</v>
      </c>
      <c r="E8">
        <v>7</v>
      </c>
      <c r="F8">
        <v>8</v>
      </c>
      <c r="K8" t="s">
        <v>53</v>
      </c>
    </row>
    <row r="9" spans="3:15" x14ac:dyDescent="0.3">
      <c r="D9" t="s">
        <v>48</v>
      </c>
      <c r="E9">
        <v>9</v>
      </c>
      <c r="F9">
        <v>8</v>
      </c>
      <c r="K9" t="s">
        <v>54</v>
      </c>
    </row>
    <row r="10" spans="3:15" x14ac:dyDescent="0.3">
      <c r="D10" t="s">
        <v>49</v>
      </c>
      <c r="E10">
        <v>8</v>
      </c>
      <c r="F10">
        <v>9</v>
      </c>
      <c r="K10" t="s">
        <v>55</v>
      </c>
    </row>
    <row r="11" spans="3:15" x14ac:dyDescent="0.3">
      <c r="D11" t="s">
        <v>50</v>
      </c>
      <c r="E11">
        <v>7</v>
      </c>
      <c r="F11">
        <v>9</v>
      </c>
      <c r="J11" s="13"/>
      <c r="K11" t="s">
        <v>58</v>
      </c>
    </row>
    <row r="12" spans="3:15" x14ac:dyDescent="0.3">
      <c r="E12" s="1">
        <f>MODE(E4:E11)</f>
        <v>8</v>
      </c>
      <c r="F12" s="1">
        <f>MEDIAN(_xlfn.ANCHORARRAY(F4))</f>
        <v>8</v>
      </c>
    </row>
    <row r="13" spans="3:15" x14ac:dyDescent="0.3">
      <c r="E13" s="1">
        <f>AVERAGE(E4:E12)</f>
        <v>7.8888888888888893</v>
      </c>
    </row>
    <row r="14" spans="3:15" x14ac:dyDescent="0.3">
      <c r="K14" t="s">
        <v>59</v>
      </c>
    </row>
    <row r="15" spans="3:15" x14ac:dyDescent="0.3">
      <c r="K15" s="12" t="s">
        <v>60</v>
      </c>
      <c r="L15" s="12"/>
      <c r="M15" s="12"/>
    </row>
  </sheetData>
  <mergeCells count="2">
    <mergeCell ref="C2:I2"/>
    <mergeCell ref="J2:O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2B3E3-D3B3-43D8-A21D-FEDB2B9828F0}">
  <dimension ref="B1:I21"/>
  <sheetViews>
    <sheetView workbookViewId="0">
      <selection activeCell="C2" sqref="C2:C12"/>
    </sheetView>
  </sheetViews>
  <sheetFormatPr defaultRowHeight="14.4" x14ac:dyDescent="0.3"/>
  <cols>
    <col min="3" max="3" width="26.33203125" bestFit="1" customWidth="1"/>
    <col min="6" max="6" width="23.77734375" customWidth="1"/>
    <col min="8" max="8" width="26.44140625" bestFit="1" customWidth="1"/>
  </cols>
  <sheetData>
    <row r="1" spans="2:9" x14ac:dyDescent="0.3">
      <c r="C1" t="s">
        <v>72</v>
      </c>
      <c r="H1" t="s">
        <v>72</v>
      </c>
    </row>
    <row r="2" spans="2:9" x14ac:dyDescent="0.3">
      <c r="B2" t="s">
        <v>61</v>
      </c>
      <c r="C2">
        <v>1</v>
      </c>
      <c r="D2" cm="1">
        <f t="array" ref="D2:D12">_xlfn._xlws.SORT(C2:C12)</f>
        <v>1</v>
      </c>
      <c r="G2" t="s">
        <v>61</v>
      </c>
      <c r="H2">
        <v>10</v>
      </c>
      <c r="I2" cm="1">
        <f t="array" ref="I2:I12">_xlfn._xlws.SORT(H2:H12)</f>
        <v>10</v>
      </c>
    </row>
    <row r="3" spans="2:9" x14ac:dyDescent="0.3">
      <c r="B3" t="s">
        <v>62</v>
      </c>
      <c r="C3">
        <v>24</v>
      </c>
      <c r="D3">
        <v>8</v>
      </c>
      <c r="G3" t="s">
        <v>62</v>
      </c>
      <c r="H3">
        <v>15</v>
      </c>
      <c r="I3">
        <v>11</v>
      </c>
    </row>
    <row r="4" spans="2:9" x14ac:dyDescent="0.3">
      <c r="B4" t="s">
        <v>63</v>
      </c>
      <c r="C4">
        <v>13</v>
      </c>
      <c r="D4">
        <v>9</v>
      </c>
      <c r="G4" t="s">
        <v>63</v>
      </c>
      <c r="H4">
        <v>12.2</v>
      </c>
      <c r="I4">
        <v>12</v>
      </c>
    </row>
    <row r="5" spans="2:9" x14ac:dyDescent="0.3">
      <c r="B5" t="s">
        <v>64</v>
      </c>
      <c r="C5">
        <v>26</v>
      </c>
      <c r="D5">
        <v>10</v>
      </c>
      <c r="G5" t="s">
        <v>64</v>
      </c>
      <c r="H5">
        <v>11</v>
      </c>
      <c r="I5">
        <v>12.2</v>
      </c>
    </row>
    <row r="6" spans="2:9" x14ac:dyDescent="0.3">
      <c r="B6" t="s">
        <v>65</v>
      </c>
      <c r="C6">
        <v>12</v>
      </c>
      <c r="D6">
        <v>12</v>
      </c>
      <c r="G6" t="s">
        <v>65</v>
      </c>
      <c r="H6">
        <v>12</v>
      </c>
      <c r="I6">
        <v>14</v>
      </c>
    </row>
    <row r="7" spans="2:9" x14ac:dyDescent="0.3">
      <c r="B7" t="s">
        <v>66</v>
      </c>
      <c r="C7">
        <v>23</v>
      </c>
      <c r="D7">
        <v>13</v>
      </c>
      <c r="G7" t="s">
        <v>66</v>
      </c>
      <c r="H7">
        <v>23</v>
      </c>
      <c r="I7">
        <v>15</v>
      </c>
    </row>
    <row r="8" spans="2:9" x14ac:dyDescent="0.3">
      <c r="B8" t="s">
        <v>67</v>
      </c>
      <c r="C8">
        <v>8</v>
      </c>
      <c r="D8">
        <v>19</v>
      </c>
      <c r="G8" t="s">
        <v>67</v>
      </c>
      <c r="H8">
        <v>14</v>
      </c>
      <c r="I8">
        <v>16</v>
      </c>
    </row>
    <row r="9" spans="2:9" x14ac:dyDescent="0.3">
      <c r="B9" t="s">
        <v>68</v>
      </c>
      <c r="C9">
        <v>9</v>
      </c>
      <c r="D9">
        <v>23</v>
      </c>
      <c r="G9" t="s">
        <v>68</v>
      </c>
      <c r="H9">
        <v>16</v>
      </c>
      <c r="I9">
        <v>17</v>
      </c>
    </row>
    <row r="10" spans="2:9" x14ac:dyDescent="0.3">
      <c r="B10" t="s">
        <v>69</v>
      </c>
      <c r="C10">
        <v>10</v>
      </c>
      <c r="D10">
        <v>24</v>
      </c>
      <c r="G10" t="s">
        <v>69</v>
      </c>
      <c r="H10">
        <v>17</v>
      </c>
      <c r="I10">
        <v>19</v>
      </c>
    </row>
    <row r="11" spans="2:9" x14ac:dyDescent="0.3">
      <c r="B11" t="s">
        <v>70</v>
      </c>
      <c r="C11">
        <v>19</v>
      </c>
      <c r="D11">
        <v>26</v>
      </c>
      <c r="G11" t="s">
        <v>70</v>
      </c>
      <c r="H11">
        <v>19</v>
      </c>
      <c r="I11">
        <v>20</v>
      </c>
    </row>
    <row r="12" spans="2:9" x14ac:dyDescent="0.3">
      <c r="B12" t="s">
        <v>71</v>
      </c>
      <c r="C12">
        <v>40</v>
      </c>
      <c r="D12">
        <v>40</v>
      </c>
      <c r="G12" t="s">
        <v>71</v>
      </c>
      <c r="H12">
        <v>20</v>
      </c>
      <c r="I12">
        <v>23</v>
      </c>
    </row>
    <row r="13" spans="2:9" x14ac:dyDescent="0.3">
      <c r="C13" s="1" t="s">
        <v>57</v>
      </c>
      <c r="D13" s="1">
        <f>QUARTILE(C2:C12,2)</f>
        <v>13</v>
      </c>
      <c r="H13" t="s">
        <v>57</v>
      </c>
      <c r="I13">
        <f>MEDIAN(H2:H12)</f>
        <v>15</v>
      </c>
    </row>
    <row r="14" spans="2:9" x14ac:dyDescent="0.3">
      <c r="C14" s="1" t="s">
        <v>73</v>
      </c>
      <c r="D14" s="14">
        <f>_xlfn.QUARTILE.EXC(C2:C12,1)</f>
        <v>9</v>
      </c>
      <c r="H14" t="s">
        <v>73</v>
      </c>
      <c r="I14">
        <f>_xlfn.QUARTILE.EXC(H2:H12,1)</f>
        <v>12</v>
      </c>
    </row>
    <row r="15" spans="2:9" x14ac:dyDescent="0.3">
      <c r="C15" s="1" t="s">
        <v>74</v>
      </c>
      <c r="D15" s="14">
        <f>_xlfn.QUARTILE.EXC(C2:C12,3)</f>
        <v>24</v>
      </c>
      <c r="H15" t="s">
        <v>74</v>
      </c>
      <c r="I15">
        <f>_xlfn.QUARTILE.EXC(H2:H12,3)</f>
        <v>19</v>
      </c>
    </row>
    <row r="16" spans="2:9" x14ac:dyDescent="0.3">
      <c r="C16" s="5" t="s">
        <v>75</v>
      </c>
      <c r="D16" s="2"/>
      <c r="E16" s="23" t="s">
        <v>76</v>
      </c>
      <c r="F16" s="23"/>
      <c r="H16" t="s">
        <v>75</v>
      </c>
    </row>
    <row r="17" spans="3:8" x14ac:dyDescent="0.3">
      <c r="C17" s="5" t="s">
        <v>77</v>
      </c>
      <c r="H17" s="5" t="s">
        <v>77</v>
      </c>
    </row>
    <row r="18" spans="3:8" x14ac:dyDescent="0.3">
      <c r="C18" s="5" t="s">
        <v>78</v>
      </c>
      <c r="H18" s="5" t="s">
        <v>78</v>
      </c>
    </row>
    <row r="19" spans="3:8" x14ac:dyDescent="0.3">
      <c r="F19" s="16">
        <f>(24+26)/2</f>
        <v>25</v>
      </c>
    </row>
    <row r="21" spans="3:8" x14ac:dyDescent="0.3">
      <c r="F21">
        <f>(9+8)/2</f>
        <v>8.5</v>
      </c>
    </row>
  </sheetData>
  <mergeCells count="1">
    <mergeCell ref="E16:F16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F9108-6C46-436A-8466-64A4ACA5EC31}">
  <dimension ref="B1:L16"/>
  <sheetViews>
    <sheetView workbookViewId="0">
      <selection activeCell="F2" sqref="F2"/>
    </sheetView>
  </sheetViews>
  <sheetFormatPr defaultRowHeight="14.4" x14ac:dyDescent="0.3"/>
  <sheetData>
    <row r="1" spans="2:12" x14ac:dyDescent="0.3">
      <c r="C1" t="s">
        <v>72</v>
      </c>
      <c r="J1" t="s">
        <v>72</v>
      </c>
    </row>
    <row r="2" spans="2:12" x14ac:dyDescent="0.3">
      <c r="B2" t="s">
        <v>61</v>
      </c>
      <c r="C2">
        <v>0</v>
      </c>
      <c r="D2" cm="1">
        <f t="array" ref="D2:D12">_xlfn._xlws.SORT(C2:C12)</f>
        <v>0</v>
      </c>
      <c r="E2">
        <f>(C2-$E$13)^2/10</f>
        <v>22.038752066115702</v>
      </c>
      <c r="I2" t="s">
        <v>61</v>
      </c>
      <c r="J2">
        <v>10</v>
      </c>
      <c r="K2">
        <f>(J2-$J$15)^2</f>
        <v>28.963966942148751</v>
      </c>
      <c r="L2">
        <f>SUM(K2:K12)/10</f>
        <v>16.723636363636366</v>
      </c>
    </row>
    <row r="3" spans="2:12" x14ac:dyDescent="0.3">
      <c r="B3" t="s">
        <v>62</v>
      </c>
      <c r="C3">
        <v>24.1</v>
      </c>
      <c r="D3">
        <v>8</v>
      </c>
      <c r="E3">
        <f t="shared" ref="E3:E12" si="0">(C3-$E$13)^2/10</f>
        <v>8.5646611570247959</v>
      </c>
      <c r="I3" t="s">
        <v>62</v>
      </c>
      <c r="J3">
        <v>15</v>
      </c>
      <c r="K3">
        <f t="shared" ref="K3:K12" si="1">(J3-$J$15)^2</f>
        <v>0.14578512396694149</v>
      </c>
      <c r="L3">
        <f>SQRT(L2)</f>
        <v>4.0894542867767045</v>
      </c>
    </row>
    <row r="4" spans="2:12" x14ac:dyDescent="0.3">
      <c r="B4" t="s">
        <v>63</v>
      </c>
      <c r="C4">
        <v>12.2</v>
      </c>
      <c r="D4">
        <v>9</v>
      </c>
      <c r="E4">
        <f t="shared" si="0"/>
        <v>0.69984297520661198</v>
      </c>
      <c r="I4" t="s">
        <v>63</v>
      </c>
      <c r="J4">
        <v>12.2</v>
      </c>
      <c r="K4">
        <f t="shared" si="1"/>
        <v>10.12396694214876</v>
      </c>
    </row>
    <row r="5" spans="2:12" x14ac:dyDescent="0.3">
      <c r="B5" t="s">
        <v>64</v>
      </c>
      <c r="C5">
        <v>26</v>
      </c>
      <c r="D5">
        <v>10</v>
      </c>
      <c r="E5">
        <f t="shared" si="0"/>
        <v>12.442388429752066</v>
      </c>
      <c r="I5" t="s">
        <v>64</v>
      </c>
      <c r="J5">
        <v>11</v>
      </c>
      <c r="K5">
        <f t="shared" si="1"/>
        <v>19.200330578512389</v>
      </c>
    </row>
    <row r="6" spans="2:12" x14ac:dyDescent="0.3">
      <c r="B6" t="s">
        <v>65</v>
      </c>
      <c r="C6">
        <v>12</v>
      </c>
      <c r="D6">
        <v>12</v>
      </c>
      <c r="E6">
        <f t="shared" si="0"/>
        <v>0.80966115702479358</v>
      </c>
      <c r="I6" t="s">
        <v>65</v>
      </c>
      <c r="J6">
        <v>12</v>
      </c>
      <c r="K6">
        <f t="shared" si="1"/>
        <v>11.436694214876027</v>
      </c>
    </row>
    <row r="7" spans="2:12" x14ac:dyDescent="0.3">
      <c r="B7" t="s">
        <v>66</v>
      </c>
      <c r="C7">
        <v>23</v>
      </c>
      <c r="D7">
        <v>12.2</v>
      </c>
      <c r="E7">
        <f t="shared" si="0"/>
        <v>6.6496611570247932</v>
      </c>
      <c r="I7" t="s">
        <v>66</v>
      </c>
      <c r="J7">
        <v>23</v>
      </c>
      <c r="K7">
        <f t="shared" si="1"/>
        <v>58.036694214876043</v>
      </c>
    </row>
    <row r="8" spans="2:12" x14ac:dyDescent="0.3">
      <c r="B8" t="s">
        <v>67</v>
      </c>
      <c r="C8">
        <v>8</v>
      </c>
      <c r="D8">
        <v>19</v>
      </c>
      <c r="E8">
        <f t="shared" si="0"/>
        <v>4.6860247933884303</v>
      </c>
      <c r="I8" t="s">
        <v>67</v>
      </c>
      <c r="J8">
        <v>14</v>
      </c>
      <c r="K8">
        <f t="shared" si="1"/>
        <v>1.9094214876033033</v>
      </c>
    </row>
    <row r="9" spans="2:12" x14ac:dyDescent="0.3">
      <c r="B9" t="s">
        <v>68</v>
      </c>
      <c r="C9">
        <v>9</v>
      </c>
      <c r="D9">
        <v>20</v>
      </c>
      <c r="E9">
        <f t="shared" si="0"/>
        <v>3.4169338842975208</v>
      </c>
      <c r="I9" t="s">
        <v>68</v>
      </c>
      <c r="J9">
        <v>16</v>
      </c>
      <c r="K9">
        <f t="shared" si="1"/>
        <v>0.3821487603305796</v>
      </c>
    </row>
    <row r="10" spans="2:12" x14ac:dyDescent="0.3">
      <c r="B10" t="s">
        <v>69</v>
      </c>
      <c r="C10">
        <v>10</v>
      </c>
      <c r="D10">
        <v>23</v>
      </c>
      <c r="E10">
        <f t="shared" si="0"/>
        <v>2.3478429752066114</v>
      </c>
      <c r="I10" t="s">
        <v>69</v>
      </c>
      <c r="J10">
        <v>17</v>
      </c>
      <c r="K10">
        <f t="shared" si="1"/>
        <v>2.6185123966942179</v>
      </c>
    </row>
    <row r="11" spans="2:12" x14ac:dyDescent="0.3">
      <c r="B11" t="s">
        <v>70</v>
      </c>
      <c r="C11">
        <v>19</v>
      </c>
      <c r="D11">
        <v>24.1</v>
      </c>
      <c r="E11">
        <f t="shared" si="0"/>
        <v>1.7260247933884294</v>
      </c>
      <c r="I11" t="s">
        <v>70</v>
      </c>
      <c r="J11">
        <v>19</v>
      </c>
      <c r="K11">
        <f t="shared" si="1"/>
        <v>13.091239669421494</v>
      </c>
    </row>
    <row r="12" spans="2:12" x14ac:dyDescent="0.3">
      <c r="B12" t="s">
        <v>71</v>
      </c>
      <c r="C12">
        <v>20</v>
      </c>
      <c r="D12">
        <v>26</v>
      </c>
      <c r="E12">
        <f t="shared" si="0"/>
        <v>2.6569338842975201</v>
      </c>
      <c r="I12" t="s">
        <v>71</v>
      </c>
      <c r="J12">
        <v>20</v>
      </c>
      <c r="K12">
        <f t="shared" si="1"/>
        <v>21.327603305785132</v>
      </c>
    </row>
    <row r="13" spans="2:12" x14ac:dyDescent="0.3">
      <c r="B13" t="s">
        <v>79</v>
      </c>
      <c r="C13">
        <f>_xlfn.VAR.S(C2:C12)</f>
        <v>66.038727272727243</v>
      </c>
      <c r="D13" t="s">
        <v>56</v>
      </c>
      <c r="E13">
        <f>AVERAGE(C2:C12)</f>
        <v>14.845454545454546</v>
      </c>
      <c r="I13" s="1" t="s">
        <v>79</v>
      </c>
      <c r="J13">
        <f>_xlfn.VAR.S(J2:J12)</f>
        <v>16.723636363636434</v>
      </c>
    </row>
    <row r="14" spans="2:12" x14ac:dyDescent="0.3">
      <c r="B14" t="s">
        <v>81</v>
      </c>
      <c r="C14">
        <f>_xlfn.STDEV.S(C2:C12)</f>
        <v>8.1264215539637892</v>
      </c>
      <c r="E14" t="s">
        <v>81</v>
      </c>
      <c r="F14">
        <f>SQRT(F13)</f>
        <v>0</v>
      </c>
      <c r="I14" s="1" t="s">
        <v>81</v>
      </c>
      <c r="J14">
        <f>_xlfn.STDEV.S(J2:J12)</f>
        <v>4.0894542867767125</v>
      </c>
    </row>
    <row r="15" spans="2:12" x14ac:dyDescent="0.3">
      <c r="B15" s="24" t="s">
        <v>80</v>
      </c>
      <c r="C15" s="23"/>
      <c r="D15" s="23"/>
      <c r="E15" s="23"/>
      <c r="F15" s="23"/>
      <c r="I15" s="5" t="s">
        <v>56</v>
      </c>
      <c r="J15">
        <f>AVERAGE(J2:J12)</f>
        <v>15.381818181818181</v>
      </c>
    </row>
    <row r="16" spans="2:12" x14ac:dyDescent="0.3">
      <c r="B16" s="23"/>
      <c r="C16" s="23"/>
      <c r="D16" s="23"/>
      <c r="E16" s="23"/>
      <c r="F16" s="23"/>
    </row>
  </sheetData>
  <mergeCells count="1">
    <mergeCell ref="B15:F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AC79C-6802-435D-B361-5756BE937B0B}">
  <dimension ref="B1:O17"/>
  <sheetViews>
    <sheetView workbookViewId="0">
      <selection activeCell="L16" sqref="L16"/>
    </sheetView>
  </sheetViews>
  <sheetFormatPr defaultRowHeight="14.4" x14ac:dyDescent="0.3"/>
  <cols>
    <col min="2" max="2" width="8.44140625" bestFit="1" customWidth="1"/>
    <col min="15" max="15" width="19.88671875" bestFit="1" customWidth="1"/>
  </cols>
  <sheetData>
    <row r="1" spans="2:15" x14ac:dyDescent="0.3">
      <c r="B1" s="23" t="s">
        <v>113</v>
      </c>
      <c r="C1" s="23"/>
      <c r="D1" s="23"/>
      <c r="E1" s="23"/>
      <c r="I1" s="23" t="s">
        <v>114</v>
      </c>
      <c r="J1" s="23"/>
      <c r="K1" s="23"/>
      <c r="L1" s="23"/>
    </row>
    <row r="2" spans="2:15" x14ac:dyDescent="0.3">
      <c r="C2" t="s">
        <v>72</v>
      </c>
      <c r="F2" t="s">
        <v>82</v>
      </c>
      <c r="J2" t="s">
        <v>72</v>
      </c>
      <c r="O2" t="s">
        <v>83</v>
      </c>
    </row>
    <row r="3" spans="2:15" x14ac:dyDescent="0.3">
      <c r="B3" t="s">
        <v>61</v>
      </c>
      <c r="C3">
        <v>0</v>
      </c>
      <c r="D3" cm="1">
        <f t="array" ref="D3:D13">_xlfn._xlws.SORT(C3:C13)</f>
        <v>0</v>
      </c>
      <c r="E3" cm="1">
        <f t="array" ref="E3:E13">STANDARDIZE(C3:C13,C16,C15)</f>
        <v>-1.8268132469959601</v>
      </c>
      <c r="F3">
        <f>(C3-$C$16)/$C$15</f>
        <v>-1.8268132469959601</v>
      </c>
      <c r="G3" s="26"/>
      <c r="I3" s="11" t="s">
        <v>61</v>
      </c>
      <c r="J3" s="11">
        <v>10</v>
      </c>
      <c r="K3" s="11" cm="1">
        <f t="array" ref="K3:K13">STANDARDIZE(J3:J13,J16,J15)</f>
        <v>-1.3160235582582103</v>
      </c>
      <c r="L3" s="11">
        <f>(J3-$J$16)/$J$15</f>
        <v>-1.3160235582582103</v>
      </c>
      <c r="N3" t="s">
        <v>84</v>
      </c>
      <c r="O3">
        <v>7.4</v>
      </c>
    </row>
    <row r="4" spans="2:15" x14ac:dyDescent="0.3">
      <c r="B4" t="s">
        <v>62</v>
      </c>
      <c r="C4">
        <v>24.1</v>
      </c>
      <c r="D4">
        <v>8</v>
      </c>
      <c r="E4">
        <v>1.1388217302154853</v>
      </c>
      <c r="F4">
        <f t="shared" ref="F4:F13" si="0">(C4-$C$16)/$C$15</f>
        <v>1.1388217302154853</v>
      </c>
      <c r="G4" s="26"/>
      <c r="I4" t="s">
        <v>62</v>
      </c>
      <c r="J4">
        <v>15</v>
      </c>
      <c r="K4">
        <v>-9.3366536227778241E-2</v>
      </c>
      <c r="L4" s="11">
        <f t="shared" ref="L4:L13" si="1">(J4-$J$16)/$J$15</f>
        <v>-9.3366536227778241E-2</v>
      </c>
      <c r="N4" t="s">
        <v>85</v>
      </c>
      <c r="O4">
        <v>7.9</v>
      </c>
    </row>
    <row r="5" spans="2:15" x14ac:dyDescent="0.3">
      <c r="B5" t="s">
        <v>63</v>
      </c>
      <c r="C5">
        <v>12.2</v>
      </c>
      <c r="D5">
        <v>9</v>
      </c>
      <c r="E5">
        <v>-0.32553744940344431</v>
      </c>
      <c r="F5">
        <f t="shared" si="0"/>
        <v>-0.32553744940344431</v>
      </c>
      <c r="G5" s="26"/>
      <c r="I5" t="s">
        <v>63</v>
      </c>
      <c r="J5">
        <v>12.2</v>
      </c>
      <c r="K5">
        <v>-0.77805446856482041</v>
      </c>
      <c r="L5" s="11">
        <f t="shared" si="1"/>
        <v>-0.77805446856482041</v>
      </c>
      <c r="N5" t="s">
        <v>86</v>
      </c>
      <c r="O5">
        <v>4.0999999999999996</v>
      </c>
    </row>
    <row r="6" spans="2:15" x14ac:dyDescent="0.3">
      <c r="B6" t="s">
        <v>64</v>
      </c>
      <c r="C6">
        <v>26</v>
      </c>
      <c r="D6">
        <v>10</v>
      </c>
      <c r="E6">
        <v>1.3726269773815327</v>
      </c>
      <c r="F6">
        <f t="shared" si="0"/>
        <v>1.3726269773815327</v>
      </c>
      <c r="G6" s="26"/>
      <c r="I6" t="s">
        <v>64</v>
      </c>
      <c r="J6">
        <v>11</v>
      </c>
      <c r="K6">
        <v>-1.0714921538521238</v>
      </c>
      <c r="L6" s="11">
        <f t="shared" si="1"/>
        <v>-1.0714921538521238</v>
      </c>
      <c r="N6" t="s">
        <v>87</v>
      </c>
      <c r="O6">
        <v>8.1</v>
      </c>
    </row>
    <row r="7" spans="2:15" x14ac:dyDescent="0.3">
      <c r="B7" t="s">
        <v>65</v>
      </c>
      <c r="C7">
        <v>12</v>
      </c>
      <c r="D7">
        <v>12</v>
      </c>
      <c r="E7">
        <v>-0.35014852805250185</v>
      </c>
      <c r="F7">
        <f t="shared" si="0"/>
        <v>-0.35014852805250185</v>
      </c>
      <c r="G7" s="26"/>
      <c r="I7" t="s">
        <v>65</v>
      </c>
      <c r="J7">
        <v>12</v>
      </c>
      <c r="K7">
        <v>-0.82696074944603748</v>
      </c>
      <c r="L7" s="11">
        <f t="shared" si="1"/>
        <v>-0.82696074944603748</v>
      </c>
      <c r="N7" t="s">
        <v>88</v>
      </c>
      <c r="O7">
        <v>6.2</v>
      </c>
    </row>
    <row r="8" spans="2:15" x14ac:dyDescent="0.3">
      <c r="B8" t="s">
        <v>66</v>
      </c>
      <c r="C8">
        <v>23</v>
      </c>
      <c r="D8">
        <v>12.2</v>
      </c>
      <c r="E8">
        <v>1.0034607976456682</v>
      </c>
      <c r="F8">
        <f t="shared" si="0"/>
        <v>1.0034607976456682</v>
      </c>
      <c r="G8" s="26"/>
      <c r="I8" t="s">
        <v>66</v>
      </c>
      <c r="J8">
        <v>23</v>
      </c>
      <c r="K8">
        <v>1.8628846990209131</v>
      </c>
      <c r="L8" s="11">
        <f t="shared" si="1"/>
        <v>1.8628846990209131</v>
      </c>
      <c r="N8" t="s">
        <v>89</v>
      </c>
      <c r="O8">
        <v>7.1</v>
      </c>
    </row>
    <row r="9" spans="2:15" x14ac:dyDescent="0.3">
      <c r="B9" t="s">
        <v>67</v>
      </c>
      <c r="C9">
        <v>8</v>
      </c>
      <c r="D9">
        <v>19</v>
      </c>
      <c r="E9">
        <v>-0.84237010103365462</v>
      </c>
      <c r="F9">
        <f t="shared" si="0"/>
        <v>-0.84237010103365462</v>
      </c>
      <c r="G9" s="26"/>
      <c r="I9" t="s">
        <v>67</v>
      </c>
      <c r="J9">
        <v>14</v>
      </c>
      <c r="K9">
        <v>-0.33789794063386464</v>
      </c>
      <c r="L9" s="11">
        <f t="shared" si="1"/>
        <v>-0.33789794063386464</v>
      </c>
      <c r="N9" t="s">
        <v>90</v>
      </c>
      <c r="O9">
        <v>7.4</v>
      </c>
    </row>
    <row r="10" spans="2:15" x14ac:dyDescent="0.3">
      <c r="B10" t="s">
        <v>68</v>
      </c>
      <c r="C10">
        <v>9</v>
      </c>
      <c r="D10">
        <v>20</v>
      </c>
      <c r="E10">
        <v>-0.71931470778836648</v>
      </c>
      <c r="F10">
        <f t="shared" si="0"/>
        <v>-0.71931470778836648</v>
      </c>
      <c r="G10" s="26"/>
      <c r="I10" t="s">
        <v>68</v>
      </c>
      <c r="J10">
        <v>16</v>
      </c>
      <c r="K10">
        <v>0.15116486817830818</v>
      </c>
      <c r="L10" s="11">
        <f t="shared" si="1"/>
        <v>0.15116486817830818</v>
      </c>
      <c r="N10" t="s">
        <v>91</v>
      </c>
      <c r="O10">
        <v>6.7</v>
      </c>
    </row>
    <row r="11" spans="2:15" x14ac:dyDescent="0.3">
      <c r="B11" s="11" t="s">
        <v>69</v>
      </c>
      <c r="C11" s="11">
        <v>10</v>
      </c>
      <c r="D11" s="11">
        <v>23</v>
      </c>
      <c r="E11" s="11">
        <v>-0.59625931454307823</v>
      </c>
      <c r="F11">
        <f t="shared" si="0"/>
        <v>-0.59625931454307823</v>
      </c>
      <c r="G11" s="26"/>
      <c r="I11" t="s">
        <v>69</v>
      </c>
      <c r="J11">
        <v>17</v>
      </c>
      <c r="K11">
        <v>0.3956962725843946</v>
      </c>
      <c r="L11" s="11">
        <f t="shared" si="1"/>
        <v>0.3956962725843946</v>
      </c>
    </row>
    <row r="12" spans="2:15" x14ac:dyDescent="0.3">
      <c r="B12" t="s">
        <v>70</v>
      </c>
      <c r="C12">
        <v>19</v>
      </c>
      <c r="D12">
        <v>24.1</v>
      </c>
      <c r="E12">
        <v>0.51123922466451543</v>
      </c>
      <c r="F12">
        <f t="shared" si="0"/>
        <v>0.51123922466451543</v>
      </c>
      <c r="G12" s="26"/>
      <c r="I12" t="s">
        <v>70</v>
      </c>
      <c r="J12">
        <v>19</v>
      </c>
      <c r="K12">
        <v>0.88475908139656745</v>
      </c>
      <c r="L12" s="11">
        <f t="shared" si="1"/>
        <v>0.88475908139656745</v>
      </c>
    </row>
    <row r="13" spans="2:15" x14ac:dyDescent="0.3">
      <c r="B13" t="s">
        <v>71</v>
      </c>
      <c r="C13">
        <v>20</v>
      </c>
      <c r="D13">
        <v>26</v>
      </c>
      <c r="E13">
        <v>0.63429461790980368</v>
      </c>
      <c r="F13">
        <f t="shared" si="0"/>
        <v>0.63429461790980368</v>
      </c>
      <c r="G13" s="26"/>
      <c r="I13" t="s">
        <v>71</v>
      </c>
      <c r="J13">
        <v>20</v>
      </c>
      <c r="K13">
        <v>1.1292904858026538</v>
      </c>
      <c r="L13" s="11">
        <f t="shared" si="1"/>
        <v>1.1292904858026538</v>
      </c>
    </row>
    <row r="14" spans="2:15" x14ac:dyDescent="0.3">
      <c r="B14" t="s">
        <v>79</v>
      </c>
      <c r="C14">
        <f>_xlfn.VAR.S(C3:C13)</f>
        <v>66.038727272727243</v>
      </c>
      <c r="I14" s="1" t="s">
        <v>79</v>
      </c>
      <c r="J14">
        <f>_xlfn.VAR.S(J3:J13)</f>
        <v>16.723636363636434</v>
      </c>
    </row>
    <row r="15" spans="2:15" x14ac:dyDescent="0.3">
      <c r="B15" t="s">
        <v>81</v>
      </c>
      <c r="C15">
        <f>_xlfn.STDEV.S(C3:C13)</f>
        <v>8.1264215539637892</v>
      </c>
      <c r="I15" s="1" t="s">
        <v>81</v>
      </c>
      <c r="J15">
        <f>_xlfn.STDEV.S(J3:J13)</f>
        <v>4.0894542867767125</v>
      </c>
    </row>
    <row r="16" spans="2:15" x14ac:dyDescent="0.3">
      <c r="B16" t="s">
        <v>56</v>
      </c>
      <c r="C16">
        <f>AVERAGE(C3:C13)</f>
        <v>14.845454545454546</v>
      </c>
      <c r="I16" s="5" t="s">
        <v>56</v>
      </c>
      <c r="J16">
        <f>AVERAGE(J3:J13)</f>
        <v>15.381818181818181</v>
      </c>
    </row>
    <row r="17" spans="3:3" x14ac:dyDescent="0.3">
      <c r="C17">
        <f>MEDIAN(C3:C13)</f>
        <v>12.2</v>
      </c>
    </row>
  </sheetData>
  <mergeCells count="2">
    <mergeCell ref="B1:E1"/>
    <mergeCell ref="I1:L1"/>
  </mergeCells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1F44B-4183-42E2-9A6B-B827BAED2999}">
  <dimension ref="A2:K20"/>
  <sheetViews>
    <sheetView workbookViewId="0">
      <selection activeCell="H20" sqref="H20"/>
    </sheetView>
  </sheetViews>
  <sheetFormatPr defaultRowHeight="14.4" x14ac:dyDescent="0.3"/>
  <cols>
    <col min="1" max="1" width="17.88671875" bestFit="1" customWidth="1"/>
    <col min="2" max="2" width="19.88671875" bestFit="1" customWidth="1"/>
  </cols>
  <sheetData>
    <row r="2" spans="1:11" x14ac:dyDescent="0.3">
      <c r="B2" t="s">
        <v>83</v>
      </c>
      <c r="E2" s="24" t="s">
        <v>115</v>
      </c>
      <c r="F2" s="23"/>
      <c r="G2" s="23"/>
      <c r="H2" s="23"/>
      <c r="I2" s="23"/>
      <c r="J2" s="23"/>
      <c r="K2" s="23"/>
    </row>
    <row r="3" spans="1:11" x14ac:dyDescent="0.3">
      <c r="A3" t="s">
        <v>84</v>
      </c>
      <c r="B3">
        <v>7.4</v>
      </c>
      <c r="E3" s="23"/>
      <c r="F3" s="23"/>
      <c r="G3" s="23"/>
      <c r="H3" s="23"/>
      <c r="I3" s="23"/>
      <c r="J3" s="23"/>
      <c r="K3" s="23"/>
    </row>
    <row r="4" spans="1:11" x14ac:dyDescent="0.3">
      <c r="A4" t="s">
        <v>85</v>
      </c>
      <c r="B4">
        <v>7.9</v>
      </c>
      <c r="E4" s="23"/>
      <c r="F4" s="23"/>
      <c r="G4" s="23"/>
      <c r="H4" s="23"/>
      <c r="I4" s="23"/>
      <c r="J4" s="23"/>
      <c r="K4" s="23"/>
    </row>
    <row r="5" spans="1:11" ht="53.4" customHeight="1" x14ac:dyDescent="0.3">
      <c r="A5" t="s">
        <v>86</v>
      </c>
      <c r="B5">
        <v>4.0999999999999996</v>
      </c>
      <c r="E5" s="23"/>
      <c r="F5" s="23"/>
      <c r="G5" s="23"/>
      <c r="H5" s="23"/>
      <c r="I5" s="23"/>
      <c r="J5" s="23"/>
      <c r="K5" s="23"/>
    </row>
    <row r="6" spans="1:11" ht="14.4" customHeight="1" x14ac:dyDescent="0.3">
      <c r="A6" t="s">
        <v>87</v>
      </c>
      <c r="B6">
        <v>8.1</v>
      </c>
    </row>
    <row r="7" spans="1:11" x14ac:dyDescent="0.3">
      <c r="A7" t="s">
        <v>88</v>
      </c>
      <c r="B7">
        <v>6.2</v>
      </c>
    </row>
    <row r="8" spans="1:11" x14ac:dyDescent="0.3">
      <c r="A8" t="s">
        <v>89</v>
      </c>
      <c r="B8">
        <v>7.1</v>
      </c>
    </row>
    <row r="9" spans="1:11" x14ac:dyDescent="0.3">
      <c r="A9" t="s">
        <v>90</v>
      </c>
      <c r="B9">
        <v>7.4</v>
      </c>
    </row>
    <row r="10" spans="1:11" x14ac:dyDescent="0.3">
      <c r="A10" t="s">
        <v>91</v>
      </c>
      <c r="B10">
        <v>6.7</v>
      </c>
    </row>
    <row r="11" spans="1:11" x14ac:dyDescent="0.3">
      <c r="A11" t="s">
        <v>92</v>
      </c>
    </row>
    <row r="12" spans="1:11" x14ac:dyDescent="0.3">
      <c r="A12" t="s">
        <v>56</v>
      </c>
    </row>
    <row r="13" spans="1:11" x14ac:dyDescent="0.3">
      <c r="A13" t="s">
        <v>57</v>
      </c>
    </row>
    <row r="14" spans="1:11" x14ac:dyDescent="0.3">
      <c r="A14" t="s">
        <v>93</v>
      </c>
    </row>
    <row r="15" spans="1:11" x14ac:dyDescent="0.3">
      <c r="A15" t="s">
        <v>94</v>
      </c>
    </row>
    <row r="16" spans="1:11" x14ac:dyDescent="0.3">
      <c r="A16" t="s">
        <v>95</v>
      </c>
    </row>
    <row r="17" spans="1:1" x14ac:dyDescent="0.3">
      <c r="A17" t="s">
        <v>73</v>
      </c>
    </row>
    <row r="18" spans="1:1" x14ac:dyDescent="0.3">
      <c r="A18" t="s">
        <v>74</v>
      </c>
    </row>
    <row r="19" spans="1:1" ht="28.8" x14ac:dyDescent="0.3">
      <c r="A19" s="15" t="s">
        <v>96</v>
      </c>
    </row>
    <row r="20" spans="1:1" ht="28.8" x14ac:dyDescent="0.3">
      <c r="A20" s="15" t="s">
        <v>97</v>
      </c>
    </row>
  </sheetData>
  <mergeCells count="1">
    <mergeCell ref="E2:K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 data</vt:lpstr>
      <vt:lpstr>Data Matrix &amp; Frequency</vt:lpstr>
      <vt:lpstr>Graphs &amp; Shapes</vt:lpstr>
      <vt:lpstr>Mode,median and mean</vt:lpstr>
      <vt:lpstr>Range, boxplot</vt:lpstr>
      <vt:lpstr>Variance &amp; Standard Deviation</vt:lpstr>
      <vt:lpstr>Zscore</vt:lpstr>
      <vt:lpstr>Z score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AjitC</dc:creator>
  <cp:lastModifiedBy>AjitC</cp:lastModifiedBy>
  <dcterms:created xsi:type="dcterms:W3CDTF">2021-02-23T02:08:34Z</dcterms:created>
  <dcterms:modified xsi:type="dcterms:W3CDTF">2021-03-10T18:43:06Z</dcterms:modified>
</cp:coreProperties>
</file>