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spaces\n\NORMA\USERS\JRA\publications\paper tfm tidal generation\Opera model\opt_model\"/>
    </mc:Choice>
  </mc:AlternateContent>
  <bookViews>
    <workbookView xWindow="0" yWindow="0" windowWidth="28800" windowHeight="14685" activeTab="2"/>
  </bookViews>
  <sheets>
    <sheet name="Machine A" sheetId="4" r:id="rId1"/>
    <sheet name="Machine B" sheetId="3" r:id="rId2"/>
    <sheet name="Flux linkag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5" l="1"/>
  <c r="I28" i="5"/>
  <c r="I29" i="5"/>
  <c r="I30" i="5"/>
  <c r="I31" i="5"/>
  <c r="I26" i="5"/>
  <c r="F6" i="5"/>
  <c r="E13" i="5"/>
  <c r="E35" i="5"/>
  <c r="E43" i="3" l="1"/>
  <c r="D43" i="4" l="1"/>
  <c r="P43" i="4"/>
  <c r="O43" i="4"/>
  <c r="N43" i="4"/>
  <c r="M43" i="4"/>
  <c r="L43" i="4"/>
  <c r="K43" i="4"/>
  <c r="J43" i="4"/>
  <c r="I43" i="4"/>
  <c r="H43" i="4"/>
  <c r="G43" i="4"/>
  <c r="F43" i="4"/>
  <c r="E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E39" i="3"/>
  <c r="F39" i="3"/>
  <c r="G39" i="3"/>
  <c r="H39" i="3"/>
  <c r="I39" i="3"/>
  <c r="J39" i="3"/>
  <c r="K39" i="3"/>
  <c r="L39" i="3"/>
  <c r="M39" i="3"/>
  <c r="N39" i="3"/>
  <c r="O39" i="3"/>
  <c r="P39" i="3"/>
  <c r="E40" i="3"/>
  <c r="F40" i="3"/>
  <c r="G40" i="3"/>
  <c r="H40" i="3"/>
  <c r="I40" i="3"/>
  <c r="J40" i="3"/>
  <c r="K40" i="3"/>
  <c r="L40" i="3"/>
  <c r="M40" i="3"/>
  <c r="N40" i="3"/>
  <c r="O40" i="3"/>
  <c r="P40" i="3"/>
  <c r="E41" i="3"/>
  <c r="F41" i="3"/>
  <c r="G41" i="3"/>
  <c r="H41" i="3"/>
  <c r="I41" i="3"/>
  <c r="J41" i="3"/>
  <c r="K41" i="3"/>
  <c r="L41" i="3"/>
  <c r="M41" i="3"/>
  <c r="N41" i="3"/>
  <c r="O41" i="3"/>
  <c r="P41" i="3"/>
  <c r="E42" i="3"/>
  <c r="F42" i="3"/>
  <c r="G42" i="3"/>
  <c r="H42" i="3"/>
  <c r="I42" i="3"/>
  <c r="J42" i="3"/>
  <c r="K42" i="3"/>
  <c r="L42" i="3"/>
  <c r="M42" i="3"/>
  <c r="N42" i="3"/>
  <c r="O42" i="3"/>
  <c r="P42" i="3"/>
  <c r="F43" i="3"/>
  <c r="G43" i="3"/>
  <c r="H43" i="3"/>
  <c r="I43" i="3"/>
  <c r="J43" i="3"/>
  <c r="K43" i="3"/>
  <c r="L43" i="3"/>
  <c r="M43" i="3"/>
  <c r="N43" i="3"/>
  <c r="O43" i="3"/>
  <c r="P43" i="3"/>
  <c r="D43" i="3"/>
  <c r="D42" i="3"/>
  <c r="D41" i="3"/>
  <c r="D40" i="3"/>
  <c r="D39" i="3"/>
  <c r="BK18" i="4"/>
  <c r="BG18" i="4"/>
  <c r="BC18" i="4"/>
  <c r="AY18" i="4"/>
  <c r="AU18" i="4"/>
  <c r="BK17" i="4"/>
  <c r="BG17" i="4"/>
  <c r="BC17" i="4"/>
  <c r="AY17" i="4"/>
  <c r="AU17" i="4"/>
  <c r="BK16" i="4"/>
  <c r="BG16" i="4"/>
  <c r="BC16" i="4"/>
  <c r="AY16" i="4"/>
  <c r="AU16" i="4"/>
  <c r="BK15" i="4"/>
  <c r="BG15" i="4"/>
  <c r="BC15" i="4"/>
  <c r="AY15" i="4"/>
  <c r="AU15" i="4"/>
  <c r="BK14" i="4"/>
  <c r="BG14" i="4"/>
  <c r="BC14" i="4"/>
  <c r="AY14" i="4"/>
  <c r="AU14" i="4"/>
  <c r="BK13" i="4"/>
  <c r="BG13" i="4"/>
  <c r="BC13" i="4"/>
  <c r="AY13" i="4"/>
  <c r="AU13" i="4"/>
  <c r="BK12" i="4"/>
  <c r="BG12" i="4"/>
  <c r="BC12" i="4"/>
  <c r="AY12" i="4"/>
  <c r="AU12" i="4"/>
  <c r="BK11" i="4"/>
  <c r="BG11" i="4"/>
  <c r="BC11" i="4"/>
  <c r="AY11" i="4"/>
  <c r="AU11" i="4"/>
  <c r="BK10" i="4"/>
  <c r="BG10" i="4"/>
  <c r="BC10" i="4"/>
  <c r="AY10" i="4"/>
  <c r="AU10" i="4"/>
  <c r="BK9" i="4"/>
  <c r="BG9" i="4"/>
  <c r="BC9" i="4"/>
  <c r="AY9" i="4"/>
  <c r="AU9" i="4"/>
  <c r="BK8" i="4"/>
  <c r="BG8" i="4"/>
  <c r="BC8" i="4"/>
  <c r="AY8" i="4"/>
  <c r="AU8" i="4"/>
  <c r="BK7" i="4"/>
  <c r="BG7" i="4"/>
  <c r="BC7" i="4"/>
  <c r="AY7" i="4"/>
  <c r="AU7" i="4"/>
  <c r="BK6" i="4"/>
  <c r="BG6" i="4"/>
  <c r="BC6" i="4"/>
  <c r="AY6" i="4"/>
  <c r="AU6" i="4"/>
  <c r="BK18" i="3"/>
  <c r="BG18" i="3"/>
  <c r="BC18" i="3"/>
  <c r="AY18" i="3"/>
  <c r="AU18" i="3"/>
  <c r="BK17" i="3"/>
  <c r="BG17" i="3"/>
  <c r="BC17" i="3"/>
  <c r="AY17" i="3"/>
  <c r="AU17" i="3"/>
  <c r="BK16" i="3"/>
  <c r="BG16" i="3"/>
  <c r="BC16" i="3"/>
  <c r="AY16" i="3"/>
  <c r="AU16" i="3"/>
  <c r="BK15" i="3"/>
  <c r="BG15" i="3"/>
  <c r="BC15" i="3"/>
  <c r="AY15" i="3"/>
  <c r="AU15" i="3"/>
  <c r="BK14" i="3"/>
  <c r="BG14" i="3"/>
  <c r="BC14" i="3"/>
  <c r="AY14" i="3"/>
  <c r="AU14" i="3"/>
  <c r="BK13" i="3"/>
  <c r="BG13" i="3"/>
  <c r="BC13" i="3"/>
  <c r="AY13" i="3"/>
  <c r="AU13" i="3"/>
  <c r="BK12" i="3"/>
  <c r="BG12" i="3"/>
  <c r="BC12" i="3"/>
  <c r="AY12" i="3"/>
  <c r="AU12" i="3"/>
  <c r="BK11" i="3"/>
  <c r="BG11" i="3"/>
  <c r="BC11" i="3"/>
  <c r="AY11" i="3"/>
  <c r="AU11" i="3"/>
  <c r="BK10" i="3"/>
  <c r="BG10" i="3"/>
  <c r="BC10" i="3"/>
  <c r="AY10" i="3"/>
  <c r="AU10" i="3"/>
  <c r="BK9" i="3"/>
  <c r="BG9" i="3"/>
  <c r="BC9" i="3"/>
  <c r="AY9" i="3"/>
  <c r="AU9" i="3"/>
  <c r="BK8" i="3"/>
  <c r="BG8" i="3"/>
  <c r="BC8" i="3"/>
  <c r="AY8" i="3"/>
  <c r="AU8" i="3"/>
  <c r="BK7" i="3"/>
  <c r="BG7" i="3"/>
  <c r="BC7" i="3"/>
  <c r="AY7" i="3"/>
  <c r="AU7" i="3"/>
  <c r="BK6" i="3"/>
  <c r="BG6" i="3"/>
  <c r="BC6" i="3"/>
  <c r="AY6" i="3"/>
  <c r="AU6" i="3"/>
  <c r="AQ18" i="3" l="1"/>
  <c r="AM18" i="3"/>
  <c r="AI18" i="3"/>
  <c r="AE18" i="3"/>
  <c r="AA18" i="3"/>
  <c r="AQ17" i="3"/>
  <c r="AM17" i="3"/>
  <c r="AI17" i="3"/>
  <c r="AE17" i="3"/>
  <c r="AA17" i="3"/>
  <c r="AQ16" i="3"/>
  <c r="AM16" i="3"/>
  <c r="AI16" i="3"/>
  <c r="AE16" i="3"/>
  <c r="AA16" i="3"/>
  <c r="AQ15" i="3"/>
  <c r="AM15" i="3"/>
  <c r="AI15" i="3"/>
  <c r="AE15" i="3"/>
  <c r="AA15" i="3"/>
  <c r="AQ14" i="3"/>
  <c r="AM14" i="3"/>
  <c r="AI14" i="3"/>
  <c r="AE14" i="3"/>
  <c r="AA14" i="3"/>
  <c r="AQ13" i="3"/>
  <c r="AM13" i="3"/>
  <c r="AI13" i="3"/>
  <c r="AE13" i="3"/>
  <c r="AA13" i="3"/>
  <c r="AQ12" i="3"/>
  <c r="AM12" i="3"/>
  <c r="AI12" i="3"/>
  <c r="AE12" i="3"/>
  <c r="AA12" i="3"/>
  <c r="AQ11" i="3"/>
  <c r="AM11" i="3"/>
  <c r="AI11" i="3"/>
  <c r="AE11" i="3"/>
  <c r="AA11" i="3"/>
  <c r="AQ10" i="3"/>
  <c r="AM10" i="3"/>
  <c r="AI10" i="3"/>
  <c r="AE10" i="3"/>
  <c r="AA10" i="3"/>
  <c r="AQ9" i="3"/>
  <c r="AM9" i="3"/>
  <c r="AI9" i="3"/>
  <c r="AE9" i="3"/>
  <c r="AA9" i="3"/>
  <c r="AQ8" i="3"/>
  <c r="AM8" i="3"/>
  <c r="AI8" i="3"/>
  <c r="AE8" i="3"/>
  <c r="AA8" i="3"/>
  <c r="AQ7" i="3"/>
  <c r="AM7" i="3"/>
  <c r="AI7" i="3"/>
  <c r="AE7" i="3"/>
  <c r="AA7" i="3"/>
  <c r="AQ6" i="3"/>
  <c r="AM6" i="3"/>
  <c r="AI6" i="3"/>
  <c r="AE6" i="3"/>
  <c r="AA6" i="3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W17" i="3" l="1"/>
  <c r="W18" i="3"/>
  <c r="S17" i="3"/>
  <c r="S18" i="3"/>
  <c r="O17" i="3"/>
  <c r="O18" i="3"/>
  <c r="K17" i="3"/>
  <c r="K18" i="3"/>
  <c r="G17" i="3"/>
  <c r="G18" i="3"/>
  <c r="C17" i="3"/>
  <c r="C18" i="3"/>
  <c r="W17" i="4"/>
  <c r="W18" i="4"/>
  <c r="S17" i="4"/>
  <c r="S18" i="4"/>
  <c r="O17" i="4"/>
  <c r="O18" i="4"/>
  <c r="K17" i="4"/>
  <c r="K18" i="4"/>
  <c r="G17" i="4"/>
  <c r="G18" i="4"/>
  <c r="C17" i="4"/>
  <c r="C18" i="4"/>
  <c r="W14" i="3" l="1"/>
  <c r="W15" i="3"/>
  <c r="W16" i="3"/>
  <c r="S14" i="3"/>
  <c r="S15" i="3"/>
  <c r="S16" i="3"/>
  <c r="O14" i="3"/>
  <c r="O15" i="3"/>
  <c r="O16" i="3"/>
  <c r="K14" i="3"/>
  <c r="K15" i="3"/>
  <c r="K16" i="3"/>
  <c r="G14" i="3"/>
  <c r="G15" i="3"/>
  <c r="G16" i="3"/>
  <c r="C14" i="3"/>
  <c r="C15" i="3"/>
  <c r="C16" i="3"/>
  <c r="W14" i="4"/>
  <c r="W15" i="4"/>
  <c r="W16" i="4"/>
  <c r="S14" i="4"/>
  <c r="S15" i="4"/>
  <c r="S16" i="4"/>
  <c r="O14" i="4"/>
  <c r="O15" i="4"/>
  <c r="O16" i="4"/>
  <c r="K14" i="4"/>
  <c r="K15" i="4"/>
  <c r="K16" i="4"/>
  <c r="G14" i="4"/>
  <c r="G15" i="4"/>
  <c r="G16" i="4"/>
  <c r="C16" i="4"/>
  <c r="C15" i="4"/>
  <c r="C14" i="4"/>
  <c r="J14" i="5" l="1"/>
  <c r="J13" i="5"/>
  <c r="E14" i="5"/>
  <c r="F5" i="5"/>
  <c r="K5" i="5"/>
  <c r="K6" i="5"/>
  <c r="K7" i="5"/>
  <c r="K8" i="5"/>
  <c r="K9" i="5"/>
  <c r="K10" i="5"/>
  <c r="J17" i="5" s="1"/>
  <c r="F7" i="5"/>
  <c r="F8" i="5"/>
  <c r="F9" i="5"/>
  <c r="F10" i="5"/>
  <c r="E16" i="5"/>
  <c r="J16" i="5"/>
  <c r="P15" i="5"/>
  <c r="O15" i="5"/>
  <c r="J15" i="5"/>
  <c r="E15" i="5"/>
  <c r="F45" i="5"/>
  <c r="F44" i="5"/>
  <c r="F43" i="5"/>
  <c r="F42" i="5"/>
  <c r="F41" i="5"/>
  <c r="F40" i="5"/>
  <c r="F35" i="5"/>
  <c r="F34" i="5"/>
  <c r="F36" i="5" s="1"/>
  <c r="F33" i="5"/>
  <c r="F37" i="5" s="1"/>
  <c r="F32" i="5"/>
  <c r="F38" i="5" s="1"/>
  <c r="F31" i="5"/>
  <c r="F39" i="5" s="1"/>
  <c r="E45" i="5"/>
  <c r="E44" i="5"/>
  <c r="E43" i="5"/>
  <c r="E42" i="5"/>
  <c r="E41" i="5"/>
  <c r="E40" i="5"/>
  <c r="E34" i="5"/>
  <c r="E36" i="5" s="1"/>
  <c r="E33" i="5"/>
  <c r="E37" i="5" s="1"/>
  <c r="E32" i="5"/>
  <c r="E38" i="5" s="1"/>
  <c r="E31" i="5"/>
  <c r="E39" i="5" s="1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E17" i="5" l="1"/>
  <c r="C6" i="4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W13" i="4"/>
  <c r="S13" i="4"/>
  <c r="O13" i="4"/>
  <c r="K13" i="4"/>
  <c r="G13" i="4"/>
  <c r="C13" i="4"/>
  <c r="W12" i="4"/>
  <c r="S12" i="4"/>
  <c r="O12" i="4"/>
  <c r="K12" i="4"/>
  <c r="G12" i="4"/>
  <c r="C12" i="4"/>
  <c r="W11" i="4"/>
  <c r="S11" i="4"/>
  <c r="O11" i="4"/>
  <c r="K11" i="4"/>
  <c r="G11" i="4"/>
  <c r="C11" i="4"/>
  <c r="W10" i="4"/>
  <c r="S10" i="4"/>
  <c r="O10" i="4"/>
  <c r="K10" i="4"/>
  <c r="G10" i="4"/>
  <c r="C10" i="4"/>
  <c r="W9" i="4"/>
  <c r="S9" i="4"/>
  <c r="O9" i="4"/>
  <c r="K9" i="4"/>
  <c r="G9" i="4"/>
  <c r="C9" i="4"/>
  <c r="W8" i="4"/>
  <c r="S8" i="4"/>
  <c r="O8" i="4"/>
  <c r="K8" i="4"/>
  <c r="G8" i="4"/>
  <c r="C8" i="4"/>
  <c r="W7" i="4"/>
  <c r="S7" i="4"/>
  <c r="O7" i="4"/>
  <c r="K7" i="4"/>
  <c r="G7" i="4"/>
  <c r="C7" i="4"/>
  <c r="W6" i="4"/>
  <c r="S6" i="4"/>
  <c r="O6" i="4"/>
  <c r="K6" i="4"/>
  <c r="G6" i="4"/>
  <c r="C28" i="3"/>
  <c r="C29" i="3"/>
  <c r="C40" i="3"/>
  <c r="W13" i="3"/>
  <c r="W12" i="3"/>
  <c r="W11" i="3"/>
  <c r="W10" i="3"/>
  <c r="W9" i="3"/>
  <c r="W8" i="3"/>
  <c r="W7" i="3"/>
  <c r="W6" i="3"/>
  <c r="S13" i="3"/>
  <c r="S12" i="3"/>
  <c r="S11" i="3"/>
  <c r="S10" i="3"/>
  <c r="S9" i="3"/>
  <c r="S8" i="3"/>
  <c r="S7" i="3"/>
  <c r="S6" i="3"/>
  <c r="O13" i="3"/>
  <c r="O12" i="3"/>
  <c r="O11" i="3"/>
  <c r="O10" i="3"/>
  <c r="O9" i="3"/>
  <c r="O8" i="3"/>
  <c r="O7" i="3"/>
  <c r="O6" i="3"/>
  <c r="K13" i="3"/>
  <c r="K12" i="3"/>
  <c r="K11" i="3"/>
  <c r="K10" i="3"/>
  <c r="K9" i="3"/>
  <c r="K8" i="3"/>
  <c r="K7" i="3"/>
  <c r="K6" i="3"/>
  <c r="G13" i="3"/>
  <c r="G12" i="3"/>
  <c r="G11" i="3"/>
  <c r="G10" i="3"/>
  <c r="G9" i="3"/>
  <c r="G8" i="3"/>
  <c r="G7" i="3"/>
  <c r="G6" i="3"/>
  <c r="C7" i="3"/>
  <c r="C8" i="3"/>
  <c r="C9" i="3"/>
  <c r="C10" i="3"/>
  <c r="C11" i="3"/>
  <c r="C12" i="3"/>
  <c r="C13" i="3"/>
  <c r="C6" i="3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B41" i="3"/>
  <c r="C41" i="3" s="1"/>
  <c r="B42" i="3"/>
  <c r="C42" i="3" s="1"/>
  <c r="B43" i="3"/>
  <c r="C43" i="3" s="1"/>
  <c r="B24" i="3"/>
  <c r="C24" i="3" s="1"/>
  <c r="B25" i="3"/>
  <c r="C25" i="3" s="1"/>
  <c r="B26" i="3"/>
  <c r="C26" i="3" s="1"/>
  <c r="B27" i="3"/>
  <c r="C27" i="3" s="1"/>
  <c r="B28" i="3"/>
  <c r="B29" i="3"/>
  <c r="B30" i="3"/>
  <c r="C30" i="3" s="1"/>
  <c r="B31" i="3"/>
  <c r="C31" i="3" s="1"/>
  <c r="B32" i="3"/>
  <c r="C32" i="3" s="1"/>
  <c r="B33" i="3"/>
  <c r="C33" i="3" s="1"/>
  <c r="B23" i="3"/>
  <c r="C23" i="3" s="1"/>
</calcChain>
</file>

<file path=xl/sharedStrings.xml><?xml version="1.0" encoding="utf-8"?>
<sst xmlns="http://schemas.openxmlformats.org/spreadsheetml/2006/main" count="207" uniqueCount="34">
  <si>
    <t>T [Nmm]</t>
  </si>
  <si>
    <t>I [A]</t>
  </si>
  <si>
    <t>T [Nm]</t>
  </si>
  <si>
    <t>alpha</t>
  </si>
  <si>
    <t>alpha [elec]</t>
  </si>
  <si>
    <t>N_c</t>
  </si>
  <si>
    <t>alpha [mech]</t>
  </si>
  <si>
    <t>I [A] -&gt;</t>
  </si>
  <si>
    <t>N_c-A</t>
  </si>
  <si>
    <t>N_c-B</t>
  </si>
  <si>
    <t>Machine A</t>
  </si>
  <si>
    <t xml:space="preserve">FL </t>
  </si>
  <si>
    <t>FL [Wb]</t>
  </si>
  <si>
    <t>A</t>
  </si>
  <si>
    <t>B</t>
  </si>
  <si>
    <t>Machine B</t>
  </si>
  <si>
    <t>Peak Flux</t>
  </si>
  <si>
    <t>[Wb]</t>
  </si>
  <si>
    <t>k_E</t>
  </si>
  <si>
    <t>[Vs/rad]</t>
  </si>
  <si>
    <t>E</t>
  </si>
  <si>
    <t>[V]</t>
  </si>
  <si>
    <t>Omega</t>
  </si>
  <si>
    <t>[rad/s]</t>
  </si>
  <si>
    <t>f</t>
  </si>
  <si>
    <t>[Hz]</t>
  </si>
  <si>
    <t>rpm</t>
  </si>
  <si>
    <t>rad/s</t>
  </si>
  <si>
    <t>f_elec[Hz]</t>
  </si>
  <si>
    <t>p</t>
  </si>
  <si>
    <t>N_w</t>
  </si>
  <si>
    <t>turns</t>
  </si>
  <si>
    <t>150 rpm</t>
  </si>
  <si>
    <t>Phi [Wb]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</si>
</sst>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" fillId="4" borderId="0" xfId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I=0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A'!$D$23:$D$43</c:f>
              <c:numCache>
                <c:formatCode>General</c:formatCode>
                <c:ptCount val="21"/>
                <c:pt idx="0">
                  <c:v>5.1822059940000003</c:v>
                </c:pt>
                <c:pt idx="1">
                  <c:v>-11.05617114</c:v>
                </c:pt>
                <c:pt idx="2">
                  <c:v>-26.77329816</c:v>
                </c:pt>
                <c:pt idx="3">
                  <c:v>-1.1901904139999999</c:v>
                </c:pt>
                <c:pt idx="4">
                  <c:v>18.137094611999999</c:v>
                </c:pt>
                <c:pt idx="5">
                  <c:v>8.1117654239999997</c:v>
                </c:pt>
                <c:pt idx="6">
                  <c:v>-7.0989361799999999</c:v>
                </c:pt>
                <c:pt idx="7">
                  <c:v>11.969209434000001</c:v>
                </c:pt>
                <c:pt idx="8">
                  <c:v>33.882514428</c:v>
                </c:pt>
                <c:pt idx="9">
                  <c:v>24.866091852</c:v>
                </c:pt>
                <c:pt idx="10">
                  <c:v>0.40808859504</c:v>
                </c:pt>
                <c:pt idx="11">
                  <c:v>-22.261069319999997</c:v>
                </c:pt>
                <c:pt idx="12">
                  <c:v>-27.278243579999998</c:v>
                </c:pt>
                <c:pt idx="13">
                  <c:v>-10.7649507</c:v>
                </c:pt>
                <c:pt idx="14">
                  <c:v>9.8221657799999988</c:v>
                </c:pt>
                <c:pt idx="15">
                  <c:v>-3.08387688</c:v>
                </c:pt>
                <c:pt idx="16">
                  <c:v>-9.8221657799999988</c:v>
                </c:pt>
                <c:pt idx="17">
                  <c:v>10.7649507</c:v>
                </c:pt>
                <c:pt idx="18">
                  <c:v>27.278243579999998</c:v>
                </c:pt>
                <c:pt idx="19">
                  <c:v>22.261069319999997</c:v>
                </c:pt>
                <c:pt idx="20">
                  <c:v>-0.40808859504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1-4F8E-966C-36BAA6F852F8}"/>
            </c:ext>
          </c:extLst>
        </c:ser>
        <c:ser>
          <c:idx val="1"/>
          <c:order val="1"/>
          <c:tx>
            <c:v>I=2.5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A'!$E$23:$E$43</c:f>
              <c:numCache>
                <c:formatCode>General</c:formatCode>
                <c:ptCount val="21"/>
                <c:pt idx="0">
                  <c:v>-42.9932832</c:v>
                </c:pt>
                <c:pt idx="1">
                  <c:v>-57.532381200000003</c:v>
                </c:pt>
                <c:pt idx="2">
                  <c:v>-68.92491480000001</c:v>
                </c:pt>
                <c:pt idx="3">
                  <c:v>-33.54387792</c:v>
                </c:pt>
                <c:pt idx="4">
                  <c:v>1.0035462695999999</c:v>
                </c:pt>
                <c:pt idx="5">
                  <c:v>7.9252281359999994</c:v>
                </c:pt>
                <c:pt idx="6">
                  <c:v>10.0685004</c:v>
                </c:pt>
                <c:pt idx="7">
                  <c:v>43.941083760000005</c:v>
                </c:pt>
                <c:pt idx="8">
                  <c:v>75.440081640000002</c:v>
                </c:pt>
                <c:pt idx="9">
                  <c:v>70.991812920000001</c:v>
                </c:pt>
                <c:pt idx="10">
                  <c:v>47.869841039999997</c:v>
                </c:pt>
                <c:pt idx="11">
                  <c:v>24.001140282000005</c:v>
                </c:pt>
                <c:pt idx="12">
                  <c:v>14.628905928</c:v>
                </c:pt>
                <c:pt idx="13">
                  <c:v>21.595147056000002</c:v>
                </c:pt>
                <c:pt idx="14">
                  <c:v>26.708309418000002</c:v>
                </c:pt>
                <c:pt idx="15">
                  <c:v>-2.956942212</c:v>
                </c:pt>
                <c:pt idx="16">
                  <c:v>-26.708309418000002</c:v>
                </c:pt>
                <c:pt idx="17">
                  <c:v>-21.595147056000002</c:v>
                </c:pt>
                <c:pt idx="18">
                  <c:v>-14.628905928</c:v>
                </c:pt>
                <c:pt idx="19">
                  <c:v>-24.001140282000005</c:v>
                </c:pt>
                <c:pt idx="20">
                  <c:v>-47.869841039999997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1-4F8E-966C-36BAA6F852F8}"/>
            </c:ext>
          </c:extLst>
        </c:ser>
        <c:ser>
          <c:idx val="2"/>
          <c:order val="2"/>
          <c:tx>
            <c:v>I=5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A'!$F$23:$F$43</c:f>
              <c:numCache>
                <c:formatCode>General</c:formatCode>
                <c:ptCount val="21"/>
                <c:pt idx="0">
                  <c:v>-91.149832200000006</c:v>
                </c:pt>
                <c:pt idx="1">
                  <c:v>-103.820052</c:v>
                </c:pt>
                <c:pt idx="2">
                  <c:v>-110.6333886</c:v>
                </c:pt>
                <c:pt idx="3">
                  <c:v>-65.785225800000006</c:v>
                </c:pt>
                <c:pt idx="4">
                  <c:v>-16.111329359999999</c:v>
                </c:pt>
                <c:pt idx="5">
                  <c:v>7.7861136780000004</c:v>
                </c:pt>
                <c:pt idx="6">
                  <c:v>27.192907895999998</c:v>
                </c:pt>
                <c:pt idx="7">
                  <c:v>75.800722199999996</c:v>
                </c:pt>
                <c:pt idx="8">
                  <c:v>116.57001720000001</c:v>
                </c:pt>
                <c:pt idx="9">
                  <c:v>116.85904314000001</c:v>
                </c:pt>
                <c:pt idx="10">
                  <c:v>95.308085040000009</c:v>
                </c:pt>
                <c:pt idx="11">
                  <c:v>70.39030446000001</c:v>
                </c:pt>
                <c:pt idx="12">
                  <c:v>56.64781962</c:v>
                </c:pt>
                <c:pt idx="13">
                  <c:v>53.886222600000004</c:v>
                </c:pt>
                <c:pt idx="14">
                  <c:v>43.647835979999996</c:v>
                </c:pt>
                <c:pt idx="15">
                  <c:v>-2.9376868499999995</c:v>
                </c:pt>
                <c:pt idx="16">
                  <c:v>-43.647835979999996</c:v>
                </c:pt>
                <c:pt idx="17">
                  <c:v>-53.886222600000004</c:v>
                </c:pt>
                <c:pt idx="18">
                  <c:v>-56.64781962</c:v>
                </c:pt>
                <c:pt idx="19">
                  <c:v>-70.39030446000001</c:v>
                </c:pt>
                <c:pt idx="20">
                  <c:v>-95.308085040000009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61-4F8E-966C-36BAA6F852F8}"/>
            </c:ext>
          </c:extLst>
        </c:ser>
        <c:ser>
          <c:idx val="3"/>
          <c:order val="3"/>
          <c:tx>
            <c:v>I=7.5 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A'!$G$23:$G$43</c:f>
              <c:numCache>
                <c:formatCode>General</c:formatCode>
                <c:ptCount val="21"/>
                <c:pt idx="0">
                  <c:v>-139.16151059999999</c:v>
                </c:pt>
                <c:pt idx="1">
                  <c:v>-149.88262799999998</c:v>
                </c:pt>
                <c:pt idx="2">
                  <c:v>-151.8529278</c:v>
                </c:pt>
                <c:pt idx="3">
                  <c:v>-97.765521000000007</c:v>
                </c:pt>
                <c:pt idx="4">
                  <c:v>-33.213167400000003</c:v>
                </c:pt>
                <c:pt idx="5">
                  <c:v>7.6312002900000007</c:v>
                </c:pt>
                <c:pt idx="6">
                  <c:v>44.293441499999993</c:v>
                </c:pt>
                <c:pt idx="7">
                  <c:v>107.42934762</c:v>
                </c:pt>
                <c:pt idx="8">
                  <c:v>157.32012785999999</c:v>
                </c:pt>
                <c:pt idx="9">
                  <c:v>162.45773922000001</c:v>
                </c:pt>
                <c:pt idx="10">
                  <c:v>142.63404119999998</c:v>
                </c:pt>
                <c:pt idx="11">
                  <c:v>116.6688894</c:v>
                </c:pt>
                <c:pt idx="12">
                  <c:v>98.384017200000002</c:v>
                </c:pt>
                <c:pt idx="13">
                  <c:v>85.858911599999999</c:v>
                </c:pt>
                <c:pt idx="14">
                  <c:v>60.469461780000003</c:v>
                </c:pt>
                <c:pt idx="15">
                  <c:v>-2.9775724859999997</c:v>
                </c:pt>
                <c:pt idx="16">
                  <c:v>-60.469461780000003</c:v>
                </c:pt>
                <c:pt idx="17">
                  <c:v>-85.858911599999999</c:v>
                </c:pt>
                <c:pt idx="18">
                  <c:v>-98.384017200000002</c:v>
                </c:pt>
                <c:pt idx="19">
                  <c:v>-116.6688894</c:v>
                </c:pt>
                <c:pt idx="20">
                  <c:v>-142.63404119999998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61-4F8E-966C-36BAA6F852F8}"/>
            </c:ext>
          </c:extLst>
        </c:ser>
        <c:ser>
          <c:idx val="5"/>
          <c:order val="4"/>
          <c:tx>
            <c:v>I=10 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A'!$H$23:$H$43</c:f>
              <c:numCache>
                <c:formatCode>General</c:formatCode>
                <c:ptCount val="21"/>
                <c:pt idx="0">
                  <c:v>-186.72720780000003</c:v>
                </c:pt>
                <c:pt idx="1">
                  <c:v>-195.553764</c:v>
                </c:pt>
                <c:pt idx="2">
                  <c:v>-192.68958240000003</c:v>
                </c:pt>
                <c:pt idx="3">
                  <c:v>-129.40518360000002</c:v>
                </c:pt>
                <c:pt idx="4">
                  <c:v>-50.285508</c:v>
                </c:pt>
                <c:pt idx="5">
                  <c:v>7.4472535620000002</c:v>
                </c:pt>
                <c:pt idx="6">
                  <c:v>61.381779479999992</c:v>
                </c:pt>
                <c:pt idx="7">
                  <c:v>138.71022354000002</c:v>
                </c:pt>
                <c:pt idx="8">
                  <c:v>197.71046189999998</c:v>
                </c:pt>
                <c:pt idx="9">
                  <c:v>207.61649244</c:v>
                </c:pt>
                <c:pt idx="10">
                  <c:v>189.55195013999997</c:v>
                </c:pt>
                <c:pt idx="11">
                  <c:v>162.36772565999999</c:v>
                </c:pt>
                <c:pt idx="12">
                  <c:v>139.16630069999999</c:v>
                </c:pt>
                <c:pt idx="13">
                  <c:v>116.61026286000002</c:v>
                </c:pt>
                <c:pt idx="14">
                  <c:v>76.336540139999997</c:v>
                </c:pt>
                <c:pt idx="15">
                  <c:v>-2.9747330760000001</c:v>
                </c:pt>
                <c:pt idx="16">
                  <c:v>-76.336540139999997</c:v>
                </c:pt>
                <c:pt idx="17">
                  <c:v>-116.61026286000002</c:v>
                </c:pt>
                <c:pt idx="18">
                  <c:v>-139.16630069999999</c:v>
                </c:pt>
                <c:pt idx="19">
                  <c:v>-162.36772565999999</c:v>
                </c:pt>
                <c:pt idx="20">
                  <c:v>-189.55195013999997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61-4F8E-966C-36BAA6F852F8}"/>
            </c:ext>
          </c:extLst>
        </c:ser>
        <c:ser>
          <c:idx val="6"/>
          <c:order val="5"/>
          <c:tx>
            <c:v>I=12.5 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A'!$I$23:$I$43</c:f>
              <c:numCache>
                <c:formatCode>General</c:formatCode>
                <c:ptCount val="21"/>
                <c:pt idx="0">
                  <c:v>-233.21577719999999</c:v>
                </c:pt>
                <c:pt idx="1">
                  <c:v>-240.44577480000001</c:v>
                </c:pt>
                <c:pt idx="2">
                  <c:v>-232.99606680000002</c:v>
                </c:pt>
                <c:pt idx="3">
                  <c:v>-160.57619339999999</c:v>
                </c:pt>
                <c:pt idx="4">
                  <c:v>-67.280766</c:v>
                </c:pt>
                <c:pt idx="5">
                  <c:v>7.2449423339999992</c:v>
                </c:pt>
                <c:pt idx="6">
                  <c:v>78.386621460000001</c:v>
                </c:pt>
                <c:pt idx="7">
                  <c:v>169.4635194</c:v>
                </c:pt>
                <c:pt idx="8">
                  <c:v>237.45761130000002</c:v>
                </c:pt>
                <c:pt idx="9">
                  <c:v>252.02302523999998</c:v>
                </c:pt>
                <c:pt idx="10">
                  <c:v>235.4140026</c:v>
                </c:pt>
                <c:pt idx="11">
                  <c:v>206.23119804000004</c:v>
                </c:pt>
                <c:pt idx="12">
                  <c:v>176.50682363999999</c:v>
                </c:pt>
                <c:pt idx="13">
                  <c:v>142.49357556000001</c:v>
                </c:pt>
                <c:pt idx="14">
                  <c:v>88.664648519999986</c:v>
                </c:pt>
                <c:pt idx="15">
                  <c:v>-2.9269711800000002</c:v>
                </c:pt>
                <c:pt idx="16">
                  <c:v>-88.664648519999986</c:v>
                </c:pt>
                <c:pt idx="17">
                  <c:v>-142.49357556000001</c:v>
                </c:pt>
                <c:pt idx="18">
                  <c:v>-176.50682363999999</c:v>
                </c:pt>
                <c:pt idx="19">
                  <c:v>-206.23119804000004</c:v>
                </c:pt>
                <c:pt idx="20">
                  <c:v>-235.4140026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61-4F8E-966C-36BAA6F852F8}"/>
            </c:ext>
          </c:extLst>
        </c:ser>
        <c:ser>
          <c:idx val="7"/>
          <c:order val="6"/>
          <c:tx>
            <c:v>I=15 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A'!$J$23:$J$43</c:f>
              <c:numCache>
                <c:formatCode>General</c:formatCode>
                <c:ptCount val="21"/>
                <c:pt idx="0">
                  <c:v>-276.2976678</c:v>
                </c:pt>
                <c:pt idx="1">
                  <c:v>-283.5252084</c:v>
                </c:pt>
                <c:pt idx="2">
                  <c:v>-272.22059339999998</c:v>
                </c:pt>
                <c:pt idx="3">
                  <c:v>-190.955142</c:v>
                </c:pt>
                <c:pt idx="4">
                  <c:v>-84.081521999999993</c:v>
                </c:pt>
                <c:pt idx="5">
                  <c:v>7.0347968879999998</c:v>
                </c:pt>
                <c:pt idx="6">
                  <c:v>95.182402559999986</c:v>
                </c:pt>
                <c:pt idx="7">
                  <c:v>199.34854547999998</c:v>
                </c:pt>
                <c:pt idx="8">
                  <c:v>276.07627572000001</c:v>
                </c:pt>
                <c:pt idx="9">
                  <c:v>294.74257763999998</c:v>
                </c:pt>
                <c:pt idx="10">
                  <c:v>277.88024627999999</c:v>
                </c:pt>
                <c:pt idx="11">
                  <c:v>243.30911513999999</c:v>
                </c:pt>
                <c:pt idx="12">
                  <c:v>204.70474122000002</c:v>
                </c:pt>
                <c:pt idx="13">
                  <c:v>161.34286098000001</c:v>
                </c:pt>
                <c:pt idx="14">
                  <c:v>97.730682840000014</c:v>
                </c:pt>
                <c:pt idx="15">
                  <c:v>-2.860955916</c:v>
                </c:pt>
                <c:pt idx="16">
                  <c:v>-97.730682840000014</c:v>
                </c:pt>
                <c:pt idx="17">
                  <c:v>-161.34286098000001</c:v>
                </c:pt>
                <c:pt idx="18">
                  <c:v>-204.70474122000002</c:v>
                </c:pt>
                <c:pt idx="19">
                  <c:v>-243.30911513999999</c:v>
                </c:pt>
                <c:pt idx="20">
                  <c:v>-277.88024627999999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61-4F8E-966C-36BAA6F852F8}"/>
            </c:ext>
          </c:extLst>
        </c:ser>
        <c:ser>
          <c:idx val="4"/>
          <c:order val="7"/>
          <c:tx>
            <c:v>I=16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'Machine A'!$B$23:$B$43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A'!$K$23:$K$43</c:f>
              <c:numCache>
                <c:formatCode>General</c:formatCode>
                <c:ptCount val="21"/>
                <c:pt idx="0">
                  <c:v>-291.01372020000002</c:v>
                </c:pt>
                <c:pt idx="1">
                  <c:v>-299.54846040000001</c:v>
                </c:pt>
                <c:pt idx="2">
                  <c:v>-287.31876599999998</c:v>
                </c:pt>
                <c:pt idx="3">
                  <c:v>-202.77627720000001</c:v>
                </c:pt>
                <c:pt idx="4">
                  <c:v>-90.678697199999988</c:v>
                </c:pt>
                <c:pt idx="5">
                  <c:v>6.9428198280000011</c:v>
                </c:pt>
                <c:pt idx="6">
                  <c:v>101.76466859999999</c:v>
                </c:pt>
                <c:pt idx="7">
                  <c:v>210.96828144</c:v>
                </c:pt>
                <c:pt idx="8">
                  <c:v>290.93335614</c:v>
                </c:pt>
                <c:pt idx="9">
                  <c:v>310.64968199999998</c:v>
                </c:pt>
                <c:pt idx="10">
                  <c:v>292.36792830000002</c:v>
                </c:pt>
                <c:pt idx="11">
                  <c:v>255.09432690000003</c:v>
                </c:pt>
                <c:pt idx="12">
                  <c:v>213.95888472000001</c:v>
                </c:pt>
                <c:pt idx="13">
                  <c:v>167.82267893999997</c:v>
                </c:pt>
                <c:pt idx="14">
                  <c:v>100.89113748000001</c:v>
                </c:pt>
                <c:pt idx="15">
                  <c:v>-2.8332440220000001</c:v>
                </c:pt>
                <c:pt idx="16">
                  <c:v>-100.89113748000001</c:v>
                </c:pt>
                <c:pt idx="17">
                  <c:v>-167.82267893999997</c:v>
                </c:pt>
                <c:pt idx="18">
                  <c:v>-213.95888472000001</c:v>
                </c:pt>
                <c:pt idx="19">
                  <c:v>-255.09432690000003</c:v>
                </c:pt>
                <c:pt idx="20">
                  <c:v>-292.36792830000002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61-4F8E-966C-36BAA6F8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42352"/>
        <c:axId val="478638744"/>
      </c:scatterChart>
      <c:valAx>
        <c:axId val="4786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8744"/>
        <c:crosses val="autoZero"/>
        <c:crossBetween val="midCat"/>
      </c:valAx>
      <c:valAx>
        <c:axId val="4786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I=0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B'!$D$23:$D$43</c:f>
              <c:numCache>
                <c:formatCode>General</c:formatCode>
                <c:ptCount val="21"/>
                <c:pt idx="0">
                  <c:v>5.2001207999999997</c:v>
                </c:pt>
                <c:pt idx="1">
                  <c:v>-15.141430499999998</c:v>
                </c:pt>
                <c:pt idx="2">
                  <c:v>-19.235738999999999</c:v>
                </c:pt>
                <c:pt idx="3">
                  <c:v>12.093711059999999</c:v>
                </c:pt>
                <c:pt idx="4">
                  <c:v>32.457524399999997</c:v>
                </c:pt>
                <c:pt idx="5">
                  <c:v>4.8965761800000003</c:v>
                </c:pt>
                <c:pt idx="6">
                  <c:v>-22.404580500000002</c:v>
                </c:pt>
                <c:pt idx="7">
                  <c:v>3.2219155800000001</c:v>
                </c:pt>
                <c:pt idx="8">
                  <c:v>29.388765509999995</c:v>
                </c:pt>
                <c:pt idx="9">
                  <c:v>21.966418890000003</c:v>
                </c:pt>
                <c:pt idx="10">
                  <c:v>1.726484565</c:v>
                </c:pt>
                <c:pt idx="11">
                  <c:v>-21.1829295</c:v>
                </c:pt>
                <c:pt idx="12">
                  <c:v>-24.843164099999999</c:v>
                </c:pt>
                <c:pt idx="13">
                  <c:v>7.3370017799999996</c:v>
                </c:pt>
                <c:pt idx="14">
                  <c:v>26.671168050000002</c:v>
                </c:pt>
                <c:pt idx="15">
                  <c:v>0.749760282</c:v>
                </c:pt>
                <c:pt idx="16">
                  <c:v>-26.671168050000002</c:v>
                </c:pt>
                <c:pt idx="17">
                  <c:v>-7.3370017799999996</c:v>
                </c:pt>
                <c:pt idx="18">
                  <c:v>24.843164099999999</c:v>
                </c:pt>
                <c:pt idx="19">
                  <c:v>21.1829295</c:v>
                </c:pt>
                <c:pt idx="20">
                  <c:v>-1.726484565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9-47D6-8472-681A02A882C9}"/>
            </c:ext>
          </c:extLst>
        </c:ser>
        <c:ser>
          <c:idx val="1"/>
          <c:order val="1"/>
          <c:tx>
            <c:v>I=2.5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B'!$E$23:$E$43</c:f>
              <c:numCache>
                <c:formatCode>General</c:formatCode>
                <c:ptCount val="21"/>
                <c:pt idx="0">
                  <c:v>-40.370336999999999</c:v>
                </c:pt>
                <c:pt idx="1">
                  <c:v>-59.241605999999997</c:v>
                </c:pt>
                <c:pt idx="2">
                  <c:v>-59.898957000000003</c:v>
                </c:pt>
                <c:pt idx="3">
                  <c:v>-20.338156800000004</c:v>
                </c:pt>
                <c:pt idx="4">
                  <c:v>15.984289799999999</c:v>
                </c:pt>
                <c:pt idx="5">
                  <c:v>4.8692176799999993</c:v>
                </c:pt>
                <c:pt idx="6">
                  <c:v>-6.0040157999999995</c:v>
                </c:pt>
                <c:pt idx="7">
                  <c:v>35.366952300000001</c:v>
                </c:pt>
                <c:pt idx="8">
                  <c:v>69.767804699999999</c:v>
                </c:pt>
                <c:pt idx="9">
                  <c:v>66.135317700000002</c:v>
                </c:pt>
                <c:pt idx="10">
                  <c:v>46.949849700000001</c:v>
                </c:pt>
                <c:pt idx="11">
                  <c:v>23.30355063</c:v>
                </c:pt>
                <c:pt idx="12">
                  <c:v>16.123397969999999</c:v>
                </c:pt>
                <c:pt idx="13">
                  <c:v>39.768393000000003</c:v>
                </c:pt>
                <c:pt idx="14">
                  <c:v>43.1801934</c:v>
                </c:pt>
                <c:pt idx="15">
                  <c:v>0.64243444800000005</c:v>
                </c:pt>
                <c:pt idx="16">
                  <c:v>-43.1801934</c:v>
                </c:pt>
                <c:pt idx="17">
                  <c:v>-39.768393000000003</c:v>
                </c:pt>
                <c:pt idx="18">
                  <c:v>-16.123397969999999</c:v>
                </c:pt>
                <c:pt idx="19">
                  <c:v>-23.30355063</c:v>
                </c:pt>
                <c:pt idx="20">
                  <c:v>-46.949849700000001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9-47D6-8472-681A02A882C9}"/>
            </c:ext>
          </c:extLst>
        </c:ser>
        <c:ser>
          <c:idx val="2"/>
          <c:order val="2"/>
          <c:tx>
            <c:v>I=5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B'!$F$23:$F$43</c:f>
              <c:numCache>
                <c:formatCode>General</c:formatCode>
                <c:ptCount val="21"/>
                <c:pt idx="0">
                  <c:v>-85.931360999999995</c:v>
                </c:pt>
                <c:pt idx="1">
                  <c:v>-103.18335</c:v>
                </c:pt>
                <c:pt idx="2">
                  <c:v>-100.20630299999999</c:v>
                </c:pt>
                <c:pt idx="3">
                  <c:v>-52.608671999999999</c:v>
                </c:pt>
                <c:pt idx="4">
                  <c:v>-0.41676269999999999</c:v>
                </c:pt>
                <c:pt idx="5">
                  <c:v>4.8137139900000001</c:v>
                </c:pt>
                <c:pt idx="6">
                  <c:v>10.321870049999999</c:v>
                </c:pt>
                <c:pt idx="7">
                  <c:v>67.308957300000003</c:v>
                </c:pt>
                <c:pt idx="8">
                  <c:v>109.8654111</c:v>
                </c:pt>
                <c:pt idx="9">
                  <c:v>110.1463164</c:v>
                </c:pt>
                <c:pt idx="10">
                  <c:v>92.145185699999999</c:v>
                </c:pt>
                <c:pt idx="11">
                  <c:v>67.828761299999996</c:v>
                </c:pt>
                <c:pt idx="12">
                  <c:v>57.185215199999995</c:v>
                </c:pt>
                <c:pt idx="13">
                  <c:v>72.060188699999983</c:v>
                </c:pt>
                <c:pt idx="14">
                  <c:v>59.594186100000002</c:v>
                </c:pt>
                <c:pt idx="15">
                  <c:v>0.58053073799999999</c:v>
                </c:pt>
                <c:pt idx="16">
                  <c:v>-59.594186100000002</c:v>
                </c:pt>
                <c:pt idx="17">
                  <c:v>-72.060188699999983</c:v>
                </c:pt>
                <c:pt idx="18">
                  <c:v>-57.185215199999995</c:v>
                </c:pt>
                <c:pt idx="19">
                  <c:v>-67.828761299999996</c:v>
                </c:pt>
                <c:pt idx="20">
                  <c:v>-92.145185699999999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89-47D6-8472-681A02A882C9}"/>
            </c:ext>
          </c:extLst>
        </c:ser>
        <c:ser>
          <c:idx val="3"/>
          <c:order val="3"/>
          <c:tx>
            <c:v>I=7.5 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B'!$G$23:$G$43</c:f>
              <c:numCache>
                <c:formatCode>General</c:formatCode>
                <c:ptCount val="21"/>
                <c:pt idx="0">
                  <c:v>-131.42795999999998</c:v>
                </c:pt>
                <c:pt idx="1">
                  <c:v>-146.93858099999997</c:v>
                </c:pt>
                <c:pt idx="2">
                  <c:v>-140.200389</c:v>
                </c:pt>
                <c:pt idx="3">
                  <c:v>-84.637212000000005</c:v>
                </c:pt>
                <c:pt idx="4">
                  <c:v>-16.715192100000003</c:v>
                </c:pt>
                <c:pt idx="5">
                  <c:v>4.7655482400000002</c:v>
                </c:pt>
                <c:pt idx="6">
                  <c:v>26.510056259999999</c:v>
                </c:pt>
                <c:pt idx="7">
                  <c:v>98.933578499999996</c:v>
                </c:pt>
                <c:pt idx="8">
                  <c:v>149.67988320000001</c:v>
                </c:pt>
                <c:pt idx="9">
                  <c:v>153.9741708</c:v>
                </c:pt>
                <c:pt idx="10">
                  <c:v>137.2515669</c:v>
                </c:pt>
                <c:pt idx="11">
                  <c:v>112.28251710000001</c:v>
                </c:pt>
                <c:pt idx="12">
                  <c:v>98.049712200000002</c:v>
                </c:pt>
                <c:pt idx="13">
                  <c:v>103.86591870000001</c:v>
                </c:pt>
                <c:pt idx="14">
                  <c:v>75.588788399999999</c:v>
                </c:pt>
                <c:pt idx="15">
                  <c:v>0.59545908000000003</c:v>
                </c:pt>
                <c:pt idx="16">
                  <c:v>-75.588788399999999</c:v>
                </c:pt>
                <c:pt idx="17">
                  <c:v>-103.86591870000001</c:v>
                </c:pt>
                <c:pt idx="18">
                  <c:v>-98.049712200000002</c:v>
                </c:pt>
                <c:pt idx="19">
                  <c:v>-112.28251710000001</c:v>
                </c:pt>
                <c:pt idx="20">
                  <c:v>-137.2515669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89-47D6-8472-681A02A882C9}"/>
            </c:ext>
          </c:extLst>
        </c:ser>
        <c:ser>
          <c:idx val="5"/>
          <c:order val="4"/>
          <c:tx>
            <c:v>I=10 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B'!$H$23:$H$43</c:f>
              <c:numCache>
                <c:formatCode>General</c:formatCode>
                <c:ptCount val="21"/>
                <c:pt idx="0">
                  <c:v>-176.66707199999999</c:v>
                </c:pt>
                <c:pt idx="1">
                  <c:v>-190.46144699999999</c:v>
                </c:pt>
                <c:pt idx="2">
                  <c:v>-179.90100900000002</c:v>
                </c:pt>
                <c:pt idx="3">
                  <c:v>-116.350674</c:v>
                </c:pt>
                <c:pt idx="4">
                  <c:v>-32.957252999999994</c:v>
                </c:pt>
                <c:pt idx="5">
                  <c:v>4.7271146700000006</c:v>
                </c:pt>
                <c:pt idx="6">
                  <c:v>42.665210399999999</c:v>
                </c:pt>
                <c:pt idx="7">
                  <c:v>130.1951043</c:v>
                </c:pt>
                <c:pt idx="8">
                  <c:v>189.17684460000001</c:v>
                </c:pt>
                <c:pt idx="9">
                  <c:v>197.5870965</c:v>
                </c:pt>
                <c:pt idx="10">
                  <c:v>182.09280029999999</c:v>
                </c:pt>
                <c:pt idx="11">
                  <c:v>156.33530370000003</c:v>
                </c:pt>
                <c:pt idx="12">
                  <c:v>138.12699990000002</c:v>
                </c:pt>
                <c:pt idx="13">
                  <c:v>134.18248589999999</c:v>
                </c:pt>
                <c:pt idx="14">
                  <c:v>90.044179800000009</c:v>
                </c:pt>
                <c:pt idx="15">
                  <c:v>0.56343087300000005</c:v>
                </c:pt>
                <c:pt idx="16">
                  <c:v>-90.044179800000009</c:v>
                </c:pt>
                <c:pt idx="17">
                  <c:v>-134.18248589999999</c:v>
                </c:pt>
                <c:pt idx="18">
                  <c:v>-138.12699990000002</c:v>
                </c:pt>
                <c:pt idx="19">
                  <c:v>-156.33530370000003</c:v>
                </c:pt>
                <c:pt idx="20">
                  <c:v>-182.09280029999999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89-47D6-8472-681A02A882C9}"/>
            </c:ext>
          </c:extLst>
        </c:ser>
        <c:ser>
          <c:idx val="6"/>
          <c:order val="5"/>
          <c:tx>
            <c:v>I=12.5 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B'!$I$23:$I$43</c:f>
              <c:numCache>
                <c:formatCode>General</c:formatCode>
                <c:ptCount val="21"/>
                <c:pt idx="0">
                  <c:v>-221.27871000000002</c:v>
                </c:pt>
                <c:pt idx="1">
                  <c:v>-233.600943</c:v>
                </c:pt>
                <c:pt idx="2">
                  <c:v>-219.26477699999998</c:v>
                </c:pt>
                <c:pt idx="3">
                  <c:v>-147.63118800000001</c:v>
                </c:pt>
                <c:pt idx="4">
                  <c:v>-49.134933000000004</c:v>
                </c:pt>
                <c:pt idx="5">
                  <c:v>4.6929603299999991</c:v>
                </c:pt>
                <c:pt idx="6">
                  <c:v>58.7739087</c:v>
                </c:pt>
                <c:pt idx="7">
                  <c:v>161.02151609999999</c:v>
                </c:pt>
                <c:pt idx="8">
                  <c:v>228.28694280000002</c:v>
                </c:pt>
                <c:pt idx="9">
                  <c:v>240.81266969999999</c:v>
                </c:pt>
                <c:pt idx="10">
                  <c:v>226.2902283</c:v>
                </c:pt>
                <c:pt idx="11">
                  <c:v>199.27586310000001</c:v>
                </c:pt>
                <c:pt idx="12">
                  <c:v>175.48030260000002</c:v>
                </c:pt>
                <c:pt idx="13">
                  <c:v>159.3356598</c:v>
                </c:pt>
                <c:pt idx="14">
                  <c:v>100.8643086</c:v>
                </c:pt>
                <c:pt idx="15">
                  <c:v>0.52568459699999992</c:v>
                </c:pt>
                <c:pt idx="16">
                  <c:v>-100.8643086</c:v>
                </c:pt>
                <c:pt idx="17">
                  <c:v>-159.3356598</c:v>
                </c:pt>
                <c:pt idx="18">
                  <c:v>-175.48030260000002</c:v>
                </c:pt>
                <c:pt idx="19">
                  <c:v>-199.27586310000001</c:v>
                </c:pt>
                <c:pt idx="20">
                  <c:v>-226.2902283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89-47D6-8472-681A02A882C9}"/>
            </c:ext>
          </c:extLst>
        </c:ser>
        <c:ser>
          <c:idx val="7"/>
          <c:order val="6"/>
          <c:tx>
            <c:v>I=15 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B'!$J$23:$J$43</c:f>
              <c:numCache>
                <c:formatCode>General</c:formatCode>
                <c:ptCount val="21"/>
                <c:pt idx="0">
                  <c:v>-264.45507899999996</c:v>
                </c:pt>
                <c:pt idx="1">
                  <c:v>-275.98614900000001</c:v>
                </c:pt>
                <c:pt idx="2">
                  <c:v>-258.13072799999998</c:v>
                </c:pt>
                <c:pt idx="3">
                  <c:v>-178.39937999999998</c:v>
                </c:pt>
                <c:pt idx="4">
                  <c:v>-65.287496999999988</c:v>
                </c:pt>
                <c:pt idx="5">
                  <c:v>4.6561493999999994</c:v>
                </c:pt>
                <c:pt idx="6">
                  <c:v>74.803437599999995</c:v>
                </c:pt>
                <c:pt idx="7">
                  <c:v>191.44413809999998</c:v>
                </c:pt>
                <c:pt idx="8">
                  <c:v>266.85147359999996</c:v>
                </c:pt>
                <c:pt idx="9">
                  <c:v>283.25644439999996</c:v>
                </c:pt>
                <c:pt idx="10">
                  <c:v>269.0500146</c:v>
                </c:pt>
                <c:pt idx="11">
                  <c:v>238.54356179999999</c:v>
                </c:pt>
                <c:pt idx="12">
                  <c:v>205.06736549999999</c:v>
                </c:pt>
                <c:pt idx="13">
                  <c:v>177.9763011</c:v>
                </c:pt>
                <c:pt idx="14">
                  <c:v>109.1404818</c:v>
                </c:pt>
                <c:pt idx="15">
                  <c:v>0.47234145</c:v>
                </c:pt>
                <c:pt idx="16">
                  <c:v>-109.1404818</c:v>
                </c:pt>
                <c:pt idx="17">
                  <c:v>-177.9763011</c:v>
                </c:pt>
                <c:pt idx="18">
                  <c:v>-205.06736549999999</c:v>
                </c:pt>
                <c:pt idx="19">
                  <c:v>-238.54356179999999</c:v>
                </c:pt>
                <c:pt idx="20">
                  <c:v>-269.0500146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89-47D6-8472-681A02A882C9}"/>
            </c:ext>
          </c:extLst>
        </c:ser>
        <c:ser>
          <c:idx val="4"/>
          <c:order val="7"/>
          <c:tx>
            <c:v>I=16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'Machine B'!$B$23:$B$43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'Machine B'!$K$23:$K$43</c:f>
              <c:numCache>
                <c:formatCode>General</c:formatCode>
                <c:ptCount val="21"/>
                <c:pt idx="0">
                  <c:v>-280.78745100000003</c:v>
                </c:pt>
                <c:pt idx="1">
                  <c:v>-292.55750399999999</c:v>
                </c:pt>
                <c:pt idx="2">
                  <c:v>-273.46552499999996</c:v>
                </c:pt>
                <c:pt idx="3">
                  <c:v>-190.55360400000001</c:v>
                </c:pt>
                <c:pt idx="4">
                  <c:v>-71.725925999999987</c:v>
                </c:pt>
                <c:pt idx="5">
                  <c:v>4.6447108799999999</c:v>
                </c:pt>
                <c:pt idx="6">
                  <c:v>81.199002299999989</c:v>
                </c:pt>
                <c:pt idx="7">
                  <c:v>203.47519170000001</c:v>
                </c:pt>
                <c:pt idx="8">
                  <c:v>282.06979679999995</c:v>
                </c:pt>
                <c:pt idx="9">
                  <c:v>299.84406479999996</c:v>
                </c:pt>
                <c:pt idx="10">
                  <c:v>285.22623480000004</c:v>
                </c:pt>
                <c:pt idx="11">
                  <c:v>251.82127170000004</c:v>
                </c:pt>
                <c:pt idx="12">
                  <c:v>214.7323179</c:v>
                </c:pt>
                <c:pt idx="13">
                  <c:v>184.43327009999999</c:v>
                </c:pt>
                <c:pt idx="14">
                  <c:v>112.073274</c:v>
                </c:pt>
                <c:pt idx="15">
                  <c:v>0.43972409099999998</c:v>
                </c:pt>
                <c:pt idx="16">
                  <c:v>-112.073274</c:v>
                </c:pt>
                <c:pt idx="17">
                  <c:v>-184.43327009999999</c:v>
                </c:pt>
                <c:pt idx="18">
                  <c:v>-214.7323179</c:v>
                </c:pt>
                <c:pt idx="19">
                  <c:v>-251.82127170000004</c:v>
                </c:pt>
                <c:pt idx="20">
                  <c:v>-285.22623480000004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89-47D6-8472-681A02A8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42352"/>
        <c:axId val="478638744"/>
      </c:scatterChart>
      <c:valAx>
        <c:axId val="4786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8744"/>
        <c:crosses val="autoZero"/>
        <c:crossBetween val="midCat"/>
      </c:valAx>
      <c:valAx>
        <c:axId val="4786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Machine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'Flux linkage'!$D$25:$D$45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'Flux linkage'!$E$25:$E$45</c:f>
              <c:numCache>
                <c:formatCode>General</c:formatCode>
                <c:ptCount val="21"/>
                <c:pt idx="0">
                  <c:v>1.3981665600000003E-4</c:v>
                </c:pt>
                <c:pt idx="1">
                  <c:v>0.14849710008</c:v>
                </c:pt>
                <c:pt idx="2">
                  <c:v>0.28844454407999998</c:v>
                </c:pt>
                <c:pt idx="3">
                  <c:v>0.40619054868000004</c:v>
                </c:pt>
                <c:pt idx="4">
                  <c:v>0.48473984412000004</c:v>
                </c:pt>
                <c:pt idx="5">
                  <c:v>0.51165257472000003</c:v>
                </c:pt>
                <c:pt idx="6">
                  <c:v>0.48473984412000004</c:v>
                </c:pt>
                <c:pt idx="7">
                  <c:v>0.40619054868000004</c:v>
                </c:pt>
                <c:pt idx="8">
                  <c:v>0.28844454407999998</c:v>
                </c:pt>
                <c:pt idx="9">
                  <c:v>0.14849710008</c:v>
                </c:pt>
                <c:pt idx="10">
                  <c:v>1.3981665600000003E-4</c:v>
                </c:pt>
                <c:pt idx="11">
                  <c:v>-0.14849710008</c:v>
                </c:pt>
                <c:pt idx="12">
                  <c:v>-0.28844454407999998</c:v>
                </c:pt>
                <c:pt idx="13">
                  <c:v>-0.40619054868000004</c:v>
                </c:pt>
                <c:pt idx="14">
                  <c:v>-0.48473984412000004</c:v>
                </c:pt>
                <c:pt idx="15">
                  <c:v>-0.51165257472000003</c:v>
                </c:pt>
                <c:pt idx="16">
                  <c:v>-0.48473984412000004</c:v>
                </c:pt>
                <c:pt idx="17">
                  <c:v>-0.40619054868000004</c:v>
                </c:pt>
                <c:pt idx="18">
                  <c:v>-0.28844454407999998</c:v>
                </c:pt>
                <c:pt idx="19">
                  <c:v>-0.14849710008</c:v>
                </c:pt>
                <c:pt idx="20">
                  <c:v>1.3981665600000003E-4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51E-972A-1F5E70DCBC3E}"/>
            </c:ext>
          </c:extLst>
        </c:ser>
        <c:ser>
          <c:idx val="1"/>
          <c:order val="1"/>
          <c:tx>
            <c:v>Machine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'Flux linkage'!$D$25:$D$45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125.99999999999999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198.00000000000003</c:v>
                </c:pt>
                <c:pt idx="12">
                  <c:v>216</c:v>
                </c:pt>
                <c:pt idx="13">
                  <c:v>234</c:v>
                </c:pt>
                <c:pt idx="14">
                  <c:v>251.99999999999997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</c:numCache>
            </c:numRef>
          </c:xVal>
          <c:yVal>
            <c:numRef>
              <c:f>'Flux linkage'!$F$25:$F$45</c:f>
              <c:numCache>
                <c:formatCode>General</c:formatCode>
                <c:ptCount val="21"/>
                <c:pt idx="0">
                  <c:v>-3.6141720000000001E-4</c:v>
                </c:pt>
                <c:pt idx="1">
                  <c:v>0.19601688540000001</c:v>
                </c:pt>
                <c:pt idx="2">
                  <c:v>0.38191768199999998</c:v>
                </c:pt>
                <c:pt idx="3">
                  <c:v>0.54275104980000011</c:v>
                </c:pt>
                <c:pt idx="4">
                  <c:v>0.64878212999999996</c:v>
                </c:pt>
                <c:pt idx="5">
                  <c:v>0.68451987000000003</c:v>
                </c:pt>
                <c:pt idx="6">
                  <c:v>0.64878212999999996</c:v>
                </c:pt>
                <c:pt idx="7">
                  <c:v>0.54275104980000011</c:v>
                </c:pt>
                <c:pt idx="8">
                  <c:v>0.38191768199999998</c:v>
                </c:pt>
                <c:pt idx="9">
                  <c:v>0.19601688540000001</c:v>
                </c:pt>
                <c:pt idx="10">
                  <c:v>-3.6141720000000001E-4</c:v>
                </c:pt>
                <c:pt idx="11">
                  <c:v>-0.19601688540000001</c:v>
                </c:pt>
                <c:pt idx="12">
                  <c:v>-0.38191768199999998</c:v>
                </c:pt>
                <c:pt idx="13">
                  <c:v>-0.54275104980000011</c:v>
                </c:pt>
                <c:pt idx="14">
                  <c:v>-0.64878212999999996</c:v>
                </c:pt>
                <c:pt idx="15">
                  <c:v>-0.68451987000000003</c:v>
                </c:pt>
                <c:pt idx="16">
                  <c:v>-0.64878212999999996</c:v>
                </c:pt>
                <c:pt idx="17">
                  <c:v>-0.54275104980000011</c:v>
                </c:pt>
                <c:pt idx="18">
                  <c:v>-0.38191768199999998</c:v>
                </c:pt>
                <c:pt idx="19">
                  <c:v>-0.19601688540000001</c:v>
                </c:pt>
                <c:pt idx="20">
                  <c:v>-3.6141720000000001E-4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A-451E-972A-1F5E70D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68336"/>
        <c:axId val="443965384"/>
      </c:scatterChart>
      <c:valAx>
        <c:axId val="4439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[electrical]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65384"/>
        <c:crosses val="autoZero"/>
        <c:crossBetween val="midCat"/>
      </c:valAx>
      <c:valAx>
        <c:axId val="4439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Flux linkage [Wb]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6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371474</xdr:colOff>
      <xdr:row>18</xdr:row>
      <xdr:rowOff>180976</xdr:rowOff>
    </xdr:from>
    <xdr:to>
      <xdr:col>27</xdr:col>
      <xdr:colOff>352425</xdr:colOff>
      <xdr:row>41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314324</xdr:colOff>
      <xdr:row>19</xdr:row>
      <xdr:rowOff>142876</xdr:rowOff>
    </xdr:from>
    <xdr:to>
      <xdr:col>28</xdr:col>
      <xdr:colOff>409575</xdr:colOff>
      <xdr:row>42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18</xdr:row>
      <xdr:rowOff>52387</xdr:rowOff>
    </xdr:from>
    <xdr:to>
      <xdr:col>21</xdr:col>
      <xdr:colOff>485775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18" displayName="Table18" ref="A5:C18" totalsRowShown="0">
  <autoFilter ref="A5:C18"/>
  <tableColumns count="3">
    <tableColumn id="1" name="I [A]"/>
    <tableColumn id="2" name="T [Nmm]"/>
    <tableColumn id="3" name="T [Nm]">
      <calculatedColumnFormula>B6/1000*$B$1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8" name="Table61319" displayName="Table61319" ref="AK5:AM18" totalsRowShown="0">
  <autoFilter ref="AK5:AM18"/>
  <tableColumns count="3">
    <tableColumn id="1" name="I [A]"/>
    <tableColumn id="2" name="T [Nmm]"/>
    <tableColumn id="3" name="T [Nm]">
      <calculatedColumnFormula>AL6/1000*$B$1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9" name="Table61320" displayName="Table61320" ref="AO5:AQ18" totalsRowShown="0">
  <autoFilter ref="AO5:AQ18"/>
  <tableColumns count="3">
    <tableColumn id="1" name="I [A]"/>
    <tableColumn id="2" name="T [Nmm]"/>
    <tableColumn id="3" name="T [Nm]">
      <calculatedColumnFormula>AP6/1000*$B$1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30" name="Table61316212631" displayName="Table61316212631" ref="AS5:AU18" totalsRowShown="0">
  <autoFilter ref="AS5:AU18"/>
  <tableColumns count="3">
    <tableColumn id="1" name="I [A]"/>
    <tableColumn id="2" name="T [Nmm]"/>
    <tableColumn id="3" name="T [Nm]">
      <calculatedColumnFormula>AT6/1000*$B$1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31" name="Table61317222732" displayName="Table61317222732" ref="AW5:AY18" totalsRowShown="0">
  <autoFilter ref="AW5:AY18"/>
  <tableColumns count="3">
    <tableColumn id="1" name="I [A]"/>
    <tableColumn id="2" name="T [Nmm]"/>
    <tableColumn id="3" name="T [Nm]">
      <calculatedColumnFormula>AX6/1000*$B$1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32" name="Table61318232833" displayName="Table61318232833" ref="BA5:BC18" totalsRowShown="0">
  <autoFilter ref="BA5:BC18"/>
  <tableColumns count="3">
    <tableColumn id="1" name="I [A]"/>
    <tableColumn id="2" name="T [Nmm]"/>
    <tableColumn id="3" name="T [Nm]">
      <calculatedColumnFormula>BB6/1000*$B$1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33" name="Table61319242934" displayName="Table61319242934" ref="BE5:BG18" totalsRowShown="0">
  <autoFilter ref="BE5:BG18"/>
  <tableColumns count="3">
    <tableColumn id="1" name="I [A]"/>
    <tableColumn id="2" name="T [Nmm]"/>
    <tableColumn id="3" name="T [Nm]">
      <calculatedColumnFormula>BF6/1000*$B$1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34" name="Table61320253035" displayName="Table61320253035" ref="BI5:BK18" totalsRowShown="0">
  <autoFilter ref="BI5:BK18"/>
  <tableColumns count="3">
    <tableColumn id="1" name="I [A]"/>
    <tableColumn id="2" name="T [Nmm]"/>
    <tableColumn id="3" name="T [Nm]">
      <calculatedColumnFormula>BJ6/1000*$B$1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" name="Table1" displayName="Table1" ref="A5:C18" totalsRowShown="0">
  <autoFilter ref="A5:C18"/>
  <tableColumns count="3">
    <tableColumn id="1" name="I [A]"/>
    <tableColumn id="2" name="T [Nmm]"/>
    <tableColumn id="3" name="T [Nm]">
      <calculatedColumnFormula>B6/1000*$B$1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2" name="Table2" displayName="Table2" ref="E5:G18" totalsRowShown="0">
  <autoFilter ref="E5:G18"/>
  <tableColumns count="3">
    <tableColumn id="1" name="I [A]"/>
    <tableColumn id="2" name="T [Nmm]"/>
    <tableColumn id="3" name="T [Nm]">
      <calculatedColumnFormula>F6/1000*$B$1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3" name="Table3" displayName="Table3" ref="I5:K18" totalsRowShown="0">
  <autoFilter ref="I5:K18"/>
  <tableColumns count="3">
    <tableColumn id="1" name="I [A]"/>
    <tableColumn id="2" name="T [Nmm]"/>
    <tableColumn id="3" name="T [Nm]">
      <calculatedColumnFormula>J6/1000*$B$1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Table29" displayName="Table29" ref="E5:G18" totalsRowShown="0">
  <autoFilter ref="E5:G18"/>
  <tableColumns count="3">
    <tableColumn id="1" name="I [A]"/>
    <tableColumn id="2" name="T [Nmm]"/>
    <tableColumn id="3" name="T [Nm]">
      <calculatedColumnFormula>F6/1000*$B$1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4" name="Table4" displayName="Table4" ref="M5:O18" totalsRowShown="0">
  <autoFilter ref="M5:O18"/>
  <tableColumns count="3">
    <tableColumn id="1" name="I [A]"/>
    <tableColumn id="2" name="T [Nmm]"/>
    <tableColumn id="3" name="T [Nm]">
      <calculatedColumnFormula>N6/1000*$B$1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5" name="Table5" displayName="Table5" ref="Q5:S18" totalsRowShown="0">
  <autoFilter ref="Q5:S18"/>
  <tableColumns count="3">
    <tableColumn id="1" name="I [A]"/>
    <tableColumn id="2" name="T [Nmm]"/>
    <tableColumn id="3" name="T [Nm]">
      <calculatedColumnFormula>R6/1000*$B$1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6" name="Table6" displayName="Table6" ref="U5:W18" totalsRowShown="0">
  <autoFilter ref="U5:W18"/>
  <tableColumns count="3">
    <tableColumn id="1" name="I [A]"/>
    <tableColumn id="2" name="T [Nmm]"/>
    <tableColumn id="3" name="T [Nm]">
      <calculatedColumnFormula>V6/1000*$B$1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0" name="Table6131621" displayName="Table6131621" ref="Y5:AA18" totalsRowShown="0">
  <autoFilter ref="Y5:AA18"/>
  <tableColumns count="3">
    <tableColumn id="1" name="I [A]"/>
    <tableColumn id="2" name="T [Nmm]"/>
    <tableColumn id="3" name="T [Nm]">
      <calculatedColumnFormula>Z6/1000*$B$1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1" name="Table6131722" displayName="Table6131722" ref="AC5:AE18" totalsRowShown="0">
  <autoFilter ref="AC5:AE18"/>
  <tableColumns count="3">
    <tableColumn id="1" name="I [A]"/>
    <tableColumn id="2" name="T [Nmm]"/>
    <tableColumn id="3" name="T [Nm]">
      <calculatedColumnFormula>AD6/1000*$B$1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2" name="Table6131823" displayName="Table6131823" ref="AG5:AI18" totalsRowShown="0">
  <autoFilter ref="AG5:AI18"/>
  <tableColumns count="3">
    <tableColumn id="1" name="I [A]"/>
    <tableColumn id="2" name="T [Nmm]"/>
    <tableColumn id="3" name="T [Nm]">
      <calculatedColumnFormula>AH6/1000*$B$1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3" name="Table6131924" displayName="Table6131924" ref="AK5:AM18" totalsRowShown="0">
  <autoFilter ref="AK5:AM18"/>
  <tableColumns count="3">
    <tableColumn id="1" name="I [A]"/>
    <tableColumn id="2" name="T [Nmm]"/>
    <tableColumn id="3" name="T [Nm]">
      <calculatedColumnFormula>AL6/1000*$B$1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4" name="Table6132025" displayName="Table6132025" ref="AO5:AQ18" totalsRowShown="0">
  <autoFilter ref="AO5:AQ18"/>
  <tableColumns count="3">
    <tableColumn id="1" name="I [A]"/>
    <tableColumn id="2" name="T [Nmm]"/>
    <tableColumn id="3" name="T [Nm]">
      <calculatedColumnFormula>AP6/1000*$B$1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5" name="Table613162126" displayName="Table613162126" ref="AS5:AU18" totalsRowShown="0">
  <autoFilter ref="AS5:AU18"/>
  <tableColumns count="3">
    <tableColumn id="1" name="I [A]"/>
    <tableColumn id="2" name="T [Nmm]"/>
    <tableColumn id="3" name="T [Nm]">
      <calculatedColumnFormula>AT6/1000*$B$1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6" name="Table613172227" displayName="Table613172227" ref="AW5:AY18" totalsRowShown="0">
  <autoFilter ref="AW5:AY18"/>
  <tableColumns count="3">
    <tableColumn id="1" name="I [A]"/>
    <tableColumn id="2" name="T [Nmm]"/>
    <tableColumn id="3" name="T [Nm]">
      <calculatedColumnFormula>AX6/1000*$B$1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310" displayName="Table310" ref="I5:K18" totalsRowShown="0">
  <autoFilter ref="I5:K18"/>
  <tableColumns count="3">
    <tableColumn id="1" name="I [A]"/>
    <tableColumn id="2" name="T [Nmm]"/>
    <tableColumn id="3" name="T [Nm]">
      <calculatedColumnFormula>J6/1000*$B$1</calculatedColumn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27" name="Table613182328" displayName="Table613182328" ref="BA5:BC18" totalsRowShown="0">
  <autoFilter ref="BA5:BC18"/>
  <tableColumns count="3">
    <tableColumn id="1" name="I [A]"/>
    <tableColumn id="2" name="T [Nmm]"/>
    <tableColumn id="3" name="T [Nm]">
      <calculatedColumnFormula>BB6/1000*$B$1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28" name="Table613192429" displayName="Table613192429" ref="BE5:BG18" totalsRowShown="0">
  <autoFilter ref="BE5:BG18"/>
  <tableColumns count="3">
    <tableColumn id="1" name="I [A]"/>
    <tableColumn id="2" name="T [Nmm]"/>
    <tableColumn id="3" name="T [Nm]">
      <calculatedColumnFormula>BF6/1000*$B$1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id="29" name="Table613202530" displayName="Table613202530" ref="BI5:BK18" totalsRowShown="0">
  <autoFilter ref="BI5:BK18"/>
  <tableColumns count="3">
    <tableColumn id="1" name="I [A]"/>
    <tableColumn id="2" name="T [Nmm]"/>
    <tableColumn id="3" name="T [Nm]">
      <calculatedColumnFormula>BJ6/1000*$B$1</calculatedColumnFormula>
    </tableColumn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id="13" name="Table13" displayName="Table13" ref="D4:F10" totalsRowShown="0">
  <autoFilter ref="D4:F10"/>
  <tableColumns count="3">
    <tableColumn id="1" name="alpha"/>
    <tableColumn id="2" name="FL "/>
    <tableColumn id="3" name="FL [Wb]" dataDxfId="1">
      <calculatedColumnFormula>E5*$B$1/1000000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id="14" name="Table1315" displayName="Table1315" ref="I4:K10" totalsRowShown="0">
  <autoFilter ref="I4:K10"/>
  <tableColumns count="3">
    <tableColumn id="1" name="alpha"/>
    <tableColumn id="2" name="FL "/>
    <tableColumn id="3" name="FL [Wb]" dataDxfId="0">
      <calculatedColumnFormula>J5*$B$2/1000000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Table411" displayName="Table411" ref="M5:O18" totalsRowShown="0">
  <autoFilter ref="M5:O18"/>
  <tableColumns count="3">
    <tableColumn id="1" name="I [A]"/>
    <tableColumn id="2" name="T [Nmm]"/>
    <tableColumn id="3" name="T [Nm]">
      <calculatedColumnFormula>N6/1000*$B$1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Table512" displayName="Table512" ref="Q5:S18" totalsRowShown="0">
  <autoFilter ref="Q5:S18"/>
  <tableColumns count="3">
    <tableColumn id="1" name="I [A]"/>
    <tableColumn id="2" name="T [Nmm]"/>
    <tableColumn id="3" name="T [Nm]">
      <calculatedColumnFormula>R6/1000*$B$1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613" displayName="Table613" ref="U5:W18" totalsRowShown="0">
  <autoFilter ref="U5:W18"/>
  <tableColumns count="3">
    <tableColumn id="1" name="I [A]"/>
    <tableColumn id="2" name="T [Nmm]"/>
    <tableColumn id="3" name="T [Nm]">
      <calculatedColumnFormula>V6/1000*$B$1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5" name="Table61316" displayName="Table61316" ref="Y5:AA18" totalsRowShown="0">
  <autoFilter ref="Y5:AA18"/>
  <tableColumns count="3">
    <tableColumn id="1" name="I [A]"/>
    <tableColumn id="2" name="T [Nmm]"/>
    <tableColumn id="3" name="T [Nm]">
      <calculatedColumnFormula>Z6/1000*$B$1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6" name="Table61317" displayName="Table61317" ref="AC5:AE18" totalsRowShown="0">
  <autoFilter ref="AC5:AE18"/>
  <tableColumns count="3">
    <tableColumn id="1" name="I [A]"/>
    <tableColumn id="2" name="T [Nmm]"/>
    <tableColumn id="3" name="T [Nm]">
      <calculatedColumnFormula>AD6/1000*$B$1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7" name="Table61318" displayName="Table61318" ref="AG5:AI18" totalsRowShown="0">
  <autoFilter ref="AG5:AI18"/>
  <tableColumns count="3">
    <tableColumn id="1" name="I [A]"/>
    <tableColumn id="2" name="T [Nmm]"/>
    <tableColumn id="3" name="T [Nm]">
      <calculatedColumnFormula>AH6/1000*$B$1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17" Type="http://schemas.openxmlformats.org/officeDocument/2006/relationships/table" Target="../tables/table32.xml"/><Relationship Id="rId2" Type="http://schemas.openxmlformats.org/officeDocument/2006/relationships/table" Target="../tables/table17.xml"/><Relationship Id="rId16" Type="http://schemas.openxmlformats.org/officeDocument/2006/relationships/table" Target="../tables/table31.xml"/><Relationship Id="rId1" Type="http://schemas.openxmlformats.org/officeDocument/2006/relationships/drawing" Target="../drawings/drawing2.xml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1"/>
  <sheetViews>
    <sheetView topLeftCell="C7" workbookViewId="0">
      <selection activeCell="D23" sqref="D23:P43"/>
    </sheetView>
  </sheetViews>
  <sheetFormatPr defaultRowHeight="15" x14ac:dyDescent="0.25"/>
  <cols>
    <col min="2" max="2" width="13.140625" customWidth="1"/>
    <col min="6" max="6" width="10.85546875" customWidth="1"/>
    <col min="10" max="10" width="10.85546875" customWidth="1"/>
    <col min="14" max="14" width="10.85546875" customWidth="1"/>
    <col min="18" max="18" width="10.85546875" customWidth="1"/>
    <col min="22" max="22" width="10.85546875" customWidth="1"/>
  </cols>
  <sheetData>
    <row r="1" spans="1:63" x14ac:dyDescent="0.25">
      <c r="A1" t="s">
        <v>5</v>
      </c>
      <c r="B1">
        <v>42</v>
      </c>
    </row>
    <row r="3" spans="1:63" x14ac:dyDescent="0.25">
      <c r="A3" t="s">
        <v>3</v>
      </c>
      <c r="B3">
        <v>0</v>
      </c>
      <c r="E3" t="s">
        <v>3</v>
      </c>
      <c r="F3">
        <v>0.1</v>
      </c>
      <c r="I3" t="s">
        <v>3</v>
      </c>
      <c r="J3">
        <v>0.2</v>
      </c>
      <c r="M3" t="s">
        <v>3</v>
      </c>
      <c r="N3">
        <v>0.3</v>
      </c>
      <c r="Q3" t="s">
        <v>3</v>
      </c>
      <c r="R3">
        <v>0.4</v>
      </c>
      <c r="U3" t="s">
        <v>3</v>
      </c>
      <c r="V3">
        <v>0.5</v>
      </c>
      <c r="Y3" t="s">
        <v>3</v>
      </c>
      <c r="Z3">
        <v>0.6</v>
      </c>
      <c r="AC3" t="s">
        <v>3</v>
      </c>
      <c r="AD3">
        <v>0.7</v>
      </c>
      <c r="AG3" t="s">
        <v>3</v>
      </c>
      <c r="AH3">
        <v>0.8</v>
      </c>
      <c r="AK3" t="s">
        <v>3</v>
      </c>
      <c r="AL3">
        <v>0.9</v>
      </c>
      <c r="AO3" t="s">
        <v>3</v>
      </c>
      <c r="AP3">
        <v>1</v>
      </c>
      <c r="AS3" t="s">
        <v>3</v>
      </c>
      <c r="AT3">
        <v>1.1000000000000001</v>
      </c>
      <c r="AW3" t="s">
        <v>3</v>
      </c>
      <c r="AX3">
        <v>1.2</v>
      </c>
      <c r="BA3" t="s">
        <v>3</v>
      </c>
      <c r="BB3">
        <v>1.3</v>
      </c>
      <c r="BE3" t="s">
        <v>3</v>
      </c>
      <c r="BF3">
        <v>1.4</v>
      </c>
      <c r="BI3" t="s">
        <v>3</v>
      </c>
      <c r="BJ3">
        <v>1.5</v>
      </c>
    </row>
    <row r="5" spans="1:63" x14ac:dyDescent="0.25">
      <c r="A5" t="s">
        <v>1</v>
      </c>
      <c r="B5" t="s">
        <v>0</v>
      </c>
      <c r="C5" t="s">
        <v>2</v>
      </c>
      <c r="E5" t="s">
        <v>1</v>
      </c>
      <c r="F5" t="s">
        <v>0</v>
      </c>
      <c r="G5" t="s">
        <v>2</v>
      </c>
      <c r="I5" t="s">
        <v>1</v>
      </c>
      <c r="J5" t="s">
        <v>0</v>
      </c>
      <c r="K5" t="s">
        <v>2</v>
      </c>
      <c r="M5" t="s">
        <v>1</v>
      </c>
      <c r="N5" t="s">
        <v>0</v>
      </c>
      <c r="O5" t="s">
        <v>2</v>
      </c>
      <c r="Q5" t="s">
        <v>1</v>
      </c>
      <c r="R5" t="s">
        <v>0</v>
      </c>
      <c r="S5" t="s">
        <v>2</v>
      </c>
      <c r="U5" t="s">
        <v>1</v>
      </c>
      <c r="V5" t="s">
        <v>0</v>
      </c>
      <c r="W5" t="s">
        <v>2</v>
      </c>
      <c r="Y5" t="s">
        <v>1</v>
      </c>
      <c r="Z5" t="s">
        <v>0</v>
      </c>
      <c r="AA5" t="s">
        <v>2</v>
      </c>
      <c r="AC5" t="s">
        <v>1</v>
      </c>
      <c r="AD5" t="s">
        <v>0</v>
      </c>
      <c r="AE5" t="s">
        <v>2</v>
      </c>
      <c r="AG5" t="s">
        <v>1</v>
      </c>
      <c r="AH5" t="s">
        <v>0</v>
      </c>
      <c r="AI5" t="s">
        <v>2</v>
      </c>
      <c r="AK5" t="s">
        <v>1</v>
      </c>
      <c r="AL5" t="s">
        <v>0</v>
      </c>
      <c r="AM5" t="s">
        <v>2</v>
      </c>
      <c r="AO5" t="s">
        <v>1</v>
      </c>
      <c r="AP5" t="s">
        <v>0</v>
      </c>
      <c r="AQ5" t="s">
        <v>2</v>
      </c>
      <c r="AS5" t="s">
        <v>1</v>
      </c>
      <c r="AT5" t="s">
        <v>0</v>
      </c>
      <c r="AU5" t="s">
        <v>2</v>
      </c>
      <c r="AW5" t="s">
        <v>1</v>
      </c>
      <c r="AX5" t="s">
        <v>0</v>
      </c>
      <c r="AY5" t="s">
        <v>2</v>
      </c>
      <c r="BA5" t="s">
        <v>1</v>
      </c>
      <c r="BB5" t="s">
        <v>0</v>
      </c>
      <c r="BC5" t="s">
        <v>2</v>
      </c>
      <c r="BE5" t="s">
        <v>1</v>
      </c>
      <c r="BF5" t="s">
        <v>0</v>
      </c>
      <c r="BG5" t="s">
        <v>2</v>
      </c>
      <c r="BI5" t="s">
        <v>1</v>
      </c>
      <c r="BJ5" t="s">
        <v>0</v>
      </c>
      <c r="BK5" t="s">
        <v>2</v>
      </c>
    </row>
    <row r="6" spans="1:63" x14ac:dyDescent="0.25">
      <c r="A6">
        <v>0</v>
      </c>
      <c r="B6">
        <v>123.385857</v>
      </c>
      <c r="C6">
        <f>B6/1000*$B$1</f>
        <v>5.1822059940000003</v>
      </c>
      <c r="E6">
        <v>0</v>
      </c>
      <c r="F6">
        <v>-263.24216999999999</v>
      </c>
      <c r="G6">
        <f>F6/1000*$B$1</f>
        <v>-11.05617114</v>
      </c>
      <c r="I6">
        <v>0</v>
      </c>
      <c r="J6">
        <v>-637.45947999999999</v>
      </c>
      <c r="K6">
        <f>J6/1000*$B$1</f>
        <v>-26.77329816</v>
      </c>
      <c r="M6">
        <v>0</v>
      </c>
      <c r="N6">
        <v>-28.337866999999999</v>
      </c>
      <c r="O6">
        <f>N6/1000*$B$1</f>
        <v>-1.1901904139999999</v>
      </c>
      <c r="Q6">
        <v>0</v>
      </c>
      <c r="R6">
        <v>431.83558599999998</v>
      </c>
      <c r="S6">
        <f>R6/1000*$B$1</f>
        <v>18.137094611999999</v>
      </c>
      <c r="U6">
        <v>0</v>
      </c>
      <c r="V6">
        <v>193.137272</v>
      </c>
      <c r="W6">
        <f>V6/1000*$B$1</f>
        <v>8.1117654239999997</v>
      </c>
      <c r="Y6">
        <v>0</v>
      </c>
      <c r="Z6">
        <v>-169.02229</v>
      </c>
      <c r="AA6">
        <f>Z6/1000*$B$1</f>
        <v>-7.0989361799999999</v>
      </c>
      <c r="AC6">
        <v>0</v>
      </c>
      <c r="AD6">
        <v>284.981177</v>
      </c>
      <c r="AE6">
        <f>AD6/1000*$B$1</f>
        <v>11.969209434000001</v>
      </c>
      <c r="AG6">
        <v>0</v>
      </c>
      <c r="AH6">
        <v>806.72653400000002</v>
      </c>
      <c r="AI6">
        <f>AH6/1000*$B$1</f>
        <v>33.882514428</v>
      </c>
      <c r="AK6">
        <v>0</v>
      </c>
      <c r="AL6">
        <v>592.04980599999999</v>
      </c>
      <c r="AM6">
        <f>AL6/1000*$B$1</f>
        <v>24.866091852</v>
      </c>
      <c r="AO6">
        <v>0</v>
      </c>
      <c r="AP6">
        <v>9.7163951199999996</v>
      </c>
      <c r="AQ6">
        <f>AP6/1000*$B$1</f>
        <v>0.40808859504</v>
      </c>
      <c r="AS6">
        <v>0</v>
      </c>
      <c r="AT6">
        <v>-530.02545999999995</v>
      </c>
      <c r="AU6">
        <f>AT6/1000*$B$1</f>
        <v>-22.261069319999997</v>
      </c>
      <c r="AW6">
        <v>0</v>
      </c>
      <c r="AX6">
        <v>-649.48199</v>
      </c>
      <c r="AY6">
        <f>AX6/1000*$B$1</f>
        <v>-27.278243579999998</v>
      </c>
      <c r="BA6">
        <v>0</v>
      </c>
      <c r="BB6">
        <v>-256.30835000000002</v>
      </c>
      <c r="BC6">
        <f>BB6/1000*$B$1</f>
        <v>-10.7649507</v>
      </c>
      <c r="BE6">
        <v>0</v>
      </c>
      <c r="BF6">
        <v>233.86108999999999</v>
      </c>
      <c r="BG6">
        <f>BF6/1000*$B$1</f>
        <v>9.8221657799999988</v>
      </c>
      <c r="BI6">
        <v>0</v>
      </c>
      <c r="BJ6">
        <v>-73.425640000000001</v>
      </c>
      <c r="BK6">
        <f>BJ6/1000*$B$1</f>
        <v>-3.08387688</v>
      </c>
    </row>
    <row r="7" spans="1:63" x14ac:dyDescent="0.25">
      <c r="A7">
        <v>2.5</v>
      </c>
      <c r="B7">
        <v>-1023.6496</v>
      </c>
      <c r="C7">
        <f t="shared" ref="C7:C13" si="0">B7/1000*$B$1</f>
        <v>-42.9932832</v>
      </c>
      <c r="E7">
        <v>2.5</v>
      </c>
      <c r="F7">
        <v>-1369.8186000000001</v>
      </c>
      <c r="G7">
        <f t="shared" ref="G7:G13" si="1">F7/1000*$B$1</f>
        <v>-57.532381200000003</v>
      </c>
      <c r="I7">
        <v>2.5</v>
      </c>
      <c r="J7">
        <v>-1641.0694000000001</v>
      </c>
      <c r="K7">
        <f t="shared" ref="K7:K13" si="2">J7/1000*$B$1</f>
        <v>-68.92491480000001</v>
      </c>
      <c r="M7">
        <v>2.5</v>
      </c>
      <c r="N7">
        <v>-798.66376000000002</v>
      </c>
      <c r="O7">
        <f t="shared" ref="O7:O13" si="3">N7/1000*$B$1</f>
        <v>-33.54387792</v>
      </c>
      <c r="Q7">
        <v>2.5</v>
      </c>
      <c r="R7">
        <v>23.8939588</v>
      </c>
      <c r="S7">
        <f t="shared" ref="S7:S13" si="4">R7/1000*$B$1</f>
        <v>1.0035462695999999</v>
      </c>
      <c r="U7">
        <v>2.5</v>
      </c>
      <c r="V7">
        <v>188.695908</v>
      </c>
      <c r="W7">
        <f t="shared" ref="W7:W13" si="5">V7/1000*$B$1</f>
        <v>7.9252281359999994</v>
      </c>
      <c r="Y7">
        <v>2.5</v>
      </c>
      <c r="Z7">
        <v>239.72620000000001</v>
      </c>
      <c r="AA7">
        <f t="shared" ref="AA7:AA18" si="6">Z7/1000*$B$1</f>
        <v>10.0685004</v>
      </c>
      <c r="AC7">
        <v>2.5</v>
      </c>
      <c r="AD7">
        <v>1046.2162800000001</v>
      </c>
      <c r="AE7">
        <f t="shared" ref="AE7:AE18" si="7">AD7/1000*$B$1</f>
        <v>43.941083760000005</v>
      </c>
      <c r="AG7">
        <v>2.5</v>
      </c>
      <c r="AH7">
        <v>1796.1924200000001</v>
      </c>
      <c r="AI7">
        <f t="shared" ref="AI7:AI18" si="8">AH7/1000*$B$1</f>
        <v>75.440081640000002</v>
      </c>
      <c r="AK7">
        <v>2.5</v>
      </c>
      <c r="AL7">
        <v>1690.28126</v>
      </c>
      <c r="AM7">
        <f t="shared" ref="AM7:AM18" si="9">AL7/1000*$B$1</f>
        <v>70.991812920000001</v>
      </c>
      <c r="AO7">
        <v>2.5</v>
      </c>
      <c r="AP7">
        <v>1139.75812</v>
      </c>
      <c r="AQ7">
        <f t="shared" ref="AQ7:AQ18" si="10">AP7/1000*$B$1</f>
        <v>47.869841039999997</v>
      </c>
      <c r="AS7">
        <v>2.5</v>
      </c>
      <c r="AT7">
        <v>571.45572100000004</v>
      </c>
      <c r="AU7">
        <f t="shared" ref="AU7:AU18" si="11">AT7/1000*$B$1</f>
        <v>24.001140282000005</v>
      </c>
      <c r="AW7">
        <v>2.5</v>
      </c>
      <c r="AX7">
        <v>348.30728399999998</v>
      </c>
      <c r="AY7">
        <f t="shared" ref="AY7:AY18" si="12">AX7/1000*$B$1</f>
        <v>14.628905928</v>
      </c>
      <c r="BA7">
        <v>2.5</v>
      </c>
      <c r="BB7">
        <v>514.17016799999999</v>
      </c>
      <c r="BC7">
        <f t="shared" ref="BC7:BC18" si="13">BB7/1000*$B$1</f>
        <v>21.595147056000002</v>
      </c>
      <c r="BE7">
        <v>2.5</v>
      </c>
      <c r="BF7">
        <v>635.91212900000005</v>
      </c>
      <c r="BG7">
        <f t="shared" ref="BG7:BG18" si="14">BF7/1000*$B$1</f>
        <v>26.708309418000002</v>
      </c>
      <c r="BI7">
        <v>2.5</v>
      </c>
      <c r="BJ7">
        <v>-70.403385999999998</v>
      </c>
      <c r="BK7">
        <f t="shared" ref="BK7:BK18" si="15">BJ7/1000*$B$1</f>
        <v>-2.956942212</v>
      </c>
    </row>
    <row r="8" spans="1:63" x14ac:dyDescent="0.25">
      <c r="A8">
        <v>5</v>
      </c>
      <c r="B8">
        <v>-2170.2341000000001</v>
      </c>
      <c r="C8">
        <f t="shared" si="0"/>
        <v>-91.149832200000006</v>
      </c>
      <c r="E8">
        <v>5</v>
      </c>
      <c r="F8">
        <v>-2471.9059999999999</v>
      </c>
      <c r="G8">
        <f t="shared" si="1"/>
        <v>-103.820052</v>
      </c>
      <c r="I8">
        <v>5</v>
      </c>
      <c r="J8">
        <v>-2634.1282999999999</v>
      </c>
      <c r="K8">
        <f t="shared" si="2"/>
        <v>-110.6333886</v>
      </c>
      <c r="M8">
        <v>5</v>
      </c>
      <c r="N8">
        <v>-1566.3149000000001</v>
      </c>
      <c r="O8">
        <f t="shared" si="3"/>
        <v>-65.785225800000006</v>
      </c>
      <c r="Q8">
        <v>5</v>
      </c>
      <c r="R8">
        <v>-383.60307999999998</v>
      </c>
      <c r="S8">
        <f t="shared" si="4"/>
        <v>-16.111329359999999</v>
      </c>
      <c r="U8">
        <v>5</v>
      </c>
      <c r="V8">
        <v>185.38365899999999</v>
      </c>
      <c r="W8">
        <f t="shared" si="5"/>
        <v>7.7861136780000004</v>
      </c>
      <c r="Y8">
        <v>5</v>
      </c>
      <c r="Z8">
        <v>647.45018800000003</v>
      </c>
      <c r="AA8">
        <f t="shared" si="6"/>
        <v>27.192907895999998</v>
      </c>
      <c r="AC8">
        <v>5</v>
      </c>
      <c r="AD8">
        <v>1804.7791</v>
      </c>
      <c r="AE8">
        <f t="shared" si="7"/>
        <v>75.800722199999996</v>
      </c>
      <c r="AG8">
        <v>5</v>
      </c>
      <c r="AH8">
        <v>2775.4766</v>
      </c>
      <c r="AI8">
        <f t="shared" si="8"/>
        <v>116.57001720000001</v>
      </c>
      <c r="AK8">
        <v>5</v>
      </c>
      <c r="AL8">
        <v>2782.35817</v>
      </c>
      <c r="AM8">
        <f t="shared" si="9"/>
        <v>116.85904314000001</v>
      </c>
      <c r="AO8">
        <v>5</v>
      </c>
      <c r="AP8">
        <v>2269.2401199999999</v>
      </c>
      <c r="AQ8">
        <f t="shared" si="10"/>
        <v>95.308085040000009</v>
      </c>
      <c r="AS8">
        <v>5</v>
      </c>
      <c r="AT8">
        <v>1675.9596300000001</v>
      </c>
      <c r="AU8">
        <f t="shared" si="11"/>
        <v>70.39030446000001</v>
      </c>
      <c r="AW8">
        <v>5</v>
      </c>
      <c r="AX8">
        <v>1348.7576100000001</v>
      </c>
      <c r="AY8">
        <f t="shared" si="12"/>
        <v>56.64781962</v>
      </c>
      <c r="BA8">
        <v>5</v>
      </c>
      <c r="BB8">
        <v>1283.0053</v>
      </c>
      <c r="BC8">
        <f t="shared" si="13"/>
        <v>53.886222600000004</v>
      </c>
      <c r="BE8">
        <v>5</v>
      </c>
      <c r="BF8">
        <v>1039.2341899999999</v>
      </c>
      <c r="BG8">
        <f t="shared" si="14"/>
        <v>43.647835979999996</v>
      </c>
      <c r="BI8">
        <v>5</v>
      </c>
      <c r="BJ8">
        <v>-69.944924999999998</v>
      </c>
      <c r="BK8">
        <f t="shared" si="15"/>
        <v>-2.9376868499999995</v>
      </c>
    </row>
    <row r="9" spans="1:63" x14ac:dyDescent="0.25">
      <c r="A9">
        <v>7.5</v>
      </c>
      <c r="B9">
        <v>-3313.3692999999998</v>
      </c>
      <c r="C9">
        <f t="shared" si="0"/>
        <v>-139.16151059999999</v>
      </c>
      <c r="E9">
        <v>7.5</v>
      </c>
      <c r="F9">
        <v>-3568.634</v>
      </c>
      <c r="G9">
        <f t="shared" si="1"/>
        <v>-149.88262799999998</v>
      </c>
      <c r="I9">
        <v>7.5</v>
      </c>
      <c r="J9">
        <v>-3615.5459000000001</v>
      </c>
      <c r="K9">
        <f t="shared" si="2"/>
        <v>-151.8529278</v>
      </c>
      <c r="M9">
        <v>7.5</v>
      </c>
      <c r="N9">
        <v>-2327.7505000000001</v>
      </c>
      <c r="O9">
        <f t="shared" si="3"/>
        <v>-97.765521000000007</v>
      </c>
      <c r="Q9">
        <v>7.5</v>
      </c>
      <c r="R9">
        <v>-790.78970000000004</v>
      </c>
      <c r="S9">
        <f t="shared" si="4"/>
        <v>-33.213167400000003</v>
      </c>
      <c r="U9">
        <v>7.5</v>
      </c>
      <c r="V9">
        <v>181.695245</v>
      </c>
      <c r="W9">
        <f t="shared" si="5"/>
        <v>7.6312002900000007</v>
      </c>
      <c r="Y9">
        <v>7.5</v>
      </c>
      <c r="Z9">
        <v>1054.6057499999999</v>
      </c>
      <c r="AA9">
        <f t="shared" si="6"/>
        <v>44.293441499999993</v>
      </c>
      <c r="AC9">
        <v>7.5</v>
      </c>
      <c r="AD9">
        <v>2557.8416099999999</v>
      </c>
      <c r="AE9">
        <f t="shared" si="7"/>
        <v>107.42934762</v>
      </c>
      <c r="AG9">
        <v>7.5</v>
      </c>
      <c r="AH9">
        <v>3745.7173299999999</v>
      </c>
      <c r="AI9">
        <f t="shared" si="8"/>
        <v>157.32012785999999</v>
      </c>
      <c r="AK9">
        <v>7.5</v>
      </c>
      <c r="AL9">
        <v>3868.0414099999998</v>
      </c>
      <c r="AM9">
        <f t="shared" si="9"/>
        <v>162.45773922000001</v>
      </c>
      <c r="AO9">
        <v>7.5</v>
      </c>
      <c r="AP9">
        <v>3396.0486000000001</v>
      </c>
      <c r="AQ9">
        <f t="shared" si="10"/>
        <v>142.63404119999998</v>
      </c>
      <c r="AS9">
        <v>7.5</v>
      </c>
      <c r="AT9">
        <v>2777.8307</v>
      </c>
      <c r="AU9">
        <f t="shared" si="11"/>
        <v>116.6688894</v>
      </c>
      <c r="AW9">
        <v>7.5</v>
      </c>
      <c r="AX9">
        <v>2342.4766</v>
      </c>
      <c r="AY9">
        <f t="shared" si="12"/>
        <v>98.384017200000002</v>
      </c>
      <c r="BA9">
        <v>7.5</v>
      </c>
      <c r="BB9">
        <v>2044.2598</v>
      </c>
      <c r="BC9">
        <f t="shared" si="13"/>
        <v>85.858911599999999</v>
      </c>
      <c r="BE9">
        <v>7.5</v>
      </c>
      <c r="BF9">
        <v>1439.74909</v>
      </c>
      <c r="BG9">
        <f t="shared" si="14"/>
        <v>60.469461780000003</v>
      </c>
      <c r="BI9">
        <v>7.5</v>
      </c>
      <c r="BJ9">
        <v>-70.894582999999997</v>
      </c>
      <c r="BK9">
        <f t="shared" si="15"/>
        <v>-2.9775724859999997</v>
      </c>
    </row>
    <row r="10" spans="1:63" x14ac:dyDescent="0.25">
      <c r="A10">
        <v>10</v>
      </c>
      <c r="B10">
        <v>-4445.8859000000002</v>
      </c>
      <c r="C10">
        <f t="shared" si="0"/>
        <v>-186.72720780000003</v>
      </c>
      <c r="E10">
        <v>10</v>
      </c>
      <c r="F10">
        <v>-4656.0420000000004</v>
      </c>
      <c r="G10">
        <f t="shared" si="1"/>
        <v>-195.553764</v>
      </c>
      <c r="I10">
        <v>10</v>
      </c>
      <c r="J10">
        <v>-4587.8472000000002</v>
      </c>
      <c r="K10">
        <f t="shared" si="2"/>
        <v>-192.68958240000003</v>
      </c>
      <c r="M10">
        <v>10</v>
      </c>
      <c r="N10">
        <v>-3081.0758000000001</v>
      </c>
      <c r="O10">
        <f t="shared" si="3"/>
        <v>-129.40518360000002</v>
      </c>
      <c r="Q10">
        <v>10</v>
      </c>
      <c r="R10">
        <v>-1197.2739999999999</v>
      </c>
      <c r="S10">
        <f t="shared" si="4"/>
        <v>-50.285508</v>
      </c>
      <c r="U10">
        <v>10</v>
      </c>
      <c r="V10">
        <v>177.315561</v>
      </c>
      <c r="W10">
        <f t="shared" si="5"/>
        <v>7.4472535620000002</v>
      </c>
      <c r="Y10">
        <v>10</v>
      </c>
      <c r="Z10">
        <v>1461.4709399999999</v>
      </c>
      <c r="AA10">
        <f t="shared" si="6"/>
        <v>61.381779479999992</v>
      </c>
      <c r="AC10">
        <v>10</v>
      </c>
      <c r="AD10">
        <v>3302.62437</v>
      </c>
      <c r="AE10">
        <f t="shared" si="7"/>
        <v>138.71022354000002</v>
      </c>
      <c r="AG10">
        <v>10</v>
      </c>
      <c r="AH10">
        <v>4707.3919500000002</v>
      </c>
      <c r="AI10">
        <f t="shared" si="8"/>
        <v>197.71046189999998</v>
      </c>
      <c r="AK10">
        <v>10</v>
      </c>
      <c r="AL10">
        <v>4943.24982</v>
      </c>
      <c r="AM10">
        <f t="shared" si="9"/>
        <v>207.61649244</v>
      </c>
      <c r="AO10">
        <v>10</v>
      </c>
      <c r="AP10">
        <v>4513.14167</v>
      </c>
      <c r="AQ10">
        <f t="shared" si="10"/>
        <v>189.55195013999997</v>
      </c>
      <c r="AS10">
        <v>10</v>
      </c>
      <c r="AT10">
        <v>3865.8982299999998</v>
      </c>
      <c r="AU10">
        <f t="shared" si="11"/>
        <v>162.36772565999999</v>
      </c>
      <c r="AW10">
        <v>10</v>
      </c>
      <c r="AX10">
        <v>3313.48335</v>
      </c>
      <c r="AY10">
        <f t="shared" si="12"/>
        <v>139.16630069999999</v>
      </c>
      <c r="BA10">
        <v>10</v>
      </c>
      <c r="BB10">
        <v>2776.4348300000001</v>
      </c>
      <c r="BC10">
        <f t="shared" si="13"/>
        <v>116.61026286000002</v>
      </c>
      <c r="BE10">
        <v>10</v>
      </c>
      <c r="BF10">
        <v>1817.53667</v>
      </c>
      <c r="BG10">
        <f t="shared" si="14"/>
        <v>76.336540139999997</v>
      </c>
      <c r="BI10">
        <v>10</v>
      </c>
      <c r="BJ10">
        <v>-70.826977999999997</v>
      </c>
      <c r="BK10">
        <f t="shared" si="15"/>
        <v>-2.9747330760000001</v>
      </c>
    </row>
    <row r="11" spans="1:63" x14ac:dyDescent="0.25">
      <c r="A11">
        <v>12.5</v>
      </c>
      <c r="B11">
        <v>-5552.7565999999997</v>
      </c>
      <c r="C11">
        <f t="shared" si="0"/>
        <v>-233.21577719999999</v>
      </c>
      <c r="E11">
        <v>12.5</v>
      </c>
      <c r="F11">
        <v>-5724.8994000000002</v>
      </c>
      <c r="G11">
        <f t="shared" si="1"/>
        <v>-240.44577480000001</v>
      </c>
      <c r="I11">
        <v>12.5</v>
      </c>
      <c r="J11">
        <v>-5547.5254000000004</v>
      </c>
      <c r="K11">
        <f t="shared" si="2"/>
        <v>-232.99606680000002</v>
      </c>
      <c r="M11">
        <v>12.5</v>
      </c>
      <c r="N11">
        <v>-3823.2426999999998</v>
      </c>
      <c r="O11">
        <f t="shared" si="3"/>
        <v>-160.57619339999999</v>
      </c>
      <c r="Q11">
        <v>12.5</v>
      </c>
      <c r="R11">
        <v>-1601.923</v>
      </c>
      <c r="S11">
        <f t="shared" si="4"/>
        <v>-67.280766</v>
      </c>
      <c r="U11">
        <v>12.5</v>
      </c>
      <c r="V11">
        <v>172.498627</v>
      </c>
      <c r="W11">
        <f t="shared" si="5"/>
        <v>7.2449423339999992</v>
      </c>
      <c r="Y11">
        <v>12.5</v>
      </c>
      <c r="Z11">
        <v>1866.3481300000001</v>
      </c>
      <c r="AA11">
        <f t="shared" si="6"/>
        <v>78.386621460000001</v>
      </c>
      <c r="AC11">
        <v>12.5</v>
      </c>
      <c r="AD11">
        <v>4034.8456999999999</v>
      </c>
      <c r="AE11">
        <f t="shared" si="7"/>
        <v>169.4635194</v>
      </c>
      <c r="AG11">
        <v>12.5</v>
      </c>
      <c r="AH11">
        <v>5653.7526500000004</v>
      </c>
      <c r="AI11">
        <f t="shared" si="8"/>
        <v>237.45761130000002</v>
      </c>
      <c r="AK11">
        <v>12.5</v>
      </c>
      <c r="AL11">
        <v>6000.5482199999997</v>
      </c>
      <c r="AM11">
        <f t="shared" si="9"/>
        <v>252.02302523999998</v>
      </c>
      <c r="AO11">
        <v>12.5</v>
      </c>
      <c r="AP11">
        <v>5605.0953</v>
      </c>
      <c r="AQ11">
        <f t="shared" si="10"/>
        <v>235.4140026</v>
      </c>
      <c r="AS11">
        <v>12.5</v>
      </c>
      <c r="AT11">
        <v>4910.2666200000003</v>
      </c>
      <c r="AU11">
        <f t="shared" si="11"/>
        <v>206.23119804000004</v>
      </c>
      <c r="AW11">
        <v>12.5</v>
      </c>
      <c r="AX11">
        <v>4202.54342</v>
      </c>
      <c r="AY11">
        <f t="shared" si="12"/>
        <v>176.50682363999999</v>
      </c>
      <c r="BA11">
        <v>12.5</v>
      </c>
      <c r="BB11">
        <v>3392.7041800000002</v>
      </c>
      <c r="BC11">
        <f t="shared" si="13"/>
        <v>142.49357556000001</v>
      </c>
      <c r="BE11">
        <v>12.5</v>
      </c>
      <c r="BF11">
        <v>2111.06306</v>
      </c>
      <c r="BG11">
        <f t="shared" si="14"/>
        <v>88.664648519999986</v>
      </c>
      <c r="BI11">
        <v>12.5</v>
      </c>
      <c r="BJ11">
        <v>-69.689790000000002</v>
      </c>
      <c r="BK11">
        <f t="shared" si="15"/>
        <v>-2.9269711800000002</v>
      </c>
    </row>
    <row r="12" spans="1:63" x14ac:dyDescent="0.25">
      <c r="A12">
        <v>15</v>
      </c>
      <c r="B12">
        <v>-6578.5159000000003</v>
      </c>
      <c r="C12">
        <f t="shared" si="0"/>
        <v>-276.2976678</v>
      </c>
      <c r="E12">
        <v>15</v>
      </c>
      <c r="F12">
        <v>-6750.6001999999999</v>
      </c>
      <c r="G12">
        <f t="shared" si="1"/>
        <v>-283.5252084</v>
      </c>
      <c r="I12">
        <v>15</v>
      </c>
      <c r="J12">
        <v>-6481.4426999999996</v>
      </c>
      <c r="K12">
        <f t="shared" si="2"/>
        <v>-272.22059339999998</v>
      </c>
      <c r="M12">
        <v>15</v>
      </c>
      <c r="N12">
        <v>-4546.5510000000004</v>
      </c>
      <c r="O12">
        <f t="shared" si="3"/>
        <v>-190.955142</v>
      </c>
      <c r="Q12">
        <v>15</v>
      </c>
      <c r="R12">
        <v>-2001.941</v>
      </c>
      <c r="S12">
        <f t="shared" si="4"/>
        <v>-84.081521999999993</v>
      </c>
      <c r="U12">
        <v>15</v>
      </c>
      <c r="V12">
        <v>167.49516399999999</v>
      </c>
      <c r="W12">
        <f t="shared" si="5"/>
        <v>7.0347968879999998</v>
      </c>
      <c r="Y12">
        <v>15</v>
      </c>
      <c r="Z12">
        <v>2266.2476799999999</v>
      </c>
      <c r="AA12">
        <f t="shared" si="6"/>
        <v>95.182402559999986</v>
      </c>
      <c r="AC12">
        <v>15</v>
      </c>
      <c r="AD12">
        <v>4746.3939399999999</v>
      </c>
      <c r="AE12">
        <f t="shared" si="7"/>
        <v>199.34854547999998</v>
      </c>
      <c r="AG12">
        <v>15</v>
      </c>
      <c r="AH12">
        <v>6573.2446600000003</v>
      </c>
      <c r="AI12">
        <f t="shared" si="8"/>
        <v>276.07627572000001</v>
      </c>
      <c r="AK12">
        <v>15</v>
      </c>
      <c r="AL12">
        <v>7017.6804199999997</v>
      </c>
      <c r="AM12">
        <f t="shared" si="9"/>
        <v>294.74257763999998</v>
      </c>
      <c r="AO12">
        <v>15</v>
      </c>
      <c r="AP12">
        <v>6616.1963400000004</v>
      </c>
      <c r="AQ12">
        <f t="shared" si="10"/>
        <v>277.88024627999999</v>
      </c>
      <c r="AS12">
        <v>15</v>
      </c>
      <c r="AT12">
        <v>5793.0741699999999</v>
      </c>
      <c r="AU12">
        <f t="shared" si="11"/>
        <v>243.30911513999999</v>
      </c>
      <c r="AW12">
        <v>15</v>
      </c>
      <c r="AX12">
        <v>4873.9224100000001</v>
      </c>
      <c r="AY12">
        <f t="shared" si="12"/>
        <v>204.70474122000002</v>
      </c>
      <c r="BA12">
        <v>15</v>
      </c>
      <c r="BB12">
        <v>3841.4966899999999</v>
      </c>
      <c r="BC12">
        <f t="shared" si="13"/>
        <v>161.34286098000001</v>
      </c>
      <c r="BE12">
        <v>15</v>
      </c>
      <c r="BF12">
        <v>2326.9210200000002</v>
      </c>
      <c r="BG12">
        <f t="shared" si="14"/>
        <v>97.730682840000014</v>
      </c>
      <c r="BI12">
        <v>15</v>
      </c>
      <c r="BJ12">
        <v>-68.117998</v>
      </c>
      <c r="BK12">
        <f t="shared" si="15"/>
        <v>-2.860955916</v>
      </c>
    </row>
    <row r="13" spans="1:63" x14ac:dyDescent="0.25">
      <c r="A13">
        <v>16</v>
      </c>
      <c r="B13">
        <v>-6928.8981000000003</v>
      </c>
      <c r="C13">
        <f t="shared" si="0"/>
        <v>-291.01372020000002</v>
      </c>
      <c r="E13">
        <v>16</v>
      </c>
      <c r="F13">
        <v>-7132.1062000000002</v>
      </c>
      <c r="G13">
        <f t="shared" si="1"/>
        <v>-299.54846040000001</v>
      </c>
      <c r="I13">
        <v>16</v>
      </c>
      <c r="J13">
        <v>-6840.9229999999998</v>
      </c>
      <c r="K13">
        <f t="shared" si="2"/>
        <v>-287.31876599999998</v>
      </c>
      <c r="M13">
        <v>16</v>
      </c>
      <c r="N13">
        <v>-4828.0065999999997</v>
      </c>
      <c r="O13">
        <f t="shared" si="3"/>
        <v>-202.77627720000001</v>
      </c>
      <c r="Q13">
        <v>16</v>
      </c>
      <c r="R13">
        <v>-2159.0165999999999</v>
      </c>
      <c r="S13">
        <f t="shared" si="4"/>
        <v>-90.678697199999988</v>
      </c>
      <c r="U13">
        <v>16</v>
      </c>
      <c r="V13">
        <v>165.30523400000001</v>
      </c>
      <c r="W13">
        <f t="shared" si="5"/>
        <v>6.9428198280000011</v>
      </c>
      <c r="Y13">
        <v>16</v>
      </c>
      <c r="Z13">
        <v>2422.9683</v>
      </c>
      <c r="AA13">
        <f t="shared" si="6"/>
        <v>101.76466859999999</v>
      </c>
      <c r="AC13">
        <v>16</v>
      </c>
      <c r="AD13">
        <v>5023.0543200000002</v>
      </c>
      <c r="AE13">
        <f t="shared" si="7"/>
        <v>210.96828144</v>
      </c>
      <c r="AG13">
        <v>16</v>
      </c>
      <c r="AH13">
        <v>6926.9846699999998</v>
      </c>
      <c r="AI13">
        <f t="shared" si="8"/>
        <v>290.93335614</v>
      </c>
      <c r="AK13">
        <v>16</v>
      </c>
      <c r="AL13">
        <v>7396.4210000000003</v>
      </c>
      <c r="AM13">
        <f t="shared" si="9"/>
        <v>310.64968199999998</v>
      </c>
      <c r="AO13">
        <v>16</v>
      </c>
      <c r="AP13">
        <v>6961.1411500000004</v>
      </c>
      <c r="AQ13">
        <f t="shared" si="10"/>
        <v>292.36792830000002</v>
      </c>
      <c r="AS13">
        <v>16</v>
      </c>
      <c r="AT13">
        <v>6073.6744500000004</v>
      </c>
      <c r="AU13">
        <f t="shared" si="11"/>
        <v>255.09432690000003</v>
      </c>
      <c r="AW13">
        <v>16</v>
      </c>
      <c r="AX13">
        <v>5094.2591599999996</v>
      </c>
      <c r="AY13">
        <f t="shared" si="12"/>
        <v>213.95888472000001</v>
      </c>
      <c r="BA13">
        <v>16</v>
      </c>
      <c r="BB13">
        <v>3995.7780699999998</v>
      </c>
      <c r="BC13">
        <f t="shared" si="13"/>
        <v>167.82267893999997</v>
      </c>
      <c r="BE13">
        <v>16</v>
      </c>
      <c r="BF13">
        <v>2402.1699400000002</v>
      </c>
      <c r="BG13">
        <f t="shared" si="14"/>
        <v>100.89113748000001</v>
      </c>
      <c r="BI13">
        <v>16</v>
      </c>
      <c r="BJ13">
        <v>-67.458190999999999</v>
      </c>
      <c r="BK13">
        <f t="shared" si="15"/>
        <v>-2.8332440220000001</v>
      </c>
    </row>
    <row r="14" spans="1:63" x14ac:dyDescent="0.25">
      <c r="A14">
        <v>17.5</v>
      </c>
      <c r="B14">
        <v>-7373.4297999999999</v>
      </c>
      <c r="C14">
        <f>B14/1000*$B$1</f>
        <v>-309.68405160000003</v>
      </c>
      <c r="E14">
        <v>17.5</v>
      </c>
      <c r="F14">
        <v>-7635.3307999999997</v>
      </c>
      <c r="G14">
        <f t="shared" ref="G14:G16" si="16">F14/1000*$B$1</f>
        <v>-320.68389359999998</v>
      </c>
      <c r="I14">
        <v>17.5</v>
      </c>
      <c r="J14">
        <v>-7346.4835999999996</v>
      </c>
      <c r="K14">
        <f t="shared" ref="K14:K16" si="17">J14/1000*$B$1</f>
        <v>-308.55231120000002</v>
      </c>
      <c r="M14">
        <v>17.5</v>
      </c>
      <c r="N14">
        <v>-5235.1336000000001</v>
      </c>
      <c r="O14">
        <f t="shared" ref="O14:O16" si="18">N14/1000*$B$1</f>
        <v>-219.87561120000001</v>
      </c>
      <c r="Q14">
        <v>17.5</v>
      </c>
      <c r="R14">
        <v>-2388.3422</v>
      </c>
      <c r="S14">
        <f t="shared" ref="S14:S16" si="19">R14/1000*$B$1</f>
        <v>-100.31037239999999</v>
      </c>
      <c r="U14">
        <v>17.5</v>
      </c>
      <c r="V14">
        <v>162.09856099999999</v>
      </c>
      <c r="W14">
        <f t="shared" ref="W14:W16" si="20">V14/1000*$B$1</f>
        <v>6.808139562</v>
      </c>
      <c r="Y14">
        <v>17.5</v>
      </c>
      <c r="Z14">
        <v>2651.8374399999998</v>
      </c>
      <c r="AA14">
        <f t="shared" si="6"/>
        <v>111.37717248</v>
      </c>
      <c r="AC14">
        <v>17.5</v>
      </c>
      <c r="AD14">
        <v>5422.9138999999996</v>
      </c>
      <c r="AE14">
        <f t="shared" si="7"/>
        <v>227.76238379999998</v>
      </c>
      <c r="AG14">
        <v>17.5</v>
      </c>
      <c r="AH14">
        <v>7424.3564699999997</v>
      </c>
      <c r="AI14">
        <f t="shared" si="8"/>
        <v>311.82297173999996</v>
      </c>
      <c r="AK14">
        <v>17.5</v>
      </c>
      <c r="AL14">
        <v>7896.1734999999999</v>
      </c>
      <c r="AM14">
        <f t="shared" si="9"/>
        <v>331.63928699999997</v>
      </c>
      <c r="AO14">
        <v>17.5</v>
      </c>
      <c r="AP14">
        <v>7398.7507400000004</v>
      </c>
      <c r="AQ14">
        <f t="shared" si="10"/>
        <v>310.74753108000004</v>
      </c>
      <c r="AS14">
        <v>17.5</v>
      </c>
      <c r="AT14">
        <v>6446.2105300000003</v>
      </c>
      <c r="AU14">
        <f t="shared" si="11"/>
        <v>270.74084226000002</v>
      </c>
      <c r="AW14">
        <v>17.5</v>
      </c>
      <c r="AX14">
        <v>5396.2376400000003</v>
      </c>
      <c r="AY14">
        <f t="shared" si="12"/>
        <v>226.64198088000003</v>
      </c>
      <c r="BA14">
        <v>17.5</v>
      </c>
      <c r="BB14">
        <v>4209.8371399999996</v>
      </c>
      <c r="BC14">
        <f t="shared" si="13"/>
        <v>176.81315987999997</v>
      </c>
      <c r="BE14">
        <v>17.5</v>
      </c>
      <c r="BF14">
        <v>2506.4906000000001</v>
      </c>
      <c r="BG14">
        <f t="shared" si="14"/>
        <v>105.27260520000002</v>
      </c>
      <c r="BI14">
        <v>17.5</v>
      </c>
      <c r="BJ14">
        <v>-66.603982000000002</v>
      </c>
      <c r="BK14">
        <f t="shared" si="15"/>
        <v>-2.7973672440000001</v>
      </c>
    </row>
    <row r="15" spans="1:63" x14ac:dyDescent="0.25">
      <c r="A15">
        <v>20</v>
      </c>
      <c r="B15">
        <v>-7992.1749</v>
      </c>
      <c r="C15">
        <f>B15/1000*$B$1</f>
        <v>-335.67134579999998</v>
      </c>
      <c r="E15">
        <v>20</v>
      </c>
      <c r="F15">
        <v>-8294.8515000000007</v>
      </c>
      <c r="G15">
        <f t="shared" si="16"/>
        <v>-348.38376299999999</v>
      </c>
      <c r="I15">
        <v>20</v>
      </c>
      <c r="J15">
        <v>-8022.3606</v>
      </c>
      <c r="K15">
        <f t="shared" si="17"/>
        <v>-336.93914520000004</v>
      </c>
      <c r="M15">
        <v>20</v>
      </c>
      <c r="N15">
        <v>-5817.4011</v>
      </c>
      <c r="O15">
        <f t="shared" si="18"/>
        <v>-244.3308462</v>
      </c>
      <c r="Q15">
        <v>20</v>
      </c>
      <c r="R15">
        <v>-2729.7395000000001</v>
      </c>
      <c r="S15">
        <f t="shared" si="19"/>
        <v>-114.64905899999999</v>
      </c>
      <c r="U15">
        <v>20</v>
      </c>
      <c r="V15">
        <v>157.37284099999999</v>
      </c>
      <c r="W15">
        <f t="shared" si="20"/>
        <v>6.6096593219999997</v>
      </c>
      <c r="Y15">
        <v>20</v>
      </c>
      <c r="Z15">
        <v>2992.9534399999998</v>
      </c>
      <c r="AA15">
        <f t="shared" si="6"/>
        <v>125.70404447999999</v>
      </c>
      <c r="AC15">
        <v>20</v>
      </c>
      <c r="AD15">
        <v>5993.7460099999998</v>
      </c>
      <c r="AE15">
        <f t="shared" si="7"/>
        <v>251.73733242</v>
      </c>
      <c r="AG15">
        <v>20</v>
      </c>
      <c r="AH15">
        <v>8090.0937199999998</v>
      </c>
      <c r="AI15">
        <f t="shared" si="8"/>
        <v>339.78393624</v>
      </c>
      <c r="AK15">
        <v>20</v>
      </c>
      <c r="AL15">
        <v>8551.2492399999992</v>
      </c>
      <c r="AM15">
        <f t="shared" si="9"/>
        <v>359.15246807999995</v>
      </c>
      <c r="AO15">
        <v>20</v>
      </c>
      <c r="AP15">
        <v>8008.33752</v>
      </c>
      <c r="AQ15">
        <f t="shared" si="10"/>
        <v>336.35017583999996</v>
      </c>
      <c r="AS15">
        <v>20</v>
      </c>
      <c r="AT15">
        <v>6989.0088699999997</v>
      </c>
      <c r="AU15">
        <f t="shared" si="11"/>
        <v>293.53837253999995</v>
      </c>
      <c r="AW15">
        <v>20</v>
      </c>
      <c r="AX15">
        <v>5844.1158999999998</v>
      </c>
      <c r="AY15">
        <f t="shared" si="12"/>
        <v>245.45286779999998</v>
      </c>
      <c r="BA15">
        <v>20</v>
      </c>
      <c r="BB15">
        <v>4529.77171</v>
      </c>
      <c r="BC15">
        <f t="shared" si="13"/>
        <v>190.25041182000001</v>
      </c>
      <c r="BE15">
        <v>20</v>
      </c>
      <c r="BF15">
        <v>2662.3832299999999</v>
      </c>
      <c r="BG15">
        <f t="shared" si="14"/>
        <v>111.82009566000001</v>
      </c>
      <c r="BI15">
        <v>20</v>
      </c>
      <c r="BJ15">
        <v>-65.210638000000003</v>
      </c>
      <c r="BK15">
        <f t="shared" si="15"/>
        <v>-2.7388467960000002</v>
      </c>
    </row>
    <row r="16" spans="1:63" x14ac:dyDescent="0.25">
      <c r="A16">
        <v>22.5</v>
      </c>
      <c r="B16">
        <v>-8523.5026999999991</v>
      </c>
      <c r="C16">
        <f>B16/1000*$B$1</f>
        <v>-357.9871134</v>
      </c>
      <c r="E16">
        <v>22.5</v>
      </c>
      <c r="F16">
        <v>-8839.7909</v>
      </c>
      <c r="G16">
        <f t="shared" si="16"/>
        <v>-371.27121780000004</v>
      </c>
      <c r="I16">
        <v>22.5</v>
      </c>
      <c r="J16">
        <v>-8548.8876</v>
      </c>
      <c r="K16">
        <f t="shared" si="17"/>
        <v>-359.05327920000002</v>
      </c>
      <c r="M16">
        <v>22.5</v>
      </c>
      <c r="N16">
        <v>-6254.2608</v>
      </c>
      <c r="O16">
        <f t="shared" si="18"/>
        <v>-262.6789536</v>
      </c>
      <c r="Q16">
        <v>22.5</v>
      </c>
      <c r="R16">
        <v>-2985.3434000000002</v>
      </c>
      <c r="S16">
        <f t="shared" si="19"/>
        <v>-125.38442280000001</v>
      </c>
      <c r="U16">
        <v>22.5</v>
      </c>
      <c r="V16">
        <v>153.38981000000001</v>
      </c>
      <c r="W16">
        <f t="shared" si="20"/>
        <v>6.4423720200000005</v>
      </c>
      <c r="Y16">
        <v>22.5</v>
      </c>
      <c r="Z16">
        <v>3248.4998099999998</v>
      </c>
      <c r="AA16">
        <f t="shared" si="6"/>
        <v>136.43699201999999</v>
      </c>
      <c r="AC16">
        <v>22.5</v>
      </c>
      <c r="AD16">
        <v>6422.1603699999996</v>
      </c>
      <c r="AE16">
        <f t="shared" si="7"/>
        <v>269.73073553999996</v>
      </c>
      <c r="AG16">
        <v>22.5</v>
      </c>
      <c r="AH16">
        <v>8609.4790200000007</v>
      </c>
      <c r="AI16">
        <f t="shared" si="8"/>
        <v>361.59811883999998</v>
      </c>
      <c r="AK16">
        <v>22.5</v>
      </c>
      <c r="AL16">
        <v>9093.3158899999999</v>
      </c>
      <c r="AM16">
        <f t="shared" si="9"/>
        <v>381.91926737999995</v>
      </c>
      <c r="AO16">
        <v>22.5</v>
      </c>
      <c r="AP16">
        <v>8531.4468199999992</v>
      </c>
      <c r="AQ16">
        <f t="shared" si="10"/>
        <v>358.32076643999994</v>
      </c>
      <c r="AS16">
        <v>22.5</v>
      </c>
      <c r="AT16">
        <v>7463.5803599999999</v>
      </c>
      <c r="AU16">
        <f t="shared" si="11"/>
        <v>313.47037511999997</v>
      </c>
      <c r="AW16">
        <v>22.5</v>
      </c>
      <c r="AX16">
        <v>6239.1404000000002</v>
      </c>
      <c r="AY16">
        <f t="shared" si="12"/>
        <v>262.04389680000003</v>
      </c>
      <c r="BA16">
        <v>22.5</v>
      </c>
      <c r="BB16">
        <v>4813.0405700000001</v>
      </c>
      <c r="BC16">
        <f t="shared" si="13"/>
        <v>202.14770394000001</v>
      </c>
      <c r="BE16">
        <v>22.5</v>
      </c>
      <c r="BF16">
        <v>2799.9104900000002</v>
      </c>
      <c r="BG16">
        <f t="shared" si="14"/>
        <v>117.59624058000001</v>
      </c>
      <c r="BI16">
        <v>22.5</v>
      </c>
      <c r="BJ16">
        <v>-63.682364</v>
      </c>
      <c r="BK16">
        <f t="shared" si="15"/>
        <v>-2.6746592880000004</v>
      </c>
    </row>
    <row r="17" spans="1:63" x14ac:dyDescent="0.25">
      <c r="A17">
        <v>25</v>
      </c>
      <c r="B17">
        <v>-8992.9469000000008</v>
      </c>
      <c r="C17">
        <f t="shared" ref="C17:C18" si="21">B17/1000*$B$1</f>
        <v>-377.70376980000009</v>
      </c>
      <c r="E17">
        <v>25</v>
      </c>
      <c r="F17">
        <v>-9315.7075999999997</v>
      </c>
      <c r="G17">
        <f t="shared" ref="G17:G18" si="22">F17/1000*$B$1</f>
        <v>-391.25971920000001</v>
      </c>
      <c r="I17">
        <v>25</v>
      </c>
      <c r="J17">
        <v>-9000.1990999999998</v>
      </c>
      <c r="K17">
        <f t="shared" ref="K17:K18" si="23">J17/1000*$B$1</f>
        <v>-378.00836219999997</v>
      </c>
      <c r="M17">
        <v>25</v>
      </c>
      <c r="N17">
        <v>-6619.491</v>
      </c>
      <c r="O17">
        <f t="shared" ref="O17:O18" si="24">N17/1000*$B$1</f>
        <v>-278.01862199999999</v>
      </c>
      <c r="Q17">
        <v>25</v>
      </c>
      <c r="R17">
        <v>-3192.8762000000002</v>
      </c>
      <c r="S17">
        <f t="shared" ref="S17:S18" si="25">R17/1000*$B$1</f>
        <v>-134.1008004</v>
      </c>
      <c r="U17">
        <v>25</v>
      </c>
      <c r="V17">
        <v>150.32986</v>
      </c>
      <c r="W17">
        <f t="shared" ref="W17:W18" si="26">V17/1000*$B$1</f>
        <v>6.3138541200000002</v>
      </c>
      <c r="Y17">
        <v>25</v>
      </c>
      <c r="Z17">
        <v>3455.9368199999999</v>
      </c>
      <c r="AA17">
        <f t="shared" si="6"/>
        <v>145.14934643999999</v>
      </c>
      <c r="AC17">
        <v>25</v>
      </c>
      <c r="AD17">
        <v>6779.9674500000001</v>
      </c>
      <c r="AE17">
        <f t="shared" si="7"/>
        <v>284.75863290000001</v>
      </c>
      <c r="AG17">
        <v>25</v>
      </c>
      <c r="AH17">
        <v>9055.0410499999998</v>
      </c>
      <c r="AI17">
        <f t="shared" si="8"/>
        <v>380.31172409999999</v>
      </c>
      <c r="AK17">
        <v>25</v>
      </c>
      <c r="AL17">
        <v>9566.3255700000009</v>
      </c>
      <c r="AM17">
        <f t="shared" si="9"/>
        <v>401.78567393999998</v>
      </c>
      <c r="AO17">
        <v>25</v>
      </c>
      <c r="AP17">
        <v>8993.9564300000002</v>
      </c>
      <c r="AQ17">
        <f t="shared" si="10"/>
        <v>377.74617006000005</v>
      </c>
      <c r="AS17">
        <v>25</v>
      </c>
      <c r="AT17">
        <v>7886.06167</v>
      </c>
      <c r="AU17">
        <f t="shared" si="11"/>
        <v>331.21459013999998</v>
      </c>
      <c r="AW17">
        <v>25</v>
      </c>
      <c r="AX17">
        <v>6592.7155899999998</v>
      </c>
      <c r="AY17">
        <f t="shared" si="12"/>
        <v>276.89405477999998</v>
      </c>
      <c r="BA17">
        <v>25</v>
      </c>
      <c r="BB17">
        <v>5066.9255599999997</v>
      </c>
      <c r="BC17">
        <f t="shared" si="13"/>
        <v>212.81087351999997</v>
      </c>
      <c r="BE17">
        <v>25</v>
      </c>
      <c r="BF17">
        <v>2923.25101</v>
      </c>
      <c r="BG17">
        <f t="shared" si="14"/>
        <v>122.77654242</v>
      </c>
      <c r="BI17">
        <v>25</v>
      </c>
      <c r="BJ17">
        <v>-62.134602000000001</v>
      </c>
      <c r="BK17">
        <f t="shared" si="15"/>
        <v>-2.6096532840000002</v>
      </c>
    </row>
    <row r="18" spans="1:63" x14ac:dyDescent="0.25">
      <c r="A18">
        <v>27.5</v>
      </c>
      <c r="B18">
        <v>-9413.6614000000009</v>
      </c>
      <c r="C18">
        <f t="shared" si="21"/>
        <v>-395.37377880000003</v>
      </c>
      <c r="E18">
        <v>27.5</v>
      </c>
      <c r="F18">
        <v>-9739.1960999999992</v>
      </c>
      <c r="G18">
        <f t="shared" si="22"/>
        <v>-409.04623619999995</v>
      </c>
      <c r="I18">
        <v>27.5</v>
      </c>
      <c r="J18">
        <v>-9398.2145999999993</v>
      </c>
      <c r="K18">
        <f t="shared" si="23"/>
        <v>-394.72501319999998</v>
      </c>
      <c r="M18">
        <v>27.5</v>
      </c>
      <c r="N18">
        <v>-6938.2365</v>
      </c>
      <c r="O18">
        <f t="shared" si="24"/>
        <v>-291.405933</v>
      </c>
      <c r="Q18">
        <v>27.5</v>
      </c>
      <c r="R18">
        <v>-3372.4879999999998</v>
      </c>
      <c r="S18">
        <f t="shared" si="25"/>
        <v>-141.64449599999998</v>
      </c>
      <c r="U18">
        <v>27.5</v>
      </c>
      <c r="V18">
        <v>148.06195600000001</v>
      </c>
      <c r="W18">
        <f t="shared" si="26"/>
        <v>6.2186021520000008</v>
      </c>
      <c r="Y18">
        <v>27.5</v>
      </c>
      <c r="Z18">
        <v>3635.2579300000002</v>
      </c>
      <c r="AA18">
        <f t="shared" si="6"/>
        <v>152.68083306000003</v>
      </c>
      <c r="AC18">
        <v>27.5</v>
      </c>
      <c r="AD18">
        <v>7092.0108399999999</v>
      </c>
      <c r="AE18">
        <f t="shared" si="7"/>
        <v>297.86445527999996</v>
      </c>
      <c r="AG18">
        <v>27.5</v>
      </c>
      <c r="AH18">
        <v>9448.2904600000002</v>
      </c>
      <c r="AI18">
        <f t="shared" si="8"/>
        <v>396.82819932000001</v>
      </c>
      <c r="AK18">
        <v>27.5</v>
      </c>
      <c r="AL18">
        <v>9986.7525600000008</v>
      </c>
      <c r="AM18">
        <f t="shared" si="9"/>
        <v>419.44360752000006</v>
      </c>
      <c r="AO18">
        <v>27.5</v>
      </c>
      <c r="AP18">
        <v>9409.0607999999993</v>
      </c>
      <c r="AQ18">
        <f t="shared" si="10"/>
        <v>395.18055359999994</v>
      </c>
      <c r="AS18">
        <v>27.5</v>
      </c>
      <c r="AT18">
        <v>8266.3569499999994</v>
      </c>
      <c r="AU18">
        <f t="shared" si="11"/>
        <v>347.18699189999995</v>
      </c>
      <c r="AW18">
        <v>27.5</v>
      </c>
      <c r="AX18">
        <v>6912.2624800000003</v>
      </c>
      <c r="AY18">
        <f t="shared" si="12"/>
        <v>290.31502416000001</v>
      </c>
      <c r="BA18">
        <v>27.5</v>
      </c>
      <c r="BB18">
        <v>5296.4908500000001</v>
      </c>
      <c r="BC18">
        <f t="shared" si="13"/>
        <v>222.45261570000002</v>
      </c>
      <c r="BE18">
        <v>27.5</v>
      </c>
      <c r="BF18">
        <v>3034.3054400000001</v>
      </c>
      <c r="BG18">
        <f t="shared" si="14"/>
        <v>127.44082848000001</v>
      </c>
      <c r="BI18">
        <v>27.5</v>
      </c>
      <c r="BJ18">
        <v>-60.210889999999999</v>
      </c>
      <c r="BK18">
        <f t="shared" si="15"/>
        <v>-2.5288573799999998</v>
      </c>
    </row>
    <row r="20" spans="1:63" ht="15.75" thickBot="1" x14ac:dyDescent="0.3"/>
    <row r="21" spans="1:63" x14ac:dyDescent="0.25">
      <c r="A21" s="5"/>
      <c r="B21" s="8"/>
      <c r="C21" s="36" t="s">
        <v>7</v>
      </c>
      <c r="D21" s="8">
        <v>0</v>
      </c>
      <c r="E21" s="9">
        <v>2.5</v>
      </c>
      <c r="F21" s="9">
        <v>5</v>
      </c>
      <c r="G21" s="9">
        <v>7.5</v>
      </c>
      <c r="H21" s="9">
        <v>10</v>
      </c>
      <c r="I21" s="9">
        <v>12.5</v>
      </c>
      <c r="J21" s="9">
        <v>15</v>
      </c>
      <c r="K21" s="9">
        <v>16</v>
      </c>
      <c r="L21" s="34">
        <v>17.5</v>
      </c>
      <c r="M21" s="34">
        <v>20</v>
      </c>
      <c r="N21" s="34">
        <v>22.5</v>
      </c>
      <c r="O21" s="34">
        <v>25</v>
      </c>
      <c r="P21" s="35">
        <v>27.5</v>
      </c>
    </row>
    <row r="22" spans="1:63" ht="15.75" thickBot="1" x14ac:dyDescent="0.3">
      <c r="A22" s="6"/>
      <c r="B22" s="11" t="s">
        <v>4</v>
      </c>
      <c r="C22" s="37" t="s">
        <v>6</v>
      </c>
      <c r="D22" s="38" t="s">
        <v>2</v>
      </c>
      <c r="E22" s="20" t="s">
        <v>2</v>
      </c>
      <c r="F22" s="20" t="s">
        <v>2</v>
      </c>
      <c r="G22" s="20" t="s">
        <v>2</v>
      </c>
      <c r="H22" s="20" t="s">
        <v>2</v>
      </c>
      <c r="I22" s="20" t="s">
        <v>2</v>
      </c>
      <c r="J22" s="20" t="s">
        <v>2</v>
      </c>
      <c r="K22" s="20" t="s">
        <v>2</v>
      </c>
      <c r="L22" s="20" t="s">
        <v>2</v>
      </c>
      <c r="M22" s="20" t="s">
        <v>2</v>
      </c>
      <c r="N22" s="20" t="s">
        <v>2</v>
      </c>
      <c r="O22" s="20" t="s">
        <v>2</v>
      </c>
      <c r="P22" s="21" t="s">
        <v>2</v>
      </c>
    </row>
    <row r="23" spans="1:63" x14ac:dyDescent="0.25">
      <c r="A23" s="6">
        <v>0</v>
      </c>
      <c r="B23" s="12">
        <f>A23*180</f>
        <v>0</v>
      </c>
      <c r="C23" s="17">
        <f>B23/$B$1</f>
        <v>0</v>
      </c>
      <c r="D23" s="2">
        <v>5.1822059940000003</v>
      </c>
      <c r="E23" s="3">
        <v>-42.9932832</v>
      </c>
      <c r="F23" s="3">
        <v>-91.149832200000006</v>
      </c>
      <c r="G23" s="3">
        <v>-139.16151059999999</v>
      </c>
      <c r="H23" s="3">
        <v>-186.72720780000003</v>
      </c>
      <c r="I23" s="3">
        <v>-233.21577719999999</v>
      </c>
      <c r="J23" s="3">
        <v>-276.2976678</v>
      </c>
      <c r="K23" s="3">
        <v>-291.01372020000002</v>
      </c>
      <c r="L23" s="9">
        <v>-309.68405160000003</v>
      </c>
      <c r="M23" s="9">
        <v>-335.67134579999998</v>
      </c>
      <c r="N23" s="9">
        <v>-357.9871134</v>
      </c>
      <c r="O23" s="9">
        <v>-377.70376980000009</v>
      </c>
      <c r="P23" s="10">
        <v>-395.37377880000003</v>
      </c>
    </row>
    <row r="24" spans="1:63" x14ac:dyDescent="0.25">
      <c r="A24" s="6">
        <v>0.1</v>
      </c>
      <c r="B24" s="13">
        <f t="shared" ref="B24:B43" si="27">A24*180</f>
        <v>18</v>
      </c>
      <c r="C24" s="18">
        <f t="shared" ref="C24:C43" si="28">B24/$B$1</f>
        <v>0.42857142857142855</v>
      </c>
      <c r="D24" s="4">
        <v>-11.05617114</v>
      </c>
      <c r="E24" s="1">
        <v>-57.532381200000003</v>
      </c>
      <c r="F24" s="1">
        <v>-103.820052</v>
      </c>
      <c r="G24" s="1">
        <v>-149.88262799999998</v>
      </c>
      <c r="H24" s="1">
        <v>-195.553764</v>
      </c>
      <c r="I24" s="1">
        <v>-240.44577480000001</v>
      </c>
      <c r="J24" s="1">
        <v>-283.5252084</v>
      </c>
      <c r="K24" s="1">
        <v>-299.54846040000001</v>
      </c>
      <c r="L24" s="14">
        <v>-320.68389359999998</v>
      </c>
      <c r="M24" s="14">
        <v>-348.38376299999999</v>
      </c>
      <c r="N24" s="14">
        <v>-371.27121780000004</v>
      </c>
      <c r="O24" s="14">
        <v>-391.25971920000001</v>
      </c>
      <c r="P24" s="15">
        <v>-409.04623619999995</v>
      </c>
    </row>
    <row r="25" spans="1:63" x14ac:dyDescent="0.25">
      <c r="A25" s="6">
        <v>0.2</v>
      </c>
      <c r="B25" s="13">
        <f t="shared" si="27"/>
        <v>36</v>
      </c>
      <c r="C25" s="18">
        <f t="shared" si="28"/>
        <v>0.8571428571428571</v>
      </c>
      <c r="D25" s="4">
        <v>-26.77329816</v>
      </c>
      <c r="E25" s="1">
        <v>-68.92491480000001</v>
      </c>
      <c r="F25" s="1">
        <v>-110.6333886</v>
      </c>
      <c r="G25" s="1">
        <v>-151.8529278</v>
      </c>
      <c r="H25" s="1">
        <v>-192.68958240000003</v>
      </c>
      <c r="I25" s="1">
        <v>-232.99606680000002</v>
      </c>
      <c r="J25" s="1">
        <v>-272.22059339999998</v>
      </c>
      <c r="K25" s="1">
        <v>-287.31876599999998</v>
      </c>
      <c r="L25" s="14">
        <v>-308.55231120000002</v>
      </c>
      <c r="M25" s="14">
        <v>-336.93914520000004</v>
      </c>
      <c r="N25" s="14">
        <v>-359.05327920000002</v>
      </c>
      <c r="O25" s="14">
        <v>-378.00836219999997</v>
      </c>
      <c r="P25" s="15">
        <v>-394.72501319999998</v>
      </c>
    </row>
    <row r="26" spans="1:63" x14ac:dyDescent="0.25">
      <c r="A26" s="6">
        <v>0.3</v>
      </c>
      <c r="B26" s="13">
        <f t="shared" si="27"/>
        <v>54</v>
      </c>
      <c r="C26" s="18">
        <f t="shared" si="28"/>
        <v>1.2857142857142858</v>
      </c>
      <c r="D26" s="4">
        <v>-1.1901904139999999</v>
      </c>
      <c r="E26" s="1">
        <v>-33.54387792</v>
      </c>
      <c r="F26" s="1">
        <v>-65.785225800000006</v>
      </c>
      <c r="G26" s="1">
        <v>-97.765521000000007</v>
      </c>
      <c r="H26" s="1">
        <v>-129.40518360000002</v>
      </c>
      <c r="I26" s="1">
        <v>-160.57619339999999</v>
      </c>
      <c r="J26" s="1">
        <v>-190.955142</v>
      </c>
      <c r="K26" s="1">
        <v>-202.77627720000001</v>
      </c>
      <c r="L26" s="14">
        <v>-219.87561120000001</v>
      </c>
      <c r="M26" s="14">
        <v>-244.3308462</v>
      </c>
      <c r="N26" s="14">
        <v>-262.6789536</v>
      </c>
      <c r="O26" s="14">
        <v>-278.01862199999999</v>
      </c>
      <c r="P26" s="15">
        <v>-291.405933</v>
      </c>
      <c r="AF26">
        <v>-7.0989361799999999</v>
      </c>
      <c r="AG26">
        <v>11.969209434000001</v>
      </c>
      <c r="AH26">
        <v>33.882514428</v>
      </c>
      <c r="AI26">
        <v>24.866091852</v>
      </c>
      <c r="AJ26">
        <v>0.40808859504</v>
      </c>
      <c r="AK26">
        <v>-22.261069319999997</v>
      </c>
      <c r="AL26">
        <v>-27.278243579999998</v>
      </c>
      <c r="AM26">
        <v>-10.7649507</v>
      </c>
      <c r="AN26">
        <v>9.8221657799999988</v>
      </c>
      <c r="AO26">
        <v>-3.08387688</v>
      </c>
    </row>
    <row r="27" spans="1:63" x14ac:dyDescent="0.25">
      <c r="A27" s="6">
        <v>0.4</v>
      </c>
      <c r="B27" s="13">
        <f t="shared" si="27"/>
        <v>72</v>
      </c>
      <c r="C27" s="18">
        <f t="shared" si="28"/>
        <v>1.7142857142857142</v>
      </c>
      <c r="D27" s="4">
        <v>18.137094611999999</v>
      </c>
      <c r="E27" s="1">
        <v>1.0035462695999999</v>
      </c>
      <c r="F27" s="1">
        <v>-16.111329359999999</v>
      </c>
      <c r="G27" s="1">
        <v>-33.213167400000003</v>
      </c>
      <c r="H27" s="1">
        <v>-50.285508</v>
      </c>
      <c r="I27" s="1">
        <v>-67.280766</v>
      </c>
      <c r="J27" s="1">
        <v>-84.081521999999993</v>
      </c>
      <c r="K27" s="1">
        <v>-90.678697199999988</v>
      </c>
      <c r="L27" s="14">
        <v>-100.31037239999999</v>
      </c>
      <c r="M27" s="14">
        <v>-114.64905899999999</v>
      </c>
      <c r="N27" s="14">
        <v>-125.38442280000001</v>
      </c>
      <c r="O27" s="14">
        <v>-134.1008004</v>
      </c>
      <c r="P27" s="15">
        <v>-141.64449599999998</v>
      </c>
      <c r="AF27">
        <v>10.0685004</v>
      </c>
      <c r="AG27">
        <v>43.941083760000005</v>
      </c>
      <c r="AH27">
        <v>75.440081640000002</v>
      </c>
      <c r="AI27">
        <v>70.991812920000001</v>
      </c>
      <c r="AJ27">
        <v>47.869841039999997</v>
      </c>
      <c r="AK27">
        <v>24.001140282000005</v>
      </c>
      <c r="AL27">
        <v>14.628905928</v>
      </c>
      <c r="AM27">
        <v>21.595147056000002</v>
      </c>
      <c r="AN27">
        <v>26.708309418000002</v>
      </c>
      <c r="AO27">
        <v>-2.956942212</v>
      </c>
    </row>
    <row r="28" spans="1:63" x14ac:dyDescent="0.25">
      <c r="A28" s="6">
        <v>0.5</v>
      </c>
      <c r="B28" s="13">
        <f t="shared" si="27"/>
        <v>90</v>
      </c>
      <c r="C28" s="18">
        <f t="shared" si="28"/>
        <v>2.1428571428571428</v>
      </c>
      <c r="D28" s="4">
        <v>8.1117654239999997</v>
      </c>
      <c r="E28" s="1">
        <v>7.9252281359999994</v>
      </c>
      <c r="F28" s="1">
        <v>7.7861136780000004</v>
      </c>
      <c r="G28" s="1">
        <v>7.6312002900000007</v>
      </c>
      <c r="H28" s="1">
        <v>7.4472535620000002</v>
      </c>
      <c r="I28" s="1">
        <v>7.2449423339999992</v>
      </c>
      <c r="J28" s="1">
        <v>7.0347968879999998</v>
      </c>
      <c r="K28" s="1">
        <v>6.9428198280000011</v>
      </c>
      <c r="L28" s="1">
        <v>6.808139562</v>
      </c>
      <c r="M28" s="14">
        <v>6.6096593219999997</v>
      </c>
      <c r="N28" s="14">
        <v>6.4423720200000005</v>
      </c>
      <c r="O28" s="14">
        <v>6.3138541200000002</v>
      </c>
      <c r="P28" s="15">
        <v>6.2186021520000008</v>
      </c>
      <c r="AF28">
        <v>27.192907895999998</v>
      </c>
      <c r="AG28">
        <v>75.800722199999996</v>
      </c>
      <c r="AH28">
        <v>116.57001720000001</v>
      </c>
      <c r="AI28">
        <v>116.85904314000001</v>
      </c>
      <c r="AJ28">
        <v>95.308085040000009</v>
      </c>
      <c r="AK28">
        <v>70.39030446000001</v>
      </c>
      <c r="AL28">
        <v>56.64781962</v>
      </c>
      <c r="AM28">
        <v>53.886222600000004</v>
      </c>
      <c r="AN28">
        <v>43.647835979999996</v>
      </c>
      <c r="AO28">
        <v>-2.9376868499999995</v>
      </c>
    </row>
    <row r="29" spans="1:63" x14ac:dyDescent="0.25">
      <c r="A29" s="6">
        <v>0.6</v>
      </c>
      <c r="B29" s="13">
        <f t="shared" si="27"/>
        <v>108</v>
      </c>
      <c r="C29" s="18">
        <f t="shared" si="28"/>
        <v>2.5714285714285716</v>
      </c>
      <c r="D29" s="22">
        <v>-7.0989361799999999</v>
      </c>
      <c r="E29" s="14">
        <v>10.0685004</v>
      </c>
      <c r="F29" s="14">
        <v>27.192907895999998</v>
      </c>
      <c r="G29" s="14">
        <v>44.293441499999993</v>
      </c>
      <c r="H29" s="14">
        <v>61.381779479999992</v>
      </c>
      <c r="I29" s="14">
        <v>78.386621460000001</v>
      </c>
      <c r="J29" s="1">
        <v>95.182402559999986</v>
      </c>
      <c r="K29" s="1">
        <v>101.76466859999999</v>
      </c>
      <c r="L29" s="1">
        <v>111.37717248</v>
      </c>
      <c r="M29" s="14">
        <v>125.70404447999999</v>
      </c>
      <c r="N29" s="14">
        <v>136.43699201999999</v>
      </c>
      <c r="O29" s="14">
        <v>145.14934643999999</v>
      </c>
      <c r="P29" s="15">
        <v>152.68083306000003</v>
      </c>
      <c r="AF29">
        <v>44.293441499999993</v>
      </c>
      <c r="AG29">
        <v>107.42934762</v>
      </c>
      <c r="AH29">
        <v>157.32012785999999</v>
      </c>
      <c r="AI29">
        <v>162.45773922000001</v>
      </c>
      <c r="AJ29">
        <v>142.63404119999998</v>
      </c>
      <c r="AK29">
        <v>116.6688894</v>
      </c>
      <c r="AL29">
        <v>98.384017200000002</v>
      </c>
      <c r="AM29">
        <v>85.858911599999999</v>
      </c>
      <c r="AN29">
        <v>60.469461780000003</v>
      </c>
      <c r="AO29">
        <v>-2.9775724859999997</v>
      </c>
    </row>
    <row r="30" spans="1:63" x14ac:dyDescent="0.25">
      <c r="A30" s="6">
        <v>0.7</v>
      </c>
      <c r="B30" s="13">
        <f t="shared" si="27"/>
        <v>125.99999999999999</v>
      </c>
      <c r="C30" s="18">
        <f t="shared" si="28"/>
        <v>2.9999999999999996</v>
      </c>
      <c r="D30" s="22">
        <v>11.969209434000001</v>
      </c>
      <c r="E30" s="14">
        <v>43.941083760000005</v>
      </c>
      <c r="F30" s="14">
        <v>75.800722199999996</v>
      </c>
      <c r="G30" s="14">
        <v>107.42934762</v>
      </c>
      <c r="H30" s="14">
        <v>138.71022354000002</v>
      </c>
      <c r="I30" s="14">
        <v>169.4635194</v>
      </c>
      <c r="J30" s="1">
        <v>199.34854547999998</v>
      </c>
      <c r="K30" s="1">
        <v>210.96828144</v>
      </c>
      <c r="L30" s="1">
        <v>227.76238379999998</v>
      </c>
      <c r="M30" s="14">
        <v>251.73733242</v>
      </c>
      <c r="N30" s="14">
        <v>269.73073553999996</v>
      </c>
      <c r="O30" s="14">
        <v>284.75863290000001</v>
      </c>
      <c r="P30" s="15">
        <v>297.86445527999996</v>
      </c>
      <c r="AF30">
        <v>61.381779479999992</v>
      </c>
      <c r="AG30">
        <v>138.71022354000002</v>
      </c>
      <c r="AH30">
        <v>197.71046189999998</v>
      </c>
      <c r="AI30">
        <v>207.61649244</v>
      </c>
      <c r="AJ30">
        <v>189.55195013999997</v>
      </c>
      <c r="AK30">
        <v>162.36772565999999</v>
      </c>
      <c r="AL30">
        <v>139.16630069999999</v>
      </c>
      <c r="AM30">
        <v>116.61026286000002</v>
      </c>
      <c r="AN30">
        <v>76.336540139999997</v>
      </c>
      <c r="AO30">
        <v>-2.9747330760000001</v>
      </c>
    </row>
    <row r="31" spans="1:63" x14ac:dyDescent="0.25">
      <c r="A31" s="6">
        <v>0.8</v>
      </c>
      <c r="B31" s="13">
        <f t="shared" si="27"/>
        <v>144</v>
      </c>
      <c r="C31" s="18">
        <f t="shared" si="28"/>
        <v>3.4285714285714284</v>
      </c>
      <c r="D31" s="22">
        <v>33.882514428</v>
      </c>
      <c r="E31" s="14">
        <v>75.440081640000002</v>
      </c>
      <c r="F31" s="14">
        <v>116.57001720000001</v>
      </c>
      <c r="G31" s="14">
        <v>157.32012785999999</v>
      </c>
      <c r="H31" s="14">
        <v>197.71046189999998</v>
      </c>
      <c r="I31" s="14">
        <v>237.45761130000002</v>
      </c>
      <c r="J31" s="1">
        <v>276.07627572000001</v>
      </c>
      <c r="K31" s="1">
        <v>290.93335614</v>
      </c>
      <c r="L31" s="1">
        <v>311.82297173999996</v>
      </c>
      <c r="M31" s="14">
        <v>339.78393624</v>
      </c>
      <c r="N31" s="14">
        <v>361.59811883999998</v>
      </c>
      <c r="O31" s="14">
        <v>380.31172409999999</v>
      </c>
      <c r="P31" s="15">
        <v>396.82819932000001</v>
      </c>
      <c r="AF31">
        <v>78.386621460000001</v>
      </c>
      <c r="AG31">
        <v>169.4635194</v>
      </c>
      <c r="AH31">
        <v>237.45761130000002</v>
      </c>
      <c r="AI31">
        <v>252.02302523999998</v>
      </c>
      <c r="AJ31">
        <v>235.4140026</v>
      </c>
      <c r="AK31">
        <v>206.23119804000004</v>
      </c>
      <c r="AL31">
        <v>176.50682363999999</v>
      </c>
      <c r="AM31">
        <v>142.49357556000001</v>
      </c>
      <c r="AN31">
        <v>88.664648519999986</v>
      </c>
      <c r="AO31">
        <v>-2.9269711800000002</v>
      </c>
    </row>
    <row r="32" spans="1:63" x14ac:dyDescent="0.25">
      <c r="A32" s="6">
        <v>0.9</v>
      </c>
      <c r="B32" s="13">
        <f t="shared" si="27"/>
        <v>162</v>
      </c>
      <c r="C32" s="18">
        <f t="shared" si="28"/>
        <v>3.8571428571428572</v>
      </c>
      <c r="D32" s="22">
        <v>24.866091852</v>
      </c>
      <c r="E32" s="14">
        <v>70.991812920000001</v>
      </c>
      <c r="F32" s="14">
        <v>116.85904314000001</v>
      </c>
      <c r="G32" s="14">
        <v>162.45773922000001</v>
      </c>
      <c r="H32" s="14">
        <v>207.61649244</v>
      </c>
      <c r="I32" s="14">
        <v>252.02302523999998</v>
      </c>
      <c r="J32" s="1">
        <v>294.74257763999998</v>
      </c>
      <c r="K32" s="1">
        <v>310.64968199999998</v>
      </c>
      <c r="L32" s="1">
        <v>331.63928699999997</v>
      </c>
      <c r="M32" s="14">
        <v>359.15246807999995</v>
      </c>
      <c r="N32" s="14">
        <v>381.91926737999995</v>
      </c>
      <c r="O32" s="14">
        <v>401.78567393999998</v>
      </c>
      <c r="P32" s="15">
        <v>419.44360752000006</v>
      </c>
      <c r="AF32">
        <v>95.182402559999986</v>
      </c>
      <c r="AG32">
        <v>199.34854547999998</v>
      </c>
      <c r="AH32">
        <v>276.07627572000001</v>
      </c>
      <c r="AI32">
        <v>294.74257763999998</v>
      </c>
      <c r="AJ32">
        <v>277.88024627999999</v>
      </c>
      <c r="AK32">
        <v>243.30911513999999</v>
      </c>
      <c r="AL32">
        <v>204.70474122000002</v>
      </c>
      <c r="AM32">
        <v>161.34286098000001</v>
      </c>
      <c r="AN32">
        <v>97.730682840000014</v>
      </c>
      <c r="AO32">
        <v>-2.860955916</v>
      </c>
    </row>
    <row r="33" spans="1:44" x14ac:dyDescent="0.25">
      <c r="A33" s="6">
        <v>1</v>
      </c>
      <c r="B33" s="13">
        <f t="shared" si="27"/>
        <v>180</v>
      </c>
      <c r="C33" s="18">
        <f t="shared" si="28"/>
        <v>4.2857142857142856</v>
      </c>
      <c r="D33" s="22">
        <v>0.40808859504</v>
      </c>
      <c r="E33" s="14">
        <v>47.869841039999997</v>
      </c>
      <c r="F33" s="14">
        <v>95.308085040000009</v>
      </c>
      <c r="G33" s="14">
        <v>142.63404119999998</v>
      </c>
      <c r="H33" s="14">
        <v>189.55195013999997</v>
      </c>
      <c r="I33" s="14">
        <v>235.4140026</v>
      </c>
      <c r="J33" s="1">
        <v>277.88024627999999</v>
      </c>
      <c r="K33" s="1">
        <v>292.36792830000002</v>
      </c>
      <c r="L33" s="1">
        <v>310.74753108000004</v>
      </c>
      <c r="M33" s="14">
        <v>336.35017583999996</v>
      </c>
      <c r="N33" s="14">
        <v>358.32076643999994</v>
      </c>
      <c r="O33" s="14">
        <v>377.74617006000005</v>
      </c>
      <c r="P33" s="15">
        <v>395.18055359999994</v>
      </c>
      <c r="AF33">
        <v>101.76466859999999</v>
      </c>
      <c r="AG33">
        <v>210.96828144</v>
      </c>
      <c r="AH33">
        <v>290.93335614</v>
      </c>
      <c r="AI33">
        <v>310.64968199999998</v>
      </c>
      <c r="AJ33">
        <v>47.869841039999997</v>
      </c>
      <c r="AK33">
        <v>255.09432690000003</v>
      </c>
      <c r="AL33">
        <v>213.95888472000001</v>
      </c>
      <c r="AM33">
        <v>167.82267893999997</v>
      </c>
      <c r="AN33">
        <v>100.89113748000001</v>
      </c>
      <c r="AO33">
        <v>-2.8332440220000001</v>
      </c>
    </row>
    <row r="34" spans="1:44" x14ac:dyDescent="0.25">
      <c r="A34" s="6">
        <v>1.1000000000000001</v>
      </c>
      <c r="B34" s="13">
        <f t="shared" si="27"/>
        <v>198.00000000000003</v>
      </c>
      <c r="C34" s="18">
        <f t="shared" si="28"/>
        <v>4.7142857142857153</v>
      </c>
      <c r="D34" s="22">
        <v>-22.261069319999997</v>
      </c>
      <c r="E34" s="14">
        <v>24.001140282000005</v>
      </c>
      <c r="F34" s="14">
        <v>70.39030446000001</v>
      </c>
      <c r="G34" s="14">
        <v>116.6688894</v>
      </c>
      <c r="H34" s="14">
        <v>162.36772565999999</v>
      </c>
      <c r="I34" s="14">
        <v>206.23119804000004</v>
      </c>
      <c r="J34" s="1">
        <v>243.30911513999999</v>
      </c>
      <c r="K34" s="1">
        <v>255.09432690000003</v>
      </c>
      <c r="L34" s="1">
        <v>270.74084226000002</v>
      </c>
      <c r="M34" s="14">
        <v>293.53837253999995</v>
      </c>
      <c r="N34" s="14">
        <v>313.47037511999997</v>
      </c>
      <c r="O34" s="14">
        <v>331.21459013999998</v>
      </c>
      <c r="P34" s="15">
        <v>347.18699189999995</v>
      </c>
      <c r="AF34">
        <v>111.37717248</v>
      </c>
      <c r="AG34">
        <v>227.76238379999998</v>
      </c>
      <c r="AH34">
        <v>311.82297173999996</v>
      </c>
      <c r="AI34">
        <v>331.63928699999997</v>
      </c>
      <c r="AJ34">
        <v>310.74753108000004</v>
      </c>
      <c r="AK34">
        <v>270.74084226000002</v>
      </c>
      <c r="AL34">
        <v>226.64198088000003</v>
      </c>
      <c r="AM34">
        <v>176.81315987999997</v>
      </c>
      <c r="AN34">
        <v>105.27260520000002</v>
      </c>
      <c r="AO34">
        <v>-2.7973672440000001</v>
      </c>
    </row>
    <row r="35" spans="1:44" x14ac:dyDescent="0.25">
      <c r="A35" s="6">
        <v>1.2</v>
      </c>
      <c r="B35" s="13">
        <f t="shared" si="27"/>
        <v>216</v>
      </c>
      <c r="C35" s="18">
        <f t="shared" si="28"/>
        <v>5.1428571428571432</v>
      </c>
      <c r="D35" s="22">
        <v>-27.278243579999998</v>
      </c>
      <c r="E35" s="14">
        <v>14.628905928</v>
      </c>
      <c r="F35" s="14">
        <v>56.64781962</v>
      </c>
      <c r="G35" s="14">
        <v>98.384017200000002</v>
      </c>
      <c r="H35" s="14">
        <v>139.16630069999999</v>
      </c>
      <c r="I35" s="14">
        <v>176.50682363999999</v>
      </c>
      <c r="J35" s="1">
        <v>204.70474122000002</v>
      </c>
      <c r="K35" s="1">
        <v>213.95888472000001</v>
      </c>
      <c r="L35" s="1">
        <v>226.64198088000003</v>
      </c>
      <c r="M35" s="14">
        <v>245.45286779999998</v>
      </c>
      <c r="N35" s="14">
        <v>262.04389680000003</v>
      </c>
      <c r="O35" s="14">
        <v>276.89405477999998</v>
      </c>
      <c r="P35" s="15">
        <v>290.31502416000001</v>
      </c>
      <c r="AF35">
        <v>125.70404447999999</v>
      </c>
      <c r="AG35">
        <v>251.73733242</v>
      </c>
      <c r="AH35">
        <v>339.78393624</v>
      </c>
      <c r="AI35">
        <v>359.15246807999995</v>
      </c>
      <c r="AJ35">
        <v>336.35017583999996</v>
      </c>
      <c r="AK35">
        <v>293.53837253999995</v>
      </c>
      <c r="AL35">
        <v>245.45286779999998</v>
      </c>
      <c r="AM35">
        <v>190.25041182000001</v>
      </c>
      <c r="AN35">
        <v>111.82009566000001</v>
      </c>
      <c r="AO35">
        <v>-2.7388467960000002</v>
      </c>
    </row>
    <row r="36" spans="1:44" x14ac:dyDescent="0.25">
      <c r="A36" s="6">
        <v>1.3</v>
      </c>
      <c r="B36" s="13">
        <f t="shared" si="27"/>
        <v>234</v>
      </c>
      <c r="C36" s="18">
        <f t="shared" si="28"/>
        <v>5.5714285714285712</v>
      </c>
      <c r="D36" s="22">
        <v>-10.7649507</v>
      </c>
      <c r="E36" s="14">
        <v>21.595147056000002</v>
      </c>
      <c r="F36" s="14">
        <v>53.886222600000004</v>
      </c>
      <c r="G36" s="14">
        <v>85.858911599999999</v>
      </c>
      <c r="H36" s="14">
        <v>116.61026286000002</v>
      </c>
      <c r="I36" s="14">
        <v>142.49357556000001</v>
      </c>
      <c r="J36" s="1">
        <v>161.34286098000001</v>
      </c>
      <c r="K36" s="1">
        <v>167.82267893999997</v>
      </c>
      <c r="L36" s="1">
        <v>176.81315987999997</v>
      </c>
      <c r="M36" s="14">
        <v>190.25041182000001</v>
      </c>
      <c r="N36" s="14">
        <v>202.14770394000001</v>
      </c>
      <c r="O36" s="14">
        <v>212.81087351999997</v>
      </c>
      <c r="P36" s="15">
        <v>222.45261570000002</v>
      </c>
      <c r="AF36">
        <v>136.43699201999999</v>
      </c>
      <c r="AG36">
        <v>269.73073553999996</v>
      </c>
      <c r="AH36">
        <v>361.59811883999998</v>
      </c>
      <c r="AI36">
        <v>381.91926737999995</v>
      </c>
      <c r="AJ36">
        <v>358.32076643999994</v>
      </c>
      <c r="AK36">
        <v>313.47037511999997</v>
      </c>
      <c r="AL36">
        <v>262.04389680000003</v>
      </c>
      <c r="AM36">
        <v>202.14770394000001</v>
      </c>
      <c r="AN36">
        <v>117.59624058000001</v>
      </c>
      <c r="AO36">
        <v>-2.6746592880000004</v>
      </c>
    </row>
    <row r="37" spans="1:44" x14ac:dyDescent="0.25">
      <c r="A37" s="6">
        <v>1.4</v>
      </c>
      <c r="B37" s="13">
        <f t="shared" si="27"/>
        <v>251.99999999999997</v>
      </c>
      <c r="C37" s="18">
        <f t="shared" si="28"/>
        <v>5.9999999999999991</v>
      </c>
      <c r="D37" s="22">
        <v>9.8221657799999988</v>
      </c>
      <c r="E37" s="14">
        <v>26.708309418000002</v>
      </c>
      <c r="F37" s="14">
        <v>43.647835979999996</v>
      </c>
      <c r="G37" s="14">
        <v>60.469461780000003</v>
      </c>
      <c r="H37" s="14">
        <v>76.336540139999997</v>
      </c>
      <c r="I37" s="14">
        <v>88.664648519999986</v>
      </c>
      <c r="J37" s="14">
        <v>97.730682840000014</v>
      </c>
      <c r="K37" s="14">
        <v>100.89113748000001</v>
      </c>
      <c r="L37" s="14">
        <v>105.27260520000002</v>
      </c>
      <c r="M37" s="14">
        <v>111.82009566000001</v>
      </c>
      <c r="N37" s="14">
        <v>117.59624058000001</v>
      </c>
      <c r="O37" s="14">
        <v>122.77654242</v>
      </c>
      <c r="P37" s="15">
        <v>127.44082848000001</v>
      </c>
      <c r="AF37">
        <v>145.14934643999999</v>
      </c>
      <c r="AG37">
        <v>284.75863290000001</v>
      </c>
      <c r="AH37">
        <v>380.31172409999999</v>
      </c>
      <c r="AI37">
        <v>401.78567393999998</v>
      </c>
      <c r="AJ37">
        <v>377.74617006000005</v>
      </c>
      <c r="AK37">
        <v>331.21459013999998</v>
      </c>
      <c r="AL37">
        <v>276.89405477999998</v>
      </c>
      <c r="AM37">
        <v>212.81087351999997</v>
      </c>
      <c r="AN37">
        <v>122.77654242</v>
      </c>
      <c r="AO37">
        <v>-2.6096532840000002</v>
      </c>
    </row>
    <row r="38" spans="1:44" x14ac:dyDescent="0.25">
      <c r="A38" s="6">
        <v>1.5</v>
      </c>
      <c r="B38" s="13">
        <f t="shared" si="27"/>
        <v>270</v>
      </c>
      <c r="C38" s="18">
        <f t="shared" si="28"/>
        <v>6.4285714285714288</v>
      </c>
      <c r="D38" s="22">
        <v>-3.08387688</v>
      </c>
      <c r="E38" s="14">
        <v>-2.956942212</v>
      </c>
      <c r="F38" s="14">
        <v>-2.9376868499999995</v>
      </c>
      <c r="G38" s="14">
        <v>-2.9775724859999997</v>
      </c>
      <c r="H38" s="14">
        <v>-2.9747330760000001</v>
      </c>
      <c r="I38" s="14">
        <v>-2.9269711800000002</v>
      </c>
      <c r="J38" s="14">
        <v>-2.860955916</v>
      </c>
      <c r="K38" s="14">
        <v>-2.8332440220000001</v>
      </c>
      <c r="L38" s="14">
        <v>-2.7973672440000001</v>
      </c>
      <c r="M38" s="14">
        <v>-2.7388467960000002</v>
      </c>
      <c r="N38" s="14">
        <v>-2.6746592880000004</v>
      </c>
      <c r="O38" s="14">
        <v>-2.6096532840000002</v>
      </c>
      <c r="P38" s="15">
        <v>-2.5288573799999998</v>
      </c>
      <c r="AF38">
        <v>152.68083306000003</v>
      </c>
      <c r="AG38">
        <v>297.86445527999996</v>
      </c>
      <c r="AH38">
        <v>396.82819932000001</v>
      </c>
      <c r="AI38">
        <v>419.44360752000006</v>
      </c>
      <c r="AJ38">
        <v>395.18055359999994</v>
      </c>
      <c r="AK38">
        <v>347.18699189999995</v>
      </c>
      <c r="AL38">
        <v>290.31502416000001</v>
      </c>
      <c r="AM38">
        <v>222.45261570000002</v>
      </c>
      <c r="AN38">
        <v>127.44082848000001</v>
      </c>
      <c r="AO38">
        <v>-2.5288573799999998</v>
      </c>
    </row>
    <row r="39" spans="1:44" x14ac:dyDescent="0.25">
      <c r="A39" s="6">
        <v>1.6</v>
      </c>
      <c r="B39" s="13">
        <f t="shared" si="27"/>
        <v>288</v>
      </c>
      <c r="C39" s="18">
        <f t="shared" si="28"/>
        <v>6.8571428571428568</v>
      </c>
      <c r="D39" s="22">
        <f>-D37</f>
        <v>-9.8221657799999988</v>
      </c>
      <c r="E39" s="14">
        <f t="shared" ref="E39:P39" si="29">-E37</f>
        <v>-26.708309418000002</v>
      </c>
      <c r="F39" s="14">
        <f t="shared" si="29"/>
        <v>-43.647835979999996</v>
      </c>
      <c r="G39" s="14">
        <f t="shared" si="29"/>
        <v>-60.469461780000003</v>
      </c>
      <c r="H39" s="14">
        <f t="shared" si="29"/>
        <v>-76.336540139999997</v>
      </c>
      <c r="I39" s="14">
        <f t="shared" si="29"/>
        <v>-88.664648519999986</v>
      </c>
      <c r="J39" s="14">
        <f t="shared" si="29"/>
        <v>-97.730682840000014</v>
      </c>
      <c r="K39" s="14">
        <f t="shared" si="29"/>
        <v>-100.89113748000001</v>
      </c>
      <c r="L39" s="14">
        <f t="shared" si="29"/>
        <v>-105.27260520000002</v>
      </c>
      <c r="M39" s="14">
        <f t="shared" si="29"/>
        <v>-111.82009566000001</v>
      </c>
      <c r="N39" s="14">
        <f t="shared" si="29"/>
        <v>-117.59624058000001</v>
      </c>
      <c r="O39" s="14">
        <f t="shared" si="29"/>
        <v>-122.77654242</v>
      </c>
      <c r="P39" s="15">
        <f t="shared" si="29"/>
        <v>-127.44082848000001</v>
      </c>
    </row>
    <row r="40" spans="1:44" x14ac:dyDescent="0.25">
      <c r="A40" s="6">
        <v>1.7</v>
      </c>
      <c r="B40" s="13">
        <f t="shared" si="27"/>
        <v>306</v>
      </c>
      <c r="C40" s="18">
        <f t="shared" si="28"/>
        <v>7.2857142857142856</v>
      </c>
      <c r="D40" s="22">
        <f>-D36</f>
        <v>10.7649507</v>
      </c>
      <c r="E40" s="14">
        <f t="shared" ref="E40:P40" si="30">-E36</f>
        <v>-21.595147056000002</v>
      </c>
      <c r="F40" s="14">
        <f t="shared" si="30"/>
        <v>-53.886222600000004</v>
      </c>
      <c r="G40" s="14">
        <f t="shared" si="30"/>
        <v>-85.858911599999999</v>
      </c>
      <c r="H40" s="14">
        <f t="shared" si="30"/>
        <v>-116.61026286000002</v>
      </c>
      <c r="I40" s="14">
        <f t="shared" si="30"/>
        <v>-142.49357556000001</v>
      </c>
      <c r="J40" s="14">
        <f t="shared" si="30"/>
        <v>-161.34286098000001</v>
      </c>
      <c r="K40" s="14">
        <f t="shared" si="30"/>
        <v>-167.82267893999997</v>
      </c>
      <c r="L40" s="14">
        <f t="shared" si="30"/>
        <v>-176.81315987999997</v>
      </c>
      <c r="M40" s="14">
        <f t="shared" si="30"/>
        <v>-190.25041182000001</v>
      </c>
      <c r="N40" s="14">
        <f t="shared" si="30"/>
        <v>-202.14770394000001</v>
      </c>
      <c r="O40" s="14">
        <f t="shared" si="30"/>
        <v>-212.81087351999997</v>
      </c>
      <c r="P40" s="15">
        <f t="shared" si="30"/>
        <v>-222.45261570000002</v>
      </c>
    </row>
    <row r="41" spans="1:44" x14ac:dyDescent="0.25">
      <c r="A41" s="6">
        <v>1.8</v>
      </c>
      <c r="B41" s="13">
        <f t="shared" si="27"/>
        <v>324</v>
      </c>
      <c r="C41" s="18">
        <f t="shared" si="28"/>
        <v>7.7142857142857144</v>
      </c>
      <c r="D41" s="22">
        <f>-D35</f>
        <v>27.278243579999998</v>
      </c>
      <c r="E41" s="14">
        <f t="shared" ref="E41:P41" si="31">-E35</f>
        <v>-14.628905928</v>
      </c>
      <c r="F41" s="14">
        <f t="shared" si="31"/>
        <v>-56.64781962</v>
      </c>
      <c r="G41" s="14">
        <f t="shared" si="31"/>
        <v>-98.384017200000002</v>
      </c>
      <c r="H41" s="14">
        <f t="shared" si="31"/>
        <v>-139.16630069999999</v>
      </c>
      <c r="I41" s="14">
        <f t="shared" si="31"/>
        <v>-176.50682363999999</v>
      </c>
      <c r="J41" s="14">
        <f t="shared" si="31"/>
        <v>-204.70474122000002</v>
      </c>
      <c r="K41" s="14">
        <f t="shared" si="31"/>
        <v>-213.95888472000001</v>
      </c>
      <c r="L41" s="14">
        <f t="shared" si="31"/>
        <v>-226.64198088000003</v>
      </c>
      <c r="M41" s="14">
        <f t="shared" si="31"/>
        <v>-245.45286779999998</v>
      </c>
      <c r="N41" s="14">
        <f t="shared" si="31"/>
        <v>-262.04389680000003</v>
      </c>
      <c r="O41" s="14">
        <f t="shared" si="31"/>
        <v>-276.89405477999998</v>
      </c>
      <c r="P41" s="15">
        <f t="shared" si="31"/>
        <v>-290.31502416000001</v>
      </c>
    </row>
    <row r="42" spans="1:44" x14ac:dyDescent="0.25">
      <c r="A42" s="6">
        <v>1.9</v>
      </c>
      <c r="B42" s="13">
        <f t="shared" si="27"/>
        <v>342</v>
      </c>
      <c r="C42" s="18">
        <f t="shared" si="28"/>
        <v>8.1428571428571423</v>
      </c>
      <c r="D42" s="22">
        <f>-D34</f>
        <v>22.261069319999997</v>
      </c>
      <c r="E42" s="14">
        <f t="shared" ref="E42:P42" si="32">-E34</f>
        <v>-24.001140282000005</v>
      </c>
      <c r="F42" s="14">
        <f t="shared" si="32"/>
        <v>-70.39030446000001</v>
      </c>
      <c r="G42" s="14">
        <f t="shared" si="32"/>
        <v>-116.6688894</v>
      </c>
      <c r="H42" s="14">
        <f t="shared" si="32"/>
        <v>-162.36772565999999</v>
      </c>
      <c r="I42" s="14">
        <f t="shared" si="32"/>
        <v>-206.23119804000004</v>
      </c>
      <c r="J42" s="14">
        <f t="shared" si="32"/>
        <v>-243.30911513999999</v>
      </c>
      <c r="K42" s="14">
        <f t="shared" si="32"/>
        <v>-255.09432690000003</v>
      </c>
      <c r="L42" s="14">
        <f t="shared" si="32"/>
        <v>-270.74084226000002</v>
      </c>
      <c r="M42" s="14">
        <f t="shared" si="32"/>
        <v>-293.53837253999995</v>
      </c>
      <c r="N42" s="14">
        <f t="shared" si="32"/>
        <v>-313.47037511999997</v>
      </c>
      <c r="O42" s="14">
        <f t="shared" si="32"/>
        <v>-331.21459013999998</v>
      </c>
      <c r="P42" s="15">
        <f t="shared" si="32"/>
        <v>-347.18699189999995</v>
      </c>
      <c r="AF42">
        <v>-7.0989361799999999</v>
      </c>
      <c r="AG42">
        <v>10.0685004</v>
      </c>
      <c r="AH42">
        <v>27.192907895999998</v>
      </c>
      <c r="AI42">
        <v>44.293441499999993</v>
      </c>
      <c r="AJ42">
        <v>61.381779479999992</v>
      </c>
      <c r="AK42">
        <v>78.386621460000001</v>
      </c>
      <c r="AL42">
        <v>95.182402559999986</v>
      </c>
      <c r="AM42">
        <v>101.76466859999999</v>
      </c>
      <c r="AN42">
        <v>111.37717248</v>
      </c>
      <c r="AO42">
        <v>125.70404447999999</v>
      </c>
      <c r="AP42">
        <v>136.43699201999999</v>
      </c>
      <c r="AQ42">
        <v>145.14934643999999</v>
      </c>
      <c r="AR42">
        <v>152.68083306000003</v>
      </c>
    </row>
    <row r="43" spans="1:44" ht="15.75" thickBot="1" x14ac:dyDescent="0.3">
      <c r="A43" s="7">
        <v>2</v>
      </c>
      <c r="B43" s="16">
        <f t="shared" si="27"/>
        <v>360</v>
      </c>
      <c r="C43" s="19">
        <f t="shared" si="28"/>
        <v>8.5714285714285712</v>
      </c>
      <c r="D43" s="23">
        <f>-D33</f>
        <v>-0.40808859504</v>
      </c>
      <c r="E43" s="40">
        <f t="shared" ref="E43:P43" si="33">-E33</f>
        <v>-47.869841039999997</v>
      </c>
      <c r="F43" s="40">
        <f t="shared" si="33"/>
        <v>-95.308085040000009</v>
      </c>
      <c r="G43" s="40">
        <f t="shared" si="33"/>
        <v>-142.63404119999998</v>
      </c>
      <c r="H43" s="40">
        <f t="shared" si="33"/>
        <v>-189.55195013999997</v>
      </c>
      <c r="I43" s="40">
        <f t="shared" si="33"/>
        <v>-235.4140026</v>
      </c>
      <c r="J43" s="40">
        <f t="shared" si="33"/>
        <v>-277.88024627999999</v>
      </c>
      <c r="K43" s="40">
        <f t="shared" si="33"/>
        <v>-292.36792830000002</v>
      </c>
      <c r="L43" s="40">
        <f t="shared" si="33"/>
        <v>-310.74753108000004</v>
      </c>
      <c r="M43" s="40">
        <f t="shared" si="33"/>
        <v>-336.35017583999996</v>
      </c>
      <c r="N43" s="40">
        <f t="shared" si="33"/>
        <v>-358.32076643999994</v>
      </c>
      <c r="O43" s="40">
        <f t="shared" si="33"/>
        <v>-377.74617006000005</v>
      </c>
      <c r="P43" s="41">
        <f t="shared" si="33"/>
        <v>-395.18055359999994</v>
      </c>
      <c r="AF43">
        <v>11.969209434000001</v>
      </c>
      <c r="AG43">
        <v>43.941083760000005</v>
      </c>
      <c r="AH43">
        <v>75.800722199999996</v>
      </c>
      <c r="AI43">
        <v>107.42934762</v>
      </c>
      <c r="AJ43">
        <v>138.71022354000002</v>
      </c>
      <c r="AK43">
        <v>169.4635194</v>
      </c>
      <c r="AL43">
        <v>199.34854547999998</v>
      </c>
      <c r="AM43">
        <v>210.96828144</v>
      </c>
      <c r="AN43">
        <v>227.76238379999998</v>
      </c>
      <c r="AO43">
        <v>251.73733242</v>
      </c>
      <c r="AP43">
        <v>269.73073553999996</v>
      </c>
      <c r="AQ43">
        <v>284.75863290000001</v>
      </c>
      <c r="AR43">
        <v>297.86445527999996</v>
      </c>
    </row>
    <row r="44" spans="1:44" x14ac:dyDescent="0.25">
      <c r="AF44">
        <v>33.882514428</v>
      </c>
      <c r="AG44">
        <v>75.440081640000002</v>
      </c>
      <c r="AH44">
        <v>116.57001720000001</v>
      </c>
      <c r="AI44">
        <v>157.32012785999999</v>
      </c>
      <c r="AJ44">
        <v>197.71046189999998</v>
      </c>
      <c r="AK44">
        <v>237.45761130000002</v>
      </c>
      <c r="AL44">
        <v>276.07627572000001</v>
      </c>
      <c r="AM44">
        <v>290.93335614</v>
      </c>
      <c r="AN44">
        <v>311.82297173999996</v>
      </c>
      <c r="AO44">
        <v>339.78393624</v>
      </c>
      <c r="AP44">
        <v>361.59811883999998</v>
      </c>
      <c r="AQ44">
        <v>380.31172409999999</v>
      </c>
      <c r="AR44">
        <v>396.82819932000001</v>
      </c>
    </row>
    <row r="45" spans="1:44" x14ac:dyDescent="0.25">
      <c r="AF45">
        <v>24.866091852</v>
      </c>
      <c r="AG45">
        <v>70.991812920000001</v>
      </c>
      <c r="AH45">
        <v>116.85904314000001</v>
      </c>
      <c r="AI45">
        <v>162.45773922000001</v>
      </c>
      <c r="AJ45">
        <v>207.61649244</v>
      </c>
      <c r="AK45">
        <v>252.02302523999998</v>
      </c>
      <c r="AL45">
        <v>294.74257763999998</v>
      </c>
      <c r="AM45">
        <v>310.64968199999998</v>
      </c>
      <c r="AN45">
        <v>331.63928699999997</v>
      </c>
      <c r="AO45">
        <v>359.15246807999995</v>
      </c>
      <c r="AP45">
        <v>381.91926737999995</v>
      </c>
      <c r="AQ45">
        <v>401.78567393999998</v>
      </c>
      <c r="AR45">
        <v>419.44360752000006</v>
      </c>
    </row>
    <row r="46" spans="1:44" x14ac:dyDescent="0.25">
      <c r="F46">
        <v>6.808139562</v>
      </c>
      <c r="H46">
        <v>6.808139562</v>
      </c>
      <c r="I46">
        <v>6.6096593219999997</v>
      </c>
      <c r="J46">
        <v>6.4423720200000005</v>
      </c>
      <c r="AF46">
        <v>0.40808859504</v>
      </c>
      <c r="AG46">
        <v>47.869841039999997</v>
      </c>
      <c r="AH46">
        <v>95.308085040000009</v>
      </c>
      <c r="AI46">
        <v>142.63404119999998</v>
      </c>
      <c r="AJ46">
        <v>189.55195013999997</v>
      </c>
      <c r="AK46">
        <v>235.4140026</v>
      </c>
      <c r="AL46">
        <v>277.88024627999999</v>
      </c>
      <c r="AM46">
        <v>47.869841039999997</v>
      </c>
      <c r="AN46">
        <v>310.74753108000004</v>
      </c>
      <c r="AO46">
        <v>336.35017583999996</v>
      </c>
      <c r="AP46">
        <v>358.32076643999994</v>
      </c>
      <c r="AQ46">
        <v>377.74617006000005</v>
      </c>
      <c r="AR46">
        <v>395.18055359999994</v>
      </c>
    </row>
    <row r="47" spans="1:44" x14ac:dyDescent="0.25">
      <c r="F47">
        <v>6.6096593219999997</v>
      </c>
      <c r="AF47">
        <v>-22.261069319999997</v>
      </c>
      <c r="AG47">
        <v>24.001140282000005</v>
      </c>
      <c r="AH47">
        <v>70.39030446000001</v>
      </c>
      <c r="AI47">
        <v>116.6688894</v>
      </c>
      <c r="AJ47">
        <v>162.36772565999999</v>
      </c>
      <c r="AK47">
        <v>206.23119804000004</v>
      </c>
      <c r="AL47">
        <v>243.30911513999999</v>
      </c>
      <c r="AM47">
        <v>255.09432690000003</v>
      </c>
      <c r="AN47">
        <v>270.74084226000002</v>
      </c>
      <c r="AO47">
        <v>293.53837253999995</v>
      </c>
      <c r="AP47">
        <v>313.47037511999997</v>
      </c>
      <c r="AQ47">
        <v>331.21459013999998</v>
      </c>
      <c r="AR47">
        <v>347.18699189999995</v>
      </c>
    </row>
    <row r="48" spans="1:44" x14ac:dyDescent="0.25">
      <c r="F48">
        <v>6.4423720200000005</v>
      </c>
      <c r="AF48">
        <v>-27.278243579999998</v>
      </c>
      <c r="AG48">
        <v>14.628905928</v>
      </c>
      <c r="AH48">
        <v>56.64781962</v>
      </c>
      <c r="AI48">
        <v>98.384017200000002</v>
      </c>
      <c r="AJ48">
        <v>139.16630069999999</v>
      </c>
      <c r="AK48">
        <v>176.50682363999999</v>
      </c>
      <c r="AL48">
        <v>204.70474122000002</v>
      </c>
      <c r="AM48">
        <v>213.95888472000001</v>
      </c>
      <c r="AN48">
        <v>226.64198088000003</v>
      </c>
      <c r="AO48">
        <v>245.45286779999998</v>
      </c>
      <c r="AP48">
        <v>262.04389680000003</v>
      </c>
      <c r="AQ48">
        <v>276.89405477999998</v>
      </c>
      <c r="AR48">
        <v>290.31502416000001</v>
      </c>
    </row>
    <row r="49" spans="32:44" x14ac:dyDescent="0.25">
      <c r="AF49">
        <v>-10.7649507</v>
      </c>
      <c r="AG49">
        <v>21.595147056000002</v>
      </c>
      <c r="AH49">
        <v>53.886222600000004</v>
      </c>
      <c r="AI49">
        <v>85.858911599999999</v>
      </c>
      <c r="AJ49">
        <v>116.61026286000002</v>
      </c>
      <c r="AK49">
        <v>142.49357556000001</v>
      </c>
      <c r="AL49">
        <v>161.34286098000001</v>
      </c>
      <c r="AM49">
        <v>167.82267893999997</v>
      </c>
      <c r="AN49">
        <v>176.81315987999997</v>
      </c>
      <c r="AO49">
        <v>190.25041182000001</v>
      </c>
      <c r="AP49">
        <v>202.14770394000001</v>
      </c>
      <c r="AQ49">
        <v>212.81087351999997</v>
      </c>
      <c r="AR49">
        <v>222.45261570000002</v>
      </c>
    </row>
    <row r="50" spans="32:44" x14ac:dyDescent="0.25">
      <c r="AF50">
        <v>9.8221657799999988</v>
      </c>
      <c r="AG50">
        <v>26.708309418000002</v>
      </c>
      <c r="AH50">
        <v>43.647835979999996</v>
      </c>
      <c r="AI50">
        <v>60.469461780000003</v>
      </c>
      <c r="AJ50">
        <v>76.336540139999997</v>
      </c>
      <c r="AK50">
        <v>88.664648519999986</v>
      </c>
      <c r="AL50">
        <v>97.730682840000014</v>
      </c>
      <c r="AM50">
        <v>100.89113748000001</v>
      </c>
      <c r="AN50">
        <v>105.27260520000002</v>
      </c>
      <c r="AO50">
        <v>111.82009566000001</v>
      </c>
      <c r="AP50">
        <v>117.59624058000001</v>
      </c>
      <c r="AQ50">
        <v>122.77654242</v>
      </c>
      <c r="AR50">
        <v>127.44082848000001</v>
      </c>
    </row>
    <row r="51" spans="32:44" x14ac:dyDescent="0.25">
      <c r="AF51">
        <v>-3.08387688</v>
      </c>
      <c r="AG51">
        <v>-2.956942212</v>
      </c>
      <c r="AH51">
        <v>-2.9376868499999995</v>
      </c>
      <c r="AI51">
        <v>-2.9775724859999997</v>
      </c>
      <c r="AJ51">
        <v>-2.9747330760000001</v>
      </c>
      <c r="AK51">
        <v>-2.9269711800000002</v>
      </c>
      <c r="AL51">
        <v>-2.860955916</v>
      </c>
      <c r="AM51">
        <v>-2.8332440220000001</v>
      </c>
      <c r="AN51">
        <v>-2.7973672440000001</v>
      </c>
      <c r="AO51">
        <v>-2.7388467960000002</v>
      </c>
      <c r="AP51">
        <v>-2.6746592880000004</v>
      </c>
      <c r="AQ51">
        <v>-2.6096532840000002</v>
      </c>
      <c r="AR51">
        <v>-2.5288573799999998</v>
      </c>
    </row>
  </sheetData>
  <pageMargins left="0.7" right="0.7" top="0.75" bottom="0.75" header="0.3" footer="0.3"/>
  <pageSetup paperSize="0" orientation="portrait" horizontalDpi="0" verticalDpi="0" copies="0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6"/>
  <sheetViews>
    <sheetView topLeftCell="A10" workbookViewId="0">
      <selection activeCell="K50" sqref="K50"/>
    </sheetView>
  </sheetViews>
  <sheetFormatPr defaultRowHeight="15" x14ac:dyDescent="0.25"/>
  <cols>
    <col min="2" max="2" width="13.140625" customWidth="1"/>
    <col min="6" max="6" width="10.85546875" customWidth="1"/>
    <col min="10" max="10" width="10.85546875" customWidth="1"/>
    <col min="14" max="14" width="10.85546875" customWidth="1"/>
    <col min="18" max="18" width="10.85546875" customWidth="1"/>
    <col min="22" max="22" width="10.85546875" customWidth="1"/>
  </cols>
  <sheetData>
    <row r="1" spans="1:63" x14ac:dyDescent="0.25">
      <c r="A1" t="s">
        <v>5</v>
      </c>
      <c r="B1">
        <v>30</v>
      </c>
    </row>
    <row r="3" spans="1:63" x14ac:dyDescent="0.25">
      <c r="A3" t="s">
        <v>3</v>
      </c>
      <c r="B3">
        <v>0</v>
      </c>
      <c r="E3" t="s">
        <v>3</v>
      </c>
      <c r="F3">
        <v>0.1</v>
      </c>
      <c r="I3" t="s">
        <v>3</v>
      </c>
      <c r="J3">
        <v>0.2</v>
      </c>
      <c r="M3" t="s">
        <v>3</v>
      </c>
      <c r="N3">
        <v>0.3</v>
      </c>
      <c r="Q3" t="s">
        <v>3</v>
      </c>
      <c r="R3">
        <v>0.4</v>
      </c>
      <c r="U3" t="s">
        <v>3</v>
      </c>
      <c r="V3">
        <v>0.5</v>
      </c>
      <c r="Y3" t="s">
        <v>3</v>
      </c>
      <c r="Z3">
        <v>0.6</v>
      </c>
      <c r="AC3" t="s">
        <v>3</v>
      </c>
      <c r="AD3">
        <v>0.7</v>
      </c>
      <c r="AG3" t="s">
        <v>3</v>
      </c>
      <c r="AH3">
        <v>0.8</v>
      </c>
      <c r="AK3" t="s">
        <v>3</v>
      </c>
      <c r="AL3">
        <v>0.9</v>
      </c>
      <c r="AO3" t="s">
        <v>3</v>
      </c>
      <c r="AP3">
        <v>1</v>
      </c>
      <c r="AS3" t="s">
        <v>3</v>
      </c>
      <c r="AT3">
        <v>1.1000000000000001</v>
      </c>
      <c r="AW3" t="s">
        <v>3</v>
      </c>
      <c r="AX3">
        <v>1.2</v>
      </c>
      <c r="BA3" t="s">
        <v>3</v>
      </c>
      <c r="BB3">
        <v>1.3</v>
      </c>
      <c r="BE3" t="s">
        <v>3</v>
      </c>
      <c r="BF3">
        <v>1.4</v>
      </c>
      <c r="BI3" t="s">
        <v>3</v>
      </c>
      <c r="BJ3">
        <v>1.5</v>
      </c>
    </row>
    <row r="5" spans="1:63" x14ac:dyDescent="0.25">
      <c r="A5" t="s">
        <v>1</v>
      </c>
      <c r="B5" t="s">
        <v>0</v>
      </c>
      <c r="C5" t="s">
        <v>2</v>
      </c>
      <c r="E5" t="s">
        <v>1</v>
      </c>
      <c r="F5" t="s">
        <v>0</v>
      </c>
      <c r="G5" t="s">
        <v>2</v>
      </c>
      <c r="I5" t="s">
        <v>1</v>
      </c>
      <c r="J5" t="s">
        <v>0</v>
      </c>
      <c r="K5" t="s">
        <v>2</v>
      </c>
      <c r="M5" t="s">
        <v>1</v>
      </c>
      <c r="N5" t="s">
        <v>0</v>
      </c>
      <c r="O5" t="s">
        <v>2</v>
      </c>
      <c r="Q5" t="s">
        <v>1</v>
      </c>
      <c r="R5" t="s">
        <v>0</v>
      </c>
      <c r="S5" t="s">
        <v>2</v>
      </c>
      <c r="U5" t="s">
        <v>1</v>
      </c>
      <c r="V5" t="s">
        <v>0</v>
      </c>
      <c r="W5" t="s">
        <v>2</v>
      </c>
      <c r="Y5" t="s">
        <v>1</v>
      </c>
      <c r="Z5" t="s">
        <v>0</v>
      </c>
      <c r="AA5" t="s">
        <v>2</v>
      </c>
      <c r="AC5" t="s">
        <v>1</v>
      </c>
      <c r="AD5" t="s">
        <v>0</v>
      </c>
      <c r="AE5" t="s">
        <v>2</v>
      </c>
      <c r="AG5" t="s">
        <v>1</v>
      </c>
      <c r="AH5" t="s">
        <v>0</v>
      </c>
      <c r="AI5" t="s">
        <v>2</v>
      </c>
      <c r="AK5" t="s">
        <v>1</v>
      </c>
      <c r="AL5" t="s">
        <v>0</v>
      </c>
      <c r="AM5" t="s">
        <v>2</v>
      </c>
      <c r="AO5" t="s">
        <v>1</v>
      </c>
      <c r="AP5" t="s">
        <v>0</v>
      </c>
      <c r="AQ5" t="s">
        <v>2</v>
      </c>
      <c r="AS5" t="s">
        <v>1</v>
      </c>
      <c r="AT5" t="s">
        <v>0</v>
      </c>
      <c r="AU5" t="s">
        <v>2</v>
      </c>
      <c r="AW5" t="s">
        <v>1</v>
      </c>
      <c r="AX5" t="s">
        <v>0</v>
      </c>
      <c r="AY5" t="s">
        <v>2</v>
      </c>
      <c r="BA5" t="s">
        <v>1</v>
      </c>
      <c r="BB5" t="s">
        <v>0</v>
      </c>
      <c r="BC5" t="s">
        <v>2</v>
      </c>
      <c r="BE5" t="s">
        <v>1</v>
      </c>
      <c r="BF5" t="s">
        <v>0</v>
      </c>
      <c r="BG5" t="s">
        <v>2</v>
      </c>
      <c r="BI5" t="s">
        <v>1</v>
      </c>
      <c r="BJ5" t="s">
        <v>0</v>
      </c>
      <c r="BK5" t="s">
        <v>2</v>
      </c>
    </row>
    <row r="6" spans="1:63" x14ac:dyDescent="0.25">
      <c r="A6">
        <v>0</v>
      </c>
      <c r="B6">
        <v>173.33735999999999</v>
      </c>
      <c r="C6">
        <f>B6/1000*$B$1</f>
        <v>5.2001207999999997</v>
      </c>
      <c r="E6">
        <v>0</v>
      </c>
      <c r="F6">
        <v>-504.71435000000002</v>
      </c>
      <c r="G6">
        <f>F6/1000*$B$1</f>
        <v>-15.141430499999998</v>
      </c>
      <c r="I6">
        <v>0</v>
      </c>
      <c r="J6">
        <v>-641.19129999999996</v>
      </c>
      <c r="K6">
        <f>J6/1000*$B$1</f>
        <v>-19.235738999999999</v>
      </c>
      <c r="M6">
        <v>0</v>
      </c>
      <c r="N6">
        <v>403.12370199999998</v>
      </c>
      <c r="O6">
        <f>N6/1000*$B$1</f>
        <v>12.093711059999999</v>
      </c>
      <c r="Q6">
        <v>0</v>
      </c>
      <c r="R6">
        <v>1081.9174800000001</v>
      </c>
      <c r="S6">
        <f>R6/1000*$B$1</f>
        <v>32.457524399999997</v>
      </c>
      <c r="U6">
        <v>0</v>
      </c>
      <c r="V6">
        <v>163.21920600000001</v>
      </c>
      <c r="W6">
        <f>V6/1000*$B$1</f>
        <v>4.8965761800000003</v>
      </c>
      <c r="Y6">
        <v>0</v>
      </c>
      <c r="Z6">
        <v>-746.81934999999999</v>
      </c>
      <c r="AA6">
        <f>Z6/1000*$B$1</f>
        <v>-22.404580500000002</v>
      </c>
      <c r="AC6">
        <v>0</v>
      </c>
      <c r="AD6">
        <v>107.397186</v>
      </c>
      <c r="AE6">
        <f>AD6/1000*$B$1</f>
        <v>3.2219155800000001</v>
      </c>
      <c r="AG6">
        <v>0</v>
      </c>
      <c r="AH6">
        <v>979.62551699999995</v>
      </c>
      <c r="AI6">
        <f>AH6/1000*$B$1</f>
        <v>29.388765509999995</v>
      </c>
      <c r="AK6">
        <v>0</v>
      </c>
      <c r="AL6">
        <v>732.21396300000004</v>
      </c>
      <c r="AM6">
        <f>AL6/1000*$B$1</f>
        <v>21.966418890000003</v>
      </c>
      <c r="AO6">
        <v>0</v>
      </c>
      <c r="AP6">
        <v>57.549485500000003</v>
      </c>
      <c r="AQ6">
        <f>AP6/1000*$B$1</f>
        <v>1.726484565</v>
      </c>
      <c r="AS6">
        <v>0</v>
      </c>
      <c r="AT6">
        <v>-706.09765000000004</v>
      </c>
      <c r="AU6">
        <f>AT6/1000*$B$1</f>
        <v>-21.1829295</v>
      </c>
      <c r="AW6">
        <v>0</v>
      </c>
      <c r="AX6">
        <v>-828.10546999999997</v>
      </c>
      <c r="AY6">
        <f>AX6/1000*$B$1</f>
        <v>-24.843164099999999</v>
      </c>
      <c r="BA6">
        <v>0</v>
      </c>
      <c r="BB6">
        <v>244.56672599999999</v>
      </c>
      <c r="BC6">
        <f>BB6/1000*$B$1</f>
        <v>7.3370017799999996</v>
      </c>
      <c r="BE6">
        <v>0</v>
      </c>
      <c r="BF6">
        <v>889.03893500000004</v>
      </c>
      <c r="BG6">
        <f>BF6/1000*$B$1</f>
        <v>26.671168050000002</v>
      </c>
      <c r="BI6">
        <v>0</v>
      </c>
      <c r="BJ6">
        <v>24.992009400000001</v>
      </c>
      <c r="BK6">
        <f>BJ6/1000*$B$1</f>
        <v>0.749760282</v>
      </c>
    </row>
    <row r="7" spans="1:63" x14ac:dyDescent="0.25">
      <c r="A7">
        <v>2.5</v>
      </c>
      <c r="B7">
        <v>-1345.6778999999999</v>
      </c>
      <c r="C7">
        <f t="shared" ref="C7:C13" si="0">B7/1000*$B$1</f>
        <v>-40.370336999999999</v>
      </c>
      <c r="E7">
        <v>2.5</v>
      </c>
      <c r="F7">
        <v>-1974.7202</v>
      </c>
      <c r="G7">
        <f t="shared" ref="G7:G13" si="1">F7/1000*$B$1</f>
        <v>-59.241605999999997</v>
      </c>
      <c r="I7">
        <v>2.5</v>
      </c>
      <c r="J7">
        <v>-1996.6319000000001</v>
      </c>
      <c r="K7">
        <f t="shared" ref="K7:K13" si="2">J7/1000*$B$1</f>
        <v>-59.898957000000003</v>
      </c>
      <c r="M7">
        <v>2.5</v>
      </c>
      <c r="N7">
        <v>-677.93856000000005</v>
      </c>
      <c r="O7">
        <f t="shared" ref="O7:O13" si="3">N7/1000*$B$1</f>
        <v>-20.338156800000004</v>
      </c>
      <c r="Q7">
        <v>2.5</v>
      </c>
      <c r="R7">
        <v>532.80966000000001</v>
      </c>
      <c r="S7">
        <f t="shared" ref="S7:S13" si="4">R7/1000*$B$1</f>
        <v>15.984289799999999</v>
      </c>
      <c r="U7">
        <v>2.5</v>
      </c>
      <c r="V7">
        <v>162.307256</v>
      </c>
      <c r="W7">
        <f t="shared" ref="W7:W13" si="5">V7/1000*$B$1</f>
        <v>4.8692176799999993</v>
      </c>
      <c r="Y7">
        <v>2.5</v>
      </c>
      <c r="Z7">
        <v>-200.13386</v>
      </c>
      <c r="AA7">
        <f t="shared" ref="AA7:AA18" si="6">Z7/1000*$B$1</f>
        <v>-6.0040157999999995</v>
      </c>
      <c r="AC7">
        <v>2.5</v>
      </c>
      <c r="AD7">
        <v>1178.89841</v>
      </c>
      <c r="AE7">
        <f t="shared" ref="AE7:AE18" si="7">AD7/1000*$B$1</f>
        <v>35.366952300000001</v>
      </c>
      <c r="AG7">
        <v>2.5</v>
      </c>
      <c r="AH7">
        <v>2325.5934900000002</v>
      </c>
      <c r="AI7">
        <f t="shared" ref="AI7:AI18" si="8">AH7/1000*$B$1</f>
        <v>69.767804699999999</v>
      </c>
      <c r="AK7">
        <v>2.5</v>
      </c>
      <c r="AL7">
        <v>2204.5105899999999</v>
      </c>
      <c r="AM7">
        <f t="shared" ref="AM7:AM18" si="9">AL7/1000*$B$1</f>
        <v>66.135317700000002</v>
      </c>
      <c r="AO7">
        <v>2.5</v>
      </c>
      <c r="AP7">
        <v>1564.9949899999999</v>
      </c>
      <c r="AQ7">
        <f t="shared" ref="AQ7:AQ18" si="10">AP7/1000*$B$1</f>
        <v>46.949849700000001</v>
      </c>
      <c r="AS7">
        <v>2.5</v>
      </c>
      <c r="AT7">
        <v>776.78502100000003</v>
      </c>
      <c r="AU7">
        <f t="shared" ref="AU7:AU18" si="11">AT7/1000*$B$1</f>
        <v>23.30355063</v>
      </c>
      <c r="AW7">
        <v>2.5</v>
      </c>
      <c r="AX7">
        <v>537.44659899999999</v>
      </c>
      <c r="AY7">
        <f t="shared" ref="AY7:AY18" si="12">AX7/1000*$B$1</f>
        <v>16.123397969999999</v>
      </c>
      <c r="BA7">
        <v>2.5</v>
      </c>
      <c r="BB7">
        <v>1325.6131</v>
      </c>
      <c r="BC7">
        <f t="shared" ref="BC7:BC18" si="13">BB7/1000*$B$1</f>
        <v>39.768393000000003</v>
      </c>
      <c r="BE7">
        <v>2.5</v>
      </c>
      <c r="BF7">
        <v>1439.33978</v>
      </c>
      <c r="BG7">
        <f t="shared" ref="BG7:BG18" si="14">BF7/1000*$B$1</f>
        <v>43.1801934</v>
      </c>
      <c r="BI7">
        <v>2.5</v>
      </c>
      <c r="BJ7">
        <v>21.414481599999998</v>
      </c>
      <c r="BK7">
        <f t="shared" ref="BK7:BK18" si="15">BJ7/1000*$B$1</f>
        <v>0.64243444800000005</v>
      </c>
    </row>
    <row r="8" spans="1:63" x14ac:dyDescent="0.25">
      <c r="A8">
        <v>5</v>
      </c>
      <c r="B8">
        <v>-2864.3787000000002</v>
      </c>
      <c r="C8">
        <f t="shared" si="0"/>
        <v>-85.931360999999995</v>
      </c>
      <c r="E8">
        <v>5</v>
      </c>
      <c r="F8">
        <v>-3439.4450000000002</v>
      </c>
      <c r="G8">
        <f t="shared" si="1"/>
        <v>-103.18335</v>
      </c>
      <c r="I8">
        <v>5</v>
      </c>
      <c r="J8">
        <v>-3340.2100999999998</v>
      </c>
      <c r="K8">
        <f t="shared" si="2"/>
        <v>-100.20630299999999</v>
      </c>
      <c r="M8">
        <v>5</v>
      </c>
      <c r="N8">
        <v>-1753.6224</v>
      </c>
      <c r="O8">
        <f t="shared" si="3"/>
        <v>-52.608671999999999</v>
      </c>
      <c r="Q8">
        <v>5</v>
      </c>
      <c r="R8">
        <v>-13.89209</v>
      </c>
      <c r="S8">
        <f t="shared" si="4"/>
        <v>-0.41676269999999999</v>
      </c>
      <c r="U8">
        <v>5</v>
      </c>
      <c r="V8">
        <v>160.457133</v>
      </c>
      <c r="W8">
        <f t="shared" si="5"/>
        <v>4.8137139900000001</v>
      </c>
      <c r="Y8">
        <v>5</v>
      </c>
      <c r="Z8">
        <v>344.06233500000002</v>
      </c>
      <c r="AA8">
        <f t="shared" si="6"/>
        <v>10.321870049999999</v>
      </c>
      <c r="AC8">
        <v>5</v>
      </c>
      <c r="AD8">
        <v>2243.6319100000001</v>
      </c>
      <c r="AE8">
        <f t="shared" si="7"/>
        <v>67.308957300000003</v>
      </c>
      <c r="AG8">
        <v>5</v>
      </c>
      <c r="AH8">
        <v>3662.18037</v>
      </c>
      <c r="AI8">
        <f t="shared" si="8"/>
        <v>109.8654111</v>
      </c>
      <c r="AK8">
        <v>5</v>
      </c>
      <c r="AL8">
        <v>3671.5438800000002</v>
      </c>
      <c r="AM8">
        <f t="shared" si="9"/>
        <v>110.1463164</v>
      </c>
      <c r="AO8">
        <v>5</v>
      </c>
      <c r="AP8">
        <v>3071.5061900000001</v>
      </c>
      <c r="AQ8">
        <f t="shared" si="10"/>
        <v>92.145185699999999</v>
      </c>
      <c r="AS8">
        <v>5</v>
      </c>
      <c r="AT8">
        <v>2260.9587099999999</v>
      </c>
      <c r="AU8">
        <f t="shared" si="11"/>
        <v>67.828761299999996</v>
      </c>
      <c r="AW8">
        <v>5</v>
      </c>
      <c r="AX8">
        <v>1906.1738399999999</v>
      </c>
      <c r="AY8">
        <f t="shared" si="12"/>
        <v>57.185215199999995</v>
      </c>
      <c r="BA8">
        <v>5</v>
      </c>
      <c r="BB8">
        <v>2402.0062899999998</v>
      </c>
      <c r="BC8">
        <f t="shared" si="13"/>
        <v>72.060188699999983</v>
      </c>
      <c r="BE8">
        <v>5</v>
      </c>
      <c r="BF8">
        <v>1986.4728700000001</v>
      </c>
      <c r="BG8">
        <f t="shared" si="14"/>
        <v>59.594186100000002</v>
      </c>
      <c r="BI8">
        <v>5</v>
      </c>
      <c r="BJ8">
        <v>19.351024599999999</v>
      </c>
      <c r="BK8">
        <f t="shared" si="15"/>
        <v>0.58053073799999999</v>
      </c>
    </row>
    <row r="9" spans="1:63" x14ac:dyDescent="0.25">
      <c r="A9">
        <v>7.5</v>
      </c>
      <c r="B9">
        <v>-4380.9319999999998</v>
      </c>
      <c r="C9">
        <f t="shared" si="0"/>
        <v>-131.42795999999998</v>
      </c>
      <c r="E9">
        <v>7.5</v>
      </c>
      <c r="F9">
        <v>-4897.9526999999998</v>
      </c>
      <c r="G9">
        <f t="shared" si="1"/>
        <v>-146.93858099999997</v>
      </c>
      <c r="I9">
        <v>7.5</v>
      </c>
      <c r="J9">
        <v>-4673.3463000000002</v>
      </c>
      <c r="K9">
        <f t="shared" si="2"/>
        <v>-140.200389</v>
      </c>
      <c r="M9">
        <v>7.5</v>
      </c>
      <c r="N9">
        <v>-2821.2404000000001</v>
      </c>
      <c r="O9">
        <f t="shared" si="3"/>
        <v>-84.637212000000005</v>
      </c>
      <c r="Q9">
        <v>7.5</v>
      </c>
      <c r="R9">
        <v>-557.17307000000005</v>
      </c>
      <c r="S9">
        <f t="shared" si="4"/>
        <v>-16.715192100000003</v>
      </c>
      <c r="U9">
        <v>7.5</v>
      </c>
      <c r="V9">
        <v>158.851608</v>
      </c>
      <c r="W9">
        <f t="shared" si="5"/>
        <v>4.7655482400000002</v>
      </c>
      <c r="Y9">
        <v>7.5</v>
      </c>
      <c r="Z9">
        <v>883.668542</v>
      </c>
      <c r="AA9">
        <f t="shared" si="6"/>
        <v>26.510056259999999</v>
      </c>
      <c r="AC9">
        <v>7.5</v>
      </c>
      <c r="AD9">
        <v>3297.78595</v>
      </c>
      <c r="AE9">
        <f t="shared" si="7"/>
        <v>98.933578499999996</v>
      </c>
      <c r="AG9">
        <v>7.5</v>
      </c>
      <c r="AH9">
        <v>4989.3294400000004</v>
      </c>
      <c r="AI9">
        <f t="shared" si="8"/>
        <v>149.67988320000001</v>
      </c>
      <c r="AK9">
        <v>7.5</v>
      </c>
      <c r="AL9">
        <v>5132.4723599999998</v>
      </c>
      <c r="AM9">
        <f t="shared" si="9"/>
        <v>153.9741708</v>
      </c>
      <c r="AO9">
        <v>7.5</v>
      </c>
      <c r="AP9">
        <v>4575.0522300000002</v>
      </c>
      <c r="AQ9">
        <f t="shared" si="10"/>
        <v>137.2515669</v>
      </c>
      <c r="AS9">
        <v>7.5</v>
      </c>
      <c r="AT9">
        <v>3742.7505700000002</v>
      </c>
      <c r="AU9">
        <f t="shared" si="11"/>
        <v>112.28251710000001</v>
      </c>
      <c r="AW9">
        <v>7.5</v>
      </c>
      <c r="AX9">
        <v>3268.3237399999998</v>
      </c>
      <c r="AY9">
        <f t="shared" si="12"/>
        <v>98.049712200000002</v>
      </c>
      <c r="BA9">
        <v>7.5</v>
      </c>
      <c r="BB9">
        <v>3462.1972900000001</v>
      </c>
      <c r="BC9">
        <f t="shared" si="13"/>
        <v>103.86591870000001</v>
      </c>
      <c r="BE9">
        <v>7.5</v>
      </c>
      <c r="BF9">
        <v>2519.62628</v>
      </c>
      <c r="BG9">
        <f t="shared" si="14"/>
        <v>75.588788399999999</v>
      </c>
      <c r="BI9">
        <v>7.5</v>
      </c>
      <c r="BJ9">
        <v>19.848635999999999</v>
      </c>
      <c r="BK9">
        <f t="shared" si="15"/>
        <v>0.59545908000000003</v>
      </c>
    </row>
    <row r="10" spans="1:63" x14ac:dyDescent="0.25">
      <c r="A10">
        <v>10</v>
      </c>
      <c r="B10">
        <v>-5888.9023999999999</v>
      </c>
      <c r="C10">
        <f t="shared" si="0"/>
        <v>-176.66707199999999</v>
      </c>
      <c r="E10">
        <v>10</v>
      </c>
      <c r="F10">
        <v>-6348.7148999999999</v>
      </c>
      <c r="G10">
        <f t="shared" si="1"/>
        <v>-190.46144699999999</v>
      </c>
      <c r="I10">
        <v>10</v>
      </c>
      <c r="J10">
        <v>-5996.7003000000004</v>
      </c>
      <c r="K10">
        <f t="shared" si="2"/>
        <v>-179.90100900000002</v>
      </c>
      <c r="M10">
        <v>10</v>
      </c>
      <c r="N10">
        <v>-3878.3557999999998</v>
      </c>
      <c r="O10">
        <f t="shared" si="3"/>
        <v>-116.350674</v>
      </c>
      <c r="Q10">
        <v>10</v>
      </c>
      <c r="R10">
        <v>-1098.5751</v>
      </c>
      <c r="S10">
        <f t="shared" si="4"/>
        <v>-32.957252999999994</v>
      </c>
      <c r="U10">
        <v>10</v>
      </c>
      <c r="V10">
        <v>157.57048900000001</v>
      </c>
      <c r="W10">
        <f t="shared" si="5"/>
        <v>4.7271146700000006</v>
      </c>
      <c r="Y10">
        <v>10</v>
      </c>
      <c r="Z10">
        <v>1422.1736800000001</v>
      </c>
      <c r="AA10">
        <f t="shared" si="6"/>
        <v>42.665210399999999</v>
      </c>
      <c r="AC10">
        <v>10</v>
      </c>
      <c r="AD10">
        <v>4339.8368099999998</v>
      </c>
      <c r="AE10">
        <f t="shared" si="7"/>
        <v>130.1951043</v>
      </c>
      <c r="AG10">
        <v>10</v>
      </c>
      <c r="AH10">
        <v>6305.8948200000004</v>
      </c>
      <c r="AI10">
        <f t="shared" si="8"/>
        <v>189.17684460000001</v>
      </c>
      <c r="AK10">
        <v>10</v>
      </c>
      <c r="AL10">
        <v>6586.2365499999996</v>
      </c>
      <c r="AM10">
        <f t="shared" si="9"/>
        <v>197.5870965</v>
      </c>
      <c r="AO10">
        <v>10</v>
      </c>
      <c r="AP10">
        <v>6069.76001</v>
      </c>
      <c r="AQ10">
        <f t="shared" si="10"/>
        <v>182.09280029999999</v>
      </c>
      <c r="AS10">
        <v>10</v>
      </c>
      <c r="AT10">
        <v>5211.1767900000004</v>
      </c>
      <c r="AU10">
        <f t="shared" si="11"/>
        <v>156.33530370000003</v>
      </c>
      <c r="AW10">
        <v>10</v>
      </c>
      <c r="AX10">
        <v>4604.23333</v>
      </c>
      <c r="AY10">
        <f t="shared" si="12"/>
        <v>138.12699990000002</v>
      </c>
      <c r="BA10">
        <v>10</v>
      </c>
      <c r="BB10">
        <v>4472.74953</v>
      </c>
      <c r="BC10">
        <f t="shared" si="13"/>
        <v>134.18248589999999</v>
      </c>
      <c r="BE10">
        <v>10</v>
      </c>
      <c r="BF10">
        <v>3001.4726599999999</v>
      </c>
      <c r="BG10">
        <f t="shared" si="14"/>
        <v>90.044179800000009</v>
      </c>
      <c r="BI10">
        <v>10</v>
      </c>
      <c r="BJ10">
        <v>18.781029100000001</v>
      </c>
      <c r="BK10">
        <f t="shared" si="15"/>
        <v>0.56343087300000005</v>
      </c>
    </row>
    <row r="11" spans="1:63" x14ac:dyDescent="0.25">
      <c r="A11">
        <v>12.5</v>
      </c>
      <c r="B11">
        <v>-7375.9570000000003</v>
      </c>
      <c r="C11">
        <f t="shared" si="0"/>
        <v>-221.27871000000002</v>
      </c>
      <c r="E11">
        <v>12.5</v>
      </c>
      <c r="F11">
        <v>-7786.6980999999996</v>
      </c>
      <c r="G11">
        <f t="shared" si="1"/>
        <v>-233.600943</v>
      </c>
      <c r="I11">
        <v>12.5</v>
      </c>
      <c r="J11">
        <v>-7308.8258999999998</v>
      </c>
      <c r="K11">
        <f t="shared" si="2"/>
        <v>-219.26477699999998</v>
      </c>
      <c r="M11">
        <v>12.5</v>
      </c>
      <c r="N11">
        <v>-4921.0396000000001</v>
      </c>
      <c r="O11">
        <f t="shared" si="3"/>
        <v>-147.63118800000001</v>
      </c>
      <c r="Q11">
        <v>12.5</v>
      </c>
      <c r="R11">
        <v>-1637.8311000000001</v>
      </c>
      <c r="S11">
        <f t="shared" si="4"/>
        <v>-49.134933000000004</v>
      </c>
      <c r="U11">
        <v>12.5</v>
      </c>
      <c r="V11">
        <v>156.43201099999999</v>
      </c>
      <c r="W11">
        <f t="shared" si="5"/>
        <v>4.6929603299999991</v>
      </c>
      <c r="Y11">
        <v>12.5</v>
      </c>
      <c r="Z11">
        <v>1959.1302900000001</v>
      </c>
      <c r="AA11">
        <f t="shared" si="6"/>
        <v>58.7739087</v>
      </c>
      <c r="AC11">
        <v>12.5</v>
      </c>
      <c r="AD11">
        <v>5367.3838699999997</v>
      </c>
      <c r="AE11">
        <f t="shared" si="7"/>
        <v>161.02151609999999</v>
      </c>
      <c r="AG11">
        <v>12.5</v>
      </c>
      <c r="AH11">
        <v>7609.5647600000002</v>
      </c>
      <c r="AI11">
        <f t="shared" si="8"/>
        <v>228.28694280000002</v>
      </c>
      <c r="AK11">
        <v>12.5</v>
      </c>
      <c r="AL11">
        <v>8027.0889900000002</v>
      </c>
      <c r="AM11">
        <f t="shared" si="9"/>
        <v>240.81266969999999</v>
      </c>
      <c r="AO11">
        <v>12.5</v>
      </c>
      <c r="AP11">
        <v>7543.0076099999997</v>
      </c>
      <c r="AQ11">
        <f t="shared" si="10"/>
        <v>226.2902283</v>
      </c>
      <c r="AS11">
        <v>12.5</v>
      </c>
      <c r="AT11">
        <v>6642.5287699999999</v>
      </c>
      <c r="AU11">
        <f t="shared" si="11"/>
        <v>199.27586310000001</v>
      </c>
      <c r="AW11">
        <v>12.5</v>
      </c>
      <c r="AX11">
        <v>5849.3434200000002</v>
      </c>
      <c r="AY11">
        <f t="shared" si="12"/>
        <v>175.48030260000002</v>
      </c>
      <c r="BA11">
        <v>12.5</v>
      </c>
      <c r="BB11">
        <v>5311.1886599999998</v>
      </c>
      <c r="BC11">
        <f t="shared" si="13"/>
        <v>159.3356598</v>
      </c>
      <c r="BE11">
        <v>12.5</v>
      </c>
      <c r="BF11">
        <v>3362.1436199999998</v>
      </c>
      <c r="BG11">
        <f t="shared" si="14"/>
        <v>100.8643086</v>
      </c>
      <c r="BI11">
        <v>12.5</v>
      </c>
      <c r="BJ11">
        <v>17.522819899999998</v>
      </c>
      <c r="BK11">
        <f t="shared" si="15"/>
        <v>0.52568459699999992</v>
      </c>
    </row>
    <row r="12" spans="1:63" x14ac:dyDescent="0.25">
      <c r="A12">
        <v>15</v>
      </c>
      <c r="B12">
        <v>-8815.1692999999996</v>
      </c>
      <c r="C12">
        <f t="shared" si="0"/>
        <v>-264.45507899999996</v>
      </c>
      <c r="E12">
        <v>15</v>
      </c>
      <c r="F12">
        <v>-9199.5383000000002</v>
      </c>
      <c r="G12">
        <f t="shared" si="1"/>
        <v>-275.98614900000001</v>
      </c>
      <c r="I12">
        <v>15</v>
      </c>
      <c r="J12">
        <v>-8604.3575999999994</v>
      </c>
      <c r="K12">
        <f t="shared" si="2"/>
        <v>-258.13072799999998</v>
      </c>
      <c r="M12">
        <v>15</v>
      </c>
      <c r="N12">
        <v>-5946.6459999999997</v>
      </c>
      <c r="O12">
        <f t="shared" si="3"/>
        <v>-178.39937999999998</v>
      </c>
      <c r="Q12">
        <v>15</v>
      </c>
      <c r="R12">
        <v>-2176.2498999999998</v>
      </c>
      <c r="S12">
        <f t="shared" si="4"/>
        <v>-65.287496999999988</v>
      </c>
      <c r="U12">
        <v>15</v>
      </c>
      <c r="V12">
        <v>155.20498000000001</v>
      </c>
      <c r="W12">
        <f t="shared" si="5"/>
        <v>4.6561493999999994</v>
      </c>
      <c r="Y12">
        <v>15</v>
      </c>
      <c r="Z12">
        <v>2493.4479200000001</v>
      </c>
      <c r="AA12">
        <f t="shared" si="6"/>
        <v>74.803437599999995</v>
      </c>
      <c r="AC12">
        <v>15</v>
      </c>
      <c r="AD12">
        <v>6381.47127</v>
      </c>
      <c r="AE12">
        <f t="shared" si="7"/>
        <v>191.44413809999998</v>
      </c>
      <c r="AG12">
        <v>15</v>
      </c>
      <c r="AH12">
        <v>8895.0491199999997</v>
      </c>
      <c r="AI12">
        <f t="shared" si="8"/>
        <v>266.85147359999996</v>
      </c>
      <c r="AK12">
        <v>15</v>
      </c>
      <c r="AL12">
        <v>9441.88148</v>
      </c>
      <c r="AM12">
        <f t="shared" si="9"/>
        <v>283.25644439999996</v>
      </c>
      <c r="AO12">
        <v>15</v>
      </c>
      <c r="AP12">
        <v>8968.3338199999998</v>
      </c>
      <c r="AQ12">
        <f t="shared" si="10"/>
        <v>269.0500146</v>
      </c>
      <c r="AS12">
        <v>15</v>
      </c>
      <c r="AT12">
        <v>7951.4520599999996</v>
      </c>
      <c r="AU12">
        <f t="shared" si="11"/>
        <v>238.54356179999999</v>
      </c>
      <c r="AW12">
        <v>15</v>
      </c>
      <c r="AX12">
        <v>6835.5788499999999</v>
      </c>
      <c r="AY12">
        <f t="shared" si="12"/>
        <v>205.06736549999999</v>
      </c>
      <c r="BA12">
        <v>15</v>
      </c>
      <c r="BB12">
        <v>5932.5433700000003</v>
      </c>
      <c r="BC12">
        <f t="shared" si="13"/>
        <v>177.9763011</v>
      </c>
      <c r="BE12">
        <v>15</v>
      </c>
      <c r="BF12">
        <v>3638.0160599999999</v>
      </c>
      <c r="BG12">
        <f t="shared" si="14"/>
        <v>109.1404818</v>
      </c>
      <c r="BI12">
        <v>15</v>
      </c>
      <c r="BJ12">
        <v>15.744714999999999</v>
      </c>
      <c r="BK12">
        <f t="shared" si="15"/>
        <v>0.47234145</v>
      </c>
    </row>
    <row r="13" spans="1:63" x14ac:dyDescent="0.25">
      <c r="A13">
        <v>16</v>
      </c>
      <c r="B13">
        <v>-9359.5817000000006</v>
      </c>
      <c r="C13">
        <f t="shared" si="0"/>
        <v>-280.78745100000003</v>
      </c>
      <c r="E13">
        <v>16</v>
      </c>
      <c r="F13">
        <v>-9751.9168000000009</v>
      </c>
      <c r="G13">
        <f t="shared" si="1"/>
        <v>-292.55750399999999</v>
      </c>
      <c r="I13">
        <v>16</v>
      </c>
      <c r="J13">
        <v>-9115.5174999999999</v>
      </c>
      <c r="K13">
        <f t="shared" si="2"/>
        <v>-273.46552499999996</v>
      </c>
      <c r="M13">
        <v>16</v>
      </c>
      <c r="N13">
        <v>-6351.7867999999999</v>
      </c>
      <c r="O13">
        <f t="shared" si="3"/>
        <v>-190.55360400000001</v>
      </c>
      <c r="Q13">
        <v>16</v>
      </c>
      <c r="R13">
        <v>-2390.8642</v>
      </c>
      <c r="S13">
        <f t="shared" si="4"/>
        <v>-71.725925999999987</v>
      </c>
      <c r="U13">
        <v>16</v>
      </c>
      <c r="V13">
        <v>154.82369600000001</v>
      </c>
      <c r="W13">
        <f t="shared" si="5"/>
        <v>4.6447108799999999</v>
      </c>
      <c r="Y13">
        <v>16</v>
      </c>
      <c r="Z13">
        <v>2706.6334099999999</v>
      </c>
      <c r="AA13">
        <f t="shared" si="6"/>
        <v>81.199002299999989</v>
      </c>
      <c r="AC13">
        <v>16</v>
      </c>
      <c r="AD13">
        <v>6782.5063899999996</v>
      </c>
      <c r="AE13">
        <f t="shared" si="7"/>
        <v>203.47519170000001</v>
      </c>
      <c r="AG13">
        <v>16</v>
      </c>
      <c r="AH13">
        <v>9402.3265599999995</v>
      </c>
      <c r="AI13">
        <f t="shared" si="8"/>
        <v>282.06979679999995</v>
      </c>
      <c r="AK13">
        <v>16</v>
      </c>
      <c r="AL13">
        <v>9994.8021599999993</v>
      </c>
      <c r="AM13">
        <f t="shared" si="9"/>
        <v>299.84406479999996</v>
      </c>
      <c r="AO13">
        <v>16</v>
      </c>
      <c r="AP13">
        <v>9507.5411600000007</v>
      </c>
      <c r="AQ13">
        <f t="shared" si="10"/>
        <v>285.22623480000004</v>
      </c>
      <c r="AS13">
        <v>16</v>
      </c>
      <c r="AT13">
        <v>8394.0423900000005</v>
      </c>
      <c r="AU13">
        <f t="shared" si="11"/>
        <v>251.82127170000004</v>
      </c>
      <c r="AW13">
        <v>16</v>
      </c>
      <c r="AX13">
        <v>7157.7439299999996</v>
      </c>
      <c r="AY13">
        <f t="shared" si="12"/>
        <v>214.7323179</v>
      </c>
      <c r="BA13">
        <v>16</v>
      </c>
      <c r="BB13">
        <v>6147.77567</v>
      </c>
      <c r="BC13">
        <f t="shared" si="13"/>
        <v>184.43327009999999</v>
      </c>
      <c r="BE13">
        <v>16</v>
      </c>
      <c r="BF13">
        <v>3735.7757999999999</v>
      </c>
      <c r="BG13">
        <f t="shared" si="14"/>
        <v>112.073274</v>
      </c>
      <c r="BI13">
        <v>16</v>
      </c>
      <c r="BJ13">
        <v>14.6574697</v>
      </c>
      <c r="BK13">
        <f t="shared" si="15"/>
        <v>0.43972409099999998</v>
      </c>
    </row>
    <row r="14" spans="1:63" x14ac:dyDescent="0.25">
      <c r="A14">
        <v>17.5</v>
      </c>
      <c r="B14">
        <v>-10101.215</v>
      </c>
      <c r="C14">
        <f t="shared" ref="C14:C16" si="16">B14/1000*$B$1</f>
        <v>-303.03645</v>
      </c>
      <c r="E14">
        <v>17.5</v>
      </c>
      <c r="F14">
        <v>-10554.103999999999</v>
      </c>
      <c r="G14">
        <f t="shared" ref="G14:G16" si="17">F14/1000*$B$1</f>
        <v>-316.62311999999997</v>
      </c>
      <c r="I14">
        <v>17.5</v>
      </c>
      <c r="J14">
        <v>-9870.6093000000001</v>
      </c>
      <c r="K14">
        <f t="shared" ref="K14:K16" si="18">J14/1000*$B$1</f>
        <v>-296.11827899999997</v>
      </c>
      <c r="M14">
        <v>17.5</v>
      </c>
      <c r="N14">
        <v>-6952.8873999999996</v>
      </c>
      <c r="O14">
        <f t="shared" ref="O14:O16" si="19">N14/1000*$B$1</f>
        <v>-208.58662200000001</v>
      </c>
      <c r="Q14">
        <v>17.5</v>
      </c>
      <c r="R14">
        <v>-2388.3422</v>
      </c>
      <c r="S14">
        <f t="shared" ref="S14:S16" si="20">R14/1000*$B$1</f>
        <v>-71.650266000000002</v>
      </c>
      <c r="U14">
        <v>17.5</v>
      </c>
      <c r="V14">
        <v>162.09856099999999</v>
      </c>
      <c r="W14">
        <f t="shared" ref="W14:W16" si="21">V14/1000*$B$1</f>
        <v>4.8629568299999999</v>
      </c>
      <c r="Y14">
        <v>17.5</v>
      </c>
      <c r="Z14">
        <v>3024.6652300000001</v>
      </c>
      <c r="AA14">
        <f t="shared" si="6"/>
        <v>90.73995690000001</v>
      </c>
      <c r="AC14">
        <v>17.5</v>
      </c>
      <c r="AD14">
        <v>7377.1253399999996</v>
      </c>
      <c r="AE14">
        <f t="shared" si="7"/>
        <v>221.31376019999999</v>
      </c>
      <c r="AG14">
        <v>17.5</v>
      </c>
      <c r="AH14">
        <v>10151.4424</v>
      </c>
      <c r="AI14">
        <f t="shared" si="8"/>
        <v>304.543272</v>
      </c>
      <c r="AK14">
        <v>17.5</v>
      </c>
      <c r="AL14">
        <v>10797.245199999999</v>
      </c>
      <c r="AM14">
        <f t="shared" si="9"/>
        <v>323.91735599999998</v>
      </c>
      <c r="AO14">
        <v>17.5</v>
      </c>
      <c r="AP14">
        <v>10242.1495</v>
      </c>
      <c r="AQ14">
        <f t="shared" si="10"/>
        <v>307.26448499999998</v>
      </c>
      <c r="AS14">
        <v>17.5</v>
      </c>
      <c r="AT14">
        <v>8966.3252900000007</v>
      </c>
      <c r="AU14">
        <f t="shared" si="11"/>
        <v>268.98975870000004</v>
      </c>
      <c r="AW14">
        <v>17.5</v>
      </c>
      <c r="AX14">
        <v>7597.2356499999996</v>
      </c>
      <c r="AY14">
        <f t="shared" si="12"/>
        <v>227.9170695</v>
      </c>
      <c r="BA14">
        <v>17.5</v>
      </c>
      <c r="BB14">
        <v>6447.2035999999998</v>
      </c>
      <c r="BC14">
        <f t="shared" si="13"/>
        <v>193.41610800000001</v>
      </c>
      <c r="BE14">
        <v>17.5</v>
      </c>
      <c r="BF14">
        <v>3872.3082100000001</v>
      </c>
      <c r="BG14">
        <f t="shared" si="14"/>
        <v>116.16924630000001</v>
      </c>
      <c r="BI14">
        <v>17.5</v>
      </c>
      <c r="BJ14">
        <v>12.7212637</v>
      </c>
      <c r="BK14">
        <f t="shared" si="15"/>
        <v>0.381637911</v>
      </c>
    </row>
    <row r="15" spans="1:63" x14ac:dyDescent="0.25">
      <c r="A15">
        <v>20</v>
      </c>
      <c r="B15">
        <v>-11089.583000000001</v>
      </c>
      <c r="C15">
        <f t="shared" si="16"/>
        <v>-332.68749000000003</v>
      </c>
      <c r="E15">
        <v>20</v>
      </c>
      <c r="F15">
        <v>-11726.451999999999</v>
      </c>
      <c r="G15">
        <f t="shared" si="17"/>
        <v>-351.79356000000001</v>
      </c>
      <c r="I15">
        <v>20</v>
      </c>
      <c r="J15">
        <v>-11065.512000000001</v>
      </c>
      <c r="K15">
        <f t="shared" si="18"/>
        <v>-331.96535999999998</v>
      </c>
      <c r="M15">
        <v>20</v>
      </c>
      <c r="N15">
        <v>-7925.8676999999998</v>
      </c>
      <c r="O15">
        <f t="shared" si="19"/>
        <v>-237.77603099999999</v>
      </c>
      <c r="Q15">
        <v>20</v>
      </c>
      <c r="R15">
        <v>-2729.7395000000001</v>
      </c>
      <c r="S15">
        <f t="shared" si="20"/>
        <v>-81.892184999999998</v>
      </c>
      <c r="U15">
        <v>20</v>
      </c>
      <c r="V15">
        <v>157.37284099999999</v>
      </c>
      <c r="W15">
        <f t="shared" si="21"/>
        <v>4.7211852299999997</v>
      </c>
      <c r="Y15">
        <v>20</v>
      </c>
      <c r="Z15">
        <v>3545.38591</v>
      </c>
      <c r="AA15">
        <f t="shared" si="6"/>
        <v>106.36157729999999</v>
      </c>
      <c r="AC15">
        <v>20</v>
      </c>
      <c r="AD15">
        <v>8339.5699600000007</v>
      </c>
      <c r="AE15">
        <f t="shared" si="7"/>
        <v>250.1870988</v>
      </c>
      <c r="AG15">
        <v>20</v>
      </c>
      <c r="AH15">
        <v>11337.668100000001</v>
      </c>
      <c r="AI15">
        <f t="shared" si="8"/>
        <v>340.130043</v>
      </c>
      <c r="AK15">
        <v>20</v>
      </c>
      <c r="AL15">
        <v>11969.1883</v>
      </c>
      <c r="AM15">
        <f t="shared" si="9"/>
        <v>359.075649</v>
      </c>
      <c r="AO15">
        <v>20</v>
      </c>
      <c r="AP15">
        <v>11220.7934</v>
      </c>
      <c r="AQ15">
        <f t="shared" si="10"/>
        <v>336.62380200000001</v>
      </c>
      <c r="AS15">
        <v>20</v>
      </c>
      <c r="AT15">
        <v>9777.4370400000007</v>
      </c>
      <c r="AU15">
        <f t="shared" si="11"/>
        <v>293.32311120000003</v>
      </c>
      <c r="AW15">
        <v>20</v>
      </c>
      <c r="AX15">
        <v>8247.8705900000004</v>
      </c>
      <c r="AY15">
        <f t="shared" si="12"/>
        <v>247.43611769999998</v>
      </c>
      <c r="BA15">
        <v>20</v>
      </c>
      <c r="BB15">
        <v>6896.3253199999999</v>
      </c>
      <c r="BC15">
        <f t="shared" si="13"/>
        <v>206.88975959999999</v>
      </c>
      <c r="BE15">
        <v>20</v>
      </c>
      <c r="BF15">
        <v>4078.10682</v>
      </c>
      <c r="BG15">
        <f t="shared" si="14"/>
        <v>122.34320460000001</v>
      </c>
      <c r="BI15">
        <v>20</v>
      </c>
      <c r="BJ15">
        <v>9.4674248799999994</v>
      </c>
      <c r="BK15">
        <f t="shared" si="15"/>
        <v>0.28402274639999997</v>
      </c>
    </row>
    <row r="16" spans="1:63" x14ac:dyDescent="0.25">
      <c r="A16">
        <v>22.5</v>
      </c>
      <c r="B16">
        <v>-11900.332</v>
      </c>
      <c r="C16">
        <f t="shared" si="16"/>
        <v>-357.00996000000004</v>
      </c>
      <c r="E16">
        <v>22.5</v>
      </c>
      <c r="F16">
        <v>-12628.822</v>
      </c>
      <c r="G16">
        <f t="shared" si="17"/>
        <v>-378.86465999999996</v>
      </c>
      <c r="I16">
        <v>22.5</v>
      </c>
      <c r="J16">
        <v>-12052.315000000001</v>
      </c>
      <c r="K16">
        <f t="shared" si="18"/>
        <v>-361.56945000000002</v>
      </c>
      <c r="M16">
        <v>22.5</v>
      </c>
      <c r="N16">
        <v>-8807.7536</v>
      </c>
      <c r="O16">
        <f t="shared" si="19"/>
        <v>-264.23260799999997</v>
      </c>
      <c r="Q16">
        <v>22.5</v>
      </c>
      <c r="R16">
        <v>-2985.3434000000002</v>
      </c>
      <c r="S16">
        <f t="shared" si="20"/>
        <v>-89.560302000000007</v>
      </c>
      <c r="U16">
        <v>22.5</v>
      </c>
      <c r="V16">
        <v>153.38981000000001</v>
      </c>
      <c r="W16">
        <f t="shared" si="21"/>
        <v>4.6016943000000001</v>
      </c>
      <c r="Y16">
        <v>22.5</v>
      </c>
      <c r="Z16">
        <v>4038.2554300000002</v>
      </c>
      <c r="AA16">
        <f t="shared" si="6"/>
        <v>121.14766290000001</v>
      </c>
      <c r="AC16">
        <v>22.5</v>
      </c>
      <c r="AD16">
        <v>9211.5998899999995</v>
      </c>
      <c r="AE16">
        <f t="shared" si="7"/>
        <v>276.34799669999995</v>
      </c>
      <c r="AG16">
        <v>22.5</v>
      </c>
      <c r="AH16">
        <v>12318.228300000001</v>
      </c>
      <c r="AI16">
        <f t="shared" si="8"/>
        <v>369.54684900000007</v>
      </c>
      <c r="AK16">
        <v>22.5</v>
      </c>
      <c r="AL16">
        <v>12871.3174</v>
      </c>
      <c r="AM16">
        <f t="shared" si="9"/>
        <v>386.139522</v>
      </c>
      <c r="AO16">
        <v>22.5</v>
      </c>
      <c r="AP16">
        <v>12022.5517</v>
      </c>
      <c r="AQ16">
        <f t="shared" si="10"/>
        <v>360.67655099999996</v>
      </c>
      <c r="AS16">
        <v>22.5</v>
      </c>
      <c r="AT16">
        <v>10480.0519</v>
      </c>
      <c r="AU16">
        <f t="shared" si="11"/>
        <v>314.40155700000003</v>
      </c>
      <c r="AW16">
        <v>22.5</v>
      </c>
      <c r="AX16">
        <v>8821.7829099999999</v>
      </c>
      <c r="AY16">
        <f t="shared" si="12"/>
        <v>264.65348729999999</v>
      </c>
      <c r="BA16">
        <v>22.5</v>
      </c>
      <c r="BB16">
        <v>7295.1200200000003</v>
      </c>
      <c r="BC16">
        <f t="shared" si="13"/>
        <v>218.85360060000002</v>
      </c>
      <c r="BE16">
        <v>22.5</v>
      </c>
      <c r="BF16">
        <v>4261.4438899999996</v>
      </c>
      <c r="BG16">
        <f t="shared" si="14"/>
        <v>127.84331669999999</v>
      </c>
      <c r="BI16">
        <v>22.5</v>
      </c>
      <c r="BJ16">
        <v>6.4840291299999997</v>
      </c>
      <c r="BK16">
        <f t="shared" si="15"/>
        <v>0.1945208739</v>
      </c>
    </row>
    <row r="17" spans="1:63" x14ac:dyDescent="0.25">
      <c r="A17">
        <v>25</v>
      </c>
      <c r="B17">
        <v>-12606.912</v>
      </c>
      <c r="C17">
        <f t="shared" ref="C17:C18" si="22">B17/1000*$B$1</f>
        <v>-378.20735999999999</v>
      </c>
      <c r="E17">
        <v>25</v>
      </c>
      <c r="F17">
        <v>-13384.109</v>
      </c>
      <c r="G17">
        <f t="shared" ref="G17:G18" si="23">F17/1000*$B$1</f>
        <v>-401.52327000000002</v>
      </c>
      <c r="I17">
        <v>25</v>
      </c>
      <c r="J17">
        <v>-12825.963</v>
      </c>
      <c r="K17">
        <f t="shared" ref="K17:K18" si="24">J17/1000*$B$1</f>
        <v>-384.77888999999999</v>
      </c>
      <c r="M17">
        <v>25</v>
      </c>
      <c r="N17">
        <v>-9499.1394999999993</v>
      </c>
      <c r="O17">
        <f t="shared" ref="O17:O18" si="25">N17/1000*$B$1</f>
        <v>-284.97418499999998</v>
      </c>
      <c r="Q17">
        <v>25</v>
      </c>
      <c r="R17">
        <v>-4135.3396000000002</v>
      </c>
      <c r="S17">
        <f t="shared" ref="S17:S18" si="26">R17/1000*$B$1</f>
        <v>-124.060188</v>
      </c>
      <c r="U17">
        <v>25</v>
      </c>
      <c r="V17">
        <v>148.82107300000001</v>
      </c>
      <c r="W17">
        <f t="shared" ref="W17:W18" si="27">V17/1000*$B$1</f>
        <v>4.4646321900000006</v>
      </c>
      <c r="Y17">
        <v>25</v>
      </c>
      <c r="Z17">
        <v>4446.8066900000003</v>
      </c>
      <c r="AA17">
        <f t="shared" si="6"/>
        <v>133.40420070000002</v>
      </c>
      <c r="AC17">
        <v>25</v>
      </c>
      <c r="AD17">
        <v>9894.6244700000007</v>
      </c>
      <c r="AE17">
        <f t="shared" si="7"/>
        <v>296.83873410000001</v>
      </c>
      <c r="AG17">
        <v>25</v>
      </c>
      <c r="AH17">
        <v>13086.5506</v>
      </c>
      <c r="AI17">
        <f t="shared" si="8"/>
        <v>392.596518</v>
      </c>
      <c r="AK17">
        <v>25</v>
      </c>
      <c r="AL17">
        <v>13626.7479</v>
      </c>
      <c r="AM17">
        <f t="shared" si="9"/>
        <v>408.802437</v>
      </c>
      <c r="AO17">
        <v>25</v>
      </c>
      <c r="AP17">
        <v>12721.090399999999</v>
      </c>
      <c r="AQ17">
        <f t="shared" si="10"/>
        <v>381.63271199999997</v>
      </c>
      <c r="AS17">
        <v>25</v>
      </c>
      <c r="AT17">
        <v>11103.408100000001</v>
      </c>
      <c r="AU17">
        <f t="shared" si="11"/>
        <v>333.10224300000004</v>
      </c>
      <c r="AW17">
        <v>25</v>
      </c>
      <c r="AX17">
        <v>9334.5888799999993</v>
      </c>
      <c r="AY17">
        <f t="shared" si="12"/>
        <v>280.03766639999998</v>
      </c>
      <c r="BA17">
        <v>25</v>
      </c>
      <c r="BB17">
        <v>7652.9777400000003</v>
      </c>
      <c r="BC17">
        <f t="shared" si="13"/>
        <v>229.5893322</v>
      </c>
      <c r="BE17">
        <v>25</v>
      </c>
      <c r="BF17">
        <v>4425.8702899999998</v>
      </c>
      <c r="BG17">
        <f t="shared" si="14"/>
        <v>132.77610869999998</v>
      </c>
      <c r="BI17">
        <v>25</v>
      </c>
      <c r="BJ17">
        <v>3.7690955100000001</v>
      </c>
      <c r="BK17">
        <f t="shared" si="15"/>
        <v>0.11307286530000001</v>
      </c>
    </row>
    <row r="18" spans="1:63" x14ac:dyDescent="0.25">
      <c r="A18">
        <v>27.5</v>
      </c>
      <c r="B18">
        <v>-13234.455</v>
      </c>
      <c r="C18">
        <f t="shared" si="22"/>
        <v>-397.03365000000002</v>
      </c>
      <c r="E18">
        <v>27.5</v>
      </c>
      <c r="F18">
        <v>-14045.23</v>
      </c>
      <c r="G18">
        <f t="shared" si="23"/>
        <v>-421.3569</v>
      </c>
      <c r="I18">
        <v>27.5</v>
      </c>
      <c r="J18">
        <v>-13484.103999999999</v>
      </c>
      <c r="K18">
        <f t="shared" si="24"/>
        <v>-404.52311999999995</v>
      </c>
      <c r="M18">
        <v>27.5</v>
      </c>
      <c r="N18">
        <v>-10062.477999999999</v>
      </c>
      <c r="O18">
        <f t="shared" si="25"/>
        <v>-301.87433999999996</v>
      </c>
      <c r="Q18">
        <v>27.5</v>
      </c>
      <c r="R18">
        <v>-4458.9678999999996</v>
      </c>
      <c r="S18">
        <f t="shared" si="26"/>
        <v>-133.76903699999997</v>
      </c>
      <c r="U18">
        <v>27.5</v>
      </c>
      <c r="V18">
        <v>147.24715699999999</v>
      </c>
      <c r="W18">
        <f t="shared" si="27"/>
        <v>4.4174147100000001</v>
      </c>
      <c r="Y18">
        <v>27.5</v>
      </c>
      <c r="Z18">
        <v>4769.4998699999996</v>
      </c>
      <c r="AA18">
        <f t="shared" si="6"/>
        <v>143.08499609999998</v>
      </c>
      <c r="AC18">
        <v>27.5</v>
      </c>
      <c r="AD18">
        <v>10449.295</v>
      </c>
      <c r="AE18">
        <f t="shared" si="7"/>
        <v>313.47884999999997</v>
      </c>
      <c r="AG18">
        <v>27.5</v>
      </c>
      <c r="AH18">
        <v>13740.2299</v>
      </c>
      <c r="AI18">
        <f t="shared" si="8"/>
        <v>412.20689700000003</v>
      </c>
      <c r="AK18">
        <v>27.5</v>
      </c>
      <c r="AL18">
        <v>14288.601500000001</v>
      </c>
      <c r="AM18">
        <f t="shared" si="9"/>
        <v>428.65804500000002</v>
      </c>
      <c r="AO18">
        <v>27.5</v>
      </c>
      <c r="AP18">
        <v>13341.527599999999</v>
      </c>
      <c r="AQ18">
        <f t="shared" si="10"/>
        <v>400.24582799999996</v>
      </c>
      <c r="AS18">
        <v>27.5</v>
      </c>
      <c r="AT18">
        <v>11662.764800000001</v>
      </c>
      <c r="AU18">
        <f t="shared" si="11"/>
        <v>349.88294400000007</v>
      </c>
      <c r="AW18">
        <v>27.5</v>
      </c>
      <c r="AX18">
        <v>9796.9486899999993</v>
      </c>
      <c r="AY18">
        <f t="shared" si="12"/>
        <v>293.90846069999998</v>
      </c>
      <c r="BA18">
        <v>27.5</v>
      </c>
      <c r="BB18">
        <v>7976.72984</v>
      </c>
      <c r="BC18">
        <f t="shared" si="13"/>
        <v>239.30189519999999</v>
      </c>
      <c r="BE18">
        <v>27.5</v>
      </c>
      <c r="BF18">
        <v>4574.0940799999998</v>
      </c>
      <c r="BG18">
        <f t="shared" si="14"/>
        <v>137.22282240000001</v>
      </c>
      <c r="BI18">
        <v>27.5</v>
      </c>
      <c r="BJ18">
        <v>1.3472838700000001</v>
      </c>
      <c r="BK18">
        <f t="shared" si="15"/>
        <v>4.0418516100000003E-2</v>
      </c>
    </row>
    <row r="20" spans="1:63" ht="15.75" thickBot="1" x14ac:dyDescent="0.3"/>
    <row r="21" spans="1:63" x14ac:dyDescent="0.25">
      <c r="A21" s="5"/>
      <c r="B21" s="8"/>
      <c r="C21" s="36" t="s">
        <v>7</v>
      </c>
      <c r="D21" s="8">
        <v>0</v>
      </c>
      <c r="E21" s="9">
        <v>2.5</v>
      </c>
      <c r="F21" s="9">
        <v>5</v>
      </c>
      <c r="G21" s="9">
        <v>7.5</v>
      </c>
      <c r="H21" s="9">
        <v>10</v>
      </c>
      <c r="I21" s="9">
        <v>12.5</v>
      </c>
      <c r="J21" s="9">
        <v>15</v>
      </c>
      <c r="K21" s="9">
        <v>16</v>
      </c>
      <c r="L21" s="34">
        <v>17.5</v>
      </c>
      <c r="M21" s="34">
        <v>20</v>
      </c>
      <c r="N21" s="34">
        <v>22.5</v>
      </c>
      <c r="O21" s="34">
        <v>25</v>
      </c>
      <c r="P21" s="35">
        <v>27.5</v>
      </c>
    </row>
    <row r="22" spans="1:63" ht="15.75" thickBot="1" x14ac:dyDescent="0.3">
      <c r="A22" s="6"/>
      <c r="B22" s="11" t="s">
        <v>4</v>
      </c>
      <c r="C22" s="37" t="s">
        <v>6</v>
      </c>
      <c r="D22" s="38" t="s">
        <v>2</v>
      </c>
      <c r="E22" s="20" t="s">
        <v>2</v>
      </c>
      <c r="F22" s="20" t="s">
        <v>2</v>
      </c>
      <c r="G22" s="20" t="s">
        <v>2</v>
      </c>
      <c r="H22" s="20" t="s">
        <v>2</v>
      </c>
      <c r="I22" s="20" t="s">
        <v>2</v>
      </c>
      <c r="J22" s="20" t="s">
        <v>2</v>
      </c>
      <c r="K22" s="20" t="s">
        <v>2</v>
      </c>
      <c r="L22" s="20" t="s">
        <v>2</v>
      </c>
      <c r="M22" s="20" t="s">
        <v>2</v>
      </c>
      <c r="N22" s="20" t="s">
        <v>2</v>
      </c>
      <c r="O22" s="20" t="s">
        <v>2</v>
      </c>
      <c r="P22" s="21" t="s">
        <v>2</v>
      </c>
    </row>
    <row r="23" spans="1:63" x14ac:dyDescent="0.25">
      <c r="A23" s="6">
        <v>0</v>
      </c>
      <c r="B23" s="12">
        <f>A23*180</f>
        <v>0</v>
      </c>
      <c r="C23" s="17">
        <f>B23/$B$1</f>
        <v>0</v>
      </c>
      <c r="D23" s="8">
        <v>5.2001207999999997</v>
      </c>
      <c r="E23" s="9">
        <v>-40.370336999999999</v>
      </c>
      <c r="F23" s="9">
        <v>-85.931360999999995</v>
      </c>
      <c r="G23" s="9">
        <v>-131.42795999999998</v>
      </c>
      <c r="H23" s="9">
        <v>-176.66707199999999</v>
      </c>
      <c r="I23" s="9">
        <v>-221.27871000000002</v>
      </c>
      <c r="J23" s="9">
        <v>-264.45507899999996</v>
      </c>
      <c r="K23" s="9">
        <v>-280.78745100000003</v>
      </c>
      <c r="L23" s="9">
        <v>-303.03645</v>
      </c>
      <c r="M23" s="9">
        <v>-332.68749000000003</v>
      </c>
      <c r="N23" s="9">
        <v>-357.00996000000004</v>
      </c>
      <c r="O23" s="9">
        <v>-378.20735999999999</v>
      </c>
      <c r="P23" s="10">
        <v>-397.03365000000002</v>
      </c>
    </row>
    <row r="24" spans="1:63" x14ac:dyDescent="0.25">
      <c r="A24" s="6">
        <v>0.1</v>
      </c>
      <c r="B24" s="13">
        <f t="shared" ref="B24:B43" si="28">A24*180</f>
        <v>18</v>
      </c>
      <c r="C24" s="18">
        <f t="shared" ref="C24:C43" si="29">B24/$B$1</f>
        <v>0.6</v>
      </c>
      <c r="D24" s="22">
        <v>-15.141430499999998</v>
      </c>
      <c r="E24" s="14">
        <v>-59.241605999999997</v>
      </c>
      <c r="F24" s="14">
        <v>-103.18335</v>
      </c>
      <c r="G24" s="14">
        <v>-146.93858099999997</v>
      </c>
      <c r="H24" s="14">
        <v>-190.46144699999999</v>
      </c>
      <c r="I24" s="14">
        <v>-233.600943</v>
      </c>
      <c r="J24" s="14">
        <v>-275.98614900000001</v>
      </c>
      <c r="K24" s="14">
        <v>-292.55750399999999</v>
      </c>
      <c r="L24" s="14">
        <v>-316.62311999999997</v>
      </c>
      <c r="M24" s="14">
        <v>-351.79356000000001</v>
      </c>
      <c r="N24" s="14">
        <v>-378.86465999999996</v>
      </c>
      <c r="O24" s="14">
        <v>-401.52327000000002</v>
      </c>
      <c r="P24" s="15">
        <v>-421.3569</v>
      </c>
    </row>
    <row r="25" spans="1:63" x14ac:dyDescent="0.25">
      <c r="A25" s="6">
        <v>0.2</v>
      </c>
      <c r="B25" s="13">
        <f t="shared" si="28"/>
        <v>36</v>
      </c>
      <c r="C25" s="18">
        <f t="shared" si="29"/>
        <v>1.2</v>
      </c>
      <c r="D25" s="22">
        <v>-19.235738999999999</v>
      </c>
      <c r="E25" s="14">
        <v>-59.898957000000003</v>
      </c>
      <c r="F25" s="14">
        <v>-100.20630299999999</v>
      </c>
      <c r="G25" s="14">
        <v>-140.200389</v>
      </c>
      <c r="H25" s="14">
        <v>-179.90100900000002</v>
      </c>
      <c r="I25" s="14">
        <v>-219.26477699999998</v>
      </c>
      <c r="J25" s="14">
        <v>-258.13072799999998</v>
      </c>
      <c r="K25" s="14">
        <v>-273.46552499999996</v>
      </c>
      <c r="L25" s="14">
        <v>-296.11827899999997</v>
      </c>
      <c r="M25" s="14">
        <v>-331.96535999999998</v>
      </c>
      <c r="N25" s="14">
        <v>-361.56945000000002</v>
      </c>
      <c r="O25" s="14">
        <v>-384.77888999999999</v>
      </c>
      <c r="P25" s="15">
        <v>-404.52311999999995</v>
      </c>
      <c r="AG25" s="39">
        <v>-22.404580500000002</v>
      </c>
      <c r="AH25" s="39">
        <v>3.2219155800000001</v>
      </c>
      <c r="AI25" s="39">
        <v>29.388765509999995</v>
      </c>
      <c r="AJ25" s="39">
        <v>21.966418890000003</v>
      </c>
      <c r="AK25" s="39">
        <v>1.726484565</v>
      </c>
    </row>
    <row r="26" spans="1:63" x14ac:dyDescent="0.25">
      <c r="A26" s="6">
        <v>0.3</v>
      </c>
      <c r="B26" s="13">
        <f t="shared" si="28"/>
        <v>54</v>
      </c>
      <c r="C26" s="18">
        <f t="shared" si="29"/>
        <v>1.8</v>
      </c>
      <c r="D26" s="22">
        <v>12.093711059999999</v>
      </c>
      <c r="E26" s="14">
        <v>-20.338156800000004</v>
      </c>
      <c r="F26" s="14">
        <v>-52.608671999999999</v>
      </c>
      <c r="G26" s="14">
        <v>-84.637212000000005</v>
      </c>
      <c r="H26" s="14">
        <v>-116.350674</v>
      </c>
      <c r="I26" s="14">
        <v>-147.63118800000001</v>
      </c>
      <c r="J26" s="14">
        <v>-178.39937999999998</v>
      </c>
      <c r="K26" s="14">
        <v>-190.55360400000001</v>
      </c>
      <c r="L26" s="14">
        <v>-208.58662200000001</v>
      </c>
      <c r="M26" s="14">
        <v>-237.77603099999999</v>
      </c>
      <c r="N26" s="14">
        <v>-264.23260799999997</v>
      </c>
      <c r="O26" s="14">
        <v>-284.97418499999998</v>
      </c>
      <c r="P26" s="15">
        <v>-301.87433999999996</v>
      </c>
      <c r="AG26" s="39">
        <v>-6.0040157999999995</v>
      </c>
      <c r="AH26" s="39">
        <v>35.366952300000001</v>
      </c>
      <c r="AI26" s="39">
        <v>69.767804699999999</v>
      </c>
      <c r="AJ26" s="39">
        <v>66.135317700000002</v>
      </c>
      <c r="AK26" s="39">
        <v>46.949849700000001</v>
      </c>
    </row>
    <row r="27" spans="1:63" x14ac:dyDescent="0.25">
      <c r="A27" s="6">
        <v>0.4</v>
      </c>
      <c r="B27" s="13">
        <f t="shared" si="28"/>
        <v>72</v>
      </c>
      <c r="C27" s="18">
        <f t="shared" si="29"/>
        <v>2.4</v>
      </c>
      <c r="D27" s="22">
        <v>32.457524399999997</v>
      </c>
      <c r="E27" s="14">
        <v>15.984289799999999</v>
      </c>
      <c r="F27" s="14">
        <v>-0.41676269999999999</v>
      </c>
      <c r="G27" s="14">
        <v>-16.715192100000003</v>
      </c>
      <c r="H27" s="14">
        <v>-32.957252999999994</v>
      </c>
      <c r="I27" s="14">
        <v>-49.134933000000004</v>
      </c>
      <c r="J27" s="14">
        <v>-65.287496999999988</v>
      </c>
      <c r="K27" s="14">
        <v>-71.725925999999987</v>
      </c>
      <c r="L27" s="14">
        <v>-71.650266000000002</v>
      </c>
      <c r="M27" s="14">
        <v>-81.892184999999998</v>
      </c>
      <c r="N27" s="14">
        <v>-89.560302000000007</v>
      </c>
      <c r="O27" s="14">
        <v>-124.060188</v>
      </c>
      <c r="P27" s="15">
        <v>-133.76903699999997</v>
      </c>
      <c r="AG27" s="39">
        <v>10.321870049999999</v>
      </c>
      <c r="AH27" s="39">
        <v>67.308957300000003</v>
      </c>
      <c r="AI27" s="39">
        <v>109.8654111</v>
      </c>
      <c r="AJ27" s="39">
        <v>110.1463164</v>
      </c>
      <c r="AK27" s="39">
        <v>92.145185699999999</v>
      </c>
    </row>
    <row r="28" spans="1:63" x14ac:dyDescent="0.25">
      <c r="A28" s="6">
        <v>0.5</v>
      </c>
      <c r="B28" s="13">
        <f t="shared" si="28"/>
        <v>90</v>
      </c>
      <c r="C28" s="18">
        <f t="shared" si="29"/>
        <v>3</v>
      </c>
      <c r="D28" s="22">
        <v>4.8965761800000003</v>
      </c>
      <c r="E28" s="14">
        <v>4.8692176799999993</v>
      </c>
      <c r="F28" s="14">
        <v>4.8137139900000001</v>
      </c>
      <c r="G28" s="14">
        <v>4.7655482400000002</v>
      </c>
      <c r="H28" s="14">
        <v>4.7271146700000006</v>
      </c>
      <c r="I28" s="14">
        <v>4.6929603299999991</v>
      </c>
      <c r="J28" s="1">
        <v>4.6561493999999994</v>
      </c>
      <c r="K28" s="1">
        <v>4.6447108799999999</v>
      </c>
      <c r="L28" s="1">
        <v>4.8629568299999999</v>
      </c>
      <c r="M28" s="14">
        <v>4.7211852299999997</v>
      </c>
      <c r="N28" s="14">
        <v>4.6016943000000001</v>
      </c>
      <c r="O28" s="14">
        <v>4.4646321900000006</v>
      </c>
      <c r="P28" s="15">
        <v>4.4174147100000001</v>
      </c>
      <c r="AG28" s="39">
        <v>26.510056259999999</v>
      </c>
      <c r="AH28" s="39">
        <v>98.933578499999996</v>
      </c>
      <c r="AI28" s="39">
        <v>149.67988320000001</v>
      </c>
      <c r="AJ28" s="39">
        <v>153.9741708</v>
      </c>
      <c r="AK28" s="39">
        <v>137.2515669</v>
      </c>
    </row>
    <row r="29" spans="1:63" x14ac:dyDescent="0.25">
      <c r="A29" s="6">
        <v>0.6</v>
      </c>
      <c r="B29" s="13">
        <f t="shared" si="28"/>
        <v>108</v>
      </c>
      <c r="C29" s="18">
        <f t="shared" si="29"/>
        <v>3.6</v>
      </c>
      <c r="D29" s="22">
        <v>-22.404580500000002</v>
      </c>
      <c r="E29" s="14">
        <v>-6.0040157999999995</v>
      </c>
      <c r="F29" s="14">
        <v>10.321870049999999</v>
      </c>
      <c r="G29" s="14">
        <v>26.510056259999999</v>
      </c>
      <c r="H29" s="14">
        <v>42.665210399999999</v>
      </c>
      <c r="I29" s="14">
        <v>58.7739087</v>
      </c>
      <c r="J29" s="1">
        <v>74.803437599999995</v>
      </c>
      <c r="K29" s="1">
        <v>81.199002299999989</v>
      </c>
      <c r="L29" s="1">
        <v>90.73995690000001</v>
      </c>
      <c r="M29" s="14">
        <v>106.36157729999999</v>
      </c>
      <c r="N29" s="14">
        <v>121.14766290000001</v>
      </c>
      <c r="O29" s="14">
        <v>133.40420070000002</v>
      </c>
      <c r="P29" s="15">
        <v>143.08499609999998</v>
      </c>
      <c r="AG29" s="39">
        <v>42.665210399999999</v>
      </c>
      <c r="AH29" s="39">
        <v>130.1951043</v>
      </c>
      <c r="AI29" s="39">
        <v>189.17684460000001</v>
      </c>
      <c r="AJ29" s="39">
        <v>197.5870965</v>
      </c>
      <c r="AK29" s="39">
        <v>182.09280029999999</v>
      </c>
    </row>
    <row r="30" spans="1:63" x14ac:dyDescent="0.25">
      <c r="A30" s="6">
        <v>0.7</v>
      </c>
      <c r="B30" s="13">
        <f t="shared" si="28"/>
        <v>125.99999999999999</v>
      </c>
      <c r="C30" s="18">
        <f t="shared" si="29"/>
        <v>4.1999999999999993</v>
      </c>
      <c r="D30" s="22">
        <v>3.2219155800000001</v>
      </c>
      <c r="E30" s="14">
        <v>35.366952300000001</v>
      </c>
      <c r="F30" s="14">
        <v>67.308957300000003</v>
      </c>
      <c r="G30" s="14">
        <v>98.933578499999996</v>
      </c>
      <c r="H30" s="14">
        <v>130.1951043</v>
      </c>
      <c r="I30" s="14">
        <v>161.02151609999999</v>
      </c>
      <c r="J30" s="1">
        <v>191.44413809999998</v>
      </c>
      <c r="K30" s="1">
        <v>203.47519170000001</v>
      </c>
      <c r="L30" s="1">
        <v>221.31376019999999</v>
      </c>
      <c r="M30" s="14">
        <v>250.1870988</v>
      </c>
      <c r="N30" s="14">
        <v>276.34799669999995</v>
      </c>
      <c r="O30" s="14">
        <v>296.83873410000001</v>
      </c>
      <c r="P30" s="15">
        <v>313.47884999999997</v>
      </c>
      <c r="AG30" s="39">
        <v>58.7739087</v>
      </c>
      <c r="AH30" s="39">
        <v>161.02151609999999</v>
      </c>
      <c r="AI30" s="39">
        <v>228.28694280000002</v>
      </c>
      <c r="AJ30" s="39">
        <v>240.81266969999999</v>
      </c>
      <c r="AK30" s="39">
        <v>226.2902283</v>
      </c>
    </row>
    <row r="31" spans="1:63" x14ac:dyDescent="0.25">
      <c r="A31" s="6">
        <v>0.8</v>
      </c>
      <c r="B31" s="13">
        <f t="shared" si="28"/>
        <v>144</v>
      </c>
      <c r="C31" s="18">
        <f t="shared" si="29"/>
        <v>4.8</v>
      </c>
      <c r="D31" s="22">
        <v>29.388765509999995</v>
      </c>
      <c r="E31" s="14">
        <v>69.767804699999999</v>
      </c>
      <c r="F31" s="14">
        <v>109.8654111</v>
      </c>
      <c r="G31" s="14">
        <v>149.67988320000001</v>
      </c>
      <c r="H31" s="14">
        <v>189.17684460000001</v>
      </c>
      <c r="I31" s="14">
        <v>228.28694280000002</v>
      </c>
      <c r="J31" s="1">
        <v>266.85147359999996</v>
      </c>
      <c r="K31" s="1">
        <v>282.06979679999995</v>
      </c>
      <c r="L31" s="1">
        <v>304.543272</v>
      </c>
      <c r="M31" s="14">
        <v>340.130043</v>
      </c>
      <c r="N31" s="14">
        <v>369.54684900000007</v>
      </c>
      <c r="O31" s="14">
        <v>392.596518</v>
      </c>
      <c r="P31" s="15">
        <v>412.20689700000003</v>
      </c>
      <c r="AG31" s="39">
        <v>74.803437599999995</v>
      </c>
      <c r="AH31" s="39">
        <v>191.44413809999998</v>
      </c>
      <c r="AI31" s="39">
        <v>266.85147359999996</v>
      </c>
      <c r="AJ31" s="39">
        <v>283.25644439999996</v>
      </c>
      <c r="AK31" s="39">
        <v>269.0500146</v>
      </c>
    </row>
    <row r="32" spans="1:63" x14ac:dyDescent="0.25">
      <c r="A32" s="6">
        <v>0.9</v>
      </c>
      <c r="B32" s="13">
        <f t="shared" si="28"/>
        <v>162</v>
      </c>
      <c r="C32" s="18">
        <f t="shared" si="29"/>
        <v>5.4</v>
      </c>
      <c r="D32" s="22">
        <v>21.966418890000003</v>
      </c>
      <c r="E32" s="14">
        <v>66.135317700000002</v>
      </c>
      <c r="F32" s="14">
        <v>110.1463164</v>
      </c>
      <c r="G32" s="14">
        <v>153.9741708</v>
      </c>
      <c r="H32" s="14">
        <v>197.5870965</v>
      </c>
      <c r="I32" s="14">
        <v>240.81266969999999</v>
      </c>
      <c r="J32" s="1">
        <v>283.25644439999996</v>
      </c>
      <c r="K32" s="1">
        <v>299.84406479999996</v>
      </c>
      <c r="L32" s="1">
        <v>323.91735599999998</v>
      </c>
      <c r="M32" s="14">
        <v>359.075649</v>
      </c>
      <c r="N32" s="14">
        <v>386.139522</v>
      </c>
      <c r="O32" s="14">
        <v>408.802437</v>
      </c>
      <c r="P32" s="15">
        <v>428.65804500000002</v>
      </c>
      <c r="AG32" s="39">
        <v>81.199002299999989</v>
      </c>
      <c r="AH32" s="39">
        <v>203.47519170000001</v>
      </c>
      <c r="AI32" s="39">
        <v>282.06979679999995</v>
      </c>
      <c r="AJ32" s="39">
        <v>299.84406479999996</v>
      </c>
      <c r="AK32" s="39">
        <v>285.22623480000004</v>
      </c>
    </row>
    <row r="33" spans="1:45" x14ac:dyDescent="0.25">
      <c r="A33" s="6">
        <v>1</v>
      </c>
      <c r="B33" s="13">
        <f t="shared" si="28"/>
        <v>180</v>
      </c>
      <c r="C33" s="18">
        <f t="shared" si="29"/>
        <v>6</v>
      </c>
      <c r="D33" s="22">
        <v>1.726484565</v>
      </c>
      <c r="E33" s="14">
        <v>46.949849700000001</v>
      </c>
      <c r="F33" s="14">
        <v>92.145185699999999</v>
      </c>
      <c r="G33" s="14">
        <v>137.2515669</v>
      </c>
      <c r="H33" s="14">
        <v>182.09280029999999</v>
      </c>
      <c r="I33" s="14">
        <v>226.2902283</v>
      </c>
      <c r="J33" s="1">
        <v>269.0500146</v>
      </c>
      <c r="K33" s="1">
        <v>285.22623480000004</v>
      </c>
      <c r="L33" s="1">
        <v>307.26448499999998</v>
      </c>
      <c r="M33" s="14">
        <v>336.62380200000001</v>
      </c>
      <c r="N33" s="14">
        <v>360.67655099999996</v>
      </c>
      <c r="O33" s="14">
        <v>381.63271199999997</v>
      </c>
      <c r="P33" s="15">
        <v>400.24582799999996</v>
      </c>
      <c r="AG33" s="39">
        <v>90.73995690000001</v>
      </c>
      <c r="AH33" s="39">
        <v>221.31376019999999</v>
      </c>
      <c r="AI33" s="39">
        <v>304.543272</v>
      </c>
      <c r="AJ33" s="39">
        <v>323.91735599999998</v>
      </c>
      <c r="AK33" s="39">
        <v>307.26448499999998</v>
      </c>
    </row>
    <row r="34" spans="1:45" x14ac:dyDescent="0.25">
      <c r="A34" s="6">
        <v>1.1000000000000001</v>
      </c>
      <c r="B34" s="13">
        <f t="shared" si="28"/>
        <v>198.00000000000003</v>
      </c>
      <c r="C34" s="18">
        <f t="shared" si="29"/>
        <v>6.6000000000000005</v>
      </c>
      <c r="D34" s="22">
        <v>-21.1829295</v>
      </c>
      <c r="E34" s="14">
        <v>23.30355063</v>
      </c>
      <c r="F34" s="14">
        <v>67.828761299999996</v>
      </c>
      <c r="G34" s="14">
        <v>112.28251710000001</v>
      </c>
      <c r="H34" s="14">
        <v>156.33530370000003</v>
      </c>
      <c r="I34" s="14">
        <v>199.27586310000001</v>
      </c>
      <c r="J34" s="1">
        <v>238.54356179999999</v>
      </c>
      <c r="K34" s="1">
        <v>251.82127170000004</v>
      </c>
      <c r="L34" s="1">
        <v>268.98975870000004</v>
      </c>
      <c r="M34" s="14">
        <v>293.32311120000003</v>
      </c>
      <c r="N34" s="14">
        <v>314.40155700000003</v>
      </c>
      <c r="O34" s="14">
        <v>333.10224300000004</v>
      </c>
      <c r="P34" s="15">
        <v>349.88294400000007</v>
      </c>
      <c r="AG34" s="39">
        <v>106.36157729999999</v>
      </c>
      <c r="AH34" s="39">
        <v>250.1870988</v>
      </c>
      <c r="AI34" s="39">
        <v>340.130043</v>
      </c>
      <c r="AJ34" s="39">
        <v>359.075649</v>
      </c>
      <c r="AK34" s="39">
        <v>336.62380200000001</v>
      </c>
    </row>
    <row r="35" spans="1:45" x14ac:dyDescent="0.25">
      <c r="A35" s="6">
        <v>1.2</v>
      </c>
      <c r="B35" s="13">
        <f t="shared" si="28"/>
        <v>216</v>
      </c>
      <c r="C35" s="18">
        <f t="shared" si="29"/>
        <v>7.2</v>
      </c>
      <c r="D35" s="22">
        <v>-24.843164099999999</v>
      </c>
      <c r="E35" s="14">
        <v>16.123397969999999</v>
      </c>
      <c r="F35" s="14">
        <v>57.185215199999995</v>
      </c>
      <c r="G35" s="14">
        <v>98.049712200000002</v>
      </c>
      <c r="H35" s="14">
        <v>138.12699990000002</v>
      </c>
      <c r="I35" s="14">
        <v>175.48030260000002</v>
      </c>
      <c r="J35" s="14">
        <v>205.06736549999999</v>
      </c>
      <c r="K35" s="14">
        <v>214.7323179</v>
      </c>
      <c r="L35" s="14">
        <v>227.9170695</v>
      </c>
      <c r="M35" s="14">
        <v>247.43611769999998</v>
      </c>
      <c r="N35" s="14">
        <v>264.65348729999999</v>
      </c>
      <c r="O35" s="14">
        <v>280.03766639999998</v>
      </c>
      <c r="P35" s="15">
        <v>293.90846069999998</v>
      </c>
      <c r="AG35" s="39">
        <v>121.14766290000001</v>
      </c>
      <c r="AH35" s="39">
        <v>276.34799669999995</v>
      </c>
      <c r="AI35" s="39">
        <v>369.54684900000007</v>
      </c>
      <c r="AJ35" s="39">
        <v>386.139522</v>
      </c>
      <c r="AK35" s="39">
        <v>360.67655099999996</v>
      </c>
    </row>
    <row r="36" spans="1:45" x14ac:dyDescent="0.25">
      <c r="A36" s="6">
        <v>1.3</v>
      </c>
      <c r="B36" s="13">
        <f t="shared" si="28"/>
        <v>234</v>
      </c>
      <c r="C36" s="18">
        <f t="shared" si="29"/>
        <v>7.8</v>
      </c>
      <c r="D36" s="22">
        <v>7.3370017799999996</v>
      </c>
      <c r="E36" s="14">
        <v>39.768393000000003</v>
      </c>
      <c r="F36" s="14">
        <v>72.060188699999983</v>
      </c>
      <c r="G36" s="14">
        <v>103.86591870000001</v>
      </c>
      <c r="H36" s="14">
        <v>134.18248589999999</v>
      </c>
      <c r="I36" s="14">
        <v>159.3356598</v>
      </c>
      <c r="J36" s="14">
        <v>177.9763011</v>
      </c>
      <c r="K36" s="14">
        <v>184.43327009999999</v>
      </c>
      <c r="L36" s="14">
        <v>193.41610800000001</v>
      </c>
      <c r="M36" s="14">
        <v>206.88975959999999</v>
      </c>
      <c r="N36" s="14">
        <v>218.85360060000002</v>
      </c>
      <c r="O36" s="14">
        <v>229.5893322</v>
      </c>
      <c r="P36" s="15">
        <v>239.30189519999999</v>
      </c>
      <c r="AG36" s="39">
        <v>133.40420070000002</v>
      </c>
      <c r="AH36" s="39">
        <v>296.83873410000001</v>
      </c>
      <c r="AI36" s="39">
        <v>392.596518</v>
      </c>
      <c r="AJ36" s="39">
        <v>408.802437</v>
      </c>
      <c r="AK36" s="39">
        <v>381.63271199999997</v>
      </c>
    </row>
    <row r="37" spans="1:45" x14ac:dyDescent="0.25">
      <c r="A37" s="6">
        <v>1.4</v>
      </c>
      <c r="B37" s="13">
        <f t="shared" si="28"/>
        <v>251.99999999999997</v>
      </c>
      <c r="C37" s="18">
        <f t="shared" si="29"/>
        <v>8.3999999999999986</v>
      </c>
      <c r="D37" s="22">
        <v>26.671168050000002</v>
      </c>
      <c r="E37" s="14">
        <v>43.1801934</v>
      </c>
      <c r="F37" s="14">
        <v>59.594186100000002</v>
      </c>
      <c r="G37" s="14">
        <v>75.588788399999999</v>
      </c>
      <c r="H37" s="14">
        <v>90.044179800000009</v>
      </c>
      <c r="I37" s="14">
        <v>100.8643086</v>
      </c>
      <c r="J37" s="14">
        <v>109.1404818</v>
      </c>
      <c r="K37" s="14">
        <v>112.073274</v>
      </c>
      <c r="L37" s="14">
        <v>116.16924630000001</v>
      </c>
      <c r="M37" s="14">
        <v>122.34320460000001</v>
      </c>
      <c r="N37" s="14">
        <v>127.84331669999999</v>
      </c>
      <c r="O37" s="14">
        <v>132.77610869999998</v>
      </c>
      <c r="P37" s="15">
        <v>137.22282240000001</v>
      </c>
      <c r="AG37" s="39">
        <v>143.08499609999998</v>
      </c>
      <c r="AH37" s="39">
        <v>313.47884999999997</v>
      </c>
      <c r="AI37" s="39">
        <v>412.20689700000003</v>
      </c>
      <c r="AJ37" s="39">
        <v>428.65804500000002</v>
      </c>
      <c r="AK37" s="39">
        <v>400.24582799999996</v>
      </c>
    </row>
    <row r="38" spans="1:45" x14ac:dyDescent="0.25">
      <c r="A38" s="6">
        <v>1.5</v>
      </c>
      <c r="B38" s="13">
        <f t="shared" si="28"/>
        <v>270</v>
      </c>
      <c r="C38" s="18">
        <f t="shared" si="29"/>
        <v>9</v>
      </c>
      <c r="D38" s="22">
        <v>0.749760282</v>
      </c>
      <c r="E38" s="14">
        <v>0.64243444800000005</v>
      </c>
      <c r="F38" s="14">
        <v>0.58053073799999999</v>
      </c>
      <c r="G38" s="14">
        <v>0.59545908000000003</v>
      </c>
      <c r="H38" s="14">
        <v>0.56343087300000005</v>
      </c>
      <c r="I38" s="14">
        <v>0.52568459699999992</v>
      </c>
      <c r="J38" s="14">
        <v>0.47234145</v>
      </c>
      <c r="K38" s="14">
        <v>0.43972409099999998</v>
      </c>
      <c r="L38" s="14">
        <v>0.381637911</v>
      </c>
      <c r="M38" s="14">
        <v>0.28402274639999997</v>
      </c>
      <c r="N38" s="14">
        <v>0.1945208739</v>
      </c>
      <c r="O38" s="14">
        <v>0.11307286530000001</v>
      </c>
      <c r="P38" s="15">
        <v>4.0418516100000003E-2</v>
      </c>
    </row>
    <row r="39" spans="1:45" x14ac:dyDescent="0.25">
      <c r="A39" s="6">
        <v>1.6</v>
      </c>
      <c r="B39" s="13">
        <f t="shared" si="28"/>
        <v>288</v>
      </c>
      <c r="C39" s="18">
        <f t="shared" si="29"/>
        <v>9.6</v>
      </c>
      <c r="D39" s="22">
        <f>-D37</f>
        <v>-26.671168050000002</v>
      </c>
      <c r="E39" s="14">
        <f t="shared" ref="E39:P39" si="30">-E37</f>
        <v>-43.1801934</v>
      </c>
      <c r="F39" s="14">
        <f t="shared" si="30"/>
        <v>-59.594186100000002</v>
      </c>
      <c r="G39" s="14">
        <f t="shared" si="30"/>
        <v>-75.588788399999999</v>
      </c>
      <c r="H39" s="14">
        <f t="shared" si="30"/>
        <v>-90.044179800000009</v>
      </c>
      <c r="I39" s="14">
        <f t="shared" si="30"/>
        <v>-100.8643086</v>
      </c>
      <c r="J39" s="14">
        <f t="shared" si="30"/>
        <v>-109.1404818</v>
      </c>
      <c r="K39" s="14">
        <f t="shared" si="30"/>
        <v>-112.073274</v>
      </c>
      <c r="L39" s="14">
        <f t="shared" si="30"/>
        <v>-116.16924630000001</v>
      </c>
      <c r="M39" s="14">
        <f t="shared" si="30"/>
        <v>-122.34320460000001</v>
      </c>
      <c r="N39" s="14">
        <f t="shared" si="30"/>
        <v>-127.84331669999999</v>
      </c>
      <c r="O39" s="14">
        <f t="shared" si="30"/>
        <v>-132.77610869999998</v>
      </c>
      <c r="P39" s="15">
        <f t="shared" si="30"/>
        <v>-137.22282240000001</v>
      </c>
    </row>
    <row r="40" spans="1:45" x14ac:dyDescent="0.25">
      <c r="A40" s="6">
        <v>1.7</v>
      </c>
      <c r="B40" s="13">
        <f t="shared" si="28"/>
        <v>306</v>
      </c>
      <c r="C40" s="18">
        <f t="shared" si="29"/>
        <v>10.199999999999999</v>
      </c>
      <c r="D40" s="22">
        <f>-D36</f>
        <v>-7.3370017799999996</v>
      </c>
      <c r="E40" s="14">
        <f t="shared" ref="E40:P40" si="31">-E36</f>
        <v>-39.768393000000003</v>
      </c>
      <c r="F40" s="14">
        <f t="shared" si="31"/>
        <v>-72.060188699999983</v>
      </c>
      <c r="G40" s="14">
        <f t="shared" si="31"/>
        <v>-103.86591870000001</v>
      </c>
      <c r="H40" s="14">
        <f t="shared" si="31"/>
        <v>-134.18248589999999</v>
      </c>
      <c r="I40" s="14">
        <f t="shared" si="31"/>
        <v>-159.3356598</v>
      </c>
      <c r="J40" s="14">
        <f t="shared" si="31"/>
        <v>-177.9763011</v>
      </c>
      <c r="K40" s="14">
        <f t="shared" si="31"/>
        <v>-184.43327009999999</v>
      </c>
      <c r="L40" s="14">
        <f t="shared" si="31"/>
        <v>-193.41610800000001</v>
      </c>
      <c r="M40" s="14">
        <f t="shared" si="31"/>
        <v>-206.88975959999999</v>
      </c>
      <c r="N40" s="14">
        <f t="shared" si="31"/>
        <v>-218.85360060000002</v>
      </c>
      <c r="O40" s="14">
        <f t="shared" si="31"/>
        <v>-229.5893322</v>
      </c>
      <c r="P40" s="15">
        <f t="shared" si="31"/>
        <v>-239.30189519999999</v>
      </c>
    </row>
    <row r="41" spans="1:45" x14ac:dyDescent="0.25">
      <c r="A41" s="6">
        <v>1.8</v>
      </c>
      <c r="B41" s="13">
        <f t="shared" si="28"/>
        <v>324</v>
      </c>
      <c r="C41" s="18">
        <f t="shared" si="29"/>
        <v>10.8</v>
      </c>
      <c r="D41" s="22">
        <f>-D35</f>
        <v>24.843164099999999</v>
      </c>
      <c r="E41" s="14">
        <f t="shared" ref="E41:P41" si="32">-E35</f>
        <v>-16.123397969999999</v>
      </c>
      <c r="F41" s="14">
        <f t="shared" si="32"/>
        <v>-57.185215199999995</v>
      </c>
      <c r="G41" s="14">
        <f t="shared" si="32"/>
        <v>-98.049712200000002</v>
      </c>
      <c r="H41" s="14">
        <f t="shared" si="32"/>
        <v>-138.12699990000002</v>
      </c>
      <c r="I41" s="14">
        <f t="shared" si="32"/>
        <v>-175.48030260000002</v>
      </c>
      <c r="J41" s="14">
        <f t="shared" si="32"/>
        <v>-205.06736549999999</v>
      </c>
      <c r="K41" s="14">
        <f t="shared" si="32"/>
        <v>-214.7323179</v>
      </c>
      <c r="L41" s="14">
        <f t="shared" si="32"/>
        <v>-227.9170695</v>
      </c>
      <c r="M41" s="14">
        <f t="shared" si="32"/>
        <v>-247.43611769999998</v>
      </c>
      <c r="N41" s="14">
        <f t="shared" si="32"/>
        <v>-264.65348729999999</v>
      </c>
      <c r="O41" s="14">
        <f t="shared" si="32"/>
        <v>-280.03766639999998</v>
      </c>
      <c r="P41" s="15">
        <f t="shared" si="32"/>
        <v>-293.90846069999998</v>
      </c>
    </row>
    <row r="42" spans="1:45" x14ac:dyDescent="0.25">
      <c r="A42" s="6">
        <v>1.9</v>
      </c>
      <c r="B42" s="13">
        <f t="shared" si="28"/>
        <v>342</v>
      </c>
      <c r="C42" s="18">
        <f t="shared" si="29"/>
        <v>11.4</v>
      </c>
      <c r="D42" s="22">
        <f>-D34</f>
        <v>21.1829295</v>
      </c>
      <c r="E42" s="14">
        <f t="shared" ref="E42:P42" si="33">-E34</f>
        <v>-23.30355063</v>
      </c>
      <c r="F42" s="14">
        <f t="shared" si="33"/>
        <v>-67.828761299999996</v>
      </c>
      <c r="G42" s="14">
        <f t="shared" si="33"/>
        <v>-112.28251710000001</v>
      </c>
      <c r="H42" s="14">
        <f t="shared" si="33"/>
        <v>-156.33530370000003</v>
      </c>
      <c r="I42" s="14">
        <f t="shared" si="33"/>
        <v>-199.27586310000001</v>
      </c>
      <c r="J42" s="14">
        <f t="shared" si="33"/>
        <v>-238.54356179999999</v>
      </c>
      <c r="K42" s="14">
        <f t="shared" si="33"/>
        <v>-251.82127170000004</v>
      </c>
      <c r="L42" s="14">
        <f t="shared" si="33"/>
        <v>-268.98975870000004</v>
      </c>
      <c r="M42" s="14">
        <f t="shared" si="33"/>
        <v>-293.32311120000003</v>
      </c>
      <c r="N42" s="14">
        <f t="shared" si="33"/>
        <v>-314.40155700000003</v>
      </c>
      <c r="O42" s="14">
        <f t="shared" si="33"/>
        <v>-333.10224300000004</v>
      </c>
      <c r="P42" s="15">
        <f t="shared" si="33"/>
        <v>-349.88294400000007</v>
      </c>
      <c r="AG42" s="39">
        <v>-22.404580500000002</v>
      </c>
      <c r="AH42" s="39">
        <v>-6.0040157999999995</v>
      </c>
      <c r="AI42" s="39">
        <v>10.321870049999999</v>
      </c>
      <c r="AJ42" s="39">
        <v>26.510056259999999</v>
      </c>
      <c r="AK42" s="39">
        <v>42.665210399999999</v>
      </c>
      <c r="AL42" s="39">
        <v>58.7739087</v>
      </c>
      <c r="AM42" s="39">
        <v>74.803437599999995</v>
      </c>
      <c r="AN42" s="39">
        <v>81.199002299999989</v>
      </c>
      <c r="AO42" s="39">
        <v>90.73995690000001</v>
      </c>
      <c r="AP42" s="39">
        <v>106.36157729999999</v>
      </c>
      <c r="AQ42" s="39">
        <v>121.14766290000001</v>
      </c>
      <c r="AR42" s="39">
        <v>133.40420070000002</v>
      </c>
      <c r="AS42" s="39">
        <v>143.08499609999998</v>
      </c>
    </row>
    <row r="43" spans="1:45" ht="15.75" thickBot="1" x14ac:dyDescent="0.3">
      <c r="A43" s="7">
        <v>2</v>
      </c>
      <c r="B43" s="16">
        <f t="shared" si="28"/>
        <v>360</v>
      </c>
      <c r="C43" s="19">
        <f t="shared" si="29"/>
        <v>12</v>
      </c>
      <c r="D43" s="23">
        <f>-D33</f>
        <v>-1.726484565</v>
      </c>
      <c r="E43" s="40">
        <f>-E33</f>
        <v>-46.949849700000001</v>
      </c>
      <c r="F43" s="40">
        <f t="shared" ref="F43:P43" si="34">-F33</f>
        <v>-92.145185699999999</v>
      </c>
      <c r="G43" s="40">
        <f t="shared" si="34"/>
        <v>-137.2515669</v>
      </c>
      <c r="H43" s="40">
        <f t="shared" si="34"/>
        <v>-182.09280029999999</v>
      </c>
      <c r="I43" s="40">
        <f t="shared" si="34"/>
        <v>-226.2902283</v>
      </c>
      <c r="J43" s="40">
        <f t="shared" si="34"/>
        <v>-269.0500146</v>
      </c>
      <c r="K43" s="40">
        <f t="shared" si="34"/>
        <v>-285.22623480000004</v>
      </c>
      <c r="L43" s="40">
        <f t="shared" si="34"/>
        <v>-307.26448499999998</v>
      </c>
      <c r="M43" s="40">
        <f t="shared" si="34"/>
        <v>-336.62380200000001</v>
      </c>
      <c r="N43" s="40">
        <f t="shared" si="34"/>
        <v>-360.67655099999996</v>
      </c>
      <c r="O43" s="40">
        <f t="shared" si="34"/>
        <v>-381.63271199999997</v>
      </c>
      <c r="P43" s="41">
        <f t="shared" si="34"/>
        <v>-400.24582799999996</v>
      </c>
      <c r="AG43" s="39">
        <v>3.2219155800000001</v>
      </c>
      <c r="AH43" s="39">
        <v>35.366952300000001</v>
      </c>
      <c r="AI43" s="39">
        <v>67.308957300000003</v>
      </c>
      <c r="AJ43" s="39">
        <v>98.933578499999996</v>
      </c>
      <c r="AK43" s="39">
        <v>130.1951043</v>
      </c>
      <c r="AL43" s="39">
        <v>161.02151609999999</v>
      </c>
      <c r="AM43" s="39">
        <v>191.44413809999998</v>
      </c>
      <c r="AN43" s="39">
        <v>203.47519170000001</v>
      </c>
      <c r="AO43" s="39">
        <v>221.31376019999999</v>
      </c>
      <c r="AP43" s="39">
        <v>250.1870988</v>
      </c>
      <c r="AQ43" s="39">
        <v>276.34799669999995</v>
      </c>
      <c r="AR43" s="39">
        <v>296.83873410000001</v>
      </c>
      <c r="AS43" s="39">
        <v>313.47884999999997</v>
      </c>
    </row>
    <row r="44" spans="1:45" x14ac:dyDescent="0.25">
      <c r="AG44" s="39">
        <v>29.388765509999995</v>
      </c>
      <c r="AH44" s="39">
        <v>69.767804699999999</v>
      </c>
      <c r="AI44" s="39">
        <v>109.8654111</v>
      </c>
      <c r="AJ44" s="39">
        <v>149.67988320000001</v>
      </c>
      <c r="AK44" s="39">
        <v>189.17684460000001</v>
      </c>
      <c r="AL44" s="39">
        <v>228.28694280000002</v>
      </c>
      <c r="AM44" s="39">
        <v>266.85147359999996</v>
      </c>
      <c r="AN44" s="39">
        <v>282.06979679999995</v>
      </c>
      <c r="AO44" s="39">
        <v>304.543272</v>
      </c>
      <c r="AP44" s="39">
        <v>340.130043</v>
      </c>
      <c r="AQ44" s="39">
        <v>369.54684900000007</v>
      </c>
      <c r="AR44" s="39">
        <v>392.596518</v>
      </c>
      <c r="AS44" s="39">
        <v>412.20689700000003</v>
      </c>
    </row>
    <row r="45" spans="1:45" x14ac:dyDescent="0.25">
      <c r="AG45" s="39">
        <v>21.966418890000003</v>
      </c>
      <c r="AH45" s="39">
        <v>66.135317700000002</v>
      </c>
      <c r="AI45" s="39">
        <v>110.1463164</v>
      </c>
      <c r="AJ45" s="39">
        <v>153.9741708</v>
      </c>
      <c r="AK45" s="39">
        <v>197.5870965</v>
      </c>
      <c r="AL45" s="39">
        <v>240.81266969999999</v>
      </c>
      <c r="AM45" s="39">
        <v>283.25644439999996</v>
      </c>
      <c r="AN45" s="39">
        <v>299.84406479999996</v>
      </c>
      <c r="AO45" s="39">
        <v>323.91735599999998</v>
      </c>
      <c r="AP45" s="39">
        <v>359.075649</v>
      </c>
      <c r="AQ45" s="39">
        <v>386.139522</v>
      </c>
      <c r="AR45" s="39">
        <v>408.802437</v>
      </c>
      <c r="AS45" s="39">
        <v>428.65804500000002</v>
      </c>
    </row>
    <row r="46" spans="1:45" x14ac:dyDescent="0.25">
      <c r="AG46" s="39">
        <v>1.726484565</v>
      </c>
      <c r="AH46" s="39">
        <v>46.949849700000001</v>
      </c>
      <c r="AI46" s="39">
        <v>92.145185699999999</v>
      </c>
      <c r="AJ46" s="39">
        <v>137.2515669</v>
      </c>
      <c r="AK46" s="39">
        <v>182.09280029999999</v>
      </c>
      <c r="AL46" s="39">
        <v>226.2902283</v>
      </c>
      <c r="AM46" s="39">
        <v>269.0500146</v>
      </c>
      <c r="AN46" s="39">
        <v>285.22623480000004</v>
      </c>
      <c r="AO46" s="39">
        <v>307.26448499999998</v>
      </c>
      <c r="AP46" s="39">
        <v>336.62380200000001</v>
      </c>
      <c r="AQ46" s="39">
        <v>360.67655099999996</v>
      </c>
      <c r="AR46" s="39">
        <v>381.63271199999997</v>
      </c>
      <c r="AS46" s="39">
        <v>400.24582799999996</v>
      </c>
    </row>
  </sheetData>
  <pageMargins left="0.7" right="0.7" top="0.75" bottom="0.75" header="0.3" footer="0.3"/>
  <pageSetup paperSize="0" orientation="portrait" horizontalDpi="0" verticalDpi="0" copies="0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C25" sqref="C25:F45"/>
    </sheetView>
  </sheetViews>
  <sheetFormatPr defaultRowHeight="15" x14ac:dyDescent="0.25"/>
  <cols>
    <col min="6" max="6" width="12" bestFit="1" customWidth="1"/>
    <col min="11" max="11" width="12.7109375" bestFit="1" customWidth="1"/>
  </cols>
  <sheetData>
    <row r="1" spans="1:16" x14ac:dyDescent="0.25">
      <c r="A1" t="s">
        <v>8</v>
      </c>
      <c r="B1">
        <v>42</v>
      </c>
    </row>
    <row r="2" spans="1:16" x14ac:dyDescent="0.25">
      <c r="A2" t="s">
        <v>9</v>
      </c>
      <c r="B2">
        <v>30</v>
      </c>
    </row>
    <row r="3" spans="1:16" x14ac:dyDescent="0.25">
      <c r="D3" t="s">
        <v>10</v>
      </c>
      <c r="I3" t="s">
        <v>15</v>
      </c>
    </row>
    <row r="4" spans="1:16" x14ac:dyDescent="0.25">
      <c r="D4" t="s">
        <v>3</v>
      </c>
      <c r="E4" t="s">
        <v>11</v>
      </c>
      <c r="F4" t="s">
        <v>12</v>
      </c>
      <c r="I4" t="s">
        <v>3</v>
      </c>
      <c r="J4" t="s">
        <v>11</v>
      </c>
      <c r="K4" t="s">
        <v>12</v>
      </c>
    </row>
    <row r="5" spans="1:16" x14ac:dyDescent="0.25">
      <c r="D5">
        <v>0</v>
      </c>
      <c r="E5">
        <v>1.6644840000000001E-2</v>
      </c>
      <c r="F5">
        <f>E5*$B$1/1000000</f>
        <v>6.9908328000000013E-7</v>
      </c>
      <c r="I5">
        <v>0</v>
      </c>
      <c r="J5">
        <v>-6.0236199999999997E-2</v>
      </c>
      <c r="K5">
        <f t="shared" ref="K5:K10" si="0">J5*$B$2/1000000</f>
        <v>-1.8070860000000001E-6</v>
      </c>
    </row>
    <row r="6" spans="1:16" x14ac:dyDescent="0.25">
      <c r="D6">
        <v>0.1</v>
      </c>
      <c r="E6">
        <v>17.678226200000001</v>
      </c>
      <c r="F6">
        <f>E6*$B$1/1000000</f>
        <v>7.4248550040000006E-4</v>
      </c>
      <c r="I6">
        <v>0.1</v>
      </c>
      <c r="J6">
        <v>32.669480900000003</v>
      </c>
      <c r="K6">
        <f t="shared" si="0"/>
        <v>9.8008442700000002E-4</v>
      </c>
    </row>
    <row r="7" spans="1:16" x14ac:dyDescent="0.25">
      <c r="D7">
        <v>0.2</v>
      </c>
      <c r="E7">
        <v>34.338636200000003</v>
      </c>
      <c r="F7">
        <f t="shared" ref="F6:F10" si="1">E7*$B$1/1000000</f>
        <v>1.4422227204E-3</v>
      </c>
      <c r="I7">
        <v>0.2</v>
      </c>
      <c r="J7">
        <v>63.652946999999998</v>
      </c>
      <c r="K7">
        <f t="shared" si="0"/>
        <v>1.9095884099999999E-3</v>
      </c>
    </row>
    <row r="8" spans="1:16" x14ac:dyDescent="0.25">
      <c r="D8">
        <v>0.3</v>
      </c>
      <c r="E8">
        <v>48.356017700000002</v>
      </c>
      <c r="F8">
        <f t="shared" si="1"/>
        <v>2.0309527434000003E-3</v>
      </c>
      <c r="I8">
        <v>0.3</v>
      </c>
      <c r="J8">
        <v>90.458508300000005</v>
      </c>
      <c r="K8">
        <f t="shared" si="0"/>
        <v>2.7137552490000003E-3</v>
      </c>
    </row>
    <row r="9" spans="1:16" x14ac:dyDescent="0.25">
      <c r="D9">
        <v>0.4</v>
      </c>
      <c r="E9">
        <v>57.707124299999997</v>
      </c>
      <c r="F9">
        <f t="shared" si="1"/>
        <v>2.4236992206000002E-3</v>
      </c>
      <c r="I9">
        <v>0.4</v>
      </c>
      <c r="J9">
        <v>108.13035499999999</v>
      </c>
      <c r="K9">
        <f t="shared" si="0"/>
        <v>3.2439106499999996E-3</v>
      </c>
    </row>
    <row r="10" spans="1:16" x14ac:dyDescent="0.25">
      <c r="D10">
        <v>0.5</v>
      </c>
      <c r="E10">
        <v>60.911020800000003</v>
      </c>
      <c r="F10">
        <f t="shared" si="1"/>
        <v>2.5582628736E-3</v>
      </c>
      <c r="I10">
        <v>0.5</v>
      </c>
      <c r="J10">
        <v>114.086645</v>
      </c>
      <c r="K10">
        <f t="shared" si="0"/>
        <v>3.42259935E-3</v>
      </c>
    </row>
    <row r="11" spans="1:16" ht="15.75" thickBot="1" x14ac:dyDescent="0.3"/>
    <row r="12" spans="1:16" x14ac:dyDescent="0.25">
      <c r="D12" s="28" t="s">
        <v>30</v>
      </c>
      <c r="E12" s="3">
        <v>200</v>
      </c>
      <c r="F12" s="31" t="s">
        <v>31</v>
      </c>
      <c r="I12" s="28" t="s">
        <v>30</v>
      </c>
      <c r="J12" s="3">
        <v>200</v>
      </c>
      <c r="K12" s="31" t="s">
        <v>31</v>
      </c>
      <c r="N12" t="s">
        <v>29</v>
      </c>
      <c r="O12">
        <v>42</v>
      </c>
    </row>
    <row r="13" spans="1:16" x14ac:dyDescent="0.25">
      <c r="D13" s="29" t="s">
        <v>16</v>
      </c>
      <c r="E13" s="1">
        <f>F10</f>
        <v>2.5582628736E-3</v>
      </c>
      <c r="F13" s="32" t="s">
        <v>17</v>
      </c>
      <c r="I13" s="29" t="s">
        <v>16</v>
      </c>
      <c r="J13" s="1">
        <f>K10</f>
        <v>3.42259935E-3</v>
      </c>
      <c r="K13" s="32" t="s">
        <v>17</v>
      </c>
    </row>
    <row r="14" spans="1:16" x14ac:dyDescent="0.25">
      <c r="D14" s="29" t="s">
        <v>18</v>
      </c>
      <c r="E14" s="1">
        <f>E13/SQRT(2)*B1*E12</f>
        <v>15.195306218234883</v>
      </c>
      <c r="F14" s="32" t="s">
        <v>19</v>
      </c>
      <c r="I14" s="29" t="s">
        <v>18</v>
      </c>
      <c r="J14" s="1">
        <f>J13/SQRT(2)*B2*J12</f>
        <v>14.520859258018017</v>
      </c>
      <c r="K14" s="32" t="s">
        <v>19</v>
      </c>
      <c r="N14" t="s">
        <v>26</v>
      </c>
      <c r="O14" t="s">
        <v>27</v>
      </c>
      <c r="P14" t="s">
        <v>28</v>
      </c>
    </row>
    <row r="15" spans="1:16" x14ac:dyDescent="0.25">
      <c r="D15" s="29" t="s">
        <v>24</v>
      </c>
      <c r="E15" s="1">
        <f>150*B1/60</f>
        <v>105</v>
      </c>
      <c r="F15" s="32" t="s">
        <v>25</v>
      </c>
      <c r="I15" s="29" t="s">
        <v>24</v>
      </c>
      <c r="J15" s="1">
        <f>150*B2/60</f>
        <v>75</v>
      </c>
      <c r="K15" s="32" t="s">
        <v>25</v>
      </c>
      <c r="N15">
        <v>150</v>
      </c>
      <c r="O15">
        <f>N15*2*PI()/60</f>
        <v>15.707963267948966</v>
      </c>
      <c r="P15">
        <f>O12*O15/2/PI()</f>
        <v>105</v>
      </c>
    </row>
    <row r="16" spans="1:16" x14ac:dyDescent="0.25">
      <c r="B16" t="s">
        <v>32</v>
      </c>
      <c r="D16" s="29" t="s">
        <v>22</v>
      </c>
      <c r="E16" s="1">
        <f>E15*2*PI()/B1</f>
        <v>15.707963267948966</v>
      </c>
      <c r="F16" s="32" t="s">
        <v>23</v>
      </c>
      <c r="I16" s="29" t="s">
        <v>22</v>
      </c>
      <c r="J16" s="1">
        <f>150*2*PI()/60</f>
        <v>15.707963267948966</v>
      </c>
      <c r="K16" s="32" t="s">
        <v>23</v>
      </c>
    </row>
    <row r="17" spans="3:11" ht="15.75" thickBot="1" x14ac:dyDescent="0.3">
      <c r="D17" s="30" t="s">
        <v>20</v>
      </c>
      <c r="E17" s="27">
        <f>E14*E16</f>
        <v>238.68731192127004</v>
      </c>
      <c r="F17" s="33" t="s">
        <v>21</v>
      </c>
      <c r="I17" s="30" t="s">
        <v>20</v>
      </c>
      <c r="J17" s="27">
        <f>J14*J16</f>
        <v>228.09312384400369</v>
      </c>
      <c r="K17" s="33" t="s">
        <v>21</v>
      </c>
    </row>
    <row r="22" spans="3:11" ht="15.75" thickBot="1" x14ac:dyDescent="0.3"/>
    <row r="23" spans="3:11" x14ac:dyDescent="0.25">
      <c r="C23" s="5"/>
      <c r="D23" s="8"/>
      <c r="E23" s="9" t="s">
        <v>13</v>
      </c>
      <c r="F23" s="24" t="s">
        <v>14</v>
      </c>
    </row>
    <row r="24" spans="3:11" ht="15.75" thickBot="1" x14ac:dyDescent="0.3">
      <c r="C24" s="6"/>
      <c r="D24" s="11" t="s">
        <v>4</v>
      </c>
      <c r="E24" s="20" t="s">
        <v>33</v>
      </c>
      <c r="F24" s="20" t="s">
        <v>33</v>
      </c>
    </row>
    <row r="25" spans="3:11" x14ac:dyDescent="0.25">
      <c r="C25" s="6">
        <v>0</v>
      </c>
      <c r="D25" s="12">
        <f>C25*180</f>
        <v>0</v>
      </c>
      <c r="E25" s="2">
        <v>1.3981665600000003E-4</v>
      </c>
      <c r="F25" s="25">
        <v>-3.6141720000000001E-4</v>
      </c>
      <c r="H25" t="s">
        <v>12</v>
      </c>
    </row>
    <row r="26" spans="3:11" x14ac:dyDescent="0.25">
      <c r="C26" s="6">
        <v>0.1</v>
      </c>
      <c r="D26" s="13">
        <f t="shared" ref="D26:D45" si="2">C26*180</f>
        <v>18</v>
      </c>
      <c r="E26" s="4">
        <v>0.14849710008</v>
      </c>
      <c r="F26" s="26">
        <v>0.19601688540000001</v>
      </c>
      <c r="H26">
        <v>-1.8070860000000001E-6</v>
      </c>
      <c r="I26">
        <f>H26*$E$12</f>
        <v>-3.6141720000000001E-4</v>
      </c>
    </row>
    <row r="27" spans="3:11" x14ac:dyDescent="0.25">
      <c r="C27" s="6">
        <v>0.2</v>
      </c>
      <c r="D27" s="13">
        <f t="shared" si="2"/>
        <v>36</v>
      </c>
      <c r="E27" s="4">
        <v>0.28844454407999998</v>
      </c>
      <c r="F27" s="26">
        <v>0.38191768199999998</v>
      </c>
      <c r="H27">
        <v>9.8008442700000002E-4</v>
      </c>
      <c r="I27">
        <f t="shared" ref="I27:I31" si="3">H27*$E$12</f>
        <v>0.19601688540000001</v>
      </c>
    </row>
    <row r="28" spans="3:11" x14ac:dyDescent="0.25">
      <c r="C28" s="6">
        <v>0.3</v>
      </c>
      <c r="D28" s="13">
        <f t="shared" si="2"/>
        <v>54</v>
      </c>
      <c r="E28" s="4">
        <v>0.40619054868000004</v>
      </c>
      <c r="F28" s="26">
        <v>0.54275104980000011</v>
      </c>
      <c r="H28">
        <v>1.9095884099999999E-3</v>
      </c>
      <c r="I28">
        <f t="shared" si="3"/>
        <v>0.38191768199999998</v>
      </c>
    </row>
    <row r="29" spans="3:11" x14ac:dyDescent="0.25">
      <c r="C29" s="6">
        <v>0.4</v>
      </c>
      <c r="D29" s="13">
        <f t="shared" si="2"/>
        <v>72</v>
      </c>
      <c r="E29" s="4">
        <v>0.48473984412000004</v>
      </c>
      <c r="F29" s="26">
        <v>0.64878212999999996</v>
      </c>
      <c r="H29">
        <v>2.7137552490000003E-3</v>
      </c>
      <c r="I29">
        <f t="shared" si="3"/>
        <v>0.54275104980000011</v>
      </c>
    </row>
    <row r="30" spans="3:11" x14ac:dyDescent="0.25">
      <c r="C30" s="6">
        <v>0.5</v>
      </c>
      <c r="D30" s="13">
        <f t="shared" si="2"/>
        <v>90</v>
      </c>
      <c r="E30" s="4">
        <v>0.51165257472000003</v>
      </c>
      <c r="F30" s="26">
        <v>0.68451987000000003</v>
      </c>
      <c r="H30">
        <v>3.2439106499999996E-3</v>
      </c>
      <c r="I30">
        <f t="shared" si="3"/>
        <v>0.64878212999999996</v>
      </c>
    </row>
    <row r="31" spans="3:11" x14ac:dyDescent="0.25">
      <c r="C31" s="6">
        <v>0.6</v>
      </c>
      <c r="D31" s="13">
        <f t="shared" si="2"/>
        <v>108</v>
      </c>
      <c r="E31" s="22">
        <f>E29</f>
        <v>0.48473984412000004</v>
      </c>
      <c r="F31" s="22">
        <f>F29</f>
        <v>0.64878212999999996</v>
      </c>
      <c r="H31">
        <v>3.42259935E-3</v>
      </c>
      <c r="I31">
        <f t="shared" si="3"/>
        <v>0.68451987000000003</v>
      </c>
    </row>
    <row r="32" spans="3:11" x14ac:dyDescent="0.25">
      <c r="C32" s="6">
        <v>0.7</v>
      </c>
      <c r="D32" s="13">
        <f t="shared" si="2"/>
        <v>125.99999999999999</v>
      </c>
      <c r="E32" s="22">
        <f>E28</f>
        <v>0.40619054868000004</v>
      </c>
      <c r="F32" s="22">
        <f>F28</f>
        <v>0.54275104980000011</v>
      </c>
    </row>
    <row r="33" spans="3:6" x14ac:dyDescent="0.25">
      <c r="C33" s="6">
        <v>0.8</v>
      </c>
      <c r="D33" s="13">
        <f t="shared" si="2"/>
        <v>144</v>
      </c>
      <c r="E33" s="22">
        <f>E27</f>
        <v>0.28844454407999998</v>
      </c>
      <c r="F33" s="22">
        <f>F27</f>
        <v>0.38191768199999998</v>
      </c>
    </row>
    <row r="34" spans="3:6" x14ac:dyDescent="0.25">
      <c r="C34" s="6">
        <v>0.9</v>
      </c>
      <c r="D34" s="13">
        <f t="shared" si="2"/>
        <v>162</v>
      </c>
      <c r="E34" s="22">
        <f>E26</f>
        <v>0.14849710008</v>
      </c>
      <c r="F34" s="22">
        <f>F26</f>
        <v>0.19601688540000001</v>
      </c>
    </row>
    <row r="35" spans="3:6" x14ac:dyDescent="0.25">
      <c r="C35" s="6">
        <v>1</v>
      </c>
      <c r="D35" s="13">
        <f t="shared" si="2"/>
        <v>180</v>
      </c>
      <c r="E35" s="22">
        <f>E25</f>
        <v>1.3981665600000003E-4</v>
      </c>
      <c r="F35" s="22">
        <f>F25</f>
        <v>-3.6141720000000001E-4</v>
      </c>
    </row>
    <row r="36" spans="3:6" x14ac:dyDescent="0.25">
      <c r="C36" s="6">
        <v>1.1000000000000001</v>
      </c>
      <c r="D36" s="13">
        <f t="shared" si="2"/>
        <v>198.00000000000003</v>
      </c>
      <c r="E36" s="22">
        <f>-E34</f>
        <v>-0.14849710008</v>
      </c>
      <c r="F36" s="22">
        <f>-F34</f>
        <v>-0.19601688540000001</v>
      </c>
    </row>
    <row r="37" spans="3:6" x14ac:dyDescent="0.25">
      <c r="C37" s="6">
        <v>1.2</v>
      </c>
      <c r="D37" s="13">
        <f t="shared" si="2"/>
        <v>216</v>
      </c>
      <c r="E37" s="22">
        <f>-E33</f>
        <v>-0.28844454407999998</v>
      </c>
      <c r="F37" s="22">
        <f>-F33</f>
        <v>-0.38191768199999998</v>
      </c>
    </row>
    <row r="38" spans="3:6" x14ac:dyDescent="0.25">
      <c r="C38" s="6">
        <v>1.3</v>
      </c>
      <c r="D38" s="13">
        <f t="shared" si="2"/>
        <v>234</v>
      </c>
      <c r="E38" s="22">
        <f>-E32</f>
        <v>-0.40619054868000004</v>
      </c>
      <c r="F38" s="22">
        <f>-F32</f>
        <v>-0.54275104980000011</v>
      </c>
    </row>
    <row r="39" spans="3:6" x14ac:dyDescent="0.25">
      <c r="C39" s="6">
        <v>1.4</v>
      </c>
      <c r="D39" s="13">
        <f t="shared" si="2"/>
        <v>251.99999999999997</v>
      </c>
      <c r="E39" s="22">
        <f>-E31</f>
        <v>-0.48473984412000004</v>
      </c>
      <c r="F39" s="22">
        <f>-F31</f>
        <v>-0.64878212999999996</v>
      </c>
    </row>
    <row r="40" spans="3:6" x14ac:dyDescent="0.25">
      <c r="C40" s="6">
        <v>1.5</v>
      </c>
      <c r="D40" s="13">
        <f t="shared" si="2"/>
        <v>270</v>
      </c>
      <c r="E40" s="22">
        <f>-E30</f>
        <v>-0.51165257472000003</v>
      </c>
      <c r="F40" s="22">
        <f>-F30</f>
        <v>-0.68451987000000003</v>
      </c>
    </row>
    <row r="41" spans="3:6" x14ac:dyDescent="0.25">
      <c r="C41" s="6">
        <v>1.6</v>
      </c>
      <c r="D41" s="13">
        <f t="shared" si="2"/>
        <v>288</v>
      </c>
      <c r="E41" s="22">
        <f>-E29</f>
        <v>-0.48473984412000004</v>
      </c>
      <c r="F41" s="22">
        <f>-F29</f>
        <v>-0.64878212999999996</v>
      </c>
    </row>
    <row r="42" spans="3:6" x14ac:dyDescent="0.25">
      <c r="C42" s="6">
        <v>1.7</v>
      </c>
      <c r="D42" s="13">
        <f t="shared" si="2"/>
        <v>306</v>
      </c>
      <c r="E42" s="22">
        <f>-E28</f>
        <v>-0.40619054868000004</v>
      </c>
      <c r="F42" s="22">
        <f>-F28</f>
        <v>-0.54275104980000011</v>
      </c>
    </row>
    <row r="43" spans="3:6" x14ac:dyDescent="0.25">
      <c r="C43" s="6">
        <v>1.8</v>
      </c>
      <c r="D43" s="13">
        <f t="shared" si="2"/>
        <v>324</v>
      </c>
      <c r="E43" s="22">
        <f>-E27</f>
        <v>-0.28844454407999998</v>
      </c>
      <c r="F43" s="22">
        <f>-F27</f>
        <v>-0.38191768199999998</v>
      </c>
    </row>
    <row r="44" spans="3:6" x14ac:dyDescent="0.25">
      <c r="C44" s="6">
        <v>1.9</v>
      </c>
      <c r="D44" s="13">
        <f t="shared" si="2"/>
        <v>342</v>
      </c>
      <c r="E44" s="22">
        <f>-E26</f>
        <v>-0.14849710008</v>
      </c>
      <c r="F44" s="22">
        <f>-F26</f>
        <v>-0.19601688540000001</v>
      </c>
    </row>
    <row r="45" spans="3:6" ht="15.75" thickBot="1" x14ac:dyDescent="0.3">
      <c r="C45" s="7">
        <v>2</v>
      </c>
      <c r="D45" s="16">
        <f t="shared" si="2"/>
        <v>360</v>
      </c>
      <c r="E45" s="23">
        <f>E25</f>
        <v>1.3981665600000003E-4</v>
      </c>
      <c r="F45" s="23">
        <f>F25</f>
        <v>-3.6141720000000001E-4</v>
      </c>
    </row>
  </sheetData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 A</vt:lpstr>
      <vt:lpstr>Machine B</vt:lpstr>
      <vt:lpstr>Flux linkage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Renedo Anglada</dc:creator>
  <cp:lastModifiedBy>Jaime Renedo Anglada</cp:lastModifiedBy>
  <dcterms:created xsi:type="dcterms:W3CDTF">2019-07-12T08:49:54Z</dcterms:created>
  <dcterms:modified xsi:type="dcterms:W3CDTF">2019-07-29T13:44:05Z</dcterms:modified>
</cp:coreProperties>
</file>