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Teaching\Public Finance\Slides\"/>
    </mc:Choice>
  </mc:AlternateContent>
  <xr:revisionPtr revIDLastSave="0" documentId="13_ncr:1_{4FD7CF72-B6D0-412A-9541-73262CA4EE5C}" xr6:coauthVersionLast="47" xr6:coauthVersionMax="47" xr10:uidLastSave="{00000000-0000-0000-0000-000000000000}"/>
  <bookViews>
    <workbookView xWindow="32811" yWindow="-103" windowWidth="33120" windowHeight="18000" xr2:uid="{13ECAF37-EBE4-4970-AA9D-E62430A904AC}"/>
  </bookViews>
  <sheets>
    <sheet name="CBA" sheetId="2" r:id="rId1"/>
    <sheet name="LONG TERM FINANCIAL PLANNING" sheetId="3" r:id="rId2"/>
    <sheet name="IRR"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4" l="1"/>
  <c r="C5" i="3"/>
  <c r="C7" i="3" s="1"/>
  <c r="C9" i="3" s="1"/>
  <c r="C11" i="3" s="1"/>
  <c r="C14" i="3" s="1"/>
  <c r="D5" i="3"/>
  <c r="D7" i="3" s="1"/>
  <c r="D9" i="3" s="1"/>
  <c r="D11" i="3" s="1"/>
  <c r="D14" i="3" s="1"/>
  <c r="E5" i="3"/>
  <c r="E7" i="3" s="1"/>
  <c r="E9" i="3" s="1"/>
  <c r="E11" i="3" s="1"/>
  <c r="E14" i="3" s="1"/>
  <c r="F5" i="3"/>
  <c r="F7" i="3" s="1"/>
  <c r="F9" i="3" s="1"/>
  <c r="F11" i="3" s="1"/>
  <c r="F14" i="3" s="1"/>
  <c r="G5" i="3"/>
  <c r="G7" i="3" s="1"/>
  <c r="G9" i="3" s="1"/>
  <c r="G11" i="3" s="1"/>
  <c r="G14" i="3" s="1"/>
  <c r="H5" i="3"/>
  <c r="H7" i="3" s="1"/>
  <c r="H9" i="3" s="1"/>
  <c r="H11" i="3" s="1"/>
  <c r="H14" i="3" s="1"/>
  <c r="B5" i="3"/>
  <c r="B7" i="3" s="1"/>
  <c r="B9" i="3" s="1"/>
  <c r="B11" i="3" s="1"/>
  <c r="B14" i="3" s="1"/>
  <c r="B6" i="2"/>
  <c r="O6" i="2" s="1"/>
  <c r="C6" i="2"/>
  <c r="P6" i="2" s="1"/>
  <c r="J6" i="2"/>
  <c r="Q6" i="2"/>
  <c r="B7" i="2"/>
  <c r="L7" i="2" s="1"/>
  <c r="C7" i="2"/>
  <c r="P7" i="2" s="1"/>
  <c r="J7" i="2"/>
  <c r="Q7" i="2"/>
  <c r="B8" i="2"/>
  <c r="O8" i="2" s="1"/>
  <c r="C8" i="2"/>
  <c r="P8" i="2" s="1"/>
  <c r="J8" i="2"/>
  <c r="Q8" i="2"/>
  <c r="B9" i="2"/>
  <c r="L9" i="2" s="1"/>
  <c r="C9" i="2"/>
  <c r="I9" i="2" s="1"/>
  <c r="J9" i="2"/>
  <c r="Q9" i="2"/>
  <c r="B10" i="2"/>
  <c r="E10" i="2" s="1"/>
  <c r="C10" i="2"/>
  <c r="P10" i="2" s="1"/>
  <c r="J10" i="2"/>
  <c r="Q10" i="2"/>
  <c r="B11" i="2"/>
  <c r="L11" i="2" s="1"/>
  <c r="C11" i="2"/>
  <c r="I11" i="2" s="1"/>
  <c r="J11" i="2"/>
  <c r="Q11" i="2"/>
  <c r="B12" i="2"/>
  <c r="E12" i="2" s="1"/>
  <c r="C12" i="2"/>
  <c r="P12" i="2" s="1"/>
  <c r="J12" i="2"/>
  <c r="Q12" i="2"/>
  <c r="B13" i="2"/>
  <c r="L13" i="2" s="1"/>
  <c r="C13" i="2"/>
  <c r="I13" i="2" s="1"/>
  <c r="J13" i="2"/>
  <c r="Q13" i="2"/>
  <c r="B14" i="2"/>
  <c r="E14" i="2" s="1"/>
  <c r="C14" i="2"/>
  <c r="P14" i="2" s="1"/>
  <c r="J14" i="2"/>
  <c r="Q14" i="2"/>
  <c r="B15" i="2"/>
  <c r="L15" i="2" s="1"/>
  <c r="C15" i="2"/>
  <c r="I15" i="2" s="1"/>
  <c r="J15" i="2"/>
  <c r="Q15" i="2"/>
  <c r="J19" i="2"/>
  <c r="Q19" i="2"/>
  <c r="O12" i="2" l="1"/>
  <c r="O10" i="2"/>
  <c r="M10" i="2"/>
  <c r="L10" i="2"/>
  <c r="O11" i="2"/>
  <c r="H9" i="2"/>
  <c r="I12" i="2"/>
  <c r="O9" i="2"/>
  <c r="M12" i="2"/>
  <c r="O14" i="2"/>
  <c r="O13" i="2"/>
  <c r="L12" i="2"/>
  <c r="H11" i="2"/>
  <c r="I10" i="2"/>
  <c r="M7" i="2"/>
  <c r="M6" i="2"/>
  <c r="M14" i="2"/>
  <c r="L6" i="2"/>
  <c r="O15" i="2"/>
  <c r="L14" i="2"/>
  <c r="H13" i="2"/>
  <c r="M8" i="2"/>
  <c r="I7" i="2"/>
  <c r="L8" i="2"/>
  <c r="H7" i="2"/>
  <c r="H15" i="2"/>
  <c r="I14" i="2"/>
  <c r="F7" i="2"/>
  <c r="F15" i="2"/>
  <c r="F13" i="2"/>
  <c r="F11" i="2"/>
  <c r="F9" i="2"/>
  <c r="P15" i="2"/>
  <c r="E15" i="2"/>
  <c r="P13" i="2"/>
  <c r="E13" i="2"/>
  <c r="P11" i="2"/>
  <c r="E11" i="2"/>
  <c r="P9" i="2"/>
  <c r="E9" i="2"/>
  <c r="E7" i="2"/>
  <c r="I8" i="2"/>
  <c r="O7" i="2"/>
  <c r="I6" i="2"/>
  <c r="M15" i="2"/>
  <c r="H14" i="2"/>
  <c r="M13" i="2"/>
  <c r="H12" i="2"/>
  <c r="M11" i="2"/>
  <c r="H10" i="2"/>
  <c r="M9" i="2"/>
  <c r="H8" i="2"/>
  <c r="H6" i="2"/>
  <c r="F14" i="2"/>
  <c r="F12" i="2"/>
  <c r="F10" i="2"/>
  <c r="F8" i="2"/>
  <c r="F6" i="2"/>
  <c r="E8" i="2"/>
  <c r="E6" i="2"/>
  <c r="O16" i="2" l="1"/>
  <c r="L16" i="2"/>
  <c r="P16" i="2"/>
  <c r="H16" i="2"/>
  <c r="I16" i="2"/>
  <c r="E16" i="2"/>
  <c r="M16" i="2"/>
  <c r="M17" i="2" s="1"/>
  <c r="F16" i="2"/>
  <c r="L17" i="2" l="1"/>
  <c r="L18" i="2"/>
  <c r="F18" i="2"/>
  <c r="F17" i="2"/>
  <c r="M18" i="2"/>
  <c r="E17" i="2"/>
  <c r="E18" i="2"/>
</calcChain>
</file>

<file path=xl/sharedStrings.xml><?xml version="1.0" encoding="utf-8"?>
<sst xmlns="http://schemas.openxmlformats.org/spreadsheetml/2006/main" count="54" uniqueCount="44">
  <si>
    <t>IRR</t>
  </si>
  <si>
    <t>BCR</t>
  </si>
  <si>
    <t>NPV</t>
  </si>
  <si>
    <t>PV</t>
  </si>
  <si>
    <t>Year</t>
  </si>
  <si>
    <t>Present Value</t>
  </si>
  <si>
    <t>Inflow</t>
  </si>
  <si>
    <t>Outflow</t>
  </si>
  <si>
    <t>Benefits</t>
  </si>
  <si>
    <t>Cost</t>
  </si>
  <si>
    <t>Project B</t>
  </si>
  <si>
    <t>Project A</t>
  </si>
  <si>
    <t>COST BENEFIT ANALYSIS</t>
  </si>
  <si>
    <t>Discount Rate/Factor</t>
  </si>
  <si>
    <t>Category</t>
  </si>
  <si>
    <t>2. Debt: Principal paid (15-year issue)</t>
  </si>
  <si>
    <t>3. Debt: Interest paid (5%)</t>
  </si>
  <si>
    <t>4. Total debt service payments</t>
  </si>
  <si>
    <t>5. Assessed Value of Property ($000s)</t>
  </si>
  <si>
    <t>6. Property Tax Rate to support Capital Plan</t>
  </si>
  <si>
    <t>Year 1</t>
  </si>
  <si>
    <t>Year 2</t>
  </si>
  <si>
    <t>Year 3</t>
  </si>
  <si>
    <t>Year 4</t>
  </si>
  <si>
    <t>Year 5</t>
  </si>
  <si>
    <t>Year 6</t>
  </si>
  <si>
    <t>Year 7</t>
  </si>
  <si>
    <t>Long-Term Financial Planning for Capital Budget (in 1,000 USD)</t>
  </si>
  <si>
    <t>Projected operating revenue</t>
  </si>
  <si>
    <t>Projected operating expenditures</t>
  </si>
  <si>
    <t>Gross cash flow from operations</t>
  </si>
  <si>
    <t>Debt service on existing obligations</t>
  </si>
  <si>
    <t>Gross funds flow after debt service charges</t>
  </si>
  <si>
    <t>Projected recurring capital expenditures</t>
  </si>
  <si>
    <t>Net funds</t>
  </si>
  <si>
    <t>Proposed major capital expenditures</t>
  </si>
  <si>
    <t>Net new financing required</t>
  </si>
  <si>
    <t>Source: Based on example in Richard Aronson and Eli Schwartz. 2004 "Cost Benefit Analysis and the Capital Budget" in R. Aronson and E. Schwards (eds.), Management Policies in Local Government Finance 5Ed. Washington DC ICMA Chapter 6 Table 6-2</t>
  </si>
  <si>
    <t>Current Revenue Financing (Pay-as-you-go)</t>
  </si>
  <si>
    <t>Assessed Value of Property ($000s)</t>
  </si>
  <si>
    <t>Property tax rate to support capital plan</t>
  </si>
  <si>
    <t>Bond Financing (Pay-as-you-use)</t>
  </si>
  <si>
    <t>New debt required to finance capital budget</t>
  </si>
  <si>
    <t>Parking 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</si>
</sst>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0.000"/>
  </numFmts>
  <fonts count="7" x14ac:knownFonts="1">
    <font>
      <sz val="11"/>
      <color theme="1"/>
      <name val="Calibri"/>
      <family val="2"/>
      <scheme val="minor"/>
    </font>
    <font>
      <sz val="11"/>
      <color theme="1"/>
      <name val="Calibri"/>
      <family val="2"/>
      <scheme val="minor"/>
    </font>
    <font>
      <sz val="12"/>
      <color theme="1"/>
      <name val="Lucida Sans Typewriter"/>
      <family val="3"/>
    </font>
    <font>
      <b/>
      <sz val="12"/>
      <color theme="1"/>
      <name val="Lucida Sans Typewriter"/>
      <family val="3"/>
    </font>
    <font>
      <sz val="8"/>
      <name val="Calibri"/>
      <family val="2"/>
      <scheme val="minor"/>
    </font>
    <font>
      <sz val="11"/>
      <color theme="1"/>
      <name val="Lucida Sans Typewriter"/>
      <family val="3"/>
    </font>
    <font>
      <b/>
      <sz val="11"/>
      <color theme="1"/>
      <name val="Lucida Sans Typewriter"/>
      <family val="3"/>
    </font>
  </fonts>
  <fills count="4">
    <fill>
      <patternFill patternType="none"/>
    </fill>
    <fill>
      <patternFill patternType="gray125"/>
    </fill>
    <fill>
      <patternFill patternType="solid">
        <fgColor theme="0"/>
        <bgColor indexed="64"/>
      </patternFill>
    </fill>
    <fill>
      <patternFill patternType="solid">
        <fgColor theme="2" tint="-9.9978637043366805E-2"/>
        <bgColor indexed="64"/>
      </patternFill>
    </fill>
  </fills>
  <borders count="39">
    <border>
      <left/>
      <right/>
      <top/>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diagonal/>
    </border>
    <border>
      <left style="thin">
        <color indexed="64"/>
      </left>
      <right style="medium">
        <color indexed="64"/>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top style="medium">
        <color indexed="64"/>
      </top>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90">
    <xf numFmtId="0" fontId="0" fillId="0" borderId="0" xfId="0"/>
    <xf numFmtId="0" fontId="2" fillId="0" borderId="0" xfId="0" applyFont="1" applyAlignment="1">
      <alignment vertical="center"/>
    </xf>
    <xf numFmtId="3" fontId="2" fillId="2" borderId="3" xfId="0" applyNumberFormat="1" applyFont="1" applyFill="1" applyBorder="1" applyAlignment="1">
      <alignment vertical="center"/>
    </xf>
    <xf numFmtId="3" fontId="2" fillId="2" borderId="2" xfId="0" applyNumberFormat="1" applyFont="1" applyFill="1" applyBorder="1" applyAlignment="1">
      <alignment vertical="center"/>
    </xf>
    <xf numFmtId="3" fontId="2" fillId="2" borderId="0" xfId="0" applyNumberFormat="1" applyFont="1" applyFill="1" applyAlignment="1">
      <alignment vertical="center"/>
    </xf>
    <xf numFmtId="164" fontId="2" fillId="2" borderId="0" xfId="0" applyNumberFormat="1" applyFont="1" applyFill="1" applyAlignment="1">
      <alignment vertical="center"/>
    </xf>
    <xf numFmtId="0" fontId="2" fillId="2" borderId="14" xfId="0" applyFont="1" applyFill="1" applyBorder="1" applyAlignment="1">
      <alignment horizontal="center" vertical="center"/>
    </xf>
    <xf numFmtId="3" fontId="2" fillId="2" borderId="17" xfId="0" applyNumberFormat="1" applyFont="1" applyFill="1" applyBorder="1" applyAlignment="1">
      <alignment vertical="center"/>
    </xf>
    <xf numFmtId="3" fontId="2" fillId="2" borderId="18" xfId="0" applyNumberFormat="1" applyFont="1" applyFill="1" applyBorder="1" applyAlignment="1">
      <alignment vertical="center"/>
    </xf>
    <xf numFmtId="3" fontId="2" fillId="2" borderId="19" xfId="0" applyNumberFormat="1" applyFont="1" applyFill="1" applyBorder="1" applyAlignment="1">
      <alignment vertical="center"/>
    </xf>
    <xf numFmtId="0" fontId="2" fillId="2" borderId="17" xfId="0" applyFont="1" applyFill="1" applyBorder="1" applyAlignment="1">
      <alignment vertical="center"/>
    </xf>
    <xf numFmtId="4" fontId="2" fillId="2" borderId="0" xfId="0" applyNumberFormat="1" applyFont="1" applyFill="1" applyAlignment="1">
      <alignment vertical="center"/>
    </xf>
    <xf numFmtId="164" fontId="2" fillId="2" borderId="19" xfId="0" applyNumberFormat="1" applyFont="1" applyFill="1" applyBorder="1" applyAlignment="1">
      <alignment vertical="center"/>
    </xf>
    <xf numFmtId="0" fontId="2" fillId="2" borderId="20" xfId="0" applyFont="1" applyFill="1" applyBorder="1" applyAlignment="1">
      <alignment vertical="center"/>
    </xf>
    <xf numFmtId="164" fontId="2" fillId="2" borderId="21" xfId="0" applyNumberFormat="1" applyFont="1" applyFill="1" applyBorder="1" applyAlignment="1">
      <alignment vertical="center"/>
    </xf>
    <xf numFmtId="10" fontId="2" fillId="2" borderId="22" xfId="1" applyNumberFormat="1" applyFont="1" applyFill="1" applyBorder="1" applyAlignment="1">
      <alignment vertical="center"/>
    </xf>
    <xf numFmtId="164" fontId="2" fillId="2" borderId="17" xfId="0" applyNumberFormat="1" applyFont="1" applyFill="1" applyBorder="1" applyAlignment="1">
      <alignment vertical="center"/>
    </xf>
    <xf numFmtId="0" fontId="2" fillId="2" borderId="0" xfId="0" applyFont="1" applyFill="1" applyAlignment="1">
      <alignment vertical="center"/>
    </xf>
    <xf numFmtId="0" fontId="2" fillId="2" borderId="19" xfId="0" applyFont="1" applyFill="1" applyBorder="1" applyAlignment="1">
      <alignment vertical="center"/>
    </xf>
    <xf numFmtId="164" fontId="2" fillId="2" borderId="20" xfId="0" applyNumberFormat="1" applyFont="1" applyFill="1" applyBorder="1" applyAlignment="1">
      <alignment vertical="center"/>
    </xf>
    <xf numFmtId="0" fontId="2" fillId="2" borderId="21" xfId="0" applyFont="1" applyFill="1" applyBorder="1" applyAlignment="1">
      <alignment vertical="center"/>
    </xf>
    <xf numFmtId="4" fontId="2" fillId="0" borderId="19" xfId="0" applyNumberFormat="1" applyFont="1" applyBorder="1" applyAlignment="1">
      <alignment vertical="center"/>
    </xf>
    <xf numFmtId="3" fontId="2" fillId="2" borderId="23" xfId="0" applyNumberFormat="1" applyFont="1" applyFill="1" applyBorder="1" applyAlignment="1">
      <alignment vertical="center"/>
    </xf>
    <xf numFmtId="3" fontId="2" fillId="2" borderId="24" xfId="0" applyNumberFormat="1" applyFont="1" applyFill="1" applyBorder="1" applyAlignment="1">
      <alignment vertical="center"/>
    </xf>
    <xf numFmtId="3" fontId="2" fillId="2" borderId="25" xfId="0" applyNumberFormat="1" applyFont="1" applyFill="1" applyBorder="1" applyAlignment="1">
      <alignment vertical="center"/>
    </xf>
    <xf numFmtId="9" fontId="2" fillId="0" borderId="22" xfId="1" applyFont="1" applyBorder="1" applyAlignment="1">
      <alignment vertical="center"/>
    </xf>
    <xf numFmtId="9" fontId="2" fillId="2" borderId="31" xfId="0" applyNumberFormat="1" applyFont="1" applyFill="1" applyBorder="1" applyAlignment="1">
      <alignment horizontal="center" vertical="center"/>
    </xf>
    <xf numFmtId="9" fontId="2" fillId="2" borderId="32" xfId="0" applyNumberFormat="1" applyFont="1" applyFill="1" applyBorder="1" applyAlignment="1">
      <alignment horizontal="center" vertical="center"/>
    </xf>
    <xf numFmtId="0" fontId="2" fillId="2" borderId="26" xfId="0" applyFont="1" applyFill="1" applyBorder="1" applyAlignment="1">
      <alignment horizontal="center" vertical="center"/>
    </xf>
    <xf numFmtId="0" fontId="2" fillId="0" borderId="36" xfId="0" applyFont="1" applyBorder="1" applyAlignment="1">
      <alignment horizontal="center" vertical="center"/>
    </xf>
    <xf numFmtId="0" fontId="2" fillId="0" borderId="30" xfId="0" applyFont="1" applyBorder="1" applyAlignment="1">
      <alignment horizontal="center" vertical="center"/>
    </xf>
    <xf numFmtId="9" fontId="2" fillId="0" borderId="33" xfId="1" applyFont="1" applyBorder="1" applyAlignment="1">
      <alignment vertical="center"/>
    </xf>
    <xf numFmtId="4" fontId="2" fillId="0" borderId="4" xfId="0" applyNumberFormat="1" applyFont="1" applyBorder="1" applyAlignment="1">
      <alignment vertical="center"/>
    </xf>
    <xf numFmtId="4" fontId="2" fillId="0" borderId="33" xfId="0" applyNumberFormat="1" applyFont="1" applyBorder="1" applyAlignment="1">
      <alignment vertical="center"/>
    </xf>
    <xf numFmtId="0" fontId="2" fillId="2" borderId="23" xfId="0" applyFont="1" applyFill="1" applyBorder="1" applyAlignment="1">
      <alignment vertical="center"/>
    </xf>
    <xf numFmtId="4" fontId="2" fillId="2" borderId="24" xfId="0" applyNumberFormat="1" applyFont="1" applyFill="1" applyBorder="1" applyAlignment="1">
      <alignment vertical="center"/>
    </xf>
    <xf numFmtId="0" fontId="5" fillId="0" borderId="0" xfId="0" applyFont="1" applyAlignment="1">
      <alignment vertical="center"/>
    </xf>
    <xf numFmtId="3" fontId="5" fillId="0" borderId="0" xfId="0" applyNumberFormat="1" applyFont="1" applyAlignment="1">
      <alignment vertical="center"/>
    </xf>
    <xf numFmtId="10" fontId="5" fillId="0" borderId="0" xfId="0" applyNumberFormat="1" applyFont="1" applyAlignment="1">
      <alignment vertical="center"/>
    </xf>
    <xf numFmtId="0" fontId="5" fillId="0" borderId="38" xfId="0" applyFont="1" applyBorder="1" applyAlignment="1">
      <alignment vertical="center"/>
    </xf>
    <xf numFmtId="0" fontId="5" fillId="0" borderId="9" xfId="0" applyFont="1" applyBorder="1" applyAlignment="1">
      <alignment vertical="center"/>
    </xf>
    <xf numFmtId="0" fontId="5" fillId="0" borderId="9" xfId="0" applyFont="1" applyBorder="1" applyAlignment="1">
      <alignment horizontal="center" vertical="center"/>
    </xf>
    <xf numFmtId="3" fontId="5" fillId="0" borderId="38" xfId="0" applyNumberFormat="1" applyFont="1" applyBorder="1" applyAlignment="1">
      <alignment vertical="center"/>
    </xf>
    <xf numFmtId="0" fontId="6" fillId="0" borderId="0" xfId="0" applyFont="1" applyAlignment="1">
      <alignment vertical="center"/>
    </xf>
    <xf numFmtId="3" fontId="6" fillId="0" borderId="0" xfId="0" applyNumberFormat="1" applyFont="1" applyAlignment="1">
      <alignment vertical="center"/>
    </xf>
    <xf numFmtId="0" fontId="6" fillId="3" borderId="9" xfId="0" applyFont="1" applyFill="1" applyBorder="1" applyAlignment="1">
      <alignment vertical="center"/>
    </xf>
    <xf numFmtId="3" fontId="6" fillId="3" borderId="9" xfId="0" applyNumberFormat="1" applyFont="1" applyFill="1" applyBorder="1" applyAlignment="1">
      <alignment vertical="center"/>
    </xf>
    <xf numFmtId="0" fontId="5" fillId="0" borderId="23" xfId="0" applyFont="1" applyBorder="1" applyAlignment="1">
      <alignment vertical="center"/>
    </xf>
    <xf numFmtId="0" fontId="5" fillId="0" borderId="24" xfId="0" applyFont="1" applyBorder="1" applyAlignment="1">
      <alignment vertical="center"/>
    </xf>
    <xf numFmtId="0" fontId="5" fillId="0" borderId="25" xfId="0" applyFont="1" applyBorder="1" applyAlignment="1">
      <alignment vertical="center"/>
    </xf>
    <xf numFmtId="0" fontId="5" fillId="0" borderId="20" xfId="0" applyFont="1" applyBorder="1" applyAlignment="1">
      <alignment vertical="center"/>
    </xf>
    <xf numFmtId="10" fontId="5" fillId="0" borderId="21" xfId="0" applyNumberFormat="1" applyFont="1" applyBorder="1" applyAlignment="1">
      <alignment vertical="center"/>
    </xf>
    <xf numFmtId="10" fontId="5" fillId="0" borderId="22" xfId="0" applyNumberFormat="1" applyFont="1" applyBorder="1" applyAlignment="1">
      <alignment vertical="center"/>
    </xf>
    <xf numFmtId="0" fontId="5" fillId="0" borderId="0" xfId="0" applyFont="1"/>
    <xf numFmtId="8" fontId="5" fillId="0" borderId="0" xfId="0" applyNumberFormat="1" applyFont="1"/>
    <xf numFmtId="10" fontId="5" fillId="0" borderId="0" xfId="0" applyNumberFormat="1" applyFont="1"/>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2" fillId="2" borderId="6"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6" xfId="0" applyFont="1" applyFill="1" applyBorder="1" applyAlignment="1">
      <alignment horizontal="center" vertical="center" wrapText="1"/>
    </xf>
    <xf numFmtId="0" fontId="2" fillId="2" borderId="34"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3"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2" fillId="2" borderId="30" xfId="0" applyFont="1" applyFill="1" applyBorder="1" applyAlignment="1">
      <alignment horizontal="center" vertical="center" wrapText="1"/>
    </xf>
    <xf numFmtId="0" fontId="3" fillId="0" borderId="0" xfId="0" applyFont="1" applyAlignment="1">
      <alignment horizontal="center" vertical="center"/>
    </xf>
    <xf numFmtId="0" fontId="2" fillId="0" borderId="35" xfId="0" applyFont="1" applyBorder="1" applyAlignment="1">
      <alignment horizontal="center" vertical="center"/>
    </xf>
    <xf numFmtId="0" fontId="2" fillId="0" borderId="36" xfId="0" applyFont="1" applyBorder="1" applyAlignment="1">
      <alignment horizontal="center" vertical="center"/>
    </xf>
    <xf numFmtId="0" fontId="2" fillId="0" borderId="30" xfId="0" applyFont="1" applyBorder="1" applyAlignment="1">
      <alignment horizontal="center" vertical="center"/>
    </xf>
    <xf numFmtId="0" fontId="2" fillId="0" borderId="37" xfId="0" applyFont="1" applyBorder="1" applyAlignment="1">
      <alignment horizontal="center" vertical="center" wrapText="1"/>
    </xf>
    <xf numFmtId="0" fontId="2" fillId="0" borderId="25"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9"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9" xfId="0" applyFont="1" applyBorder="1" applyAlignment="1">
      <alignment horizontal="center" vertical="center" wrapText="1"/>
    </xf>
    <xf numFmtId="0" fontId="2" fillId="2" borderId="7"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27"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2" fillId="2" borderId="28"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5" fillId="0" borderId="38" xfId="0" applyFont="1" applyBorder="1" applyAlignment="1">
      <alignment horizontal="center" vertical="center"/>
    </xf>
    <xf numFmtId="0" fontId="5" fillId="0" borderId="0" xfId="0" applyFont="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3F201-3E66-4237-BFF3-B680A2C2CC85}">
  <dimension ref="A1:Q19"/>
  <sheetViews>
    <sheetView tabSelected="1" zoomScaleNormal="100" workbookViewId="0">
      <selection activeCell="C16" sqref="C16"/>
    </sheetView>
  </sheetViews>
  <sheetFormatPr defaultColWidth="15.69140625" defaultRowHeight="20.149999999999999" customHeight="1" x14ac:dyDescent="0.4"/>
  <cols>
    <col min="1" max="3" width="10.69140625" style="1" customWidth="1"/>
    <col min="4" max="17" width="15.69140625" style="1" customWidth="1"/>
    <col min="18" max="16384" width="15.69140625" style="1"/>
  </cols>
  <sheetData>
    <row r="1" spans="1:17" ht="20.149999999999999" customHeight="1" thickBot="1" x14ac:dyDescent="0.45">
      <c r="A1" s="69" t="s">
        <v>12</v>
      </c>
      <c r="B1" s="69"/>
      <c r="C1" s="69"/>
      <c r="D1" s="69"/>
      <c r="E1" s="69"/>
      <c r="F1" s="69"/>
      <c r="G1" s="69"/>
      <c r="H1" s="69"/>
      <c r="I1" s="69"/>
      <c r="J1" s="69"/>
      <c r="K1" s="69"/>
      <c r="L1" s="69"/>
      <c r="M1" s="69"/>
      <c r="N1" s="69"/>
      <c r="O1" s="69"/>
      <c r="P1" s="69"/>
      <c r="Q1" s="69"/>
    </row>
    <row r="2" spans="1:17" ht="20.149999999999999" customHeight="1" x14ac:dyDescent="0.4">
      <c r="A2" s="70" t="s">
        <v>4</v>
      </c>
      <c r="B2" s="73" t="s">
        <v>13</v>
      </c>
      <c r="C2" s="74"/>
      <c r="D2" s="56" t="s">
        <v>11</v>
      </c>
      <c r="E2" s="57"/>
      <c r="F2" s="57"/>
      <c r="G2" s="57"/>
      <c r="H2" s="57"/>
      <c r="I2" s="57"/>
      <c r="J2" s="58"/>
      <c r="K2" s="83" t="s">
        <v>10</v>
      </c>
      <c r="L2" s="84"/>
      <c r="M2" s="84"/>
      <c r="N2" s="84"/>
      <c r="O2" s="84"/>
      <c r="P2" s="84"/>
      <c r="Q2" s="85"/>
    </row>
    <row r="3" spans="1:17" ht="20.149999999999999" customHeight="1" x14ac:dyDescent="0.4">
      <c r="A3" s="71"/>
      <c r="B3" s="75"/>
      <c r="C3" s="76"/>
      <c r="D3" s="61" t="s">
        <v>9</v>
      </c>
      <c r="E3" s="62"/>
      <c r="F3" s="60"/>
      <c r="G3" s="59" t="s">
        <v>8</v>
      </c>
      <c r="H3" s="62"/>
      <c r="I3" s="60"/>
      <c r="J3" s="6"/>
      <c r="K3" s="61" t="s">
        <v>9</v>
      </c>
      <c r="L3" s="62"/>
      <c r="M3" s="62"/>
      <c r="N3" s="59" t="s">
        <v>8</v>
      </c>
      <c r="O3" s="62"/>
      <c r="P3" s="60"/>
      <c r="Q3" s="28"/>
    </row>
    <row r="4" spans="1:17" ht="20.149999999999999" customHeight="1" x14ac:dyDescent="0.4">
      <c r="A4" s="71"/>
      <c r="B4" s="77"/>
      <c r="C4" s="78"/>
      <c r="D4" s="67" t="s">
        <v>7</v>
      </c>
      <c r="E4" s="59" t="s">
        <v>5</v>
      </c>
      <c r="F4" s="60"/>
      <c r="G4" s="65" t="s">
        <v>6</v>
      </c>
      <c r="H4" s="59" t="s">
        <v>5</v>
      </c>
      <c r="I4" s="60"/>
      <c r="J4" s="63" t="s">
        <v>0</v>
      </c>
      <c r="K4" s="81" t="s">
        <v>7</v>
      </c>
      <c r="L4" s="59" t="s">
        <v>5</v>
      </c>
      <c r="M4" s="60"/>
      <c r="N4" s="79" t="s">
        <v>6</v>
      </c>
      <c r="O4" s="59" t="s">
        <v>5</v>
      </c>
      <c r="P4" s="60"/>
      <c r="Q4" s="86" t="s">
        <v>0</v>
      </c>
    </row>
    <row r="5" spans="1:17" ht="20.149999999999999" customHeight="1" thickBot="1" x14ac:dyDescent="0.45">
      <c r="A5" s="72"/>
      <c r="B5" s="31">
        <v>0.05</v>
      </c>
      <c r="C5" s="25">
        <v>0.1</v>
      </c>
      <c r="D5" s="68"/>
      <c r="E5" s="26">
        <v>0.05</v>
      </c>
      <c r="F5" s="27">
        <v>0.1</v>
      </c>
      <c r="G5" s="66"/>
      <c r="H5" s="26">
        <v>0.05</v>
      </c>
      <c r="I5" s="27">
        <v>0.1</v>
      </c>
      <c r="J5" s="64"/>
      <c r="K5" s="82"/>
      <c r="L5" s="26">
        <v>0.05</v>
      </c>
      <c r="M5" s="27">
        <v>0.1</v>
      </c>
      <c r="N5" s="80"/>
      <c r="O5" s="26">
        <v>0.05</v>
      </c>
      <c r="P5" s="27">
        <v>0.1</v>
      </c>
      <c r="Q5" s="87"/>
    </row>
    <row r="6" spans="1:17" ht="20.149999999999999" customHeight="1" x14ac:dyDescent="0.4">
      <c r="A6" s="29">
        <v>1</v>
      </c>
      <c r="B6" s="32">
        <f t="shared" ref="B6:B15" si="0">1/((1+$B$5)^(A6))</f>
        <v>0.95238095238095233</v>
      </c>
      <c r="C6" s="21">
        <f t="shared" ref="C6:C15" si="1">1/((1+$C$5)^(A6))</f>
        <v>0.90909090909090906</v>
      </c>
      <c r="D6" s="7">
        <v>2000000</v>
      </c>
      <c r="E6" s="2">
        <f t="shared" ref="E6:E15" si="2">D6*B6</f>
        <v>1904761.9047619046</v>
      </c>
      <c r="F6" s="3">
        <f t="shared" ref="F6:F15" si="3">D6*C6</f>
        <v>1818181.8181818181</v>
      </c>
      <c r="G6" s="2">
        <v>0</v>
      </c>
      <c r="H6" s="2">
        <f t="shared" ref="H6:H15" si="4">G6*B6</f>
        <v>0</v>
      </c>
      <c r="I6" s="3">
        <f t="shared" ref="I6:I15" si="5">G6*C6</f>
        <v>0</v>
      </c>
      <c r="J6" s="8">
        <f t="shared" ref="J6:J15" si="6">G6-D6</f>
        <v>-2000000</v>
      </c>
      <c r="K6" s="7">
        <v>2500000</v>
      </c>
      <c r="L6" s="2">
        <f t="shared" ref="L6:L15" si="7">K6*B6</f>
        <v>2380952.3809523806</v>
      </c>
      <c r="M6" s="3">
        <f t="shared" ref="M6:M15" si="8">K6*C6</f>
        <v>2272727.2727272725</v>
      </c>
      <c r="N6" s="4">
        <v>0</v>
      </c>
      <c r="O6" s="2">
        <f t="shared" ref="O6:O15" si="9">N6*B6</f>
        <v>0</v>
      </c>
      <c r="P6" s="3">
        <f t="shared" ref="P6:P15" si="10">N6*C6</f>
        <v>0</v>
      </c>
      <c r="Q6" s="9">
        <f t="shared" ref="Q6:Q15" si="11">N6-K6</f>
        <v>-2500000</v>
      </c>
    </row>
    <row r="7" spans="1:17" ht="20.149999999999999" customHeight="1" x14ac:dyDescent="0.4">
      <c r="A7" s="29">
        <v>2</v>
      </c>
      <c r="B7" s="32">
        <f t="shared" si="0"/>
        <v>0.90702947845804982</v>
      </c>
      <c r="C7" s="21">
        <f t="shared" si="1"/>
        <v>0.82644628099173545</v>
      </c>
      <c r="D7" s="7">
        <v>1010000</v>
      </c>
      <c r="E7" s="2">
        <f t="shared" si="2"/>
        <v>916099.7732426303</v>
      </c>
      <c r="F7" s="3">
        <f t="shared" si="3"/>
        <v>834710.7438016528</v>
      </c>
      <c r="G7" s="2">
        <v>0</v>
      </c>
      <c r="H7" s="2">
        <f t="shared" si="4"/>
        <v>0</v>
      </c>
      <c r="I7" s="3">
        <f t="shared" si="5"/>
        <v>0</v>
      </c>
      <c r="J7" s="8">
        <f t="shared" si="6"/>
        <v>-1010000</v>
      </c>
      <c r="K7" s="7">
        <v>550000</v>
      </c>
      <c r="L7" s="2">
        <f t="shared" si="7"/>
        <v>498866.2131519274</v>
      </c>
      <c r="M7" s="3">
        <f t="shared" si="8"/>
        <v>454545.45454545447</v>
      </c>
      <c r="N7" s="4">
        <v>750000</v>
      </c>
      <c r="O7" s="2">
        <f t="shared" si="9"/>
        <v>680272.1088435374</v>
      </c>
      <c r="P7" s="3">
        <f t="shared" si="10"/>
        <v>619834.71074380155</v>
      </c>
      <c r="Q7" s="9">
        <f t="shared" si="11"/>
        <v>200000</v>
      </c>
    </row>
    <row r="8" spans="1:17" ht="20.149999999999999" customHeight="1" x14ac:dyDescent="0.4">
      <c r="A8" s="29">
        <v>3</v>
      </c>
      <c r="B8" s="32">
        <f t="shared" si="0"/>
        <v>0.86383759853147601</v>
      </c>
      <c r="C8" s="21">
        <f t="shared" si="1"/>
        <v>0.75131480090157754</v>
      </c>
      <c r="D8" s="7">
        <v>570000</v>
      </c>
      <c r="E8" s="2">
        <f t="shared" si="2"/>
        <v>492387.43116294133</v>
      </c>
      <c r="F8" s="3">
        <f t="shared" si="3"/>
        <v>428249.43651389919</v>
      </c>
      <c r="G8" s="2">
        <v>120000</v>
      </c>
      <c r="H8" s="2">
        <f t="shared" si="4"/>
        <v>103660.51182377712</v>
      </c>
      <c r="I8" s="3">
        <f t="shared" si="5"/>
        <v>90157.776108189311</v>
      </c>
      <c r="J8" s="8">
        <f t="shared" si="6"/>
        <v>-450000</v>
      </c>
      <c r="K8" s="7">
        <v>100000</v>
      </c>
      <c r="L8" s="2">
        <f t="shared" si="7"/>
        <v>86383.759853147596</v>
      </c>
      <c r="M8" s="3">
        <f t="shared" si="8"/>
        <v>75131.480090157755</v>
      </c>
      <c r="N8" s="4">
        <v>750000</v>
      </c>
      <c r="O8" s="2">
        <f t="shared" si="9"/>
        <v>647878.19889860705</v>
      </c>
      <c r="P8" s="3">
        <f t="shared" si="10"/>
        <v>563486.10067618312</v>
      </c>
      <c r="Q8" s="9">
        <f t="shared" si="11"/>
        <v>650000</v>
      </c>
    </row>
    <row r="9" spans="1:17" ht="20.149999999999999" customHeight="1" x14ac:dyDescent="0.4">
      <c r="A9" s="29">
        <v>4</v>
      </c>
      <c r="B9" s="32">
        <f t="shared" si="0"/>
        <v>0.82270247479188197</v>
      </c>
      <c r="C9" s="21">
        <f t="shared" si="1"/>
        <v>0.68301345536507052</v>
      </c>
      <c r="D9" s="7">
        <v>90000</v>
      </c>
      <c r="E9" s="2">
        <f t="shared" si="2"/>
        <v>74043.222731269372</v>
      </c>
      <c r="F9" s="3">
        <f t="shared" si="3"/>
        <v>61471.210982856348</v>
      </c>
      <c r="G9" s="2">
        <v>600000</v>
      </c>
      <c r="H9" s="2">
        <f t="shared" si="4"/>
        <v>493621.48487512919</v>
      </c>
      <c r="I9" s="3">
        <f t="shared" si="5"/>
        <v>409808.07321904233</v>
      </c>
      <c r="J9" s="8">
        <f t="shared" si="6"/>
        <v>510000</v>
      </c>
      <c r="K9" s="7">
        <v>100000</v>
      </c>
      <c r="L9" s="2">
        <f t="shared" si="7"/>
        <v>82270.247479188198</v>
      </c>
      <c r="M9" s="3">
        <f t="shared" si="8"/>
        <v>68301.345536507055</v>
      </c>
      <c r="N9" s="4">
        <v>750000</v>
      </c>
      <c r="O9" s="2">
        <f t="shared" si="9"/>
        <v>617026.85609391145</v>
      </c>
      <c r="P9" s="3">
        <f t="shared" si="10"/>
        <v>512260.0915238029</v>
      </c>
      <c r="Q9" s="9">
        <f t="shared" si="11"/>
        <v>650000</v>
      </c>
    </row>
    <row r="10" spans="1:17" ht="20.149999999999999" customHeight="1" x14ac:dyDescent="0.4">
      <c r="A10" s="29">
        <v>5</v>
      </c>
      <c r="B10" s="32">
        <f t="shared" si="0"/>
        <v>0.78352616646845896</v>
      </c>
      <c r="C10" s="21">
        <f t="shared" si="1"/>
        <v>0.62092132305915493</v>
      </c>
      <c r="D10" s="7">
        <v>90000</v>
      </c>
      <c r="E10" s="2">
        <f t="shared" si="2"/>
        <v>70517.354982161312</v>
      </c>
      <c r="F10" s="3">
        <f t="shared" si="3"/>
        <v>55882.919075323945</v>
      </c>
      <c r="G10" s="2">
        <v>800000</v>
      </c>
      <c r="H10" s="2">
        <f t="shared" si="4"/>
        <v>626820.93317476718</v>
      </c>
      <c r="I10" s="3">
        <f t="shared" si="5"/>
        <v>496737.05844732391</v>
      </c>
      <c r="J10" s="8">
        <f t="shared" si="6"/>
        <v>710000</v>
      </c>
      <c r="K10" s="7">
        <v>100000</v>
      </c>
      <c r="L10" s="2">
        <f t="shared" si="7"/>
        <v>78352.616646845898</v>
      </c>
      <c r="M10" s="3">
        <f t="shared" si="8"/>
        <v>62092.132305915489</v>
      </c>
      <c r="N10" s="4">
        <v>750000</v>
      </c>
      <c r="O10" s="2">
        <f t="shared" si="9"/>
        <v>587644.62485134427</v>
      </c>
      <c r="P10" s="3">
        <f t="shared" si="10"/>
        <v>465690.99229436618</v>
      </c>
      <c r="Q10" s="9">
        <f t="shared" si="11"/>
        <v>650000</v>
      </c>
    </row>
    <row r="11" spans="1:17" ht="20.149999999999999" customHeight="1" x14ac:dyDescent="0.4">
      <c r="A11" s="29">
        <v>6</v>
      </c>
      <c r="B11" s="32">
        <f t="shared" si="0"/>
        <v>0.74621539663662761</v>
      </c>
      <c r="C11" s="21">
        <f t="shared" si="1"/>
        <v>0.56447393005377722</v>
      </c>
      <c r="D11" s="7">
        <v>90000</v>
      </c>
      <c r="E11" s="2">
        <f t="shared" si="2"/>
        <v>67159.385697296486</v>
      </c>
      <c r="F11" s="3">
        <f t="shared" si="3"/>
        <v>50802.653704839948</v>
      </c>
      <c r="G11" s="2">
        <v>800000</v>
      </c>
      <c r="H11" s="2">
        <f t="shared" si="4"/>
        <v>596972.31730930205</v>
      </c>
      <c r="I11" s="3">
        <f t="shared" si="5"/>
        <v>451579.14404302178</v>
      </c>
      <c r="J11" s="8">
        <f t="shared" si="6"/>
        <v>710000</v>
      </c>
      <c r="K11" s="7">
        <v>100000</v>
      </c>
      <c r="L11" s="2">
        <f t="shared" si="7"/>
        <v>74621.539663662756</v>
      </c>
      <c r="M11" s="3">
        <f t="shared" si="8"/>
        <v>56447.393005377722</v>
      </c>
      <c r="N11" s="4">
        <v>750000</v>
      </c>
      <c r="O11" s="2">
        <f t="shared" si="9"/>
        <v>559661.54747747071</v>
      </c>
      <c r="P11" s="3">
        <f t="shared" si="10"/>
        <v>423355.44754033291</v>
      </c>
      <c r="Q11" s="9">
        <f t="shared" si="11"/>
        <v>650000</v>
      </c>
    </row>
    <row r="12" spans="1:17" ht="20.149999999999999" customHeight="1" x14ac:dyDescent="0.4">
      <c r="A12" s="29">
        <v>7</v>
      </c>
      <c r="B12" s="32">
        <f t="shared" si="0"/>
        <v>0.71068133013012147</v>
      </c>
      <c r="C12" s="21">
        <f t="shared" si="1"/>
        <v>0.51315811823070645</v>
      </c>
      <c r="D12" s="7">
        <v>90000</v>
      </c>
      <c r="E12" s="2">
        <f t="shared" si="2"/>
        <v>63961.31971171093</v>
      </c>
      <c r="F12" s="3">
        <f t="shared" si="3"/>
        <v>46184.230640763577</v>
      </c>
      <c r="G12" s="2">
        <v>800000</v>
      </c>
      <c r="H12" s="2">
        <f t="shared" si="4"/>
        <v>568545.0641040972</v>
      </c>
      <c r="I12" s="3">
        <f t="shared" si="5"/>
        <v>410526.49458456517</v>
      </c>
      <c r="J12" s="8">
        <f t="shared" si="6"/>
        <v>710000</v>
      </c>
      <c r="K12" s="7">
        <v>100000</v>
      </c>
      <c r="L12" s="2">
        <f t="shared" si="7"/>
        <v>71068.13301301215</v>
      </c>
      <c r="M12" s="3">
        <f t="shared" si="8"/>
        <v>51315.811823070646</v>
      </c>
      <c r="N12" s="4">
        <v>750000</v>
      </c>
      <c r="O12" s="2">
        <f t="shared" si="9"/>
        <v>533010.99759759114</v>
      </c>
      <c r="P12" s="3">
        <f t="shared" si="10"/>
        <v>384868.58867302985</v>
      </c>
      <c r="Q12" s="9">
        <f t="shared" si="11"/>
        <v>650000</v>
      </c>
    </row>
    <row r="13" spans="1:17" ht="20.149999999999999" customHeight="1" x14ac:dyDescent="0.4">
      <c r="A13" s="29">
        <v>8</v>
      </c>
      <c r="B13" s="32">
        <f t="shared" si="0"/>
        <v>0.67683936202868722</v>
      </c>
      <c r="C13" s="21">
        <f t="shared" si="1"/>
        <v>0.46650738020973315</v>
      </c>
      <c r="D13" s="7">
        <v>90000</v>
      </c>
      <c r="E13" s="2">
        <f t="shared" si="2"/>
        <v>60915.542582581853</v>
      </c>
      <c r="F13" s="3">
        <f t="shared" si="3"/>
        <v>41985.66421887598</v>
      </c>
      <c r="G13" s="2">
        <v>800000</v>
      </c>
      <c r="H13" s="2">
        <f t="shared" si="4"/>
        <v>541471.48962294974</v>
      </c>
      <c r="I13" s="3">
        <f t="shared" si="5"/>
        <v>373205.90416778653</v>
      </c>
      <c r="J13" s="8">
        <f t="shared" si="6"/>
        <v>710000</v>
      </c>
      <c r="K13" s="7">
        <v>100000</v>
      </c>
      <c r="L13" s="2">
        <f t="shared" si="7"/>
        <v>67683.936202868717</v>
      </c>
      <c r="M13" s="3">
        <f t="shared" si="8"/>
        <v>46650.738020973316</v>
      </c>
      <c r="N13" s="4">
        <v>750000</v>
      </c>
      <c r="O13" s="2">
        <f t="shared" si="9"/>
        <v>507629.52152151539</v>
      </c>
      <c r="P13" s="3">
        <f t="shared" si="10"/>
        <v>349880.53515729983</v>
      </c>
      <c r="Q13" s="9">
        <f t="shared" si="11"/>
        <v>650000</v>
      </c>
    </row>
    <row r="14" spans="1:17" ht="20.149999999999999" customHeight="1" x14ac:dyDescent="0.4">
      <c r="A14" s="29">
        <v>9</v>
      </c>
      <c r="B14" s="32">
        <f t="shared" si="0"/>
        <v>0.64460891621779726</v>
      </c>
      <c r="C14" s="21">
        <f t="shared" si="1"/>
        <v>0.42409761837248466</v>
      </c>
      <c r="D14" s="7">
        <v>100000</v>
      </c>
      <c r="E14" s="2">
        <f t="shared" si="2"/>
        <v>64460.891621779723</v>
      </c>
      <c r="F14" s="3">
        <f t="shared" si="3"/>
        <v>42409.761837248465</v>
      </c>
      <c r="G14" s="2">
        <v>800000</v>
      </c>
      <c r="H14" s="2">
        <f t="shared" si="4"/>
        <v>515687.13297423779</v>
      </c>
      <c r="I14" s="3">
        <f t="shared" si="5"/>
        <v>339278.09469798772</v>
      </c>
      <c r="J14" s="8">
        <f t="shared" si="6"/>
        <v>700000</v>
      </c>
      <c r="K14" s="7">
        <v>100000</v>
      </c>
      <c r="L14" s="2">
        <f t="shared" si="7"/>
        <v>64460.891621779723</v>
      </c>
      <c r="M14" s="3">
        <f t="shared" si="8"/>
        <v>42409.761837248465</v>
      </c>
      <c r="N14" s="4">
        <v>750000</v>
      </c>
      <c r="O14" s="2">
        <f t="shared" si="9"/>
        <v>483456.68716334796</v>
      </c>
      <c r="P14" s="3">
        <f t="shared" si="10"/>
        <v>318073.21377936349</v>
      </c>
      <c r="Q14" s="9">
        <f t="shared" si="11"/>
        <v>650000</v>
      </c>
    </row>
    <row r="15" spans="1:17" ht="20.149999999999999" customHeight="1" thickBot="1" x14ac:dyDescent="0.45">
      <c r="A15" s="30">
        <v>10</v>
      </c>
      <c r="B15" s="33">
        <f t="shared" si="0"/>
        <v>0.61391325354075932</v>
      </c>
      <c r="C15" s="21">
        <f t="shared" si="1"/>
        <v>0.38554328942953148</v>
      </c>
      <c r="D15" s="7">
        <v>100000</v>
      </c>
      <c r="E15" s="2">
        <f t="shared" si="2"/>
        <v>61391.325354075932</v>
      </c>
      <c r="F15" s="3">
        <f t="shared" si="3"/>
        <v>38554.328942953151</v>
      </c>
      <c r="G15" s="2">
        <v>500000</v>
      </c>
      <c r="H15" s="2">
        <f t="shared" si="4"/>
        <v>306956.62677037966</v>
      </c>
      <c r="I15" s="3">
        <f t="shared" si="5"/>
        <v>192771.64471476575</v>
      </c>
      <c r="J15" s="8">
        <f t="shared" si="6"/>
        <v>400000</v>
      </c>
      <c r="K15" s="7">
        <v>100000</v>
      </c>
      <c r="L15" s="2">
        <f t="shared" si="7"/>
        <v>61391.325354075932</v>
      </c>
      <c r="M15" s="3">
        <f t="shared" si="8"/>
        <v>38554.328942953151</v>
      </c>
      <c r="N15" s="4">
        <v>300000</v>
      </c>
      <c r="O15" s="2">
        <f t="shared" si="9"/>
        <v>184173.9760622278</v>
      </c>
      <c r="P15" s="3">
        <f t="shared" si="10"/>
        <v>115662.98682885944</v>
      </c>
      <c r="Q15" s="9">
        <f t="shared" si="11"/>
        <v>200000</v>
      </c>
    </row>
    <row r="16" spans="1:17" ht="20.149999999999999" customHeight="1" x14ac:dyDescent="0.4">
      <c r="A16" s="34"/>
      <c r="B16" s="35"/>
      <c r="C16" s="35" t="s">
        <v>3</v>
      </c>
      <c r="D16" s="22"/>
      <c r="E16" s="23">
        <f>SUM(E6:E15)</f>
        <v>3775698.1518483516</v>
      </c>
      <c r="F16" s="23">
        <f>SUM(F6:F15)</f>
        <v>3418432.7679002313</v>
      </c>
      <c r="G16" s="23"/>
      <c r="H16" s="23">
        <f>SUM(H6:H15)</f>
        <v>3753735.5606546393</v>
      </c>
      <c r="I16" s="23">
        <f>SUM(I6:I15)</f>
        <v>2764064.1899826825</v>
      </c>
      <c r="J16" s="24"/>
      <c r="K16" s="22"/>
      <c r="L16" s="23">
        <f>SUM(L6:L15)</f>
        <v>3466051.0439388892</v>
      </c>
      <c r="M16" s="23">
        <f>SUM(M6:M15)</f>
        <v>3168175.7188349306</v>
      </c>
      <c r="N16" s="23"/>
      <c r="O16" s="23">
        <f>SUM(O6:O15)</f>
        <v>4800754.5185095528</v>
      </c>
      <c r="P16" s="23">
        <f>SUM(P6:P15)</f>
        <v>3753112.6672170395</v>
      </c>
      <c r="Q16" s="24"/>
    </row>
    <row r="17" spans="1:17" ht="20.149999999999999" customHeight="1" x14ac:dyDescent="0.4">
      <c r="A17" s="10"/>
      <c r="B17" s="11"/>
      <c r="C17" s="17" t="s">
        <v>2</v>
      </c>
      <c r="D17" s="7"/>
      <c r="E17" s="4">
        <f>H16-E16</f>
        <v>-21962.591193712316</v>
      </c>
      <c r="F17" s="4">
        <f>I16-F16</f>
        <v>-654368.57791754883</v>
      </c>
      <c r="G17" s="4"/>
      <c r="H17" s="4"/>
      <c r="I17" s="4"/>
      <c r="J17" s="9"/>
      <c r="K17" s="7"/>
      <c r="L17" s="4">
        <f>O16-L16</f>
        <v>1334703.4745706636</v>
      </c>
      <c r="M17" s="4">
        <f>P16-M16</f>
        <v>584936.94838210894</v>
      </c>
      <c r="N17" s="4"/>
      <c r="O17" s="4"/>
      <c r="P17" s="4"/>
      <c r="Q17" s="9"/>
    </row>
    <row r="18" spans="1:17" ht="20.149999999999999" customHeight="1" x14ac:dyDescent="0.4">
      <c r="A18" s="10"/>
      <c r="B18" s="17"/>
      <c r="C18" s="17" t="s">
        <v>1</v>
      </c>
      <c r="D18" s="10"/>
      <c r="E18" s="11">
        <f>H16/E16</f>
        <v>0.99418317081757168</v>
      </c>
      <c r="F18" s="11">
        <f>I16/F16</f>
        <v>0.80857643769911147</v>
      </c>
      <c r="G18" s="5"/>
      <c r="H18" s="5"/>
      <c r="I18" s="5"/>
      <c r="J18" s="12"/>
      <c r="K18" s="16"/>
      <c r="L18" s="5">
        <f>O16/L16</f>
        <v>1.3850790013334253</v>
      </c>
      <c r="M18" s="5">
        <f>P16/M16</f>
        <v>1.1846289474742944</v>
      </c>
      <c r="N18" s="17"/>
      <c r="O18" s="17"/>
      <c r="P18" s="17"/>
      <c r="Q18" s="18"/>
    </row>
    <row r="19" spans="1:17" ht="20.149999999999999" customHeight="1" thickBot="1" x14ac:dyDescent="0.45">
      <c r="A19" s="13"/>
      <c r="B19" s="20"/>
      <c r="C19" s="20" t="s">
        <v>0</v>
      </c>
      <c r="D19" s="13"/>
      <c r="E19" s="14"/>
      <c r="F19" s="14"/>
      <c r="G19" s="14"/>
      <c r="H19" s="14"/>
      <c r="I19" s="14"/>
      <c r="J19" s="15">
        <f>IRR(J6:J15)</f>
        <v>4.8622151973439776E-2</v>
      </c>
      <c r="K19" s="19"/>
      <c r="L19" s="14"/>
      <c r="M19" s="14"/>
      <c r="N19" s="20"/>
      <c r="O19" s="20"/>
      <c r="P19" s="20"/>
      <c r="Q19" s="15">
        <f>IRR(Q6:Q15)</f>
        <v>0.15869587220755288</v>
      </c>
    </row>
  </sheetData>
  <sheetProtection sheet="1" objects="1" scenarios="1"/>
  <mergeCells count="19">
    <mergeCell ref="A1:Q1"/>
    <mergeCell ref="A2:A5"/>
    <mergeCell ref="B2:C4"/>
    <mergeCell ref="N4:N5"/>
    <mergeCell ref="K4:K5"/>
    <mergeCell ref="K2:Q2"/>
    <mergeCell ref="D3:F3"/>
    <mergeCell ref="G3:I3"/>
    <mergeCell ref="Q4:Q5"/>
    <mergeCell ref="N3:P3"/>
    <mergeCell ref="O4:P4"/>
    <mergeCell ref="E4:F4"/>
    <mergeCell ref="H4:I4"/>
    <mergeCell ref="D2:J2"/>
    <mergeCell ref="L4:M4"/>
    <mergeCell ref="K3:M3"/>
    <mergeCell ref="J4:J5"/>
    <mergeCell ref="G4:G5"/>
    <mergeCell ref="D4:D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5F9FE-A1B2-4908-8647-20C6F13D4CC0}">
  <dimension ref="A1:H25"/>
  <sheetViews>
    <sheetView workbookViewId="0">
      <selection activeCell="A26" sqref="A26"/>
    </sheetView>
  </sheetViews>
  <sheetFormatPr defaultColWidth="15.69140625" defaultRowHeight="20.149999999999999" customHeight="1" x14ac:dyDescent="0.4"/>
  <cols>
    <col min="1" max="1" width="75.69140625" style="36" customWidth="1"/>
    <col min="2" max="16384" width="15.69140625" style="36"/>
  </cols>
  <sheetData>
    <row r="1" spans="1:8" ht="20.149999999999999" customHeight="1" x14ac:dyDescent="0.4">
      <c r="A1" s="88" t="s">
        <v>27</v>
      </c>
      <c r="B1" s="88"/>
      <c r="C1" s="88"/>
      <c r="D1" s="88"/>
      <c r="E1" s="88"/>
      <c r="F1" s="88"/>
      <c r="G1" s="88"/>
      <c r="H1" s="88"/>
    </row>
    <row r="2" spans="1:8" ht="20.149999999999999" customHeight="1" x14ac:dyDescent="0.4">
      <c r="A2" s="40" t="s">
        <v>14</v>
      </c>
      <c r="B2" s="41" t="s">
        <v>20</v>
      </c>
      <c r="C2" s="41" t="s">
        <v>21</v>
      </c>
      <c r="D2" s="41" t="s">
        <v>22</v>
      </c>
      <c r="E2" s="41" t="s">
        <v>23</v>
      </c>
      <c r="F2" s="41" t="s">
        <v>24</v>
      </c>
      <c r="G2" s="41" t="s">
        <v>25</v>
      </c>
      <c r="H2" s="41" t="s">
        <v>26</v>
      </c>
    </row>
    <row r="3" spans="1:8" ht="20.149999999999999" customHeight="1" x14ac:dyDescent="0.4">
      <c r="A3" s="36" t="s">
        <v>28</v>
      </c>
      <c r="B3" s="37">
        <v>6000</v>
      </c>
      <c r="C3" s="37">
        <v>6500</v>
      </c>
      <c r="D3" s="37">
        <v>7000</v>
      </c>
      <c r="E3" s="37">
        <v>7300</v>
      </c>
      <c r="F3" s="37">
        <v>7700</v>
      </c>
      <c r="G3" s="37">
        <v>8000</v>
      </c>
      <c r="H3" s="37">
        <v>8400</v>
      </c>
    </row>
    <row r="4" spans="1:8" ht="20.149999999999999" customHeight="1" x14ac:dyDescent="0.4">
      <c r="A4" s="39" t="s">
        <v>29</v>
      </c>
      <c r="B4" s="42">
        <v>5000</v>
      </c>
      <c r="C4" s="42">
        <v>5800</v>
      </c>
      <c r="D4" s="42">
        <v>6300</v>
      </c>
      <c r="E4" s="42">
        <v>6600</v>
      </c>
      <c r="F4" s="42">
        <v>7000</v>
      </c>
      <c r="G4" s="42">
        <v>7300</v>
      </c>
      <c r="H4" s="42">
        <v>7700</v>
      </c>
    </row>
    <row r="5" spans="1:8" ht="20.149999999999999" customHeight="1" x14ac:dyDescent="0.4">
      <c r="A5" s="43" t="s">
        <v>30</v>
      </c>
      <c r="B5" s="44">
        <f>B3-B4</f>
        <v>1000</v>
      </c>
      <c r="C5" s="44">
        <f t="shared" ref="C5:H5" si="0">C3-C4</f>
        <v>700</v>
      </c>
      <c r="D5" s="44">
        <f t="shared" si="0"/>
        <v>700</v>
      </c>
      <c r="E5" s="44">
        <f t="shared" si="0"/>
        <v>700</v>
      </c>
      <c r="F5" s="44">
        <f t="shared" si="0"/>
        <v>700</v>
      </c>
      <c r="G5" s="44">
        <f t="shared" si="0"/>
        <v>700</v>
      </c>
      <c r="H5" s="44">
        <f t="shared" si="0"/>
        <v>700</v>
      </c>
    </row>
    <row r="6" spans="1:8" ht="20.149999999999999" customHeight="1" x14ac:dyDescent="0.4">
      <c r="A6" s="39" t="s">
        <v>31</v>
      </c>
      <c r="B6" s="39">
        <v>500</v>
      </c>
      <c r="C6" s="39">
        <v>500</v>
      </c>
      <c r="D6" s="39">
        <v>350</v>
      </c>
      <c r="E6" s="39">
        <v>300</v>
      </c>
      <c r="F6" s="39">
        <v>250</v>
      </c>
      <c r="G6" s="39">
        <v>200</v>
      </c>
      <c r="H6" s="39">
        <v>150</v>
      </c>
    </row>
    <row r="7" spans="1:8" ht="20.149999999999999" customHeight="1" x14ac:dyDescent="0.4">
      <c r="A7" s="36" t="s">
        <v>32</v>
      </c>
      <c r="B7" s="37">
        <f>B5-B6</f>
        <v>500</v>
      </c>
      <c r="C7" s="37">
        <f t="shared" ref="C7:H7" si="1">C5-C6</f>
        <v>200</v>
      </c>
      <c r="D7" s="37">
        <f t="shared" si="1"/>
        <v>350</v>
      </c>
      <c r="E7" s="37">
        <f t="shared" si="1"/>
        <v>400</v>
      </c>
      <c r="F7" s="37">
        <f t="shared" si="1"/>
        <v>450</v>
      </c>
      <c r="G7" s="37">
        <f t="shared" si="1"/>
        <v>500</v>
      </c>
      <c r="H7" s="37">
        <f t="shared" si="1"/>
        <v>550</v>
      </c>
    </row>
    <row r="8" spans="1:8" ht="20.149999999999999" customHeight="1" x14ac:dyDescent="0.4">
      <c r="A8" s="39" t="s">
        <v>33</v>
      </c>
      <c r="B8" s="39">
        <v>200</v>
      </c>
      <c r="C8" s="39">
        <v>300</v>
      </c>
      <c r="D8" s="39">
        <v>350</v>
      </c>
      <c r="E8" s="39">
        <v>400</v>
      </c>
      <c r="F8" s="39">
        <v>450</v>
      </c>
      <c r="G8" s="39">
        <v>500</v>
      </c>
      <c r="H8" s="39">
        <v>350</v>
      </c>
    </row>
    <row r="9" spans="1:8" ht="20.149999999999999" customHeight="1" x14ac:dyDescent="0.4">
      <c r="A9" s="43" t="s">
        <v>34</v>
      </c>
      <c r="B9" s="44">
        <f>B7-B8</f>
        <v>300</v>
      </c>
      <c r="C9" s="44">
        <f t="shared" ref="C9:H9" si="2">C7-C8</f>
        <v>-100</v>
      </c>
      <c r="D9" s="44">
        <f t="shared" si="2"/>
        <v>0</v>
      </c>
      <c r="E9" s="44">
        <f t="shared" si="2"/>
        <v>0</v>
      </c>
      <c r="F9" s="44">
        <f t="shared" si="2"/>
        <v>0</v>
      </c>
      <c r="G9" s="44">
        <f t="shared" si="2"/>
        <v>0</v>
      </c>
      <c r="H9" s="44">
        <f t="shared" si="2"/>
        <v>200</v>
      </c>
    </row>
    <row r="10" spans="1:8" ht="20.149999999999999" customHeight="1" x14ac:dyDescent="0.4">
      <c r="A10" s="39" t="s">
        <v>35</v>
      </c>
      <c r="B10" s="42">
        <v>1000</v>
      </c>
      <c r="C10" s="42">
        <v>1000</v>
      </c>
      <c r="D10" s="42">
        <v>1000</v>
      </c>
      <c r="E10" s="39">
        <v>500</v>
      </c>
      <c r="F10" s="39">
        <v>500</v>
      </c>
      <c r="G10" s="39">
        <v>500</v>
      </c>
      <c r="H10" s="39">
        <v>500</v>
      </c>
    </row>
    <row r="11" spans="1:8" ht="20.149999999999999" customHeight="1" x14ac:dyDescent="0.4">
      <c r="A11" s="45" t="s">
        <v>36</v>
      </c>
      <c r="B11" s="46">
        <f>-(B9-B10)</f>
        <v>700</v>
      </c>
      <c r="C11" s="46">
        <f t="shared" ref="C11:H11" si="3">-(C9-C10)</f>
        <v>1100</v>
      </c>
      <c r="D11" s="46">
        <f t="shared" si="3"/>
        <v>1000</v>
      </c>
      <c r="E11" s="46">
        <f t="shared" si="3"/>
        <v>500</v>
      </c>
      <c r="F11" s="46">
        <f t="shared" si="3"/>
        <v>500</v>
      </c>
      <c r="G11" s="46">
        <f t="shared" si="3"/>
        <v>500</v>
      </c>
      <c r="H11" s="46">
        <f t="shared" si="3"/>
        <v>300</v>
      </c>
    </row>
    <row r="12" spans="1:8" ht="20.149999999999999" customHeight="1" thickBot="1" x14ac:dyDescent="0.45">
      <c r="A12" s="36" t="s">
        <v>39</v>
      </c>
      <c r="B12" s="37">
        <v>70000</v>
      </c>
      <c r="C12" s="37">
        <v>73500</v>
      </c>
      <c r="D12" s="37">
        <v>77000</v>
      </c>
      <c r="E12" s="37">
        <v>80000</v>
      </c>
      <c r="F12" s="37">
        <v>83000</v>
      </c>
      <c r="G12" s="37">
        <v>87000</v>
      </c>
      <c r="H12" s="37">
        <v>91000</v>
      </c>
    </row>
    <row r="13" spans="1:8" ht="20.149999999999999" customHeight="1" x14ac:dyDescent="0.4">
      <c r="A13" s="47" t="s">
        <v>38</v>
      </c>
      <c r="B13" s="48"/>
      <c r="C13" s="48"/>
      <c r="D13" s="48"/>
      <c r="E13" s="48"/>
      <c r="F13" s="48"/>
      <c r="G13" s="48"/>
      <c r="H13" s="49"/>
    </row>
    <row r="14" spans="1:8" ht="20.149999999999999" customHeight="1" thickBot="1" x14ac:dyDescent="0.45">
      <c r="A14" s="50" t="s">
        <v>40</v>
      </c>
      <c r="B14" s="51">
        <f t="shared" ref="B14:H14" si="4">B11/B12</f>
        <v>0.01</v>
      </c>
      <c r="C14" s="51">
        <f t="shared" si="4"/>
        <v>1.4965986394557823E-2</v>
      </c>
      <c r="D14" s="51">
        <f t="shared" si="4"/>
        <v>1.2987012987012988E-2</v>
      </c>
      <c r="E14" s="51">
        <f t="shared" si="4"/>
        <v>6.2500000000000003E-3</v>
      </c>
      <c r="F14" s="51">
        <f t="shared" si="4"/>
        <v>6.024096385542169E-3</v>
      </c>
      <c r="G14" s="51">
        <f t="shared" si="4"/>
        <v>5.7471264367816091E-3</v>
      </c>
      <c r="H14" s="52">
        <f t="shared" si="4"/>
        <v>3.2967032967032967E-3</v>
      </c>
    </row>
    <row r="15" spans="1:8" ht="20.149999999999999" customHeight="1" x14ac:dyDescent="0.4">
      <c r="A15" s="36" t="s">
        <v>41</v>
      </c>
      <c r="B15" s="36">
        <v>2015</v>
      </c>
      <c r="C15" s="36">
        <v>2016</v>
      </c>
      <c r="D15" s="36">
        <v>2017</v>
      </c>
      <c r="E15" s="36">
        <v>2018</v>
      </c>
      <c r="F15" s="36">
        <v>2019</v>
      </c>
      <c r="G15" s="36">
        <v>2020</v>
      </c>
      <c r="H15" s="36">
        <v>2021</v>
      </c>
    </row>
    <row r="16" spans="1:8" ht="20.149999999999999" customHeight="1" x14ac:dyDescent="0.4">
      <c r="A16" s="36" t="s">
        <v>42</v>
      </c>
      <c r="B16" s="36">
        <v>700</v>
      </c>
      <c r="C16" s="36">
        <v>1100</v>
      </c>
      <c r="D16" s="36">
        <v>1000</v>
      </c>
      <c r="E16" s="36">
        <v>500</v>
      </c>
      <c r="F16" s="36">
        <v>500</v>
      </c>
      <c r="G16" s="36">
        <v>500</v>
      </c>
      <c r="H16" s="36">
        <v>300</v>
      </c>
    </row>
    <row r="18" spans="1:8" ht="20.149999999999999" customHeight="1" x14ac:dyDescent="0.4">
      <c r="A18" s="36" t="s">
        <v>15</v>
      </c>
      <c r="B18" s="36">
        <v>47</v>
      </c>
      <c r="C18" s="36">
        <v>117</v>
      </c>
      <c r="D18" s="36">
        <v>176</v>
      </c>
      <c r="E18" s="36">
        <v>197</v>
      </c>
      <c r="F18" s="36">
        <v>218</v>
      </c>
      <c r="G18" s="36">
        <v>236</v>
      </c>
      <c r="H18" s="36">
        <v>240</v>
      </c>
    </row>
    <row r="19" spans="1:8" ht="20.149999999999999" customHeight="1" x14ac:dyDescent="0.4">
      <c r="A19" s="36" t="s">
        <v>16</v>
      </c>
      <c r="B19" s="36">
        <v>35</v>
      </c>
      <c r="C19" s="36">
        <v>88</v>
      </c>
      <c r="D19" s="36">
        <v>132</v>
      </c>
      <c r="E19" s="36">
        <v>148</v>
      </c>
      <c r="F19" s="36">
        <v>163</v>
      </c>
      <c r="G19" s="36">
        <v>177</v>
      </c>
      <c r="H19" s="36">
        <v>180</v>
      </c>
    </row>
    <row r="20" spans="1:8" ht="20.149999999999999" customHeight="1" x14ac:dyDescent="0.4">
      <c r="A20" s="36" t="s">
        <v>17</v>
      </c>
      <c r="B20" s="36">
        <v>82</v>
      </c>
      <c r="C20" s="36">
        <v>205</v>
      </c>
      <c r="D20" s="36">
        <v>308</v>
      </c>
      <c r="E20" s="36">
        <v>345</v>
      </c>
      <c r="F20" s="36">
        <v>381</v>
      </c>
      <c r="G20" s="36">
        <v>413</v>
      </c>
      <c r="H20" s="36">
        <v>420</v>
      </c>
    </row>
    <row r="22" spans="1:8" ht="20.149999999999999" customHeight="1" x14ac:dyDescent="0.4">
      <c r="A22" s="36" t="s">
        <v>18</v>
      </c>
      <c r="B22" s="37">
        <v>70000</v>
      </c>
      <c r="C22" s="37">
        <v>73500</v>
      </c>
      <c r="D22" s="37">
        <v>77000</v>
      </c>
      <c r="E22" s="37">
        <v>80000</v>
      </c>
      <c r="F22" s="37">
        <v>83000</v>
      </c>
      <c r="G22" s="37">
        <v>87000</v>
      </c>
      <c r="H22" s="37">
        <v>91000</v>
      </c>
    </row>
    <row r="24" spans="1:8" ht="20.149999999999999" customHeight="1" x14ac:dyDescent="0.4">
      <c r="A24" s="36" t="s">
        <v>19</v>
      </c>
      <c r="B24" s="38">
        <v>1.1999999999999999E-3</v>
      </c>
      <c r="C24" s="38">
        <v>2.8E-3</v>
      </c>
      <c r="D24" s="38">
        <v>4.0000000000000001E-3</v>
      </c>
      <c r="E24" s="38">
        <v>4.3E-3</v>
      </c>
      <c r="F24" s="38">
        <v>4.5999999999999999E-3</v>
      </c>
      <c r="G24" s="38">
        <v>4.7999999999999996E-3</v>
      </c>
      <c r="H24" s="38">
        <v>4.5999999999999999E-3</v>
      </c>
    </row>
    <row r="25" spans="1:8" ht="20.149999999999999" customHeight="1" x14ac:dyDescent="0.4">
      <c r="A25" s="89" t="s">
        <v>37</v>
      </c>
      <c r="B25" s="89"/>
      <c r="C25" s="89"/>
      <c r="D25" s="89"/>
      <c r="E25" s="89"/>
      <c r="F25" s="89"/>
      <c r="G25" s="89"/>
      <c r="H25" s="89"/>
    </row>
  </sheetData>
  <mergeCells count="2">
    <mergeCell ref="A1:H1"/>
    <mergeCell ref="A25:H25"/>
  </mergeCells>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EC2CE-6B78-4532-B105-D6B823F5CF8B}">
  <dimension ref="A1:C6"/>
  <sheetViews>
    <sheetView workbookViewId="0">
      <selection activeCell="E17" sqref="E17"/>
    </sheetView>
  </sheetViews>
  <sheetFormatPr defaultColWidth="15.69140625" defaultRowHeight="20.149999999999999" customHeight="1" x14ac:dyDescent="0.3"/>
  <cols>
    <col min="1" max="16384" width="15.69140625" style="53"/>
  </cols>
  <sheetData>
    <row r="1" spans="1:3" ht="20.149999999999999" customHeight="1" x14ac:dyDescent="0.3">
      <c r="A1" s="53" t="s">
        <v>4</v>
      </c>
      <c r="B1" s="53" t="s">
        <v>43</v>
      </c>
    </row>
    <row r="2" spans="1:3" ht="20.149999999999999" customHeight="1" x14ac:dyDescent="0.3">
      <c r="A2" s="53">
        <v>1</v>
      </c>
      <c r="B2" s="53">
        <v>-50000</v>
      </c>
      <c r="C2" s="55">
        <f>IRR(B2:B6)</f>
        <v>7.7138472952043458E-2</v>
      </c>
    </row>
    <row r="3" spans="1:3" ht="20.149999999999999" customHeight="1" x14ac:dyDescent="0.3">
      <c r="A3" s="53">
        <v>2</v>
      </c>
      <c r="B3" s="53">
        <v>15000</v>
      </c>
      <c r="C3" s="54"/>
    </row>
    <row r="4" spans="1:3" ht="20.149999999999999" customHeight="1" x14ac:dyDescent="0.3">
      <c r="A4" s="53">
        <v>3</v>
      </c>
      <c r="B4" s="53">
        <v>15000</v>
      </c>
    </row>
    <row r="5" spans="1:3" ht="20.149999999999999" customHeight="1" x14ac:dyDescent="0.3">
      <c r="A5" s="53">
        <v>4</v>
      </c>
      <c r="B5" s="53">
        <v>15000</v>
      </c>
    </row>
    <row r="6" spans="1:3" ht="20.149999999999999" customHeight="1" x14ac:dyDescent="0.3">
      <c r="A6" s="53">
        <v>5</v>
      </c>
      <c r="B6" s="53">
        <v>15000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CBA</vt:lpstr>
      <vt:lpstr>LONG TERM FINANCIAL PLANNING</vt:lpstr>
      <vt:lpstr>IRR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Dumortier, Jerome</dc:creator>
  <cp:lastModifiedBy>Jerome Dumortier</cp:lastModifiedBy>
  <dcterms:created xsi:type="dcterms:W3CDTF">2023-09-17T20:31:42Z</dcterms:created>
  <dcterms:modified xsi:type="dcterms:W3CDTF">2024-10-15T19:46:45Z</dcterms:modified>
</cp:coreProperties>
</file>