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tgood/Desktop/NFL_QB_Project/"/>
    </mc:Choice>
  </mc:AlternateContent>
  <xr:revisionPtr revIDLastSave="0" documentId="13_ncr:1_{125876B8-5FDF-CD4B-B2E8-0559EF1921CD}" xr6:coauthVersionLast="47" xr6:coauthVersionMax="47" xr10:uidLastSave="{00000000-0000-0000-0000-000000000000}"/>
  <bookViews>
    <workbookView xWindow="0" yWindow="0" windowWidth="28800" windowHeight="18000" firstSheet="2" activeTab="2" xr2:uid="{6014D79B-B1A2-E444-8E49-C277A958946D}"/>
  </bookViews>
  <sheets>
    <sheet name="Complete" sheetId="1" r:id="rId1"/>
    <sheet name="Drafted+-" sheetId="32" r:id="rId2"/>
    <sheet name="Conf_Avg" sheetId="26" r:id="rId3"/>
    <sheet name="ACC" sheetId="28" r:id="rId4"/>
    <sheet name="American" sheetId="27" r:id="rId5"/>
    <sheet name="Big12" sheetId="29" r:id="rId6"/>
    <sheet name="BigTen" sheetId="30" r:id="rId7"/>
    <sheet name="CUSA" sheetId="34" r:id="rId8"/>
    <sheet name="Ind" sheetId="35" r:id="rId9"/>
    <sheet name="MAC" sheetId="36" r:id="rId10"/>
    <sheet name="By_Year" sheetId="25" r:id="rId11"/>
    <sheet name="Formulas" sheetId="33" r:id="rId12"/>
  </sheets>
  <definedNames>
    <definedName name="_2020_QB" localSheetId="6">BigTen!$A$1:$S$1</definedName>
    <definedName name="_2020_QB" localSheetId="10">By_Year!$A$1:$S$1</definedName>
    <definedName name="_2020_QB" localSheetId="7">CUSA!$A$1:$S$1</definedName>
    <definedName name="_2020_QB" localSheetId="8">Ind!$A$1:$S$1</definedName>
    <definedName name="_2020_QB" localSheetId="9">MAC!$A$1:$S$1</definedName>
    <definedName name="_2020_QB_1" localSheetId="9">MAC!$A$1:$S$1</definedName>
    <definedName name="_xlnm._FilterDatabase" localSheetId="3" hidden="1">ACC!$A$1:$S$100</definedName>
    <definedName name="_xlnm._FilterDatabase" localSheetId="4" hidden="1">American!$A$1:$S$319</definedName>
    <definedName name="_xlnm._FilterDatabase" localSheetId="5" hidden="1">'Big12'!$A$1:$S$72</definedName>
    <definedName name="_xlnm._FilterDatabase" localSheetId="10" hidden="1">By_Year!$A$1:$AF$302</definedName>
    <definedName name="_xlnm._FilterDatabase" localSheetId="0" hidden="1">Complete!$A$1:$AP$311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8" i="26" l="1"/>
  <c r="R8" i="26"/>
  <c r="Q8" i="26"/>
  <c r="P8" i="26"/>
  <c r="O8" i="26"/>
  <c r="N8" i="26"/>
  <c r="M8" i="26"/>
  <c r="L8" i="26"/>
  <c r="K8" i="26"/>
  <c r="J8" i="26"/>
  <c r="I8" i="26"/>
  <c r="G8" i="26"/>
  <c r="F8" i="26"/>
  <c r="E8" i="26"/>
  <c r="D8" i="26"/>
  <c r="C8" i="26"/>
  <c r="B8" i="26"/>
  <c r="R85" i="36"/>
  <c r="R84" i="36"/>
  <c r="K85" i="36"/>
  <c r="I85" i="36"/>
  <c r="K84" i="36"/>
  <c r="I84" i="36"/>
  <c r="I80" i="36"/>
  <c r="I79" i="36"/>
  <c r="R73" i="36"/>
  <c r="K73" i="36"/>
  <c r="I73" i="36"/>
  <c r="R69" i="36"/>
  <c r="K69" i="36"/>
  <c r="I69" i="36"/>
  <c r="R62" i="36"/>
  <c r="K62" i="36"/>
  <c r="I62" i="36"/>
  <c r="R61" i="36"/>
  <c r="K61" i="36"/>
  <c r="I61" i="36"/>
  <c r="I59" i="36"/>
  <c r="K54" i="36"/>
  <c r="K53" i="36"/>
  <c r="K52" i="36"/>
  <c r="K51" i="36"/>
  <c r="K50" i="36"/>
  <c r="K49" i="36"/>
  <c r="K48" i="36"/>
  <c r="K47" i="36"/>
  <c r="K46" i="36"/>
  <c r="K45" i="36"/>
  <c r="K44" i="36"/>
  <c r="K43" i="36"/>
  <c r="K42" i="36"/>
  <c r="K41" i="36"/>
  <c r="K40" i="36"/>
  <c r="K39" i="36"/>
  <c r="K38" i="36"/>
  <c r="K37" i="36"/>
  <c r="K36" i="36"/>
  <c r="K35" i="36"/>
  <c r="K34" i="36"/>
  <c r="K33" i="36"/>
  <c r="K32" i="36"/>
  <c r="K31" i="36"/>
  <c r="K30" i="36"/>
  <c r="K29" i="36"/>
  <c r="K28" i="36"/>
  <c r="K27" i="36"/>
  <c r="K26" i="36"/>
  <c r="K25" i="36"/>
  <c r="K24" i="36"/>
  <c r="K23" i="36"/>
  <c r="K22" i="36"/>
  <c r="K21" i="36"/>
  <c r="K20" i="36"/>
  <c r="K19" i="36"/>
  <c r="K18" i="36"/>
  <c r="K17" i="36"/>
  <c r="K16" i="36"/>
  <c r="K15" i="36"/>
  <c r="K14" i="36"/>
  <c r="K13" i="36"/>
  <c r="I55" i="36"/>
  <c r="R46" i="36"/>
  <c r="K87" i="36"/>
  <c r="K86" i="36"/>
  <c r="K83" i="36"/>
  <c r="K82" i="36"/>
  <c r="K81" i="36"/>
  <c r="K80" i="36"/>
  <c r="K79" i="36"/>
  <c r="K78" i="36"/>
  <c r="K77" i="36"/>
  <c r="K76" i="36"/>
  <c r="K75" i="36"/>
  <c r="K74" i="36"/>
  <c r="K72" i="36"/>
  <c r="K71" i="36"/>
  <c r="K70" i="36"/>
  <c r="K68" i="36"/>
  <c r="K67" i="36"/>
  <c r="K66" i="36"/>
  <c r="K65" i="36"/>
  <c r="K64" i="36"/>
  <c r="K63" i="36"/>
  <c r="K60" i="36"/>
  <c r="K59" i="36"/>
  <c r="K58" i="36"/>
  <c r="K57" i="36"/>
  <c r="K56" i="36"/>
  <c r="K55" i="36"/>
  <c r="K12" i="36"/>
  <c r="K11" i="36"/>
  <c r="K10" i="36"/>
  <c r="K9" i="36"/>
  <c r="K8" i="36"/>
  <c r="K7" i="36"/>
  <c r="K6" i="36"/>
  <c r="K5" i="36"/>
  <c r="K4" i="36"/>
  <c r="K3" i="36"/>
  <c r="K2" i="36"/>
  <c r="I46" i="36"/>
  <c r="R45" i="36"/>
  <c r="I45" i="36"/>
  <c r="R20" i="36"/>
  <c r="R21" i="36"/>
  <c r="R22" i="36"/>
  <c r="R23" i="36"/>
  <c r="R24" i="36"/>
  <c r="R25" i="36"/>
  <c r="R26" i="36"/>
  <c r="R27" i="36"/>
  <c r="R28" i="36"/>
  <c r="R29" i="36"/>
  <c r="R30" i="36"/>
  <c r="R31" i="36"/>
  <c r="R32" i="36"/>
  <c r="R33" i="36"/>
  <c r="R34" i="36"/>
  <c r="R35" i="36"/>
  <c r="R36" i="36"/>
  <c r="R37" i="36"/>
  <c r="R38" i="36"/>
  <c r="R39" i="36"/>
  <c r="R40" i="36"/>
  <c r="R41" i="36"/>
  <c r="R42" i="36"/>
  <c r="R43" i="36"/>
  <c r="R44" i="36"/>
  <c r="R47" i="36"/>
  <c r="R48" i="36"/>
  <c r="R49" i="36"/>
  <c r="R50" i="36"/>
  <c r="R51" i="36"/>
  <c r="R52" i="36"/>
  <c r="R53" i="36"/>
  <c r="R54" i="36"/>
  <c r="R55" i="36"/>
  <c r="R56" i="36"/>
  <c r="R57" i="36"/>
  <c r="R58" i="36"/>
  <c r="R59" i="36"/>
  <c r="R60" i="36"/>
  <c r="R63" i="36"/>
  <c r="R64" i="36"/>
  <c r="R65" i="36"/>
  <c r="R66" i="36"/>
  <c r="R67" i="36"/>
  <c r="R68" i="36"/>
  <c r="R70" i="36"/>
  <c r="R71" i="36"/>
  <c r="R72" i="36"/>
  <c r="R74" i="36"/>
  <c r="R75" i="36"/>
  <c r="R76" i="36"/>
  <c r="R77" i="36"/>
  <c r="R78" i="36"/>
  <c r="R79" i="36"/>
  <c r="R80" i="36"/>
  <c r="R81" i="36"/>
  <c r="R82" i="36"/>
  <c r="R83" i="36"/>
  <c r="R86" i="36"/>
  <c r="R87" i="36"/>
  <c r="R2" i="36"/>
  <c r="R3" i="36"/>
  <c r="R4" i="36"/>
  <c r="R5" i="36"/>
  <c r="R6" i="36"/>
  <c r="R7" i="36"/>
  <c r="R8" i="36"/>
  <c r="R9" i="36"/>
  <c r="R10" i="36"/>
  <c r="R11" i="36"/>
  <c r="R12" i="36"/>
  <c r="R13" i="36"/>
  <c r="R14" i="36"/>
  <c r="R15" i="36"/>
  <c r="R16" i="36"/>
  <c r="R17" i="36"/>
  <c r="R18" i="36"/>
  <c r="R19" i="36"/>
  <c r="I19" i="36"/>
  <c r="I87" i="36"/>
  <c r="I86" i="36"/>
  <c r="I83" i="36"/>
  <c r="I82" i="36"/>
  <c r="I81" i="36"/>
  <c r="I78" i="36"/>
  <c r="I77" i="36"/>
  <c r="I76" i="36"/>
  <c r="I75" i="36"/>
  <c r="I74" i="36"/>
  <c r="I72" i="36"/>
  <c r="I71" i="36"/>
  <c r="I70" i="36"/>
  <c r="I68" i="36"/>
  <c r="I67" i="36"/>
  <c r="I66" i="36"/>
  <c r="I65" i="36"/>
  <c r="I64" i="36"/>
  <c r="I63" i="36"/>
  <c r="I60" i="36"/>
  <c r="I58" i="36"/>
  <c r="I57" i="36"/>
  <c r="I56" i="36"/>
  <c r="I54" i="36"/>
  <c r="I53" i="36"/>
  <c r="I52" i="36"/>
  <c r="I51" i="36"/>
  <c r="I50" i="36"/>
  <c r="I49" i="36"/>
  <c r="I48" i="36"/>
  <c r="I47" i="36"/>
  <c r="I44" i="36"/>
  <c r="I43" i="36"/>
  <c r="I42" i="36"/>
  <c r="I41" i="36"/>
  <c r="I40" i="36"/>
  <c r="I39" i="36"/>
  <c r="I38" i="36"/>
  <c r="I37" i="36"/>
  <c r="I36" i="36"/>
  <c r="I35" i="36"/>
  <c r="I34" i="36"/>
  <c r="I33" i="36"/>
  <c r="I32" i="36"/>
  <c r="I31" i="36"/>
  <c r="I30" i="36"/>
  <c r="I29" i="36"/>
  <c r="I28" i="36"/>
  <c r="I27" i="36"/>
  <c r="I26" i="36"/>
  <c r="I25" i="36"/>
  <c r="I24" i="36"/>
  <c r="I23" i="36"/>
  <c r="I22" i="36"/>
  <c r="I21" i="36"/>
  <c r="I20" i="36"/>
  <c r="I18" i="36"/>
  <c r="I17" i="36"/>
  <c r="I16" i="36"/>
  <c r="I15" i="36"/>
  <c r="I14" i="36"/>
  <c r="I13" i="36"/>
  <c r="I12" i="36"/>
  <c r="I11" i="36"/>
  <c r="I10" i="36"/>
  <c r="I9" i="36"/>
  <c r="I8" i="36"/>
  <c r="I7" i="36"/>
  <c r="I6" i="36"/>
  <c r="I3" i="36"/>
  <c r="I2" i="36"/>
  <c r="S7" i="26"/>
  <c r="R7" i="26"/>
  <c r="Q7" i="26"/>
  <c r="P7" i="26"/>
  <c r="O7" i="26"/>
  <c r="N7" i="26"/>
  <c r="M7" i="26"/>
  <c r="L7" i="26"/>
  <c r="K7" i="26"/>
  <c r="J7" i="26"/>
  <c r="I7" i="26"/>
  <c r="G7" i="26"/>
  <c r="F7" i="26"/>
  <c r="E7" i="26"/>
  <c r="D7" i="26"/>
  <c r="C7" i="26"/>
  <c r="B7" i="26"/>
  <c r="L3" i="26"/>
  <c r="L2" i="26"/>
  <c r="K3" i="26"/>
  <c r="K2" i="26"/>
  <c r="I3" i="26"/>
  <c r="J3" i="26" s="1"/>
  <c r="J2" i="26"/>
  <c r="I2" i="26"/>
  <c r="S3" i="26"/>
  <c r="S2" i="26"/>
  <c r="Q3" i="26"/>
  <c r="Q2" i="26"/>
  <c r="P3" i="26"/>
  <c r="P2" i="26"/>
  <c r="N3" i="26"/>
  <c r="N2" i="26"/>
  <c r="O3" i="26"/>
  <c r="O2" i="26"/>
  <c r="R3" i="26"/>
  <c r="E3" i="26"/>
  <c r="G3" i="26" s="1"/>
  <c r="G2" i="26"/>
  <c r="F3" i="26"/>
  <c r="F2" i="26"/>
  <c r="H3" i="26"/>
  <c r="O13" i="32" s="1"/>
  <c r="E2" i="26"/>
  <c r="M2" i="26" s="1"/>
  <c r="C3" i="26"/>
  <c r="B3" i="26"/>
  <c r="D2" i="26"/>
  <c r="C2" i="26"/>
  <c r="H2" i="26" s="1"/>
  <c r="B2" i="26"/>
  <c r="K16" i="35"/>
  <c r="R16" i="35"/>
  <c r="R17" i="35"/>
  <c r="R18" i="35"/>
  <c r="R19" i="35"/>
  <c r="R20" i="35"/>
  <c r="R21" i="35"/>
  <c r="R22" i="35"/>
  <c r="R23" i="35"/>
  <c r="R24" i="35"/>
  <c r="R25" i="35"/>
  <c r="R2" i="35"/>
  <c r="R3" i="35"/>
  <c r="R4" i="35"/>
  <c r="R5" i="35"/>
  <c r="R6" i="35"/>
  <c r="R7" i="35"/>
  <c r="R8" i="35"/>
  <c r="R9" i="35"/>
  <c r="R10" i="35"/>
  <c r="R11" i="35"/>
  <c r="R12" i="35"/>
  <c r="R13" i="35"/>
  <c r="R14" i="35"/>
  <c r="R15" i="35"/>
  <c r="K15" i="35"/>
  <c r="I15" i="35"/>
  <c r="I16" i="35"/>
  <c r="K25" i="35"/>
  <c r="I25" i="35"/>
  <c r="K24" i="35"/>
  <c r="I24" i="35"/>
  <c r="K23" i="35"/>
  <c r="I23" i="35"/>
  <c r="K22" i="35"/>
  <c r="I22" i="35"/>
  <c r="K21" i="35"/>
  <c r="I21" i="35"/>
  <c r="K20" i="35"/>
  <c r="I20" i="35"/>
  <c r="K19" i="35"/>
  <c r="I19" i="35"/>
  <c r="K18" i="35"/>
  <c r="I18" i="35"/>
  <c r="K17" i="35"/>
  <c r="I17" i="35"/>
  <c r="K14" i="35"/>
  <c r="I14" i="35"/>
  <c r="K13" i="35"/>
  <c r="I13" i="35"/>
  <c r="K12" i="35"/>
  <c r="I12" i="35"/>
  <c r="K11" i="35"/>
  <c r="I11" i="35"/>
  <c r="K10" i="35"/>
  <c r="I10" i="35"/>
  <c r="K9" i="35"/>
  <c r="I9" i="35"/>
  <c r="K8" i="35"/>
  <c r="I8" i="35"/>
  <c r="K7" i="35"/>
  <c r="I7" i="35"/>
  <c r="K6" i="35"/>
  <c r="I6" i="35"/>
  <c r="K5" i="35"/>
  <c r="I5" i="35"/>
  <c r="K4" i="35"/>
  <c r="I4" i="35"/>
  <c r="K3" i="35"/>
  <c r="I3" i="35"/>
  <c r="K2" i="35"/>
  <c r="I2" i="35"/>
  <c r="S6" i="26"/>
  <c r="R6" i="26"/>
  <c r="Q6" i="26"/>
  <c r="P6" i="26"/>
  <c r="O6" i="26"/>
  <c r="N6" i="26"/>
  <c r="M6" i="26"/>
  <c r="L6" i="26"/>
  <c r="J6" i="26"/>
  <c r="H5" i="26"/>
  <c r="H6" i="26"/>
  <c r="K6" i="26"/>
  <c r="I6" i="26"/>
  <c r="G6" i="26"/>
  <c r="F6" i="26"/>
  <c r="E6" i="26"/>
  <c r="D6" i="26"/>
  <c r="C6" i="26"/>
  <c r="B6" i="26"/>
  <c r="R79" i="34"/>
  <c r="K79" i="34"/>
  <c r="I79" i="34"/>
  <c r="R78" i="34"/>
  <c r="K78" i="34"/>
  <c r="I78" i="34"/>
  <c r="R76" i="34"/>
  <c r="K76" i="34"/>
  <c r="I76" i="34"/>
  <c r="I95" i="34"/>
  <c r="I94" i="34"/>
  <c r="I93" i="34"/>
  <c r="I92" i="34"/>
  <c r="I91" i="34"/>
  <c r="I90" i="34"/>
  <c r="I89" i="34"/>
  <c r="I88" i="34"/>
  <c r="I87" i="34"/>
  <c r="I86" i="34"/>
  <c r="I85" i="34"/>
  <c r="I84" i="34"/>
  <c r="I83" i="34"/>
  <c r="I82" i="34"/>
  <c r="I81" i="34"/>
  <c r="I80" i="34"/>
  <c r="I77" i="34"/>
  <c r="I75" i="34"/>
  <c r="I74" i="34"/>
  <c r="I73" i="34"/>
  <c r="I72" i="34"/>
  <c r="I71" i="34"/>
  <c r="I70" i="34"/>
  <c r="I69" i="34"/>
  <c r="I68" i="34"/>
  <c r="I67" i="34"/>
  <c r="I66" i="34"/>
  <c r="I65" i="34"/>
  <c r="I64" i="34"/>
  <c r="I63" i="34"/>
  <c r="I62" i="34"/>
  <c r="I61" i="34"/>
  <c r="I60" i="34"/>
  <c r="I59" i="34"/>
  <c r="I58" i="34"/>
  <c r="I57" i="34"/>
  <c r="I56" i="34"/>
  <c r="I55" i="34"/>
  <c r="I54" i="34"/>
  <c r="I53" i="34"/>
  <c r="I52" i="34"/>
  <c r="I51" i="34"/>
  <c r="I50" i="34"/>
  <c r="I49" i="34"/>
  <c r="I48" i="34"/>
  <c r="I47" i="34"/>
  <c r="I46" i="34"/>
  <c r="I45" i="34"/>
  <c r="I44" i="34"/>
  <c r="I43" i="34"/>
  <c r="I42" i="34"/>
  <c r="I41" i="34"/>
  <c r="I40" i="34"/>
  <c r="I39" i="34"/>
  <c r="I38" i="34"/>
  <c r="I37" i="34"/>
  <c r="I36" i="34"/>
  <c r="I35" i="34"/>
  <c r="I34" i="34"/>
  <c r="I33" i="34"/>
  <c r="I32" i="34"/>
  <c r="I31" i="34"/>
  <c r="I30" i="34"/>
  <c r="I29" i="34"/>
  <c r="I28" i="34"/>
  <c r="I27" i="34"/>
  <c r="I26" i="34"/>
  <c r="I25" i="34"/>
  <c r="I24" i="34"/>
  <c r="I23" i="34"/>
  <c r="I22" i="34"/>
  <c r="I20" i="34"/>
  <c r="I19" i="34"/>
  <c r="I18" i="34"/>
  <c r="I17" i="34"/>
  <c r="I16" i="34"/>
  <c r="I15" i="34"/>
  <c r="I14" i="34"/>
  <c r="I13" i="34"/>
  <c r="I12" i="34"/>
  <c r="I11" i="34"/>
  <c r="I10" i="34"/>
  <c r="I9" i="34"/>
  <c r="I8" i="34"/>
  <c r="I7" i="34"/>
  <c r="I6" i="34"/>
  <c r="I5" i="34"/>
  <c r="I4" i="34"/>
  <c r="I3" i="34"/>
  <c r="I2" i="34"/>
  <c r="K95" i="34"/>
  <c r="K94" i="34"/>
  <c r="K93" i="34"/>
  <c r="K92" i="34"/>
  <c r="K91" i="34"/>
  <c r="K90" i="34"/>
  <c r="K89" i="34"/>
  <c r="K88" i="34"/>
  <c r="K87" i="34"/>
  <c r="K86" i="34"/>
  <c r="K85" i="34"/>
  <c r="K84" i="34"/>
  <c r="K83" i="34"/>
  <c r="K82" i="34"/>
  <c r="K81" i="34"/>
  <c r="K80" i="34"/>
  <c r="K77" i="34"/>
  <c r="K75" i="34"/>
  <c r="K74" i="34"/>
  <c r="K73" i="34"/>
  <c r="K72" i="34"/>
  <c r="K71" i="34"/>
  <c r="K70" i="34"/>
  <c r="K69" i="34"/>
  <c r="K68" i="34"/>
  <c r="K67" i="34"/>
  <c r="K66" i="34"/>
  <c r="K65" i="34"/>
  <c r="K64" i="34"/>
  <c r="K63" i="34"/>
  <c r="K62" i="34"/>
  <c r="K61" i="34"/>
  <c r="K60" i="34"/>
  <c r="K59" i="34"/>
  <c r="K58" i="34"/>
  <c r="K57" i="34"/>
  <c r="K56" i="34"/>
  <c r="K55" i="34"/>
  <c r="K54" i="34"/>
  <c r="K53" i="34"/>
  <c r="K52" i="34"/>
  <c r="K51" i="34"/>
  <c r="K50" i="34"/>
  <c r="K49" i="34"/>
  <c r="K48" i="34"/>
  <c r="K47" i="34"/>
  <c r="K46" i="34"/>
  <c r="K45" i="34"/>
  <c r="K44" i="34"/>
  <c r="K43" i="34"/>
  <c r="K42" i="34"/>
  <c r="K41" i="34"/>
  <c r="K40" i="34"/>
  <c r="K39" i="34"/>
  <c r="K38" i="34"/>
  <c r="K37" i="34"/>
  <c r="K36" i="34"/>
  <c r="K35" i="34"/>
  <c r="K34" i="34"/>
  <c r="K33" i="34"/>
  <c r="K32" i="34"/>
  <c r="K31" i="34"/>
  <c r="K30" i="34"/>
  <c r="K29" i="34"/>
  <c r="K28" i="34"/>
  <c r="K27" i="34"/>
  <c r="K26" i="34"/>
  <c r="K25" i="34"/>
  <c r="K24" i="34"/>
  <c r="K23" i="34"/>
  <c r="K22" i="34"/>
  <c r="K20" i="34"/>
  <c r="K19" i="34"/>
  <c r="K18" i="34"/>
  <c r="K17" i="34"/>
  <c r="K16" i="34"/>
  <c r="K15" i="34"/>
  <c r="K14" i="34"/>
  <c r="K13" i="34"/>
  <c r="K12" i="34"/>
  <c r="K11" i="34"/>
  <c r="K10" i="34"/>
  <c r="K9" i="34"/>
  <c r="K8" i="34"/>
  <c r="K7" i="34"/>
  <c r="K6" i="34"/>
  <c r="K5" i="34"/>
  <c r="K4" i="34"/>
  <c r="K3" i="34"/>
  <c r="K2" i="34"/>
  <c r="R95" i="34"/>
  <c r="R94" i="34"/>
  <c r="R93" i="34"/>
  <c r="R92" i="34"/>
  <c r="R91" i="34"/>
  <c r="R90" i="34"/>
  <c r="R89" i="34"/>
  <c r="R88" i="34"/>
  <c r="R87" i="34"/>
  <c r="R86" i="34"/>
  <c r="R85" i="34"/>
  <c r="R84" i="34"/>
  <c r="R83" i="34"/>
  <c r="R82" i="34"/>
  <c r="R81" i="34"/>
  <c r="R80" i="34"/>
  <c r="R77" i="34"/>
  <c r="R75" i="34"/>
  <c r="R74" i="34"/>
  <c r="R73" i="34"/>
  <c r="R72" i="34"/>
  <c r="R71" i="34"/>
  <c r="R70" i="34"/>
  <c r="R69" i="34"/>
  <c r="R68" i="34"/>
  <c r="R67" i="34"/>
  <c r="R66" i="34"/>
  <c r="R65" i="34"/>
  <c r="R64" i="34"/>
  <c r="R63" i="34"/>
  <c r="R62" i="34"/>
  <c r="R61" i="34"/>
  <c r="R60" i="34"/>
  <c r="R59" i="34"/>
  <c r="R58" i="34"/>
  <c r="R57" i="34"/>
  <c r="R56" i="34"/>
  <c r="R55" i="34"/>
  <c r="R54" i="34"/>
  <c r="R53" i="34"/>
  <c r="R52" i="34"/>
  <c r="R51" i="34"/>
  <c r="R50" i="34"/>
  <c r="R49" i="34"/>
  <c r="R48" i="34"/>
  <c r="R47" i="34"/>
  <c r="R46" i="34"/>
  <c r="R45" i="34"/>
  <c r="R44" i="34"/>
  <c r="R43" i="34"/>
  <c r="R42" i="34"/>
  <c r="R41" i="34"/>
  <c r="R40" i="34"/>
  <c r="R39" i="34"/>
  <c r="R38" i="34"/>
  <c r="R37" i="34"/>
  <c r="R36" i="34"/>
  <c r="R35" i="34"/>
  <c r="R34" i="34"/>
  <c r="R33" i="34"/>
  <c r="R32" i="34"/>
  <c r="R31" i="34"/>
  <c r="R30" i="34"/>
  <c r="R29" i="34"/>
  <c r="R28" i="34"/>
  <c r="R27" i="34"/>
  <c r="R26" i="34"/>
  <c r="R25" i="34"/>
  <c r="R24" i="34"/>
  <c r="R23" i="34"/>
  <c r="R22" i="34"/>
  <c r="R20" i="34"/>
  <c r="R19" i="34"/>
  <c r="R18" i="34"/>
  <c r="R17" i="34"/>
  <c r="R16" i="34"/>
  <c r="R15" i="34"/>
  <c r="R14" i="34"/>
  <c r="R13" i="34"/>
  <c r="R12" i="34"/>
  <c r="R11" i="34"/>
  <c r="R10" i="34"/>
  <c r="R9" i="34"/>
  <c r="R8" i="34"/>
  <c r="R7" i="34"/>
  <c r="R6" i="34"/>
  <c r="R5" i="34"/>
  <c r="R4" i="34"/>
  <c r="R3" i="34"/>
  <c r="R2" i="34"/>
  <c r="R21" i="34"/>
  <c r="K21" i="34"/>
  <c r="I21" i="34"/>
  <c r="S5" i="26"/>
  <c r="R5" i="26"/>
  <c r="P5" i="26"/>
  <c r="Q5" i="26"/>
  <c r="O5" i="26"/>
  <c r="N5" i="26"/>
  <c r="M3" i="26"/>
  <c r="P15" i="32" s="1"/>
  <c r="M5" i="26"/>
  <c r="L5" i="26"/>
  <c r="J5" i="26"/>
  <c r="K5" i="26"/>
  <c r="I5" i="26"/>
  <c r="G5" i="26"/>
  <c r="F5" i="26"/>
  <c r="E5" i="26"/>
  <c r="D5" i="26"/>
  <c r="C5" i="26"/>
  <c r="B5" i="26"/>
  <c r="R93" i="30"/>
  <c r="K99" i="30"/>
  <c r="K98" i="30"/>
  <c r="K97" i="30"/>
  <c r="K96" i="30"/>
  <c r="K95" i="30"/>
  <c r="K94" i="30"/>
  <c r="K93" i="30"/>
  <c r="K92" i="30"/>
  <c r="K91" i="30"/>
  <c r="K90" i="30"/>
  <c r="K89" i="30"/>
  <c r="K88" i="30"/>
  <c r="K87" i="30"/>
  <c r="K86" i="30"/>
  <c r="K85" i="30"/>
  <c r="K84" i="30"/>
  <c r="K83" i="30"/>
  <c r="K82" i="30"/>
  <c r="K81" i="30"/>
  <c r="K80" i="30"/>
  <c r="K79" i="30"/>
  <c r="K78" i="30"/>
  <c r="K77" i="30"/>
  <c r="K76" i="30"/>
  <c r="K75" i="30"/>
  <c r="K74" i="30"/>
  <c r="K73" i="30"/>
  <c r="K72" i="30"/>
  <c r="K71" i="30"/>
  <c r="K70" i="30"/>
  <c r="K69" i="30"/>
  <c r="K68" i="30"/>
  <c r="K67" i="30"/>
  <c r="K66" i="30"/>
  <c r="K65" i="30"/>
  <c r="K64" i="30"/>
  <c r="K63" i="30"/>
  <c r="K62" i="30"/>
  <c r="K61" i="30"/>
  <c r="K60" i="30"/>
  <c r="K59" i="30"/>
  <c r="K58" i="30"/>
  <c r="K57" i="30"/>
  <c r="K56" i="30"/>
  <c r="K55" i="30"/>
  <c r="K54" i="30"/>
  <c r="K53" i="30"/>
  <c r="K52" i="30"/>
  <c r="K51" i="30"/>
  <c r="K50" i="30"/>
  <c r="K49" i="30"/>
  <c r="K48" i="30"/>
  <c r="K47" i="30"/>
  <c r="K46" i="30"/>
  <c r="K45" i="30"/>
  <c r="K44" i="30"/>
  <c r="K43" i="30"/>
  <c r="K42" i="30"/>
  <c r="K41" i="30"/>
  <c r="K40" i="30"/>
  <c r="K39" i="30"/>
  <c r="K38" i="30"/>
  <c r="K37" i="30"/>
  <c r="K36" i="30"/>
  <c r="K35" i="30"/>
  <c r="K34" i="30"/>
  <c r="K33" i="30"/>
  <c r="K32" i="30"/>
  <c r="K31" i="30"/>
  <c r="K30" i="30"/>
  <c r="K29" i="30"/>
  <c r="K28" i="30"/>
  <c r="K27" i="30"/>
  <c r="K26" i="30"/>
  <c r="K25" i="30"/>
  <c r="K24" i="30"/>
  <c r="K23" i="30"/>
  <c r="K22" i="30"/>
  <c r="K21" i="30"/>
  <c r="K20" i="30"/>
  <c r="K19" i="30"/>
  <c r="K18" i="30"/>
  <c r="K17" i="30"/>
  <c r="K16" i="30"/>
  <c r="K15" i="30"/>
  <c r="K14" i="30"/>
  <c r="K13" i="30"/>
  <c r="K12" i="30"/>
  <c r="K11" i="30"/>
  <c r="K10" i="30"/>
  <c r="K9" i="30"/>
  <c r="K8" i="30"/>
  <c r="K7" i="30"/>
  <c r="K6" i="30"/>
  <c r="K5" i="30"/>
  <c r="K4" i="30"/>
  <c r="K3" i="30"/>
  <c r="I99" i="30"/>
  <c r="I98" i="30"/>
  <c r="I97" i="30"/>
  <c r="I96" i="30"/>
  <c r="I95" i="30"/>
  <c r="I94" i="30"/>
  <c r="I93" i="30"/>
  <c r="I92" i="30"/>
  <c r="I91" i="30"/>
  <c r="I90" i="30"/>
  <c r="I89" i="30"/>
  <c r="I88" i="30"/>
  <c r="I87" i="30"/>
  <c r="I86" i="30"/>
  <c r="I85" i="30"/>
  <c r="I83" i="30"/>
  <c r="I82" i="30"/>
  <c r="I81" i="30"/>
  <c r="I80" i="30"/>
  <c r="I79" i="30"/>
  <c r="I78" i="30"/>
  <c r="I77" i="30"/>
  <c r="I76" i="30"/>
  <c r="I75" i="30"/>
  <c r="I74" i="30"/>
  <c r="I73" i="30"/>
  <c r="I72" i="30"/>
  <c r="I71" i="30"/>
  <c r="I70" i="30"/>
  <c r="I69" i="30"/>
  <c r="I68" i="30"/>
  <c r="I67" i="30"/>
  <c r="I66" i="30"/>
  <c r="I65" i="30"/>
  <c r="I64" i="30"/>
  <c r="I63" i="30"/>
  <c r="I62" i="30"/>
  <c r="I61" i="30"/>
  <c r="I60" i="30"/>
  <c r="I59" i="30"/>
  <c r="I58" i="30"/>
  <c r="I57" i="30"/>
  <c r="I56" i="30"/>
  <c r="I55" i="30"/>
  <c r="I54" i="30"/>
  <c r="I53" i="30"/>
  <c r="I52" i="30"/>
  <c r="I51" i="30"/>
  <c r="I50" i="30"/>
  <c r="I49" i="30"/>
  <c r="I48" i="30"/>
  <c r="I47" i="30"/>
  <c r="I46" i="30"/>
  <c r="I45" i="30"/>
  <c r="I44" i="30"/>
  <c r="I43" i="30"/>
  <c r="I42" i="30"/>
  <c r="I41" i="30"/>
  <c r="I40" i="30"/>
  <c r="I39" i="30"/>
  <c r="I38" i="30"/>
  <c r="I37" i="30"/>
  <c r="I36" i="30"/>
  <c r="I35" i="30"/>
  <c r="I34" i="30"/>
  <c r="I33" i="30"/>
  <c r="I32" i="30"/>
  <c r="I31" i="30"/>
  <c r="I30" i="30"/>
  <c r="I29" i="30"/>
  <c r="I28" i="30"/>
  <c r="I27" i="30"/>
  <c r="I26" i="30"/>
  <c r="I25" i="30"/>
  <c r="I24" i="30"/>
  <c r="I23" i="30"/>
  <c r="I22" i="30"/>
  <c r="I21" i="30"/>
  <c r="I20" i="30"/>
  <c r="I19" i="30"/>
  <c r="I18" i="30"/>
  <c r="I17" i="30"/>
  <c r="I16" i="30"/>
  <c r="I15" i="30"/>
  <c r="I14" i="30"/>
  <c r="I13" i="30"/>
  <c r="I12" i="30"/>
  <c r="I11" i="30"/>
  <c r="I10" i="30"/>
  <c r="I9" i="30"/>
  <c r="I8" i="30"/>
  <c r="I7" i="30"/>
  <c r="I6" i="30"/>
  <c r="I5" i="30"/>
  <c r="I4" i="30"/>
  <c r="I3" i="30"/>
  <c r="I2" i="30"/>
  <c r="R99" i="30"/>
  <c r="R98" i="30"/>
  <c r="R97" i="30"/>
  <c r="R96" i="30"/>
  <c r="R95" i="30"/>
  <c r="R94" i="30"/>
  <c r="R92" i="30"/>
  <c r="R91" i="30"/>
  <c r="R90" i="30"/>
  <c r="R89" i="30"/>
  <c r="R88" i="30"/>
  <c r="R87" i="30"/>
  <c r="R86" i="30"/>
  <c r="R85" i="30"/>
  <c r="R83" i="30"/>
  <c r="R82" i="30"/>
  <c r="R81" i="30"/>
  <c r="R80" i="30"/>
  <c r="R79" i="30"/>
  <c r="R78" i="30"/>
  <c r="R77" i="30"/>
  <c r="R76" i="30"/>
  <c r="R75" i="30"/>
  <c r="R74" i="30"/>
  <c r="R73" i="30"/>
  <c r="R72" i="30"/>
  <c r="R71" i="30"/>
  <c r="R70" i="30"/>
  <c r="R69" i="30"/>
  <c r="R68" i="30"/>
  <c r="R67" i="30"/>
  <c r="R66" i="30"/>
  <c r="R65" i="30"/>
  <c r="R64" i="30"/>
  <c r="R63" i="30"/>
  <c r="R62" i="30"/>
  <c r="R61" i="30"/>
  <c r="R60" i="30"/>
  <c r="R59" i="30"/>
  <c r="R58" i="30"/>
  <c r="R57" i="30"/>
  <c r="R56" i="30"/>
  <c r="R55" i="30"/>
  <c r="R54" i="30"/>
  <c r="R53" i="30"/>
  <c r="R52" i="30"/>
  <c r="R51" i="30"/>
  <c r="R50" i="30"/>
  <c r="R49" i="30"/>
  <c r="R48" i="30"/>
  <c r="R47" i="30"/>
  <c r="R46" i="30"/>
  <c r="R45" i="30"/>
  <c r="R44" i="30"/>
  <c r="R43" i="30"/>
  <c r="R42" i="30"/>
  <c r="R41" i="30"/>
  <c r="R40" i="30"/>
  <c r="R39" i="30"/>
  <c r="R38" i="30"/>
  <c r="R37" i="30"/>
  <c r="R36" i="30"/>
  <c r="R35" i="30"/>
  <c r="R34" i="30"/>
  <c r="R33" i="30"/>
  <c r="R32" i="30"/>
  <c r="R31" i="30"/>
  <c r="R30" i="30"/>
  <c r="R29" i="30"/>
  <c r="R28" i="30"/>
  <c r="R27" i="30"/>
  <c r="R26" i="30"/>
  <c r="R25" i="30"/>
  <c r="R24" i="30"/>
  <c r="R23" i="30"/>
  <c r="R22" i="30"/>
  <c r="R21" i="30"/>
  <c r="R20" i="30"/>
  <c r="R19" i="30"/>
  <c r="R18" i="30"/>
  <c r="R17" i="30"/>
  <c r="R16" i="30"/>
  <c r="R15" i="30"/>
  <c r="R14" i="30"/>
  <c r="R13" i="30"/>
  <c r="R12" i="30"/>
  <c r="R11" i="30"/>
  <c r="R10" i="30"/>
  <c r="R9" i="30"/>
  <c r="R8" i="30"/>
  <c r="R7" i="30"/>
  <c r="R6" i="30"/>
  <c r="R5" i="30"/>
  <c r="R4" i="30"/>
  <c r="R3" i="30"/>
  <c r="R2" i="30"/>
  <c r="R84" i="30"/>
  <c r="I84" i="30"/>
  <c r="R4" i="26"/>
  <c r="S4" i="26" s="1"/>
  <c r="O4" i="26"/>
  <c r="N4" i="26"/>
  <c r="K4" i="26"/>
  <c r="L4" i="26" s="1"/>
  <c r="I4" i="26"/>
  <c r="F4" i="26"/>
  <c r="E4" i="26"/>
  <c r="I70" i="29"/>
  <c r="C4" i="26"/>
  <c r="G4" i="26" s="1"/>
  <c r="B4" i="26"/>
  <c r="D4" i="26" s="1"/>
  <c r="K62" i="29"/>
  <c r="I62" i="29"/>
  <c r="K58" i="29"/>
  <c r="I58" i="29"/>
  <c r="K55" i="29"/>
  <c r="I55" i="29"/>
  <c r="K47" i="29"/>
  <c r="I47" i="29"/>
  <c r="K45" i="29"/>
  <c r="I45" i="29"/>
  <c r="K37" i="29"/>
  <c r="I37" i="29"/>
  <c r="K26" i="29"/>
  <c r="I26" i="29"/>
  <c r="I18" i="29"/>
  <c r="K12" i="29"/>
  <c r="I12" i="29"/>
  <c r="Q15" i="32"/>
  <c r="Q14" i="32"/>
  <c r="Q13" i="32"/>
  <c r="R2" i="26"/>
  <c r="K69" i="27"/>
  <c r="I69" i="27"/>
  <c r="K68" i="27"/>
  <c r="I68" i="27"/>
  <c r="K62" i="27"/>
  <c r="I62" i="27"/>
  <c r="K57" i="27"/>
  <c r="I57" i="27"/>
  <c r="K54" i="27"/>
  <c r="I54" i="27"/>
  <c r="K37" i="27"/>
  <c r="I37" i="27"/>
  <c r="K28" i="27"/>
  <c r="I28" i="27"/>
  <c r="K26" i="27"/>
  <c r="I26" i="27"/>
  <c r="L81" i="1"/>
  <c r="I98" i="28"/>
  <c r="K93" i="28"/>
  <c r="I93" i="28"/>
  <c r="K92" i="28"/>
  <c r="I92" i="28"/>
  <c r="I88" i="28"/>
  <c r="K74" i="28"/>
  <c r="I74" i="28"/>
  <c r="K73" i="28"/>
  <c r="I73" i="28"/>
  <c r="K69" i="28"/>
  <c r="I69" i="28"/>
  <c r="K63" i="28"/>
  <c r="I63" i="28"/>
  <c r="I34" i="28"/>
  <c r="K33" i="28"/>
  <c r="I33" i="28"/>
  <c r="K32" i="28"/>
  <c r="I32" i="28"/>
  <c r="I30" i="28"/>
  <c r="K24" i="28"/>
  <c r="I24" i="28"/>
  <c r="K29" i="28"/>
  <c r="I29" i="28"/>
  <c r="K48" i="28"/>
  <c r="I48" i="28"/>
  <c r="K2" i="30"/>
  <c r="K42" i="28"/>
  <c r="I42" i="28"/>
  <c r="K37" i="28"/>
  <c r="I37" i="28"/>
  <c r="R78" i="27"/>
  <c r="K78" i="27"/>
  <c r="I78" i="27"/>
  <c r="K77" i="27"/>
  <c r="I77" i="27"/>
  <c r="K76" i="27"/>
  <c r="I76" i="27"/>
  <c r="K75" i="27"/>
  <c r="I75" i="27"/>
  <c r="K74" i="27"/>
  <c r="I74" i="27"/>
  <c r="K73" i="27"/>
  <c r="I73" i="27"/>
  <c r="K72" i="27"/>
  <c r="I72" i="27"/>
  <c r="R71" i="27"/>
  <c r="K71" i="27"/>
  <c r="I71" i="27"/>
  <c r="K70" i="27"/>
  <c r="I70" i="27"/>
  <c r="K67" i="27"/>
  <c r="I67" i="27"/>
  <c r="K66" i="27"/>
  <c r="I66" i="27"/>
  <c r="K65" i="27"/>
  <c r="I65" i="27"/>
  <c r="R64" i="27"/>
  <c r="K64" i="27"/>
  <c r="I64" i="27"/>
  <c r="K63" i="27"/>
  <c r="I63" i="27"/>
  <c r="K61" i="27"/>
  <c r="I61" i="27"/>
  <c r="K60" i="27"/>
  <c r="I60" i="27"/>
  <c r="K59" i="27"/>
  <c r="I59" i="27"/>
  <c r="K58" i="27"/>
  <c r="I58" i="27"/>
  <c r="K56" i="27"/>
  <c r="I56" i="27"/>
  <c r="K55" i="27"/>
  <c r="I55" i="27"/>
  <c r="K53" i="27"/>
  <c r="I53" i="27"/>
  <c r="K52" i="27"/>
  <c r="I52" i="27"/>
  <c r="K51" i="27"/>
  <c r="I51" i="27"/>
  <c r="R50" i="27"/>
  <c r="K50" i="27"/>
  <c r="I50" i="27"/>
  <c r="K49" i="27"/>
  <c r="I49" i="27"/>
  <c r="K48" i="27"/>
  <c r="I48" i="27"/>
  <c r="K47" i="27"/>
  <c r="I47" i="27"/>
  <c r="K46" i="27"/>
  <c r="I46" i="27"/>
  <c r="K45" i="27"/>
  <c r="I45" i="27"/>
  <c r="K44" i="27"/>
  <c r="I44" i="27"/>
  <c r="R43" i="27"/>
  <c r="K43" i="27"/>
  <c r="I43" i="27"/>
  <c r="K42" i="27"/>
  <c r="I42" i="27"/>
  <c r="K41" i="27"/>
  <c r="I41" i="27"/>
  <c r="K40" i="27"/>
  <c r="I40" i="27"/>
  <c r="K39" i="27"/>
  <c r="I39" i="27"/>
  <c r="K38" i="27"/>
  <c r="I38" i="27"/>
  <c r="R36" i="27"/>
  <c r="K36" i="27"/>
  <c r="I36" i="27"/>
  <c r="K35" i="27"/>
  <c r="I35" i="27"/>
  <c r="K34" i="27"/>
  <c r="I34" i="27"/>
  <c r="K33" i="27"/>
  <c r="I33" i="27"/>
  <c r="K32" i="27"/>
  <c r="I32" i="27"/>
  <c r="K31" i="27"/>
  <c r="I31" i="27"/>
  <c r="K30" i="27"/>
  <c r="I30" i="27"/>
  <c r="R29" i="27"/>
  <c r="K29" i="27"/>
  <c r="I29" i="27"/>
  <c r="K27" i="27"/>
  <c r="I27" i="27"/>
  <c r="K25" i="27"/>
  <c r="I25" i="27"/>
  <c r="K24" i="27"/>
  <c r="I24" i="27"/>
  <c r="K23" i="27"/>
  <c r="I23" i="27"/>
  <c r="R22" i="27"/>
  <c r="K22" i="27"/>
  <c r="I22" i="27"/>
  <c r="K21" i="27"/>
  <c r="I21" i="27"/>
  <c r="K20" i="27"/>
  <c r="I20" i="27"/>
  <c r="K19" i="27"/>
  <c r="I19" i="27"/>
  <c r="K18" i="27"/>
  <c r="I18" i="27"/>
  <c r="K17" i="27"/>
  <c r="I17" i="27"/>
  <c r="K16" i="27"/>
  <c r="I16" i="27"/>
  <c r="K15" i="27"/>
  <c r="I15" i="27"/>
  <c r="K14" i="27"/>
  <c r="I14" i="27"/>
  <c r="K13" i="27"/>
  <c r="I13" i="27"/>
  <c r="K12" i="27"/>
  <c r="I12" i="27"/>
  <c r="K11" i="27"/>
  <c r="I11" i="27"/>
  <c r="K10" i="27"/>
  <c r="I10" i="27"/>
  <c r="K9" i="27"/>
  <c r="I9" i="27"/>
  <c r="R8" i="27"/>
  <c r="K8" i="27"/>
  <c r="I8" i="27"/>
  <c r="K7" i="27"/>
  <c r="I7" i="27"/>
  <c r="K6" i="27"/>
  <c r="I6" i="27"/>
  <c r="K5" i="27"/>
  <c r="I5" i="27"/>
  <c r="K4" i="27"/>
  <c r="I4" i="27"/>
  <c r="K3" i="27"/>
  <c r="I3" i="27"/>
  <c r="K2" i="27"/>
  <c r="I2" i="27"/>
  <c r="W60" i="25"/>
  <c r="Z62" i="25"/>
  <c r="AA15" i="25"/>
  <c r="AB15" i="25"/>
  <c r="AC62" i="25"/>
  <c r="AD23" i="25"/>
  <c r="AF14" i="25"/>
  <c r="Y85" i="25"/>
  <c r="Z94" i="25"/>
  <c r="AA94" i="25"/>
  <c r="AB94" i="25"/>
  <c r="AD87" i="25"/>
  <c r="AF77" i="25"/>
  <c r="W228" i="25"/>
  <c r="Y153" i="25"/>
  <c r="Z149" i="25"/>
  <c r="AA190" i="25"/>
  <c r="AB185" i="25"/>
  <c r="AC175" i="25"/>
  <c r="AD186" i="25"/>
  <c r="AF204" i="25"/>
  <c r="T287" i="25"/>
  <c r="U242" i="25"/>
  <c r="Y244" i="25"/>
  <c r="Z243" i="25"/>
  <c r="AA238" i="25"/>
  <c r="AB247" i="25"/>
  <c r="AD263" i="25"/>
  <c r="AF245" i="25"/>
  <c r="R100" i="28"/>
  <c r="K100" i="28"/>
  <c r="I100" i="28"/>
  <c r="K99" i="28"/>
  <c r="I99" i="28"/>
  <c r="K97" i="28"/>
  <c r="I97" i="28"/>
  <c r="K96" i="28"/>
  <c r="I96" i="28"/>
  <c r="K95" i="28"/>
  <c r="I95" i="28"/>
  <c r="K94" i="28"/>
  <c r="I94" i="28"/>
  <c r="K91" i="28"/>
  <c r="I91" i="28"/>
  <c r="K90" i="28"/>
  <c r="I90" i="28"/>
  <c r="K89" i="28"/>
  <c r="I89" i="28"/>
  <c r="K87" i="28"/>
  <c r="I87" i="28"/>
  <c r="R86" i="28"/>
  <c r="K86" i="28"/>
  <c r="I86" i="28"/>
  <c r="K85" i="28"/>
  <c r="I85" i="28"/>
  <c r="K84" i="28"/>
  <c r="I84" i="28"/>
  <c r="K83" i="28"/>
  <c r="I83" i="28"/>
  <c r="K82" i="28"/>
  <c r="I82" i="28"/>
  <c r="K81" i="28"/>
  <c r="I81" i="28"/>
  <c r="K80" i="28"/>
  <c r="I80" i="28"/>
  <c r="R79" i="28"/>
  <c r="K79" i="28"/>
  <c r="I79" i="28"/>
  <c r="K78" i="28"/>
  <c r="I78" i="28"/>
  <c r="K77" i="28"/>
  <c r="I77" i="28"/>
  <c r="K76" i="28"/>
  <c r="I76" i="28"/>
  <c r="K75" i="28"/>
  <c r="I75" i="28"/>
  <c r="R72" i="28"/>
  <c r="K72" i="28"/>
  <c r="I72" i="28"/>
  <c r="K71" i="28"/>
  <c r="I71" i="28"/>
  <c r="K70" i="28"/>
  <c r="I70" i="28"/>
  <c r="K68" i="28"/>
  <c r="I68" i="28"/>
  <c r="K67" i="28"/>
  <c r="I67" i="28"/>
  <c r="K66" i="28"/>
  <c r="I66" i="28"/>
  <c r="R65" i="28"/>
  <c r="K65" i="28"/>
  <c r="I65" i="28"/>
  <c r="R64" i="28"/>
  <c r="K64" i="28"/>
  <c r="I64" i="28"/>
  <c r="K62" i="28"/>
  <c r="I62" i="28"/>
  <c r="K61" i="28"/>
  <c r="I61" i="28"/>
  <c r="K60" i="28"/>
  <c r="I60" i="28"/>
  <c r="K59" i="28"/>
  <c r="I59" i="28"/>
  <c r="K58" i="28"/>
  <c r="I58" i="28"/>
  <c r="R57" i="28"/>
  <c r="K57" i="28"/>
  <c r="I57" i="28"/>
  <c r="K56" i="28"/>
  <c r="I56" i="28"/>
  <c r="K55" i="28"/>
  <c r="I55" i="28"/>
  <c r="K54" i="28"/>
  <c r="I54" i="28"/>
  <c r="K53" i="28"/>
  <c r="I53" i="28"/>
  <c r="K52" i="28"/>
  <c r="I52" i="28"/>
  <c r="K51" i="28"/>
  <c r="I51" i="28"/>
  <c r="R50" i="28"/>
  <c r="K50" i="28"/>
  <c r="I50" i="28"/>
  <c r="K49" i="28"/>
  <c r="I49" i="28"/>
  <c r="K47" i="28"/>
  <c r="I47" i="28"/>
  <c r="K46" i="28"/>
  <c r="I46" i="28"/>
  <c r="K45" i="28"/>
  <c r="I45" i="28"/>
  <c r="K44" i="28"/>
  <c r="I44" i="28"/>
  <c r="R43" i="28"/>
  <c r="K43" i="28"/>
  <c r="I43" i="28"/>
  <c r="K41" i="28"/>
  <c r="I41" i="28"/>
  <c r="K40" i="28"/>
  <c r="I40" i="28"/>
  <c r="K39" i="28"/>
  <c r="I39" i="28"/>
  <c r="K38" i="28"/>
  <c r="I38" i="28"/>
  <c r="R36" i="28"/>
  <c r="K36" i="28"/>
  <c r="I36" i="28"/>
  <c r="K35" i="28"/>
  <c r="I35" i="28"/>
  <c r="K31" i="28"/>
  <c r="I31" i="28"/>
  <c r="K28" i="28"/>
  <c r="I28" i="28"/>
  <c r="K27" i="28"/>
  <c r="I27" i="28"/>
  <c r="K26" i="28"/>
  <c r="I26" i="28"/>
  <c r="K25" i="28"/>
  <c r="I25" i="28"/>
  <c r="K23" i="28"/>
  <c r="I23" i="28"/>
  <c r="R22" i="28"/>
  <c r="K22" i="28"/>
  <c r="I22" i="28"/>
  <c r="K21" i="28"/>
  <c r="I21" i="28"/>
  <c r="K20" i="28"/>
  <c r="I20" i="28"/>
  <c r="K19" i="28"/>
  <c r="I19" i="28"/>
  <c r="K18" i="28"/>
  <c r="I18" i="28"/>
  <c r="K17" i="28"/>
  <c r="I17" i="28"/>
  <c r="K16" i="28"/>
  <c r="I16" i="28"/>
  <c r="R15" i="28"/>
  <c r="K15" i="28"/>
  <c r="I15" i="28"/>
  <c r="K14" i="28"/>
  <c r="I14" i="28"/>
  <c r="K13" i="28"/>
  <c r="I13" i="28"/>
  <c r="K12" i="28"/>
  <c r="I12" i="28"/>
  <c r="K11" i="28"/>
  <c r="I11" i="28"/>
  <c r="K10" i="28"/>
  <c r="I10" i="28"/>
  <c r="K9" i="28"/>
  <c r="I9" i="28"/>
  <c r="R8" i="28"/>
  <c r="K8" i="28"/>
  <c r="I8" i="28"/>
  <c r="K7" i="28"/>
  <c r="I7" i="28"/>
  <c r="K6" i="28"/>
  <c r="I6" i="28"/>
  <c r="K5" i="28"/>
  <c r="I5" i="28"/>
  <c r="K4" i="28"/>
  <c r="I4" i="28"/>
  <c r="K3" i="28"/>
  <c r="I3" i="28"/>
  <c r="K2" i="28"/>
  <c r="I2" i="28"/>
  <c r="K286" i="25"/>
  <c r="I286" i="25"/>
  <c r="K284" i="25"/>
  <c r="I284" i="25"/>
  <c r="K43" i="25"/>
  <c r="I43" i="25"/>
  <c r="K278" i="25"/>
  <c r="I278" i="25"/>
  <c r="K272" i="25"/>
  <c r="I272" i="25"/>
  <c r="K249" i="25"/>
  <c r="I249" i="25"/>
  <c r="K248" i="25"/>
  <c r="I248" i="25"/>
  <c r="K91" i="25"/>
  <c r="I91" i="25"/>
  <c r="K9" i="25"/>
  <c r="I9" i="25"/>
  <c r="K8" i="25"/>
  <c r="I8" i="25"/>
  <c r="K160" i="25"/>
  <c r="I160" i="25"/>
  <c r="K157" i="25"/>
  <c r="I157" i="25"/>
  <c r="K155" i="25"/>
  <c r="I155" i="25"/>
  <c r="I75" i="25"/>
  <c r="K75" i="25"/>
  <c r="I281" i="25"/>
  <c r="I2" i="25"/>
  <c r="I3" i="25"/>
  <c r="I36" i="25"/>
  <c r="I21" i="25"/>
  <c r="I50" i="25"/>
  <c r="I7" i="25"/>
  <c r="I22" i="25"/>
  <c r="I23" i="25"/>
  <c r="I10" i="25"/>
  <c r="I12" i="25"/>
  <c r="I54" i="25"/>
  <c r="I64" i="25"/>
  <c r="I28" i="25"/>
  <c r="I49" i="25"/>
  <c r="I4" i="25"/>
  <c r="I35" i="25"/>
  <c r="I48" i="25"/>
  <c r="I67" i="25"/>
  <c r="I63" i="25"/>
  <c r="I6" i="25"/>
  <c r="I25" i="25"/>
  <c r="I29" i="25"/>
  <c r="I20" i="25"/>
  <c r="I65" i="25"/>
  <c r="I5" i="25"/>
  <c r="I13" i="25"/>
  <c r="I16" i="25"/>
  <c r="I26" i="25"/>
  <c r="I15" i="25"/>
  <c r="I33" i="25"/>
  <c r="I45" i="25"/>
  <c r="I53" i="25"/>
  <c r="I11" i="25"/>
  <c r="I34" i="25"/>
  <c r="I60" i="25"/>
  <c r="I46" i="25"/>
  <c r="I51" i="25"/>
  <c r="I30" i="25"/>
  <c r="I14" i="25"/>
  <c r="I27" i="25"/>
  <c r="I61" i="25"/>
  <c r="I18" i="25"/>
  <c r="I55" i="25"/>
  <c r="I56" i="25"/>
  <c r="I66" i="25"/>
  <c r="I31" i="25"/>
  <c r="I69" i="25"/>
  <c r="I17" i="25"/>
  <c r="I68" i="25"/>
  <c r="I52" i="25"/>
  <c r="I58" i="25"/>
  <c r="I44" i="25"/>
  <c r="I62" i="25"/>
  <c r="I41" i="25"/>
  <c r="I59" i="25"/>
  <c r="I57" i="25"/>
  <c r="I42" i="25"/>
  <c r="I47" i="25"/>
  <c r="I19" i="25"/>
  <c r="I24" i="25"/>
  <c r="I71" i="25"/>
  <c r="I70" i="25"/>
  <c r="I129" i="25"/>
  <c r="I123" i="25"/>
  <c r="I143" i="25"/>
  <c r="I142" i="25"/>
  <c r="I140" i="25"/>
  <c r="I118" i="25"/>
  <c r="I139" i="25"/>
  <c r="I113" i="25"/>
  <c r="I78" i="25"/>
  <c r="I134" i="25"/>
  <c r="I100" i="25"/>
  <c r="I109" i="25"/>
  <c r="I138" i="25"/>
  <c r="I120" i="25"/>
  <c r="I124" i="25"/>
  <c r="I141" i="25"/>
  <c r="I103" i="25"/>
  <c r="I119" i="25"/>
  <c r="I131" i="25"/>
  <c r="I112" i="25"/>
  <c r="I108" i="25"/>
  <c r="I93" i="25"/>
  <c r="I111" i="25"/>
  <c r="I135" i="25"/>
  <c r="I101" i="25"/>
  <c r="I97" i="25"/>
  <c r="I87" i="25"/>
  <c r="I136" i="25"/>
  <c r="I128" i="25"/>
  <c r="I104" i="25"/>
  <c r="I82" i="25"/>
  <c r="I81" i="25"/>
  <c r="I132" i="25"/>
  <c r="I121" i="25"/>
  <c r="I98" i="25"/>
  <c r="I83" i="25"/>
  <c r="I95" i="25"/>
  <c r="I115" i="25"/>
  <c r="I92" i="25"/>
  <c r="I73" i="25"/>
  <c r="I105" i="25"/>
  <c r="I133" i="25"/>
  <c r="I126" i="25"/>
  <c r="I130" i="25"/>
  <c r="I86" i="25"/>
  <c r="I107" i="25"/>
  <c r="I94" i="25"/>
  <c r="I88" i="25"/>
  <c r="I90" i="25"/>
  <c r="I137" i="25"/>
  <c r="I125" i="25"/>
  <c r="I84" i="25"/>
  <c r="I96" i="25"/>
  <c r="I144" i="25"/>
  <c r="I77" i="25"/>
  <c r="I114" i="25"/>
  <c r="I80" i="25"/>
  <c r="I117" i="25"/>
  <c r="I122" i="25"/>
  <c r="I102" i="25"/>
  <c r="I79" i="25"/>
  <c r="I89" i="25"/>
  <c r="I110" i="25"/>
  <c r="I85" i="25"/>
  <c r="I72" i="25"/>
  <c r="I106" i="25"/>
  <c r="I116" i="25"/>
  <c r="I76" i="25"/>
  <c r="I99" i="25"/>
  <c r="I74" i="25"/>
  <c r="I127" i="25"/>
  <c r="I151" i="25"/>
  <c r="I190" i="25"/>
  <c r="I210" i="25"/>
  <c r="I198" i="25"/>
  <c r="I149" i="25"/>
  <c r="I171" i="25"/>
  <c r="I158" i="25"/>
  <c r="I172" i="25"/>
  <c r="I176" i="25"/>
  <c r="I205" i="25"/>
  <c r="I183" i="25"/>
  <c r="I170" i="25"/>
  <c r="I146" i="25"/>
  <c r="I162" i="25"/>
  <c r="I193" i="25"/>
  <c r="I153" i="25"/>
  <c r="I207" i="25"/>
  <c r="I232" i="25"/>
  <c r="I145" i="25"/>
  <c r="I161" i="25"/>
  <c r="I209" i="25"/>
  <c r="I226" i="25"/>
  <c r="I173" i="25"/>
  <c r="I218" i="25"/>
  <c r="I203" i="25"/>
  <c r="I147" i="25"/>
  <c r="I230" i="25"/>
  <c r="I208" i="25"/>
  <c r="I184" i="25"/>
  <c r="I175" i="25"/>
  <c r="I219" i="25"/>
  <c r="I213" i="25"/>
  <c r="I204" i="25"/>
  <c r="I214" i="25"/>
  <c r="I192" i="25"/>
  <c r="I225" i="25"/>
  <c r="I154" i="25"/>
  <c r="I177" i="25"/>
  <c r="I159" i="25"/>
  <c r="I163" i="25"/>
  <c r="I148" i="25"/>
  <c r="I206" i="25"/>
  <c r="I188" i="25"/>
  <c r="I165" i="25"/>
  <c r="I211" i="25"/>
  <c r="I182" i="25"/>
  <c r="I217" i="25"/>
  <c r="I187" i="25"/>
  <c r="I220" i="25"/>
  <c r="I216" i="25"/>
  <c r="I169" i="25"/>
  <c r="I215" i="25"/>
  <c r="I229" i="25"/>
  <c r="I189" i="25"/>
  <c r="I202" i="25"/>
  <c r="I231" i="25"/>
  <c r="I164" i="25"/>
  <c r="I224" i="25"/>
  <c r="I179" i="25"/>
  <c r="I156" i="25"/>
  <c r="I221" i="25"/>
  <c r="I180" i="25"/>
  <c r="I152" i="25"/>
  <c r="I195" i="25"/>
  <c r="I178" i="25"/>
  <c r="I174" i="25"/>
  <c r="I212" i="25"/>
  <c r="I181" i="25"/>
  <c r="I227" i="25"/>
  <c r="I201" i="25"/>
  <c r="I168" i="25"/>
  <c r="I228" i="25"/>
  <c r="I194" i="25"/>
  <c r="I186" i="25"/>
  <c r="I166" i="25"/>
  <c r="I199" i="25"/>
  <c r="I222" i="25"/>
  <c r="I196" i="25"/>
  <c r="I223" i="25"/>
  <c r="I167" i="25"/>
  <c r="I200" i="25"/>
  <c r="I185" i="25"/>
  <c r="I295" i="25"/>
  <c r="I301" i="25"/>
  <c r="I251" i="25"/>
  <c r="I244" i="25"/>
  <c r="I245" i="25"/>
  <c r="I288" i="25"/>
  <c r="I285" i="25"/>
  <c r="I300" i="25"/>
  <c r="I287" i="25"/>
  <c r="I290" i="25"/>
  <c r="I268" i="25"/>
  <c r="I255" i="25"/>
  <c r="I257" i="25"/>
  <c r="I239" i="25"/>
  <c r="I298" i="25"/>
  <c r="I297" i="25"/>
  <c r="I250" i="25"/>
  <c r="I293" i="25"/>
  <c r="I267" i="25"/>
  <c r="I253" i="25"/>
  <c r="I263" i="25"/>
  <c r="I260" i="25"/>
  <c r="I299" i="25"/>
  <c r="I238" i="25"/>
  <c r="I243" i="25"/>
  <c r="I237" i="25"/>
  <c r="I240" i="25"/>
  <c r="I261" i="25"/>
  <c r="I274" i="25"/>
  <c r="I262" i="25"/>
  <c r="I280" i="25"/>
  <c r="I277" i="25"/>
  <c r="I233" i="25"/>
  <c r="I294" i="25"/>
  <c r="I273" i="25"/>
  <c r="I264" i="25"/>
  <c r="I275" i="25"/>
  <c r="I236" i="25"/>
  <c r="I296" i="25"/>
  <c r="I276" i="25"/>
  <c r="I292" i="25"/>
  <c r="I235" i="25"/>
  <c r="I252" i="25"/>
  <c r="I270" i="25"/>
  <c r="I246" i="25"/>
  <c r="I265" i="25"/>
  <c r="I234" i="25"/>
  <c r="I269" i="25"/>
  <c r="I256" i="25"/>
  <c r="I247" i="25"/>
  <c r="I258" i="25"/>
  <c r="I289" i="25"/>
  <c r="I259" i="25"/>
  <c r="I291" i="25"/>
  <c r="I242" i="25"/>
  <c r="I271" i="25"/>
  <c r="I283" i="25"/>
  <c r="I266" i="25"/>
  <c r="I254" i="25"/>
  <c r="I279" i="25"/>
  <c r="I241" i="25"/>
  <c r="I282" i="25"/>
  <c r="K151" i="25"/>
  <c r="K149" i="25"/>
  <c r="K190" i="25"/>
  <c r="K246" i="25"/>
  <c r="K129" i="25"/>
  <c r="K210" i="25"/>
  <c r="K101" i="25"/>
  <c r="K100" i="25"/>
  <c r="K251" i="25"/>
  <c r="K171" i="25"/>
  <c r="K2" i="25"/>
  <c r="K12" i="25"/>
  <c r="K10" i="25"/>
  <c r="K245" i="25"/>
  <c r="K202" i="25"/>
  <c r="K109" i="25"/>
  <c r="K209" i="25"/>
  <c r="K104" i="25"/>
  <c r="K153" i="25"/>
  <c r="K5" i="25"/>
  <c r="K253" i="25"/>
  <c r="K175" i="25"/>
  <c r="K176" i="25"/>
  <c r="K188" i="25"/>
  <c r="K123" i="25"/>
  <c r="K145" i="25"/>
  <c r="K87" i="25"/>
  <c r="K3" i="25"/>
  <c r="K158" i="25"/>
  <c r="K207" i="25"/>
  <c r="K133" i="25"/>
  <c r="K23" i="25"/>
  <c r="K192" i="25"/>
  <c r="K84" i="25"/>
  <c r="K159" i="25"/>
  <c r="K154" i="25"/>
  <c r="K121" i="25"/>
  <c r="K111" i="25"/>
  <c r="K68" i="25"/>
  <c r="K54" i="25"/>
  <c r="K64" i="25"/>
  <c r="K162" i="25"/>
  <c r="K21" i="25"/>
  <c r="K118" i="25"/>
  <c r="K76" i="25"/>
  <c r="K220" i="25"/>
  <c r="K234" i="25"/>
  <c r="K206" i="25"/>
  <c r="K273" i="25"/>
  <c r="K208" i="25"/>
  <c r="K120" i="25"/>
  <c r="K85" i="25"/>
  <c r="K16" i="25"/>
  <c r="K13" i="25"/>
  <c r="K115" i="25"/>
  <c r="K6" i="25"/>
  <c r="K218" i="25"/>
  <c r="K170" i="25"/>
  <c r="K7" i="25"/>
  <c r="K56" i="25"/>
  <c r="K148" i="25"/>
  <c r="K53" i="25"/>
  <c r="K214" i="25"/>
  <c r="K135" i="25"/>
  <c r="K137" i="25"/>
  <c r="K236" i="25"/>
  <c r="K233" i="25"/>
  <c r="K73" i="25"/>
  <c r="K243" i="25"/>
  <c r="K28" i="25"/>
  <c r="K161" i="25"/>
  <c r="K268" i="25"/>
  <c r="K285" i="25"/>
  <c r="K103" i="25"/>
  <c r="K134" i="25"/>
  <c r="K143" i="25"/>
  <c r="K36" i="25"/>
  <c r="K242" i="25"/>
  <c r="K27" i="25"/>
  <c r="K237" i="25"/>
  <c r="K203" i="25"/>
  <c r="K67" i="25"/>
  <c r="K132" i="25"/>
  <c r="K82" i="25"/>
  <c r="K193" i="25"/>
  <c r="K113" i="25"/>
  <c r="K187" i="25"/>
  <c r="K211" i="25"/>
  <c r="K96" i="25"/>
  <c r="K45" i="25"/>
  <c r="K267" i="25"/>
  <c r="K300" i="25"/>
  <c r="K244" i="25"/>
  <c r="K108" i="25"/>
  <c r="K119" i="25"/>
  <c r="K146" i="25"/>
  <c r="K57" i="25"/>
  <c r="K186" i="25"/>
  <c r="K201" i="25"/>
  <c r="K221" i="25"/>
  <c r="K283" i="25"/>
  <c r="K102" i="25"/>
  <c r="K86" i="25"/>
  <c r="K20" i="25"/>
  <c r="K219" i="25"/>
  <c r="K4" i="25"/>
  <c r="K255" i="25"/>
  <c r="K172" i="25"/>
  <c r="K112" i="25"/>
  <c r="K287" i="25"/>
  <c r="K181" i="25"/>
  <c r="K46" i="25"/>
  <c r="K252" i="25"/>
  <c r="K11" i="25"/>
  <c r="K274" i="25"/>
  <c r="K261" i="25"/>
  <c r="K230" i="25"/>
  <c r="K83" i="25"/>
  <c r="K173" i="25"/>
  <c r="K128" i="25"/>
  <c r="K136" i="25"/>
  <c r="K226" i="25"/>
  <c r="K269" i="25"/>
  <c r="K178" i="25"/>
  <c r="K41" i="25"/>
  <c r="K189" i="25"/>
  <c r="K169" i="25"/>
  <c r="K79" i="25"/>
  <c r="K163" i="25"/>
  <c r="K275" i="25"/>
  <c r="K15" i="25"/>
  <c r="K204" i="25"/>
  <c r="K107" i="25"/>
  <c r="K240" i="25"/>
  <c r="K238" i="25"/>
  <c r="K260" i="25"/>
  <c r="K250" i="25"/>
  <c r="K239" i="25"/>
  <c r="K42" i="25"/>
  <c r="K224" i="25"/>
  <c r="K110" i="25"/>
  <c r="K117" i="25"/>
  <c r="K114" i="25"/>
  <c r="K34" i="25"/>
  <c r="K81" i="25"/>
  <c r="K258" i="25"/>
  <c r="K47" i="25"/>
  <c r="K74" i="25"/>
  <c r="K212" i="25"/>
  <c r="K66" i="25"/>
  <c r="K229" i="25"/>
  <c r="K122" i="25"/>
  <c r="K51" i="25"/>
  <c r="K177" i="25"/>
  <c r="K25" i="25"/>
  <c r="K95" i="25"/>
  <c r="K298" i="25"/>
  <c r="K138" i="25"/>
  <c r="K17" i="25"/>
  <c r="K71" i="25"/>
  <c r="K205" i="25"/>
  <c r="K241" i="25"/>
  <c r="K256" i="25"/>
  <c r="K182" i="25"/>
  <c r="K80" i="25"/>
  <c r="K77" i="25"/>
  <c r="K33" i="25"/>
  <c r="K262" i="25"/>
  <c r="K147" i="25"/>
  <c r="K299" i="25"/>
  <c r="K22" i="25"/>
  <c r="K131" i="25"/>
  <c r="K50" i="25"/>
  <c r="K124" i="25"/>
  <c r="K254" i="25"/>
  <c r="K55" i="25"/>
  <c r="K296" i="25"/>
  <c r="K65" i="25"/>
  <c r="K142" i="25"/>
  <c r="K301" i="25"/>
  <c r="K130" i="25"/>
  <c r="K247" i="25"/>
  <c r="K185" i="25"/>
  <c r="K167" i="25"/>
  <c r="K127" i="25"/>
  <c r="K280" i="25"/>
  <c r="K213" i="25"/>
  <c r="K97" i="25"/>
  <c r="K288" i="25"/>
  <c r="K139" i="25"/>
  <c r="K140" i="25"/>
  <c r="K282" i="25"/>
  <c r="K44" i="25"/>
  <c r="K72" i="25"/>
  <c r="K235" i="25"/>
  <c r="K264" i="25"/>
  <c r="K94" i="25"/>
  <c r="K105" i="25"/>
  <c r="K49" i="25"/>
  <c r="K183" i="25"/>
  <c r="K62" i="25"/>
  <c r="K179" i="25"/>
  <c r="K14" i="25"/>
  <c r="K125" i="25"/>
  <c r="K225" i="25"/>
  <c r="K88" i="25"/>
  <c r="K98" i="25"/>
  <c r="K293" i="25"/>
  <c r="K297" i="25"/>
  <c r="K257" i="25"/>
  <c r="K99" i="25"/>
  <c r="K144" i="25"/>
  <c r="K294" i="25"/>
  <c r="K59" i="25"/>
  <c r="K52" i="25"/>
  <c r="K116" i="25"/>
  <c r="K26" i="25"/>
  <c r="K295" i="25"/>
  <c r="K165" i="25"/>
  <c r="K78" i="25"/>
  <c r="K222" i="25"/>
  <c r="K194" i="25"/>
  <c r="K152" i="25"/>
  <c r="K69" i="25"/>
  <c r="K164" i="25"/>
  <c r="K259" i="25"/>
  <c r="K217" i="25"/>
  <c r="K265" i="25"/>
  <c r="K126" i="25"/>
  <c r="K263" i="25"/>
  <c r="K141" i="25"/>
  <c r="K232" i="25"/>
  <c r="K29" i="25"/>
  <c r="K174" i="25"/>
  <c r="K180" i="25"/>
  <c r="K31" i="25"/>
  <c r="K106" i="25"/>
  <c r="K289" i="25"/>
  <c r="K61" i="25"/>
  <c r="K89" i="25"/>
  <c r="K48" i="25"/>
  <c r="K216" i="25"/>
  <c r="K63" i="25"/>
  <c r="K199" i="25"/>
  <c r="K228" i="25"/>
  <c r="K279" i="25"/>
  <c r="K266" i="25"/>
  <c r="K277" i="25"/>
  <c r="K290" i="25"/>
  <c r="K93" i="25"/>
  <c r="K19" i="25"/>
  <c r="K196" i="25"/>
  <c r="K281" i="25"/>
  <c r="K168" i="25"/>
  <c r="K156" i="25"/>
  <c r="K270" i="25"/>
  <c r="K58" i="25"/>
  <c r="K195" i="25"/>
  <c r="K291" i="25"/>
  <c r="K30" i="25"/>
  <c r="K35" i="25"/>
  <c r="K276" i="25"/>
  <c r="K24" i="25"/>
  <c r="K223" i="25"/>
  <c r="K271" i="25"/>
  <c r="K231" i="25"/>
  <c r="K18" i="25"/>
  <c r="K292" i="25"/>
  <c r="K184" i="25"/>
  <c r="K215" i="25"/>
  <c r="K90" i="25"/>
  <c r="K198" i="25"/>
  <c r="K227" i="25"/>
  <c r="K92" i="25"/>
  <c r="K166" i="25"/>
  <c r="K60" i="25"/>
  <c r="K70" i="25"/>
  <c r="K200" i="25"/>
  <c r="R246" i="25"/>
  <c r="R210" i="25"/>
  <c r="R251" i="25"/>
  <c r="R171" i="25"/>
  <c r="R104" i="25"/>
  <c r="R158" i="25"/>
  <c r="R23" i="25"/>
  <c r="R54" i="25"/>
  <c r="R85" i="25"/>
  <c r="R137" i="25"/>
  <c r="R36" i="25"/>
  <c r="R112" i="25"/>
  <c r="R287" i="25"/>
  <c r="R226" i="25"/>
  <c r="R269" i="25"/>
  <c r="R178" i="25"/>
  <c r="R239" i="25"/>
  <c r="R258" i="25"/>
  <c r="R17" i="25"/>
  <c r="R71" i="25"/>
  <c r="R205" i="25"/>
  <c r="R124" i="25"/>
  <c r="R301" i="25"/>
  <c r="R130" i="25"/>
  <c r="R247" i="25"/>
  <c r="R144" i="25"/>
  <c r="R99" i="25"/>
  <c r="R294" i="25"/>
  <c r="R165" i="25"/>
  <c r="R78" i="25"/>
  <c r="R232" i="25"/>
  <c r="R29" i="25"/>
  <c r="R216" i="25"/>
  <c r="R276" i="25"/>
  <c r="R184" i="25"/>
  <c r="R198" i="25"/>
  <c r="R92" i="25"/>
  <c r="R60" i="25"/>
  <c r="R151" i="25"/>
  <c r="AI175" i="1"/>
  <c r="AF175" i="1"/>
  <c r="AD175" i="1"/>
  <c r="AI34" i="1"/>
  <c r="AF34" i="1"/>
  <c r="AD34" i="1"/>
  <c r="AI33" i="1"/>
  <c r="AF33" i="1"/>
  <c r="AD33" i="1"/>
  <c r="AI141" i="1"/>
  <c r="AF141" i="1"/>
  <c r="AD141" i="1"/>
  <c r="AI240" i="1"/>
  <c r="AF240" i="1"/>
  <c r="AD240" i="1"/>
  <c r="AI241" i="1"/>
  <c r="AF241" i="1"/>
  <c r="AD241" i="1"/>
  <c r="AI218" i="1"/>
  <c r="AF218" i="1"/>
  <c r="AD218" i="1"/>
  <c r="AI242" i="1"/>
  <c r="AF242" i="1"/>
  <c r="AD242" i="1"/>
  <c r="AD62" i="1"/>
  <c r="AD203" i="1"/>
  <c r="AF129" i="1"/>
  <c r="AD201" i="1"/>
  <c r="AD296" i="1"/>
  <c r="AD12" i="1"/>
  <c r="AD47" i="1"/>
  <c r="AD18" i="1"/>
  <c r="AD43" i="1"/>
  <c r="AD282" i="1"/>
  <c r="AD131" i="1"/>
  <c r="AD202" i="1"/>
  <c r="AD135" i="1"/>
  <c r="AD41" i="1"/>
  <c r="AD94" i="1"/>
  <c r="AD222" i="1"/>
  <c r="AD60" i="1"/>
  <c r="AD215" i="1"/>
  <c r="AD129" i="1"/>
  <c r="AD148" i="1"/>
  <c r="AD31" i="1"/>
  <c r="AD161" i="1"/>
  <c r="AD163" i="1"/>
  <c r="AD104" i="1"/>
  <c r="AD297" i="1"/>
  <c r="AD238" i="1"/>
  <c r="AD311" i="1"/>
  <c r="AD70" i="1"/>
  <c r="AD58" i="1"/>
  <c r="AD80" i="1"/>
  <c r="AD136" i="1"/>
  <c r="AD88" i="1"/>
  <c r="AD212" i="1"/>
  <c r="AD25" i="1"/>
  <c r="AD284" i="1"/>
  <c r="AD119" i="1"/>
  <c r="AD126" i="1"/>
  <c r="AD234" i="1"/>
  <c r="AD111" i="1"/>
  <c r="AD269" i="1"/>
  <c r="AD309" i="1"/>
  <c r="AD227" i="1"/>
  <c r="AD230" i="1"/>
  <c r="AD21" i="1"/>
  <c r="AD271" i="1"/>
  <c r="AD16" i="1"/>
  <c r="AD99" i="1"/>
  <c r="AD239" i="1"/>
  <c r="AD149" i="1"/>
  <c r="AD30" i="1"/>
  <c r="AF22" i="1"/>
  <c r="AD22" i="1"/>
  <c r="AD101" i="1"/>
  <c r="AD207" i="1"/>
  <c r="AD103" i="1"/>
  <c r="AD237" i="1"/>
  <c r="AD127" i="1"/>
  <c r="AD133" i="1"/>
  <c r="AI291" i="1"/>
  <c r="AI211" i="1"/>
  <c r="AI4" i="1"/>
  <c r="AI194" i="1"/>
  <c r="AI102" i="1"/>
  <c r="AI74" i="1"/>
  <c r="AI24" i="1"/>
  <c r="AI106" i="1"/>
  <c r="AI273" i="1"/>
  <c r="AI28" i="1"/>
  <c r="AI51" i="1"/>
  <c r="AI116" i="1"/>
  <c r="AI45" i="1"/>
  <c r="AI20" i="1"/>
  <c r="AI46" i="1"/>
  <c r="AI181" i="1"/>
  <c r="AI145" i="1"/>
  <c r="AI146" i="1"/>
  <c r="AI276" i="1"/>
  <c r="AI124" i="1"/>
  <c r="AI236" i="1"/>
  <c r="AI118" i="1"/>
  <c r="AI139" i="1"/>
  <c r="AI206" i="1"/>
  <c r="AI210" i="1"/>
  <c r="AI213" i="1"/>
  <c r="AI228" i="1"/>
  <c r="AI50" i="1"/>
  <c r="AI176" i="1"/>
  <c r="AI182" i="1"/>
  <c r="AI266" i="1"/>
  <c r="AI247" i="1"/>
  <c r="AI96" i="1"/>
  <c r="AI179" i="1"/>
  <c r="AI29" i="1"/>
  <c r="AI192" i="1"/>
  <c r="AI303" i="1"/>
  <c r="AI76" i="1"/>
  <c r="AI223" i="1"/>
  <c r="AI253" i="1"/>
  <c r="AI95" i="1"/>
  <c r="AI196" i="1"/>
  <c r="AI221" i="1"/>
  <c r="AI152" i="1"/>
  <c r="AI205" i="1"/>
  <c r="AI166" i="1"/>
  <c r="AI278" i="1"/>
  <c r="AI310" i="1"/>
  <c r="AI72" i="1"/>
  <c r="AI164" i="1"/>
  <c r="AI270" i="1"/>
  <c r="AI10" i="1"/>
  <c r="AI7" i="1"/>
  <c r="AI39" i="1"/>
  <c r="AI143" i="1"/>
  <c r="AI173" i="1"/>
  <c r="AI55" i="1"/>
  <c r="AI9" i="1"/>
  <c r="AI300" i="1"/>
  <c r="AI225" i="1"/>
  <c r="AI275" i="1"/>
  <c r="AI167" i="1"/>
  <c r="AI204" i="1"/>
  <c r="AI302" i="1"/>
  <c r="AI17" i="1"/>
  <c r="AI44" i="1"/>
  <c r="AI193" i="1"/>
  <c r="AI258" i="1"/>
  <c r="AI263" i="1"/>
  <c r="AI235" i="1"/>
  <c r="AI187" i="1"/>
  <c r="AI3" i="1"/>
  <c r="AI257" i="1"/>
  <c r="AI142" i="1"/>
  <c r="AI85" i="1"/>
  <c r="AI81" i="1"/>
  <c r="AI231" i="1"/>
  <c r="AI171" i="1"/>
  <c r="AI265" i="1"/>
  <c r="AI13" i="1"/>
  <c r="AI244" i="1"/>
  <c r="AI48" i="1"/>
  <c r="AI38" i="1"/>
  <c r="AI73" i="1"/>
  <c r="AI37" i="1"/>
  <c r="AI261" i="1"/>
  <c r="AI35" i="1"/>
  <c r="AI246" i="1"/>
  <c r="AI43" i="1"/>
  <c r="AI131" i="1"/>
  <c r="AI135" i="1"/>
  <c r="AI103" i="1"/>
  <c r="AI296" i="1"/>
  <c r="AI282" i="1"/>
  <c r="AI41" i="1"/>
  <c r="AI129" i="1"/>
  <c r="AI104" i="1"/>
  <c r="AI203" i="1"/>
  <c r="AI237" i="1"/>
  <c r="AI12" i="1"/>
  <c r="AI47" i="1"/>
  <c r="AI18" i="1"/>
  <c r="AI202" i="1"/>
  <c r="AI163" i="1"/>
  <c r="AI58" i="1"/>
  <c r="AI136" i="1"/>
  <c r="AI88" i="1"/>
  <c r="AI25" i="1"/>
  <c r="AI227" i="1"/>
  <c r="AI271" i="1"/>
  <c r="AI99" i="1"/>
  <c r="AI133" i="1"/>
  <c r="AI60" i="1"/>
  <c r="AI31" i="1"/>
  <c r="AI62" i="1"/>
  <c r="AI234" i="1"/>
  <c r="AI309" i="1"/>
  <c r="AI16" i="1"/>
  <c r="AI215" i="1"/>
  <c r="AI238" i="1"/>
  <c r="AI70" i="1"/>
  <c r="AI230" i="1"/>
  <c r="AI21" i="1"/>
  <c r="AI239" i="1"/>
  <c r="AI207" i="1"/>
  <c r="AI22" i="1"/>
  <c r="AI222" i="1"/>
  <c r="AI161" i="1"/>
  <c r="AI111" i="1"/>
  <c r="AI149" i="1"/>
  <c r="AI94" i="1"/>
  <c r="AI148" i="1"/>
  <c r="AI80" i="1"/>
  <c r="AI269" i="1"/>
  <c r="AI127" i="1"/>
  <c r="AI101" i="1"/>
  <c r="AI30" i="1"/>
  <c r="AI201" i="1"/>
  <c r="AI297" i="1"/>
  <c r="AI311" i="1"/>
  <c r="AI212" i="1"/>
  <c r="AI284" i="1"/>
  <c r="AI119" i="1"/>
  <c r="AI126" i="1"/>
  <c r="AI208" i="1"/>
  <c r="AF246" i="1"/>
  <c r="AF257" i="1"/>
  <c r="AF244" i="1"/>
  <c r="AF37" i="1"/>
  <c r="AF81" i="1"/>
  <c r="AF302" i="1"/>
  <c r="AF50" i="1"/>
  <c r="AF48" i="1"/>
  <c r="AF142" i="1"/>
  <c r="AF10" i="1"/>
  <c r="AF9" i="1"/>
  <c r="AF35" i="1"/>
  <c r="AF44" i="1"/>
  <c r="AF235" i="1"/>
  <c r="AF28" i="1"/>
  <c r="AF17" i="1"/>
  <c r="AF231" i="1"/>
  <c r="AF179" i="1"/>
  <c r="AF3" i="1"/>
  <c r="AF265" i="1"/>
  <c r="AF187" i="1"/>
  <c r="AF13" i="1"/>
  <c r="AF300" i="1"/>
  <c r="AF164" i="1"/>
  <c r="AF261" i="1"/>
  <c r="AF171" i="1"/>
  <c r="AF166" i="1"/>
  <c r="AF225" i="1"/>
  <c r="AF204" i="1"/>
  <c r="AF275" i="1"/>
  <c r="AF196" i="1"/>
  <c r="AF95" i="1"/>
  <c r="AF173" i="1"/>
  <c r="AF221" i="1"/>
  <c r="AF205" i="1"/>
  <c r="AF167" i="1"/>
  <c r="AF29" i="1"/>
  <c r="AF39" i="1"/>
  <c r="AF139" i="1"/>
  <c r="AF38" i="1"/>
  <c r="AF253" i="1"/>
  <c r="AF193" i="1"/>
  <c r="AF192" i="1"/>
  <c r="AF310" i="1"/>
  <c r="AF145" i="1"/>
  <c r="AF45" i="1"/>
  <c r="AF228" i="1"/>
  <c r="AF118" i="1"/>
  <c r="AF270" i="1"/>
  <c r="AF55" i="1"/>
  <c r="AF20" i="1"/>
  <c r="AF258" i="1"/>
  <c r="AF182" i="1"/>
  <c r="AF76" i="1"/>
  <c r="AF116" i="1"/>
  <c r="AF278" i="1"/>
  <c r="AF96" i="1"/>
  <c r="AF223" i="1"/>
  <c r="AF276" i="1"/>
  <c r="AF143" i="1"/>
  <c r="AF124" i="1"/>
  <c r="AF208" i="1"/>
  <c r="AF236" i="1"/>
  <c r="AF4" i="1"/>
  <c r="AF24" i="1"/>
  <c r="AF152" i="1"/>
  <c r="AF102" i="1"/>
  <c r="AF210" i="1"/>
  <c r="AF51" i="1"/>
  <c r="AF106" i="1"/>
  <c r="AF303" i="1"/>
  <c r="AF146" i="1"/>
  <c r="AF72" i="1"/>
  <c r="AF263" i="1"/>
  <c r="AF273" i="1"/>
  <c r="AF266" i="1"/>
  <c r="AF7" i="1"/>
  <c r="AF247" i="1"/>
  <c r="AF176" i="1"/>
  <c r="AF73" i="1"/>
  <c r="AF181" i="1"/>
  <c r="AF213" i="1"/>
  <c r="AF206" i="1"/>
  <c r="AF194" i="1"/>
  <c r="AF291" i="1"/>
  <c r="AF74" i="1"/>
  <c r="AF211" i="1"/>
  <c r="AF46" i="1"/>
  <c r="AF43" i="1"/>
  <c r="AF131" i="1"/>
  <c r="AF135" i="1"/>
  <c r="AF103" i="1"/>
  <c r="AF296" i="1"/>
  <c r="AF282" i="1"/>
  <c r="AF41" i="1"/>
  <c r="AF104" i="1"/>
  <c r="AF203" i="1"/>
  <c r="AF237" i="1"/>
  <c r="AF12" i="1"/>
  <c r="AF47" i="1"/>
  <c r="AF18" i="1"/>
  <c r="AF202" i="1"/>
  <c r="AF163" i="1"/>
  <c r="AF58" i="1"/>
  <c r="AF136" i="1"/>
  <c r="AF88" i="1"/>
  <c r="AF25" i="1"/>
  <c r="AF227" i="1"/>
  <c r="AF271" i="1"/>
  <c r="AF99" i="1"/>
  <c r="AF133" i="1"/>
  <c r="AF60" i="1"/>
  <c r="AF31" i="1"/>
  <c r="AF62" i="1"/>
  <c r="AF234" i="1"/>
  <c r="AF309" i="1"/>
  <c r="AF16" i="1"/>
  <c r="AF215" i="1"/>
  <c r="AF238" i="1"/>
  <c r="AF70" i="1"/>
  <c r="AF230" i="1"/>
  <c r="AF21" i="1"/>
  <c r="AF239" i="1"/>
  <c r="AF207" i="1"/>
  <c r="AF222" i="1"/>
  <c r="AF161" i="1"/>
  <c r="AF111" i="1"/>
  <c r="AF149" i="1"/>
  <c r="AF94" i="1"/>
  <c r="AF148" i="1"/>
  <c r="AF80" i="1"/>
  <c r="AF269" i="1"/>
  <c r="AF127" i="1"/>
  <c r="AF101" i="1"/>
  <c r="AF30" i="1"/>
  <c r="AF201" i="1"/>
  <c r="AF297" i="1"/>
  <c r="AF311" i="1"/>
  <c r="AF212" i="1"/>
  <c r="AF284" i="1"/>
  <c r="AF119" i="1"/>
  <c r="AF126" i="1"/>
  <c r="AF85" i="1"/>
  <c r="AD46" i="1"/>
  <c r="AD211" i="1"/>
  <c r="AD51" i="1"/>
  <c r="AD85" i="1"/>
  <c r="AD257" i="1"/>
  <c r="AD204" i="1"/>
  <c r="AD278" i="1"/>
  <c r="AD72" i="1"/>
  <c r="AD206" i="1"/>
  <c r="AD102" i="1"/>
  <c r="AD181" i="1"/>
  <c r="AD74" i="1"/>
  <c r="AD167" i="1"/>
  <c r="AD263" i="1"/>
  <c r="AD124" i="1"/>
  <c r="AD258" i="1"/>
  <c r="AD275" i="1"/>
  <c r="AD253" i="1"/>
  <c r="AD50" i="1"/>
  <c r="AD192" i="1"/>
  <c r="AD81" i="1"/>
  <c r="AD194" i="1"/>
  <c r="AD171" i="1"/>
  <c r="AD166" i="1"/>
  <c r="AD221" i="1"/>
  <c r="AD4" i="1"/>
  <c r="AD196" i="1"/>
  <c r="AD142" i="1"/>
  <c r="AD44" i="1"/>
  <c r="AD3" i="1"/>
  <c r="AD37" i="1"/>
  <c r="AD228" i="1"/>
  <c r="AD10" i="1"/>
  <c r="AD302" i="1"/>
  <c r="AD303" i="1"/>
  <c r="AD9" i="1"/>
  <c r="AD231" i="1"/>
  <c r="AD310" i="1"/>
  <c r="AD213" i="1"/>
  <c r="AD291" i="1"/>
  <c r="AD300" i="1"/>
  <c r="AD208" i="1"/>
  <c r="AD13" i="1"/>
  <c r="AD106" i="1"/>
  <c r="AD48" i="1"/>
  <c r="AD76" i="1"/>
  <c r="AD235" i="1"/>
  <c r="AD28" i="1"/>
  <c r="AD173" i="1"/>
  <c r="AD179" i="1"/>
  <c r="AD45" i="1"/>
  <c r="AD95" i="1"/>
  <c r="AD38" i="1"/>
  <c r="AD7" i="1"/>
  <c r="AD20" i="1"/>
  <c r="AD236" i="1"/>
  <c r="AD35" i="1"/>
  <c r="AD225" i="1"/>
  <c r="AD55" i="1"/>
  <c r="AD39" i="1"/>
  <c r="AD73" i="1"/>
  <c r="AD143" i="1"/>
  <c r="AD146" i="1"/>
  <c r="AD17" i="1"/>
  <c r="AD246" i="1"/>
  <c r="AD193" i="1"/>
  <c r="AD261" i="1"/>
  <c r="AD96" i="1"/>
  <c r="AD182" i="1"/>
  <c r="AD223" i="1"/>
  <c r="AD247" i="1"/>
  <c r="AD176" i="1"/>
  <c r="AD270" i="1"/>
  <c r="AD145" i="1"/>
  <c r="AD244" i="1"/>
  <c r="AD265" i="1"/>
  <c r="AD273" i="1"/>
  <c r="AD152" i="1"/>
  <c r="AD187" i="1"/>
  <c r="AD139" i="1"/>
  <c r="AD266" i="1"/>
  <c r="AD210" i="1"/>
  <c r="AD205" i="1"/>
  <c r="AD24" i="1"/>
  <c r="AD164" i="1"/>
  <c r="AD276" i="1"/>
  <c r="AD29" i="1"/>
  <c r="AD116" i="1"/>
  <c r="AD118" i="1"/>
  <c r="L297" i="1"/>
  <c r="L6" i="1"/>
  <c r="L35" i="1"/>
  <c r="L4" i="1"/>
  <c r="L85" i="1"/>
  <c r="L247" i="1"/>
  <c r="L36" i="1"/>
  <c r="L5" i="1"/>
  <c r="L222" i="1"/>
  <c r="L84" i="1"/>
  <c r="L286" i="1"/>
  <c r="L244" i="1"/>
  <c r="L246" i="1"/>
  <c r="L221" i="1"/>
  <c r="L34" i="1"/>
  <c r="L220" i="1"/>
  <c r="L137" i="1"/>
  <c r="L3" i="1"/>
  <c r="L242" i="1"/>
  <c r="L218" i="1"/>
  <c r="R297" i="1"/>
  <c r="R6" i="1"/>
  <c r="R35" i="1"/>
  <c r="R4" i="1"/>
  <c r="R85" i="1"/>
  <c r="R247" i="1"/>
  <c r="R36" i="1"/>
  <c r="R5" i="1"/>
  <c r="R248" i="1"/>
  <c r="R172" i="1"/>
  <c r="R222" i="1"/>
  <c r="R86" i="1"/>
  <c r="R84" i="1"/>
  <c r="R286" i="1"/>
  <c r="R244" i="1"/>
  <c r="R246" i="1"/>
  <c r="R221" i="1"/>
  <c r="R175" i="1"/>
  <c r="R34" i="1"/>
  <c r="R219" i="1"/>
  <c r="R220" i="1"/>
  <c r="R137" i="1"/>
  <c r="R3" i="1"/>
  <c r="R142" i="1"/>
  <c r="R171" i="1"/>
  <c r="R81" i="1"/>
  <c r="R242" i="1"/>
  <c r="R218" i="1"/>
  <c r="L144" i="1"/>
  <c r="L298" i="1"/>
  <c r="L37" i="1"/>
  <c r="L225" i="1"/>
  <c r="L176" i="1"/>
  <c r="L223" i="1"/>
  <c r="L7" i="1"/>
  <c r="L38" i="1"/>
  <c r="L224" i="1"/>
  <c r="R144" i="1"/>
  <c r="R298" i="1"/>
  <c r="R37" i="1"/>
  <c r="R225" i="1"/>
  <c r="R176" i="1"/>
  <c r="R223" i="1"/>
  <c r="R7" i="1"/>
  <c r="R38" i="1"/>
  <c r="R138" i="1"/>
  <c r="R224" i="1"/>
  <c r="R155" i="1"/>
  <c r="L125" i="1"/>
  <c r="L228" i="1"/>
  <c r="L173" i="1"/>
  <c r="L299" i="1"/>
  <c r="L12" i="1"/>
  <c r="L227" i="1"/>
  <c r="L253" i="1"/>
  <c r="L229" i="1"/>
  <c r="L252" i="1"/>
  <c r="L124" i="1"/>
  <c r="L10" i="1"/>
  <c r="L39" i="1"/>
  <c r="L9" i="1"/>
  <c r="L143" i="1"/>
  <c r="L88" i="1"/>
  <c r="L11" i="1"/>
  <c r="R191" i="1"/>
  <c r="R10" i="1"/>
  <c r="R39" i="1"/>
  <c r="R9" i="1"/>
  <c r="R143" i="1"/>
  <c r="R88" i="1"/>
  <c r="R251" i="1"/>
  <c r="R11" i="1"/>
  <c r="R125" i="1"/>
  <c r="R228" i="1"/>
  <c r="R173" i="1"/>
  <c r="R299" i="1"/>
  <c r="R12" i="1"/>
  <c r="R227" i="1"/>
  <c r="R91" i="1"/>
  <c r="R253" i="1"/>
  <c r="R89" i="1"/>
  <c r="R229" i="1"/>
  <c r="R93" i="1"/>
  <c r="R92" i="1"/>
  <c r="R252" i="1"/>
  <c r="R124" i="1"/>
  <c r="R256" i="1"/>
  <c r="R13" i="1"/>
  <c r="R231" i="1"/>
  <c r="R232" i="1"/>
  <c r="R40" i="1"/>
  <c r="R230" i="1"/>
  <c r="R94" i="1"/>
  <c r="L256" i="1"/>
  <c r="L13" i="1"/>
  <c r="L231" i="1"/>
  <c r="L232" i="1"/>
  <c r="L40" i="1"/>
  <c r="L230" i="1"/>
  <c r="L94" i="1"/>
  <c r="R233" i="1"/>
  <c r="R300" i="1"/>
  <c r="R257" i="1"/>
  <c r="R302" i="1"/>
  <c r="R179" i="1"/>
  <c r="R192" i="1"/>
  <c r="R14" i="1"/>
  <c r="R16" i="1"/>
  <c r="R254" i="1"/>
  <c r="R258" i="1"/>
  <c r="R178" i="1"/>
  <c r="R301" i="1"/>
  <c r="L233" i="1"/>
  <c r="L300" i="1"/>
  <c r="L257" i="1"/>
  <c r="L302" i="1"/>
  <c r="L179" i="1"/>
  <c r="L192" i="1"/>
  <c r="L16" i="1"/>
  <c r="L254" i="1"/>
  <c r="L258" i="1"/>
  <c r="L301" i="1"/>
  <c r="L180" i="1"/>
  <c r="L127" i="1"/>
  <c r="L126" i="1"/>
  <c r="L17" i="1"/>
  <c r="L41" i="1"/>
  <c r="L18" i="1"/>
  <c r="L234" i="1"/>
  <c r="L42" i="1"/>
  <c r="R180" i="1"/>
  <c r="R127" i="1"/>
  <c r="R170" i="1"/>
  <c r="R260" i="1"/>
  <c r="R126" i="1"/>
  <c r="R17" i="1"/>
  <c r="R41" i="1"/>
  <c r="R18" i="1"/>
  <c r="R234" i="1"/>
  <c r="R64" i="1"/>
  <c r="R42" i="1"/>
  <c r="R63" i="1"/>
  <c r="R19" i="1"/>
  <c r="R98" i="1"/>
  <c r="R235" i="1"/>
  <c r="R44" i="1"/>
  <c r="R45" i="1"/>
  <c r="R43" i="1"/>
  <c r="R236" i="1"/>
  <c r="R96" i="1"/>
  <c r="R237" i="1"/>
  <c r="R95" i="1"/>
  <c r="R181" i="1"/>
  <c r="L261" i="1"/>
  <c r="L194" i="1"/>
  <c r="L46" i="1"/>
  <c r="L20" i="1"/>
  <c r="L182" i="1"/>
  <c r="L303" i="1"/>
  <c r="L263" i="1"/>
  <c r="L99" i="1"/>
  <c r="L21" i="1"/>
  <c r="L22" i="1"/>
  <c r="L262" i="1"/>
  <c r="L98" i="1"/>
  <c r="L235" i="1"/>
  <c r="L44" i="1"/>
  <c r="L45" i="1"/>
  <c r="L43" i="1"/>
  <c r="L236" i="1"/>
  <c r="L96" i="1"/>
  <c r="L237" i="1"/>
  <c r="L95" i="1"/>
  <c r="L181" i="1"/>
  <c r="R261" i="1"/>
  <c r="R194" i="1"/>
  <c r="R46" i="1"/>
  <c r="R20" i="1"/>
  <c r="R182" i="1"/>
  <c r="R303" i="1"/>
  <c r="R263" i="1"/>
  <c r="R99" i="1"/>
  <c r="R21" i="1"/>
  <c r="R22" i="1"/>
  <c r="R262" i="1"/>
  <c r="R23" i="1"/>
  <c r="R183" i="1"/>
  <c r="R294" i="1"/>
  <c r="R65" i="1"/>
  <c r="R295" i="1"/>
  <c r="R48" i="1"/>
  <c r="R265" i="1"/>
  <c r="R145" i="1"/>
  <c r="R47" i="1"/>
  <c r="R100" i="1"/>
  <c r="R238" i="1"/>
  <c r="L23" i="1"/>
  <c r="L183" i="1"/>
  <c r="L295" i="1"/>
  <c r="L238" i="1"/>
  <c r="L47" i="1"/>
  <c r="L145" i="1"/>
  <c r="L265" i="1"/>
  <c r="L48" i="1"/>
  <c r="R101" i="1"/>
  <c r="R50" i="1"/>
  <c r="L101" i="1"/>
  <c r="L50" i="1"/>
  <c r="L102" i="1"/>
  <c r="L153" i="1"/>
  <c r="L52" i="1"/>
  <c r="L51" i="1"/>
  <c r="L196" i="1"/>
  <c r="L266" i="1"/>
  <c r="R266" i="1"/>
  <c r="R196" i="1"/>
  <c r="R51" i="1"/>
  <c r="R67" i="1"/>
  <c r="R52" i="1"/>
  <c r="R305" i="1"/>
  <c r="R153" i="1"/>
  <c r="R102" i="1"/>
  <c r="R184" i="1"/>
  <c r="L184" i="1"/>
  <c r="R269" i="1"/>
  <c r="R239" i="1"/>
  <c r="R198" i="1"/>
  <c r="R185" i="1"/>
  <c r="R103" i="1"/>
  <c r="R68" i="1"/>
  <c r="R139" i="1"/>
  <c r="R24" i="1"/>
  <c r="R154" i="1"/>
  <c r="L269" i="1"/>
  <c r="L239" i="1"/>
  <c r="L198" i="1"/>
  <c r="L103" i="1"/>
  <c r="L68" i="1"/>
  <c r="L139" i="1"/>
  <c r="L24" i="1"/>
  <c r="L69" i="1"/>
  <c r="L201" i="1"/>
  <c r="R201" i="1"/>
  <c r="R69" i="1"/>
  <c r="R80" i="1"/>
  <c r="L80" i="1"/>
  <c r="L105" i="1"/>
  <c r="L202" i="1"/>
  <c r="L104" i="1"/>
  <c r="L186" i="1"/>
  <c r="L129" i="1"/>
  <c r="L146" i="1"/>
  <c r="L270" i="1"/>
  <c r="R128" i="1"/>
  <c r="R105" i="1"/>
  <c r="R202" i="1"/>
  <c r="R104" i="1"/>
  <c r="R186" i="1"/>
  <c r="R129" i="1"/>
  <c r="R146" i="1"/>
  <c r="R270" i="1"/>
  <c r="L204" i="1"/>
  <c r="R161" i="1"/>
  <c r="R53" i="1"/>
  <c r="R271" i="1"/>
  <c r="R25" i="1"/>
  <c r="R296" i="1"/>
  <c r="R203" i="1"/>
  <c r="R273" i="1"/>
  <c r="R204" i="1"/>
  <c r="R55" i="1"/>
  <c r="R27" i="1"/>
  <c r="L161" i="1"/>
  <c r="L271" i="1"/>
  <c r="L25" i="1"/>
  <c r="L296" i="1"/>
  <c r="L203" i="1"/>
  <c r="L273" i="1"/>
  <c r="L55" i="1"/>
  <c r="L152" i="1"/>
  <c r="L27" i="1"/>
  <c r="L187" i="1"/>
  <c r="L205" i="1"/>
  <c r="L275" i="1"/>
  <c r="L163" i="1"/>
  <c r="L206" i="1"/>
  <c r="L106" i="1"/>
  <c r="L70" i="1"/>
  <c r="L207" i="1"/>
  <c r="L208" i="1"/>
  <c r="R187" i="1"/>
  <c r="R205" i="1"/>
  <c r="R275" i="1"/>
  <c r="R163" i="1"/>
  <c r="R206" i="1"/>
  <c r="R106" i="1"/>
  <c r="R70" i="1"/>
  <c r="R207" i="1"/>
  <c r="R208" i="1"/>
  <c r="R152" i="1"/>
  <c r="L277" i="1"/>
  <c r="L276" i="1"/>
  <c r="L29" i="1"/>
  <c r="L164" i="1"/>
  <c r="L131" i="1"/>
  <c r="L28" i="1"/>
  <c r="L309" i="1"/>
  <c r="L107" i="1"/>
  <c r="L110" i="1"/>
  <c r="L209" i="1"/>
  <c r="R276" i="1"/>
  <c r="R29" i="1"/>
  <c r="R164" i="1"/>
  <c r="R131" i="1"/>
  <c r="R28" i="1"/>
  <c r="R309" i="1"/>
  <c r="R107" i="1"/>
  <c r="R109" i="1"/>
  <c r="R110" i="1"/>
  <c r="R209" i="1"/>
  <c r="R277" i="1"/>
  <c r="R188" i="1"/>
  <c r="R193" i="1"/>
  <c r="L193" i="1"/>
  <c r="L210" i="1"/>
  <c r="L166" i="1"/>
  <c r="L211" i="1"/>
  <c r="L278" i="1"/>
  <c r="L132" i="1"/>
  <c r="L58" i="1"/>
  <c r="L60" i="1"/>
  <c r="L71" i="1"/>
  <c r="L112" i="1"/>
  <c r="L111" i="1"/>
  <c r="L72" i="1"/>
  <c r="R210" i="1"/>
  <c r="R166" i="1"/>
  <c r="R211" i="1"/>
  <c r="R278" i="1"/>
  <c r="R132" i="1"/>
  <c r="R58" i="1"/>
  <c r="R60" i="1"/>
  <c r="R71" i="1"/>
  <c r="R112" i="1"/>
  <c r="R111" i="1"/>
  <c r="R59" i="1"/>
  <c r="R113" i="1"/>
  <c r="R72" i="1"/>
  <c r="R168" i="1"/>
  <c r="R30" i="1"/>
  <c r="R212" i="1"/>
  <c r="L212" i="1"/>
  <c r="L168" i="1"/>
  <c r="L30" i="1"/>
  <c r="L149" i="1"/>
  <c r="L114" i="1"/>
  <c r="L214" i="1"/>
  <c r="L133" i="1"/>
  <c r="L291" i="1"/>
  <c r="L135" i="1"/>
  <c r="L213" i="1"/>
  <c r="L310" i="1"/>
  <c r="R149" i="1"/>
  <c r="R290" i="1"/>
  <c r="R114" i="1"/>
  <c r="R214" i="1"/>
  <c r="R279" i="1"/>
  <c r="R133" i="1"/>
  <c r="R291" i="1"/>
  <c r="R135" i="1"/>
  <c r="R213" i="1"/>
  <c r="R310" i="1"/>
  <c r="R119" i="1"/>
  <c r="R75" i="1"/>
  <c r="L119" i="1"/>
  <c r="L75" i="1"/>
  <c r="L73" i="1"/>
  <c r="L116" i="1"/>
  <c r="L282" i="1"/>
  <c r="L216" i="1"/>
  <c r="L31" i="1"/>
  <c r="L62" i="1"/>
  <c r="L280" i="1"/>
  <c r="L74" i="1"/>
  <c r="L215" i="1"/>
  <c r="R73" i="1"/>
  <c r="R116" i="1"/>
  <c r="R282" i="1"/>
  <c r="R216" i="1"/>
  <c r="R31" i="1"/>
  <c r="R62" i="1"/>
  <c r="R280" i="1"/>
  <c r="R74" i="1"/>
  <c r="R215" i="1"/>
  <c r="R136" i="1"/>
  <c r="R285" i="1"/>
  <c r="R76" i="1"/>
  <c r="R293" i="1"/>
  <c r="R118" i="1"/>
  <c r="R217" i="1"/>
  <c r="R148" i="1"/>
  <c r="R147" i="1"/>
  <c r="R284" i="1"/>
  <c r="R117" i="1"/>
  <c r="R283" i="1"/>
  <c r="R79" i="1"/>
  <c r="R311" i="1"/>
  <c r="R167" i="1"/>
  <c r="L167" i="1"/>
  <c r="L136" i="1"/>
  <c r="L76" i="1"/>
  <c r="L293" i="1"/>
  <c r="L148" i="1"/>
  <c r="L147" i="1"/>
  <c r="L284" i="1"/>
  <c r="L283" i="1"/>
  <c r="L311" i="1"/>
  <c r="L118" i="1"/>
  <c r="H8" i="26" l="1"/>
  <c r="Y14" i="25" s="1"/>
  <c r="H7" i="26"/>
  <c r="N15" i="32"/>
  <c r="N13" i="32"/>
  <c r="P13" i="32"/>
  <c r="D3" i="26"/>
  <c r="M13" i="32" s="1"/>
  <c r="P14" i="32"/>
  <c r="M15" i="32"/>
  <c r="H4" i="26"/>
  <c r="Q4" i="26"/>
  <c r="M4" i="26"/>
  <c r="P4" i="26"/>
  <c r="J4" i="26"/>
  <c r="N14" i="32"/>
  <c r="M14" i="32"/>
  <c r="O14" i="32"/>
  <c r="O15" i="32"/>
  <c r="T186" i="25"/>
  <c r="T221" i="25"/>
  <c r="T169" i="25"/>
  <c r="T209" i="25"/>
  <c r="T214" i="25"/>
  <c r="T175" i="25"/>
  <c r="T206" i="25"/>
  <c r="T227" i="25"/>
  <c r="T192" i="25"/>
  <c r="T181" i="25"/>
  <c r="U153" i="25"/>
  <c r="U167" i="25"/>
  <c r="U184" i="25"/>
  <c r="U218" i="25"/>
  <c r="U172" i="25"/>
  <c r="U173" i="25"/>
  <c r="U189" i="25"/>
  <c r="U230" i="25"/>
  <c r="U178" i="25"/>
  <c r="U216" i="25"/>
  <c r="U220" i="25"/>
  <c r="U180" i="25"/>
  <c r="U193" i="25"/>
  <c r="U228" i="25"/>
  <c r="U204" i="25"/>
  <c r="U231" i="25"/>
  <c r="AD126" i="25"/>
  <c r="AB225" i="25"/>
  <c r="AD220" i="25"/>
  <c r="AA217" i="25"/>
  <c r="AB213" i="25"/>
  <c r="AD207" i="25"/>
  <c r="AD193" i="25"/>
  <c r="AA162" i="25"/>
  <c r="AC230" i="25"/>
  <c r="AA224" i="25"/>
  <c r="AC220" i="25"/>
  <c r="AB216" i="25"/>
  <c r="AB212" i="25"/>
  <c r="AC206" i="25"/>
  <c r="AB203" i="25"/>
  <c r="AC148" i="25"/>
  <c r="AA230" i="25"/>
  <c r="AB227" i="25"/>
  <c r="AC223" i="25"/>
  <c r="AD211" i="25"/>
  <c r="AB206" i="25"/>
  <c r="AC202" i="25"/>
  <c r="AD145" i="25"/>
  <c r="AB223" i="25"/>
  <c r="AB219" i="25"/>
  <c r="AD215" i="25"/>
  <c r="AB211" i="25"/>
  <c r="AD201" i="25"/>
  <c r="AC189" i="25"/>
  <c r="AA232" i="25"/>
  <c r="AD229" i="25"/>
  <c r="AD226" i="25"/>
  <c r="AD222" i="25"/>
  <c r="AF218" i="25"/>
  <c r="Y215" i="25"/>
  <c r="AC209" i="25"/>
  <c r="AB205" i="25"/>
  <c r="AB199" i="25"/>
  <c r="AD231" i="25"/>
  <c r="Z229" i="25"/>
  <c r="AC226" i="25"/>
  <c r="Z222" i="25"/>
  <c r="AD218" i="25"/>
  <c r="AC214" i="25"/>
  <c r="AB209" i="25"/>
  <c r="AC198" i="25"/>
  <c r="AD187" i="25"/>
  <c r="AC231" i="25"/>
  <c r="AC228" i="25"/>
  <c r="Y226" i="25"/>
  <c r="AD221" i="25"/>
  <c r="AC218" i="25"/>
  <c r="AD204" i="25"/>
  <c r="AA195" i="25"/>
  <c r="AB186" i="25"/>
  <c r="AB300" i="25"/>
  <c r="AB231" i="25"/>
  <c r="AB228" i="25"/>
  <c r="AD225" i="25"/>
  <c r="AD213" i="25"/>
  <c r="AB208" i="25"/>
  <c r="AC204" i="25"/>
  <c r="AB194" i="25"/>
  <c r="AC144" i="25"/>
  <c r="AC127" i="25"/>
  <c r="W147" i="25"/>
  <c r="W158" i="25"/>
  <c r="W167" i="25"/>
  <c r="W175" i="25"/>
  <c r="W183" i="25"/>
  <c r="W192" i="25"/>
  <c r="W201" i="25"/>
  <c r="W153" i="25"/>
  <c r="W164" i="25"/>
  <c r="W172" i="25"/>
  <c r="W180" i="25"/>
  <c r="W188" i="25"/>
  <c r="W198" i="25"/>
  <c r="W149" i="25"/>
  <c r="W161" i="25"/>
  <c r="W169" i="25"/>
  <c r="W177" i="25"/>
  <c r="W185" i="25"/>
  <c r="W194" i="25"/>
  <c r="W203" i="25"/>
  <c r="W146" i="25"/>
  <c r="W154" i="25"/>
  <c r="W152" i="25"/>
  <c r="W178" i="25"/>
  <c r="W181" i="25"/>
  <c r="W184" i="25"/>
  <c r="W187" i="25"/>
  <c r="W190" i="25"/>
  <c r="W211" i="25"/>
  <c r="W219" i="25"/>
  <c r="W186" i="25"/>
  <c r="W189" i="25"/>
  <c r="W193" i="25"/>
  <c r="W196" i="25"/>
  <c r="W200" i="25"/>
  <c r="W208" i="25"/>
  <c r="W151" i="25"/>
  <c r="W195" i="25"/>
  <c r="W199" i="25"/>
  <c r="W202" i="25"/>
  <c r="W205" i="25"/>
  <c r="W156" i="25"/>
  <c r="W163" i="25"/>
  <c r="W165" i="25"/>
  <c r="W171" i="25"/>
  <c r="W216" i="25"/>
  <c r="W223" i="25"/>
  <c r="W225" i="25"/>
  <c r="W173" i="25"/>
  <c r="W179" i="25"/>
  <c r="W204" i="25"/>
  <c r="W207" i="25"/>
  <c r="W210" i="25"/>
  <c r="W221" i="25"/>
  <c r="W230" i="25"/>
  <c r="W148" i="25"/>
  <c r="W206" i="25"/>
  <c r="W209" i="25"/>
  <c r="W214" i="25"/>
  <c r="W227" i="25"/>
  <c r="W166" i="25"/>
  <c r="W212" i="25"/>
  <c r="W224" i="25"/>
  <c r="W232" i="25"/>
  <c r="W168" i="25"/>
  <c r="W174" i="25"/>
  <c r="W217" i="25"/>
  <c r="W229" i="25"/>
  <c r="W170" i="25"/>
  <c r="W176" i="25"/>
  <c r="W182" i="25"/>
  <c r="W215" i="25"/>
  <c r="W222" i="25"/>
  <c r="W226" i="25"/>
  <c r="W162" i="25"/>
  <c r="W213" i="25"/>
  <c r="W220" i="25"/>
  <c r="W231" i="25"/>
  <c r="W145" i="25"/>
  <c r="W159" i="25"/>
  <c r="AF151" i="25"/>
  <c r="AF162" i="25"/>
  <c r="AF170" i="25"/>
  <c r="AF178" i="25"/>
  <c r="AF186" i="25"/>
  <c r="AF195" i="25"/>
  <c r="AF147" i="25"/>
  <c r="AF158" i="25"/>
  <c r="AF167" i="25"/>
  <c r="AF175" i="25"/>
  <c r="AF183" i="25"/>
  <c r="AF192" i="25"/>
  <c r="AF201" i="25"/>
  <c r="AF153" i="25"/>
  <c r="AF164" i="25"/>
  <c r="AF172" i="25"/>
  <c r="AF180" i="25"/>
  <c r="AF188" i="25"/>
  <c r="AF198" i="25"/>
  <c r="AF148" i="25"/>
  <c r="AF199" i="25"/>
  <c r="AF202" i="25"/>
  <c r="AF206" i="25"/>
  <c r="AF214" i="25"/>
  <c r="AF222" i="25"/>
  <c r="AF203" i="25"/>
  <c r="AF156" i="25"/>
  <c r="AF161" i="25"/>
  <c r="AF208" i="25"/>
  <c r="AF154" i="25"/>
  <c r="AF159" i="25"/>
  <c r="AF163" i="25"/>
  <c r="AF146" i="25"/>
  <c r="AF165" i="25"/>
  <c r="AF168" i="25"/>
  <c r="AF171" i="25"/>
  <c r="AF174" i="25"/>
  <c r="AF177" i="25"/>
  <c r="AF184" i="25"/>
  <c r="AF196" i="25"/>
  <c r="AF209" i="25"/>
  <c r="AF211" i="25"/>
  <c r="AF216" i="25"/>
  <c r="AF223" i="25"/>
  <c r="AF228" i="25"/>
  <c r="AF193" i="25"/>
  <c r="AF221" i="25"/>
  <c r="AF225" i="25"/>
  <c r="AF169" i="25"/>
  <c r="AF189" i="25"/>
  <c r="AF219" i="25"/>
  <c r="AF230" i="25"/>
  <c r="AF152" i="25"/>
  <c r="AF173" i="25"/>
  <c r="AF179" i="25"/>
  <c r="AF212" i="25"/>
  <c r="AF227" i="25"/>
  <c r="AF181" i="25"/>
  <c r="AF185" i="25"/>
  <c r="AF217" i="25"/>
  <c r="AF224" i="25"/>
  <c r="AF232" i="25"/>
  <c r="AF194" i="25"/>
  <c r="AF215" i="25"/>
  <c r="AF229" i="25"/>
  <c r="AF145" i="25"/>
  <c r="AF166" i="25"/>
  <c r="AF190" i="25"/>
  <c r="AF205" i="25"/>
  <c r="AF213" i="25"/>
  <c r="AF220" i="25"/>
  <c r="AF226" i="25"/>
  <c r="AF149" i="25"/>
  <c r="AC250" i="25"/>
  <c r="AC293" i="25"/>
  <c r="AF200" i="25"/>
  <c r="AF182" i="25"/>
  <c r="AF207" i="25"/>
  <c r="AF231" i="25"/>
  <c r="AF187" i="25"/>
  <c r="AC139" i="25"/>
  <c r="W218" i="25"/>
  <c r="AF210" i="25"/>
  <c r="AF176" i="25"/>
  <c r="Z232" i="25"/>
  <c r="AB230" i="25"/>
  <c r="T230" i="25"/>
  <c r="Y229" i="25"/>
  <c r="AD228" i="25"/>
  <c r="AA227" i="25"/>
  <c r="AC225" i="25"/>
  <c r="U225" i="25"/>
  <c r="Z224" i="25"/>
  <c r="AD223" i="25"/>
  <c r="U223" i="25"/>
  <c r="Y222" i="25"/>
  <c r="AB221" i="25"/>
  <c r="AA219" i="25"/>
  <c r="Z217" i="25"/>
  <c r="AC216" i="25"/>
  <c r="T216" i="25"/>
  <c r="AB214" i="25"/>
  <c r="AA212" i="25"/>
  <c r="AC211" i="25"/>
  <c r="AD209" i="25"/>
  <c r="AC208" i="25"/>
  <c r="AD206" i="25"/>
  <c r="AC203" i="25"/>
  <c r="Y202" i="25"/>
  <c r="AD196" i="25"/>
  <c r="T195" i="25"/>
  <c r="AC193" i="25"/>
  <c r="AB189" i="25"/>
  <c r="U186" i="25"/>
  <c r="AC184" i="25"/>
  <c r="AA182" i="25"/>
  <c r="AB180" i="25"/>
  <c r="AC178" i="25"/>
  <c r="AD176" i="25"/>
  <c r="AC172" i="25"/>
  <c r="AD170" i="25"/>
  <c r="T165" i="25"/>
  <c r="AA158" i="25"/>
  <c r="AB149" i="25"/>
  <c r="Y232" i="25"/>
  <c r="Z227" i="25"/>
  <c r="T225" i="25"/>
  <c r="Y224" i="25"/>
  <c r="T223" i="25"/>
  <c r="AA221" i="25"/>
  <c r="Z219" i="25"/>
  <c r="AA214" i="25"/>
  <c r="Y212" i="25"/>
  <c r="AA210" i="25"/>
  <c r="AA200" i="25"/>
  <c r="T199" i="25"/>
  <c r="Z196" i="25"/>
  <c r="Y193" i="25"/>
  <c r="Y172" i="25"/>
  <c r="Y166" i="25"/>
  <c r="Z164" i="25"/>
  <c r="Z158" i="25"/>
  <c r="Y154" i="25"/>
  <c r="Y165" i="25"/>
  <c r="Y173" i="25"/>
  <c r="Y181" i="25"/>
  <c r="Y189" i="25"/>
  <c r="Y199" i="25"/>
  <c r="Y151" i="25"/>
  <c r="Y162" i="25"/>
  <c r="Y170" i="25"/>
  <c r="Y178" i="25"/>
  <c r="Y186" i="25"/>
  <c r="Y195" i="25"/>
  <c r="Y147" i="25"/>
  <c r="Y158" i="25"/>
  <c r="Y167" i="25"/>
  <c r="Y175" i="25"/>
  <c r="Y183" i="25"/>
  <c r="Y192" i="25"/>
  <c r="Y201" i="25"/>
  <c r="Y152" i="25"/>
  <c r="Y168" i="25"/>
  <c r="Y171" i="25"/>
  <c r="Y174" i="25"/>
  <c r="Y177" i="25"/>
  <c r="Y180" i="25"/>
  <c r="Y209" i="25"/>
  <c r="Y217" i="25"/>
  <c r="Y146" i="25"/>
  <c r="Y176" i="25"/>
  <c r="Y179" i="25"/>
  <c r="Y182" i="25"/>
  <c r="Y185" i="25"/>
  <c r="Y188" i="25"/>
  <c r="Y206" i="25"/>
  <c r="Y184" i="25"/>
  <c r="Y187" i="25"/>
  <c r="Y190" i="25"/>
  <c r="Y194" i="25"/>
  <c r="Y198" i="25"/>
  <c r="Y211" i="25"/>
  <c r="Y149" i="25"/>
  <c r="Z148" i="25"/>
  <c r="Z159" i="25"/>
  <c r="Z168" i="25"/>
  <c r="Z176" i="25"/>
  <c r="Z184" i="25"/>
  <c r="Z193" i="25"/>
  <c r="Z202" i="25"/>
  <c r="Z154" i="25"/>
  <c r="Z165" i="25"/>
  <c r="Z173" i="25"/>
  <c r="Z181" i="25"/>
  <c r="Z189" i="25"/>
  <c r="Z199" i="25"/>
  <c r="Z151" i="25"/>
  <c r="Z162" i="25"/>
  <c r="Z170" i="25"/>
  <c r="Z178" i="25"/>
  <c r="Z186" i="25"/>
  <c r="Z195" i="25"/>
  <c r="Z146" i="25"/>
  <c r="Z153" i="25"/>
  <c r="Z163" i="25"/>
  <c r="Z166" i="25"/>
  <c r="Z169" i="25"/>
  <c r="Z172" i="25"/>
  <c r="Z175" i="25"/>
  <c r="Z204" i="25"/>
  <c r="Z212" i="25"/>
  <c r="Z220" i="25"/>
  <c r="Z171" i="25"/>
  <c r="Z174" i="25"/>
  <c r="Z177" i="25"/>
  <c r="Z180" i="25"/>
  <c r="Z183" i="25"/>
  <c r="Z209" i="25"/>
  <c r="Z152" i="25"/>
  <c r="Z179" i="25"/>
  <c r="Z182" i="25"/>
  <c r="Z185" i="25"/>
  <c r="Z188" i="25"/>
  <c r="Z192" i="25"/>
  <c r="Z206" i="25"/>
  <c r="T146" i="25"/>
  <c r="T156" i="25"/>
  <c r="T166" i="25"/>
  <c r="T174" i="25"/>
  <c r="T182" i="25"/>
  <c r="T190" i="25"/>
  <c r="T200" i="25"/>
  <c r="T152" i="25"/>
  <c r="T163" i="25"/>
  <c r="T171" i="25"/>
  <c r="T179" i="25"/>
  <c r="T187" i="25"/>
  <c r="T196" i="25"/>
  <c r="T148" i="25"/>
  <c r="T159" i="25"/>
  <c r="T168" i="25"/>
  <c r="T176" i="25"/>
  <c r="T184" i="25"/>
  <c r="T193" i="25"/>
  <c r="T202" i="25"/>
  <c r="T153" i="25"/>
  <c r="T151" i="25"/>
  <c r="T194" i="25"/>
  <c r="T198" i="25"/>
  <c r="T201" i="25"/>
  <c r="T210" i="25"/>
  <c r="T218" i="25"/>
  <c r="T203" i="25"/>
  <c r="T207" i="25"/>
  <c r="T149" i="25"/>
  <c r="T204" i="25"/>
  <c r="T212" i="25"/>
  <c r="T154" i="25"/>
  <c r="T158" i="25"/>
  <c r="T162" i="25"/>
  <c r="T161" i="25"/>
  <c r="T164" i="25"/>
  <c r="T167" i="25"/>
  <c r="T170" i="25"/>
  <c r="T173" i="25"/>
  <c r="T147" i="25"/>
  <c r="Y145" i="25"/>
  <c r="Z230" i="25"/>
  <c r="T228" i="25"/>
  <c r="Y227" i="25"/>
  <c r="AA225" i="25"/>
  <c r="Z221" i="25"/>
  <c r="Y219" i="25"/>
  <c r="AA216" i="25"/>
  <c r="Z214" i="25"/>
  <c r="T213" i="25"/>
  <c r="AA211" i="25"/>
  <c r="Z210" i="25"/>
  <c r="AA208" i="25"/>
  <c r="Z207" i="25"/>
  <c r="AA205" i="25"/>
  <c r="AA203" i="25"/>
  <c r="Z200" i="25"/>
  <c r="Y196" i="25"/>
  <c r="T189" i="25"/>
  <c r="Z187" i="25"/>
  <c r="T180" i="25"/>
  <c r="Y164" i="25"/>
  <c r="Z161" i="25"/>
  <c r="AA152" i="25"/>
  <c r="AA163" i="25"/>
  <c r="AA171" i="25"/>
  <c r="AA179" i="25"/>
  <c r="AA187" i="25"/>
  <c r="AA196" i="25"/>
  <c r="AA148" i="25"/>
  <c r="AA159" i="25"/>
  <c r="AA168" i="25"/>
  <c r="AA176" i="25"/>
  <c r="AA184" i="25"/>
  <c r="AA193" i="25"/>
  <c r="AA202" i="25"/>
  <c r="AA154" i="25"/>
  <c r="AA165" i="25"/>
  <c r="AA173" i="25"/>
  <c r="AA181" i="25"/>
  <c r="AA189" i="25"/>
  <c r="AA199" i="25"/>
  <c r="AA149" i="25"/>
  <c r="AA147" i="25"/>
  <c r="AA156" i="25"/>
  <c r="AA161" i="25"/>
  <c r="AA164" i="25"/>
  <c r="AA167" i="25"/>
  <c r="AA170" i="25"/>
  <c r="AA207" i="25"/>
  <c r="AA215" i="25"/>
  <c r="AA223" i="25"/>
  <c r="AA153" i="25"/>
  <c r="AA166" i="25"/>
  <c r="AA169" i="25"/>
  <c r="AA172" i="25"/>
  <c r="AA175" i="25"/>
  <c r="AA178" i="25"/>
  <c r="AA204" i="25"/>
  <c r="AA146" i="25"/>
  <c r="AA174" i="25"/>
  <c r="AA177" i="25"/>
  <c r="AA180" i="25"/>
  <c r="AA183" i="25"/>
  <c r="AA186" i="25"/>
  <c r="AA209" i="25"/>
  <c r="AA151" i="25"/>
  <c r="U149" i="25"/>
  <c r="U161" i="25"/>
  <c r="U169" i="25"/>
  <c r="U177" i="25"/>
  <c r="U185" i="25"/>
  <c r="U194" i="25"/>
  <c r="U203" i="25"/>
  <c r="U146" i="25"/>
  <c r="U156" i="25"/>
  <c r="U166" i="25"/>
  <c r="U174" i="25"/>
  <c r="U182" i="25"/>
  <c r="U190" i="25"/>
  <c r="U200" i="25"/>
  <c r="U152" i="25"/>
  <c r="U163" i="25"/>
  <c r="U171" i="25"/>
  <c r="U179" i="25"/>
  <c r="U187" i="25"/>
  <c r="U196" i="25"/>
  <c r="U147" i="25"/>
  <c r="U188" i="25"/>
  <c r="U192" i="25"/>
  <c r="U195" i="25"/>
  <c r="U199" i="25"/>
  <c r="U202" i="25"/>
  <c r="U205" i="25"/>
  <c r="U213" i="25"/>
  <c r="U221" i="25"/>
  <c r="U151" i="25"/>
  <c r="U198" i="25"/>
  <c r="U201" i="25"/>
  <c r="U210" i="25"/>
  <c r="U207" i="25"/>
  <c r="U148" i="25"/>
  <c r="U159" i="25"/>
  <c r="U154" i="25"/>
  <c r="U158" i="25"/>
  <c r="U162" i="25"/>
  <c r="U165" i="25"/>
  <c r="U168" i="25"/>
  <c r="Z145" i="25"/>
  <c r="T231" i="25"/>
  <c r="Y230" i="25"/>
  <c r="AA228" i="25"/>
  <c r="U226" i="25"/>
  <c r="Z225" i="25"/>
  <c r="Z223" i="25"/>
  <c r="U222" i="25"/>
  <c r="Y221" i="25"/>
  <c r="T220" i="25"/>
  <c r="AA218" i="25"/>
  <c r="Z216" i="25"/>
  <c r="U215" i="25"/>
  <c r="Y214" i="25"/>
  <c r="Z211" i="25"/>
  <c r="Y210" i="25"/>
  <c r="Z208" i="25"/>
  <c r="Y207" i="25"/>
  <c r="AA206" i="25"/>
  <c r="Z205" i="25"/>
  <c r="Y204" i="25"/>
  <c r="Z203" i="25"/>
  <c r="AC201" i="25"/>
  <c r="Y200" i="25"/>
  <c r="AB198" i="25"/>
  <c r="AA194" i="25"/>
  <c r="AD192" i="25"/>
  <c r="Z190" i="25"/>
  <c r="AC188" i="25"/>
  <c r="AD183" i="25"/>
  <c r="T178" i="25"/>
  <c r="U176" i="25"/>
  <c r="T172" i="25"/>
  <c r="U170" i="25"/>
  <c r="U164" i="25"/>
  <c r="Y161" i="25"/>
  <c r="Z156" i="25"/>
  <c r="Y148" i="25"/>
  <c r="AB146" i="25"/>
  <c r="AB156" i="25"/>
  <c r="AB166" i="25"/>
  <c r="AB174" i="25"/>
  <c r="AB182" i="25"/>
  <c r="AB190" i="25"/>
  <c r="AB200" i="25"/>
  <c r="AB152" i="25"/>
  <c r="AB163" i="25"/>
  <c r="AB171" i="25"/>
  <c r="AB179" i="25"/>
  <c r="AB187" i="25"/>
  <c r="AB196" i="25"/>
  <c r="AB148" i="25"/>
  <c r="AB159" i="25"/>
  <c r="AB168" i="25"/>
  <c r="AB176" i="25"/>
  <c r="AB184" i="25"/>
  <c r="AB193" i="25"/>
  <c r="AB202" i="25"/>
  <c r="AB153" i="25"/>
  <c r="AB158" i="25"/>
  <c r="AB162" i="25"/>
  <c r="AB165" i="25"/>
  <c r="AB210" i="25"/>
  <c r="AB218" i="25"/>
  <c r="AB147" i="25"/>
  <c r="AB161" i="25"/>
  <c r="AB164" i="25"/>
  <c r="AB167" i="25"/>
  <c r="AB170" i="25"/>
  <c r="AB173" i="25"/>
  <c r="AB207" i="25"/>
  <c r="AB169" i="25"/>
  <c r="AB172" i="25"/>
  <c r="AB175" i="25"/>
  <c r="AB178" i="25"/>
  <c r="AB181" i="25"/>
  <c r="AB204" i="25"/>
  <c r="AB151" i="25"/>
  <c r="AA145" i="25"/>
  <c r="AD232" i="25"/>
  <c r="AA231" i="25"/>
  <c r="AC229" i="25"/>
  <c r="U229" i="25"/>
  <c r="Z228" i="25"/>
  <c r="AB226" i="25"/>
  <c r="T226" i="25"/>
  <c r="Y225" i="25"/>
  <c r="AD224" i="25"/>
  <c r="U224" i="25"/>
  <c r="Y223" i="25"/>
  <c r="AC222" i="25"/>
  <c r="T222" i="25"/>
  <c r="AB220" i="25"/>
  <c r="Z218" i="25"/>
  <c r="AD217" i="25"/>
  <c r="U217" i="25"/>
  <c r="Y216" i="25"/>
  <c r="AC215" i="25"/>
  <c r="T215" i="25"/>
  <c r="AA213" i="25"/>
  <c r="Y208" i="25"/>
  <c r="Y205" i="25"/>
  <c r="Y203" i="25"/>
  <c r="AB201" i="25"/>
  <c r="AA198" i="25"/>
  <c r="AD195" i="25"/>
  <c r="Z194" i="25"/>
  <c r="AC192" i="25"/>
  <c r="AB188" i="25"/>
  <c r="AA185" i="25"/>
  <c r="AB183" i="25"/>
  <c r="AC181" i="25"/>
  <c r="AD179" i="25"/>
  <c r="AB177" i="25"/>
  <c r="AD173" i="25"/>
  <c r="AD167" i="25"/>
  <c r="Y163" i="25"/>
  <c r="Y156" i="25"/>
  <c r="AC149" i="25"/>
  <c r="AC161" i="25"/>
  <c r="AC169" i="25"/>
  <c r="AC177" i="25"/>
  <c r="AC185" i="25"/>
  <c r="AC194" i="25"/>
  <c r="AC146" i="25"/>
  <c r="AC156" i="25"/>
  <c r="AC166" i="25"/>
  <c r="AC174" i="25"/>
  <c r="AC182" i="25"/>
  <c r="AC190" i="25"/>
  <c r="AC200" i="25"/>
  <c r="AC152" i="25"/>
  <c r="AC163" i="25"/>
  <c r="AC171" i="25"/>
  <c r="AC179" i="25"/>
  <c r="AC187" i="25"/>
  <c r="AC196" i="25"/>
  <c r="AC147" i="25"/>
  <c r="AC154" i="25"/>
  <c r="AC159" i="25"/>
  <c r="AC205" i="25"/>
  <c r="AC213" i="25"/>
  <c r="AC221" i="25"/>
  <c r="AC158" i="25"/>
  <c r="AC162" i="25"/>
  <c r="AC165" i="25"/>
  <c r="AC168" i="25"/>
  <c r="AC210" i="25"/>
  <c r="AC153" i="25"/>
  <c r="AC164" i="25"/>
  <c r="AC167" i="25"/>
  <c r="AC170" i="25"/>
  <c r="AC173" i="25"/>
  <c r="AC176" i="25"/>
  <c r="AC207" i="25"/>
  <c r="AC180" i="25"/>
  <c r="AC183" i="25"/>
  <c r="AB259" i="25"/>
  <c r="T145" i="25"/>
  <c r="AB145" i="25"/>
  <c r="AC232" i="25"/>
  <c r="U232" i="25"/>
  <c r="Z231" i="25"/>
  <c r="AB229" i="25"/>
  <c r="T229" i="25"/>
  <c r="Y228" i="25"/>
  <c r="AD227" i="25"/>
  <c r="AA226" i="25"/>
  <c r="AC224" i="25"/>
  <c r="T224" i="25"/>
  <c r="AB222" i="25"/>
  <c r="AA220" i="25"/>
  <c r="AD219" i="25"/>
  <c r="U219" i="25"/>
  <c r="Y218" i="25"/>
  <c r="AC217" i="25"/>
  <c r="T217" i="25"/>
  <c r="AB215" i="25"/>
  <c r="Z213" i="25"/>
  <c r="AD212" i="25"/>
  <c r="U212" i="25"/>
  <c r="U211" i="25"/>
  <c r="U208" i="25"/>
  <c r="AA201" i="25"/>
  <c r="AD199" i="25"/>
  <c r="Z198" i="25"/>
  <c r="AC195" i="25"/>
  <c r="AB192" i="25"/>
  <c r="AA188" i="25"/>
  <c r="T185" i="25"/>
  <c r="U183" i="25"/>
  <c r="Y169" i="25"/>
  <c r="Z167" i="25"/>
  <c r="Y159" i="25"/>
  <c r="Z147" i="25"/>
  <c r="AD153" i="25"/>
  <c r="AD164" i="25"/>
  <c r="AD172" i="25"/>
  <c r="AD180" i="25"/>
  <c r="AD188" i="25"/>
  <c r="AD198" i="25"/>
  <c r="AD149" i="25"/>
  <c r="AD161" i="25"/>
  <c r="AD169" i="25"/>
  <c r="AD177" i="25"/>
  <c r="AD185" i="25"/>
  <c r="AD194" i="25"/>
  <c r="AD146" i="25"/>
  <c r="AD156" i="25"/>
  <c r="AD166" i="25"/>
  <c r="AD174" i="25"/>
  <c r="AD182" i="25"/>
  <c r="AD190" i="25"/>
  <c r="AD200" i="25"/>
  <c r="AD151" i="25"/>
  <c r="AD148" i="25"/>
  <c r="AD203" i="25"/>
  <c r="AD208" i="25"/>
  <c r="AD216" i="25"/>
  <c r="AD154" i="25"/>
  <c r="AD159" i="25"/>
  <c r="AD163" i="25"/>
  <c r="AD205" i="25"/>
  <c r="AD147" i="25"/>
  <c r="AD158" i="25"/>
  <c r="AD162" i="25"/>
  <c r="AD165" i="25"/>
  <c r="AD168" i="25"/>
  <c r="AD171" i="25"/>
  <c r="AD210" i="25"/>
  <c r="AD152" i="25"/>
  <c r="AD175" i="25"/>
  <c r="AD178" i="25"/>
  <c r="AD181" i="25"/>
  <c r="AD184" i="25"/>
  <c r="AB241" i="25"/>
  <c r="U145" i="25"/>
  <c r="AC145" i="25"/>
  <c r="AB232" i="25"/>
  <c r="T232" i="25"/>
  <c r="Y231" i="25"/>
  <c r="AD230" i="25"/>
  <c r="AA229" i="25"/>
  <c r="AC227" i="25"/>
  <c r="U227" i="25"/>
  <c r="Z226" i="25"/>
  <c r="AB224" i="25"/>
  <c r="AA222" i="25"/>
  <c r="Y220" i="25"/>
  <c r="AC219" i="25"/>
  <c r="T219" i="25"/>
  <c r="AB217" i="25"/>
  <c r="Z215" i="25"/>
  <c r="AD214" i="25"/>
  <c r="U214" i="25"/>
  <c r="Y213" i="25"/>
  <c r="AC212" i="25"/>
  <c r="T211" i="25"/>
  <c r="U209" i="25"/>
  <c r="T208" i="25"/>
  <c r="U206" i="25"/>
  <c r="T205" i="25"/>
  <c r="AD202" i="25"/>
  <c r="Z201" i="25"/>
  <c r="AC199" i="25"/>
  <c r="AB195" i="25"/>
  <c r="AA192" i="25"/>
  <c r="AD189" i="25"/>
  <c r="T188" i="25"/>
  <c r="AC186" i="25"/>
  <c r="T183" i="25"/>
  <c r="U181" i="25"/>
  <c r="T177" i="25"/>
  <c r="U175" i="25"/>
  <c r="AB154" i="25"/>
  <c r="AC151" i="25"/>
  <c r="W101" i="25"/>
  <c r="W142" i="25"/>
  <c r="W113" i="25"/>
  <c r="W129" i="25"/>
  <c r="AD277" i="25"/>
  <c r="Z273" i="25"/>
  <c r="AC131" i="25"/>
  <c r="T255" i="25"/>
  <c r="AB292" i="25"/>
  <c r="AD119" i="25"/>
  <c r="AB290" i="25"/>
  <c r="AB280" i="25"/>
  <c r="AD109" i="25"/>
  <c r="T73" i="25"/>
  <c r="T82" i="25"/>
  <c r="T90" i="25"/>
  <c r="T99" i="25"/>
  <c r="T107" i="25"/>
  <c r="T115" i="25"/>
  <c r="T123" i="25"/>
  <c r="T79" i="25"/>
  <c r="T87" i="25"/>
  <c r="T96" i="25"/>
  <c r="T104" i="25"/>
  <c r="T80" i="25"/>
  <c r="T95" i="25"/>
  <c r="T110" i="25"/>
  <c r="T122" i="25"/>
  <c r="T130" i="25"/>
  <c r="T138" i="25"/>
  <c r="T81" i="25"/>
  <c r="T85" i="25"/>
  <c r="T100" i="25"/>
  <c r="T108" i="25"/>
  <c r="T120" i="25"/>
  <c r="T127" i="25"/>
  <c r="T135" i="25"/>
  <c r="T86" i="25"/>
  <c r="T101" i="25"/>
  <c r="T105" i="25"/>
  <c r="T113" i="25"/>
  <c r="T89" i="25"/>
  <c r="T94" i="25"/>
  <c r="T77" i="25"/>
  <c r="T84" i="25"/>
  <c r="T103" i="25"/>
  <c r="T137" i="25"/>
  <c r="T140" i="25"/>
  <c r="T92" i="25"/>
  <c r="T116" i="25"/>
  <c r="T117" i="25"/>
  <c r="T128" i="25"/>
  <c r="T74" i="25"/>
  <c r="T97" i="25"/>
  <c r="T129" i="25"/>
  <c r="T133" i="25"/>
  <c r="T142" i="25"/>
  <c r="T78" i="25"/>
  <c r="T102" i="25"/>
  <c r="T114" i="25"/>
  <c r="T134" i="25"/>
  <c r="T76" i="25"/>
  <c r="T83" i="25"/>
  <c r="T88" i="25"/>
  <c r="T144" i="25"/>
  <c r="T106" i="25"/>
  <c r="T111" i="25"/>
  <c r="T112" i="25"/>
  <c r="T121" i="25"/>
  <c r="T125" i="25"/>
  <c r="T139" i="25"/>
  <c r="T141" i="25"/>
  <c r="T72" i="25"/>
  <c r="T93" i="25"/>
  <c r="T124" i="25"/>
  <c r="T131" i="25"/>
  <c r="T98" i="25"/>
  <c r="T109" i="25"/>
  <c r="T118" i="25"/>
  <c r="T119" i="25"/>
  <c r="T126" i="25"/>
  <c r="T132" i="25"/>
  <c r="T136" i="25"/>
  <c r="T143" i="25"/>
  <c r="U77" i="25"/>
  <c r="U85" i="25"/>
  <c r="U94" i="25"/>
  <c r="U102" i="25"/>
  <c r="U110" i="25"/>
  <c r="U118" i="25"/>
  <c r="U126" i="25"/>
  <c r="U73" i="25"/>
  <c r="U82" i="25"/>
  <c r="U90" i="25"/>
  <c r="U99" i="25"/>
  <c r="U74" i="25"/>
  <c r="U89" i="25"/>
  <c r="U104" i="25"/>
  <c r="U117" i="25"/>
  <c r="U124" i="25"/>
  <c r="U133" i="25"/>
  <c r="U80" i="25"/>
  <c r="U95" i="25"/>
  <c r="U115" i="25"/>
  <c r="U122" i="25"/>
  <c r="U130" i="25"/>
  <c r="U138" i="25"/>
  <c r="U81" i="25"/>
  <c r="U96" i="25"/>
  <c r="U100" i="25"/>
  <c r="U108" i="25"/>
  <c r="U120" i="25"/>
  <c r="U78" i="25"/>
  <c r="U84" i="25"/>
  <c r="U88" i="25"/>
  <c r="U103" i="25"/>
  <c r="U98" i="25"/>
  <c r="U109" i="25"/>
  <c r="U119" i="25"/>
  <c r="U132" i="25"/>
  <c r="U136" i="25"/>
  <c r="U143" i="25"/>
  <c r="U86" i="25"/>
  <c r="U105" i="25"/>
  <c r="U137" i="25"/>
  <c r="U140" i="25"/>
  <c r="U92" i="25"/>
  <c r="U116" i="25"/>
  <c r="U128" i="25"/>
  <c r="U97" i="25"/>
  <c r="U129" i="25"/>
  <c r="U142" i="25"/>
  <c r="U107" i="25"/>
  <c r="U113" i="25"/>
  <c r="U114" i="25"/>
  <c r="U134" i="25"/>
  <c r="U72" i="25"/>
  <c r="U76" i="25"/>
  <c r="U83" i="25"/>
  <c r="U101" i="25"/>
  <c r="U123" i="25"/>
  <c r="U135" i="25"/>
  <c r="U144" i="25"/>
  <c r="U79" i="25"/>
  <c r="U87" i="25"/>
  <c r="U106" i="25"/>
  <c r="U111" i="25"/>
  <c r="U112" i="25"/>
  <c r="U121" i="25"/>
  <c r="U125" i="25"/>
  <c r="U139" i="25"/>
  <c r="U141" i="25"/>
  <c r="U93" i="25"/>
  <c r="U127" i="25"/>
  <c r="U131" i="25"/>
  <c r="AC77" i="25"/>
  <c r="AC85" i="25"/>
  <c r="AC94" i="25"/>
  <c r="AC102" i="25"/>
  <c r="AC110" i="25"/>
  <c r="AC118" i="25"/>
  <c r="AC126" i="25"/>
  <c r="AC73" i="25"/>
  <c r="AC82" i="25"/>
  <c r="AC90" i="25"/>
  <c r="AC99" i="25"/>
  <c r="AC74" i="25"/>
  <c r="AC81" i="25"/>
  <c r="AC96" i="25"/>
  <c r="AC100" i="25"/>
  <c r="AC115" i="25"/>
  <c r="AC122" i="25"/>
  <c r="AC133" i="25"/>
  <c r="AC86" i="25"/>
  <c r="AC101" i="25"/>
  <c r="AC105" i="25"/>
  <c r="AC108" i="25"/>
  <c r="AC120" i="25"/>
  <c r="AC130" i="25"/>
  <c r="AC87" i="25"/>
  <c r="AC92" i="25"/>
  <c r="AC106" i="25"/>
  <c r="AC113" i="25"/>
  <c r="AC76" i="25"/>
  <c r="AC80" i="25"/>
  <c r="AC95" i="25"/>
  <c r="AC295" i="25"/>
  <c r="Z283" i="25"/>
  <c r="AB263" i="25"/>
  <c r="Z72" i="25"/>
  <c r="W144" i="25"/>
  <c r="AB143" i="25"/>
  <c r="Y142" i="25"/>
  <c r="AD141" i="25"/>
  <c r="AA140" i="25"/>
  <c r="AF139" i="25"/>
  <c r="Z138" i="25"/>
  <c r="AC137" i="25"/>
  <c r="AF136" i="25"/>
  <c r="W135" i="25"/>
  <c r="Z134" i="25"/>
  <c r="AA133" i="25"/>
  <c r="AD132" i="25"/>
  <c r="AA129" i="25"/>
  <c r="AB128" i="25"/>
  <c r="W123" i="25"/>
  <c r="W121" i="25"/>
  <c r="W120" i="25"/>
  <c r="AD116" i="25"/>
  <c r="AA115" i="25"/>
  <c r="AB114" i="25"/>
  <c r="Y113" i="25"/>
  <c r="Y112" i="25"/>
  <c r="AF109" i="25"/>
  <c r="AC107" i="25"/>
  <c r="Z104" i="25"/>
  <c r="AF102" i="25"/>
  <c r="AA99" i="25"/>
  <c r="Y90" i="25"/>
  <c r="AC88" i="25"/>
  <c r="Z85" i="25"/>
  <c r="AD83" i="25"/>
  <c r="AA81" i="25"/>
  <c r="AC79" i="25"/>
  <c r="AB73" i="25"/>
  <c r="AB82" i="25"/>
  <c r="AB90" i="25"/>
  <c r="AB99" i="25"/>
  <c r="AB107" i="25"/>
  <c r="AB115" i="25"/>
  <c r="AB123" i="25"/>
  <c r="AB79" i="25"/>
  <c r="AB87" i="25"/>
  <c r="AB96" i="25"/>
  <c r="AB104" i="25"/>
  <c r="AB86" i="25"/>
  <c r="AB101" i="25"/>
  <c r="AB105" i="25"/>
  <c r="AB108" i="25"/>
  <c r="AB120" i="25"/>
  <c r="AB130" i="25"/>
  <c r="AB138" i="25"/>
  <c r="AB92" i="25"/>
  <c r="AB106" i="25"/>
  <c r="AB113" i="25"/>
  <c r="AB125" i="25"/>
  <c r="AB127" i="25"/>
  <c r="AB135" i="25"/>
  <c r="AB76" i="25"/>
  <c r="AB93" i="25"/>
  <c r="AB97" i="25"/>
  <c r="AB111" i="25"/>
  <c r="AB118" i="25"/>
  <c r="AB74" i="25"/>
  <c r="AB77" i="25"/>
  <c r="AB78" i="25"/>
  <c r="AB83" i="25"/>
  <c r="AB81" i="25"/>
  <c r="AB85" i="25"/>
  <c r="AB100" i="25"/>
  <c r="W74" i="25"/>
  <c r="W83" i="25"/>
  <c r="W92" i="25"/>
  <c r="W100" i="25"/>
  <c r="W108" i="25"/>
  <c r="W116" i="25"/>
  <c r="W124" i="25"/>
  <c r="W80" i="25"/>
  <c r="W88" i="25"/>
  <c r="W97" i="25"/>
  <c r="W105" i="25"/>
  <c r="W73" i="25"/>
  <c r="W76" i="25"/>
  <c r="W78" i="25"/>
  <c r="W79" i="25"/>
  <c r="W94" i="25"/>
  <c r="W98" i="25"/>
  <c r="W107" i="25"/>
  <c r="W114" i="25"/>
  <c r="W126" i="25"/>
  <c r="W131" i="25"/>
  <c r="W139" i="25"/>
  <c r="W84" i="25"/>
  <c r="W99" i="25"/>
  <c r="W103" i="25"/>
  <c r="W112" i="25"/>
  <c r="W119" i="25"/>
  <c r="W128" i="25"/>
  <c r="W136" i="25"/>
  <c r="W85" i="25"/>
  <c r="W89" i="25"/>
  <c r="W104" i="25"/>
  <c r="W110" i="25"/>
  <c r="W117" i="25"/>
  <c r="W77" i="25"/>
  <c r="W93" i="25"/>
  <c r="AA72" i="25"/>
  <c r="AD144" i="25"/>
  <c r="AA143" i="25"/>
  <c r="AF142" i="25"/>
  <c r="AC141" i="25"/>
  <c r="Z140" i="25"/>
  <c r="AD139" i="25"/>
  <c r="Y138" i="25"/>
  <c r="AB137" i="25"/>
  <c r="AC136" i="25"/>
  <c r="AF135" i="25"/>
  <c r="W134" i="25"/>
  <c r="Z133" i="25"/>
  <c r="AC132" i="25"/>
  <c r="AD131" i="25"/>
  <c r="W130" i="25"/>
  <c r="AA128" i="25"/>
  <c r="AD127" i="25"/>
  <c r="AF125" i="25"/>
  <c r="W122" i="25"/>
  <c r="AF118" i="25"/>
  <c r="AC117" i="25"/>
  <c r="AC116" i="25"/>
  <c r="Z115" i="25"/>
  <c r="AA114" i="25"/>
  <c r="AF108" i="25"/>
  <c r="AA107" i="25"/>
  <c r="Y104" i="25"/>
  <c r="Z99" i="25"/>
  <c r="AF97" i="25"/>
  <c r="W96" i="25"/>
  <c r="AB88" i="25"/>
  <c r="AC83" i="25"/>
  <c r="AD76" i="25"/>
  <c r="AA79" i="25"/>
  <c r="AA87" i="25"/>
  <c r="AA96" i="25"/>
  <c r="AA104" i="25"/>
  <c r="AA112" i="25"/>
  <c r="AA120" i="25"/>
  <c r="AA76" i="25"/>
  <c r="AA84" i="25"/>
  <c r="AA93" i="25"/>
  <c r="AA101" i="25"/>
  <c r="AA77" i="25"/>
  <c r="AA92" i="25"/>
  <c r="AA106" i="25"/>
  <c r="AA113" i="25"/>
  <c r="AA125" i="25"/>
  <c r="AA127" i="25"/>
  <c r="AA135" i="25"/>
  <c r="AA82" i="25"/>
  <c r="AA97" i="25"/>
  <c r="AA111" i="25"/>
  <c r="AA118" i="25"/>
  <c r="AA132" i="25"/>
  <c r="AA73" i="25"/>
  <c r="AA74" i="25"/>
  <c r="AA78" i="25"/>
  <c r="AA83" i="25"/>
  <c r="AA98" i="25"/>
  <c r="AA102" i="25"/>
  <c r="AA109" i="25"/>
  <c r="AA116" i="25"/>
  <c r="AA86" i="25"/>
  <c r="AA90" i="25"/>
  <c r="AA105" i="25"/>
  <c r="Y81" i="25"/>
  <c r="Y89" i="25"/>
  <c r="Y98" i="25"/>
  <c r="Y106" i="25"/>
  <c r="Y114" i="25"/>
  <c r="Y122" i="25"/>
  <c r="Y78" i="25"/>
  <c r="Y86" i="25"/>
  <c r="Y95" i="25"/>
  <c r="Y103" i="25"/>
  <c r="Y74" i="25"/>
  <c r="Y83" i="25"/>
  <c r="Y87" i="25"/>
  <c r="Y102" i="25"/>
  <c r="Y116" i="25"/>
  <c r="Y123" i="25"/>
  <c r="Y129" i="25"/>
  <c r="Y137" i="25"/>
  <c r="Y73" i="25"/>
  <c r="Y76" i="25"/>
  <c r="Y77" i="25"/>
  <c r="Y88" i="25"/>
  <c r="Y93" i="25"/>
  <c r="Y109" i="25"/>
  <c r="Y121" i="25"/>
  <c r="Y134" i="25"/>
  <c r="Y79" i="25"/>
  <c r="Y94" i="25"/>
  <c r="Y107" i="25"/>
  <c r="Y119" i="25"/>
  <c r="Y80" i="25"/>
  <c r="Y82" i="25"/>
  <c r="Y97" i="25"/>
  <c r="Y101" i="25"/>
  <c r="AB72" i="25"/>
  <c r="Z143" i="25"/>
  <c r="AB141" i="25"/>
  <c r="Y140" i="25"/>
  <c r="AA137" i="25"/>
  <c r="AB136" i="25"/>
  <c r="Y133" i="25"/>
  <c r="AB132" i="25"/>
  <c r="AF130" i="25"/>
  <c r="Z128" i="25"/>
  <c r="AF123" i="25"/>
  <c r="AB117" i="25"/>
  <c r="AB116" i="25"/>
  <c r="Y115" i="25"/>
  <c r="AA108" i="25"/>
  <c r="Z107" i="25"/>
  <c r="AB102" i="25"/>
  <c r="Y99" i="25"/>
  <c r="AC97" i="25"/>
  <c r="AD92" i="25"/>
  <c r="W90" i="25"/>
  <c r="AA88" i="25"/>
  <c r="W81" i="25"/>
  <c r="Z76" i="25"/>
  <c r="Z84" i="25"/>
  <c r="Z93" i="25"/>
  <c r="Z101" i="25"/>
  <c r="Z109" i="25"/>
  <c r="Z117" i="25"/>
  <c r="Z125" i="25"/>
  <c r="Z81" i="25"/>
  <c r="Z89" i="25"/>
  <c r="Z98" i="25"/>
  <c r="Z106" i="25"/>
  <c r="Z73" i="25"/>
  <c r="Z82" i="25"/>
  <c r="Z97" i="25"/>
  <c r="Z111" i="25"/>
  <c r="Z118" i="25"/>
  <c r="Z132" i="25"/>
  <c r="Z74" i="25"/>
  <c r="Z78" i="25"/>
  <c r="Z83" i="25"/>
  <c r="Z87" i="25"/>
  <c r="Z102" i="25"/>
  <c r="Z116" i="25"/>
  <c r="Z123" i="25"/>
  <c r="Z129" i="25"/>
  <c r="Z137" i="25"/>
  <c r="Z77" i="25"/>
  <c r="Z88" i="25"/>
  <c r="Z103" i="25"/>
  <c r="Z114" i="25"/>
  <c r="Z121" i="25"/>
  <c r="Z79" i="25"/>
  <c r="Z92" i="25"/>
  <c r="Z96" i="25"/>
  <c r="AD291" i="25"/>
  <c r="AD274" i="25"/>
  <c r="T250" i="25"/>
  <c r="AC72" i="25"/>
  <c r="AB144" i="25"/>
  <c r="Y143" i="25"/>
  <c r="AD142" i="25"/>
  <c r="AA141" i="25"/>
  <c r="AF140" i="25"/>
  <c r="AB139" i="25"/>
  <c r="AF138" i="25"/>
  <c r="W138" i="25"/>
  <c r="AA136" i="25"/>
  <c r="AD135" i="25"/>
  <c r="Y132" i="25"/>
  <c r="AB131" i="25"/>
  <c r="AF129" i="25"/>
  <c r="Y128" i="25"/>
  <c r="Z127" i="25"/>
  <c r="AB126" i="25"/>
  <c r="AD125" i="25"/>
  <c r="AC124" i="25"/>
  <c r="AF122" i="25"/>
  <c r="AF121" i="25"/>
  <c r="AF120" i="25"/>
  <c r="AC119" i="25"/>
  <c r="AD118" i="25"/>
  <c r="AA117" i="25"/>
  <c r="AB110" i="25"/>
  <c r="AC109" i="25"/>
  <c r="Z108" i="25"/>
  <c r="Z105" i="25"/>
  <c r="AD103" i="25"/>
  <c r="W102" i="25"/>
  <c r="AA100" i="25"/>
  <c r="AB95" i="25"/>
  <c r="AF93" i="25"/>
  <c r="Y92" i="25"/>
  <c r="AC89" i="25"/>
  <c r="Z86" i="25"/>
  <c r="AD84" i="25"/>
  <c r="AB80" i="25"/>
  <c r="AC78" i="25"/>
  <c r="AD72" i="25"/>
  <c r="AA144" i="25"/>
  <c r="AF143" i="25"/>
  <c r="AC142" i="25"/>
  <c r="Z141" i="25"/>
  <c r="W140" i="25"/>
  <c r="AA139" i="25"/>
  <c r="W137" i="25"/>
  <c r="Z136" i="25"/>
  <c r="AC135" i="25"/>
  <c r="AD134" i="25"/>
  <c r="W133" i="25"/>
  <c r="AA131" i="25"/>
  <c r="AD130" i="25"/>
  <c r="Y127" i="25"/>
  <c r="AA126" i="25"/>
  <c r="AC125" i="25"/>
  <c r="AB124" i="25"/>
  <c r="AD123" i="25"/>
  <c r="AB119" i="25"/>
  <c r="Y118" i="25"/>
  <c r="Y117" i="25"/>
  <c r="W115" i="25"/>
  <c r="AD112" i="25"/>
  <c r="AD111" i="25"/>
  <c r="AA110" i="25"/>
  <c r="AB109" i="25"/>
  <c r="Y108" i="25"/>
  <c r="AF106" i="25"/>
  <c r="Y105" i="25"/>
  <c r="AC103" i="25"/>
  <c r="Z100" i="25"/>
  <c r="AD98" i="25"/>
  <c r="AA95" i="25"/>
  <c r="AB89" i="25"/>
  <c r="AF87" i="25"/>
  <c r="W86" i="25"/>
  <c r="AC84" i="25"/>
  <c r="AF82" i="25"/>
  <c r="AA80" i="25"/>
  <c r="AD74" i="25"/>
  <c r="Z300" i="25"/>
  <c r="T289" i="25"/>
  <c r="T271" i="25"/>
  <c r="AB240" i="25"/>
  <c r="W72" i="25"/>
  <c r="Z144" i="25"/>
  <c r="W143" i="25"/>
  <c r="AB142" i="25"/>
  <c r="Y141" i="25"/>
  <c r="AD140" i="25"/>
  <c r="Z139" i="25"/>
  <c r="AD138" i="25"/>
  <c r="AF137" i="25"/>
  <c r="Y136" i="25"/>
  <c r="Z135" i="25"/>
  <c r="AC134" i="25"/>
  <c r="AF133" i="25"/>
  <c r="W132" i="25"/>
  <c r="Z131" i="25"/>
  <c r="AA130" i="25"/>
  <c r="AD129" i="25"/>
  <c r="Z126" i="25"/>
  <c r="Y125" i="25"/>
  <c r="AA124" i="25"/>
  <c r="AC123" i="25"/>
  <c r="AB122" i="25"/>
  <c r="AC121" i="25"/>
  <c r="Z120" i="25"/>
  <c r="AA119" i="25"/>
  <c r="AF113" i="25"/>
  <c r="AC112" i="25"/>
  <c r="AC111" i="25"/>
  <c r="Z110" i="25"/>
  <c r="W109" i="25"/>
  <c r="AB103" i="25"/>
  <c r="AF101" i="25"/>
  <c r="Y100" i="25"/>
  <c r="AC98" i="25"/>
  <c r="Z95" i="25"/>
  <c r="AD93" i="25"/>
  <c r="AA89" i="25"/>
  <c r="AB84" i="25"/>
  <c r="Z80" i="25"/>
  <c r="AF78" i="25"/>
  <c r="AF86" i="25"/>
  <c r="AF95" i="25"/>
  <c r="AF103" i="25"/>
  <c r="AF111" i="25"/>
  <c r="AF119" i="25"/>
  <c r="AF74" i="25"/>
  <c r="AF83" i="25"/>
  <c r="AF92" i="25"/>
  <c r="AF100" i="25"/>
  <c r="AF76" i="25"/>
  <c r="AF80" i="25"/>
  <c r="AF84" i="25"/>
  <c r="AF99" i="25"/>
  <c r="AF107" i="25"/>
  <c r="AF114" i="25"/>
  <c r="AF126" i="25"/>
  <c r="AF134" i="25"/>
  <c r="AF85" i="25"/>
  <c r="AF89" i="25"/>
  <c r="AF104" i="25"/>
  <c r="AF112" i="25"/>
  <c r="AF124" i="25"/>
  <c r="AF131" i="25"/>
  <c r="AF90" i="25"/>
  <c r="AF105" i="25"/>
  <c r="AF110" i="25"/>
  <c r="AF117" i="25"/>
  <c r="AF81" i="25"/>
  <c r="AF79" i="25"/>
  <c r="AF94" i="25"/>
  <c r="AF98" i="25"/>
  <c r="AB298" i="25"/>
  <c r="Z288" i="25"/>
  <c r="Z268" i="25"/>
  <c r="AB239" i="25"/>
  <c r="AF72" i="25"/>
  <c r="Y144" i="25"/>
  <c r="AD143" i="25"/>
  <c r="AA142" i="25"/>
  <c r="AF141" i="25"/>
  <c r="AC140" i="25"/>
  <c r="Y139" i="25"/>
  <c r="AC138" i="25"/>
  <c r="Y135" i="25"/>
  <c r="AB134" i="25"/>
  <c r="AF132" i="25"/>
  <c r="Y131" i="25"/>
  <c r="Z130" i="25"/>
  <c r="AC129" i="25"/>
  <c r="AF128" i="25"/>
  <c r="W127" i="25"/>
  <c r="Y126" i="25"/>
  <c r="Z124" i="25"/>
  <c r="AA123" i="25"/>
  <c r="AA122" i="25"/>
  <c r="AB121" i="25"/>
  <c r="Y120" i="25"/>
  <c r="Z119" i="25"/>
  <c r="W118" i="25"/>
  <c r="AD114" i="25"/>
  <c r="AB112" i="25"/>
  <c r="Y111" i="25"/>
  <c r="Y110" i="25"/>
  <c r="AD106" i="25"/>
  <c r="AA103" i="25"/>
  <c r="AB98" i="25"/>
  <c r="AF96" i="25"/>
  <c r="W95" i="25"/>
  <c r="AC93" i="25"/>
  <c r="Y84" i="25"/>
  <c r="W82" i="25"/>
  <c r="AF73" i="25"/>
  <c r="AD80" i="25"/>
  <c r="AD88" i="25"/>
  <c r="AD97" i="25"/>
  <c r="AD105" i="25"/>
  <c r="AD113" i="25"/>
  <c r="AD121" i="25"/>
  <c r="AD77" i="25"/>
  <c r="AD85" i="25"/>
  <c r="AD94" i="25"/>
  <c r="AD102" i="25"/>
  <c r="AD78" i="25"/>
  <c r="AD90" i="25"/>
  <c r="AD95" i="25"/>
  <c r="AD110" i="25"/>
  <c r="AD117" i="25"/>
  <c r="AD124" i="25"/>
  <c r="AD128" i="25"/>
  <c r="AD136" i="25"/>
  <c r="AD81" i="25"/>
  <c r="AD96" i="25"/>
  <c r="AD100" i="25"/>
  <c r="AD115" i="25"/>
  <c r="AD122" i="25"/>
  <c r="AD133" i="25"/>
  <c r="AD82" i="25"/>
  <c r="AD86" i="25"/>
  <c r="AD101" i="25"/>
  <c r="AD108" i="25"/>
  <c r="AD120" i="25"/>
  <c r="AD73" i="25"/>
  <c r="AD89" i="25"/>
  <c r="AD104" i="25"/>
  <c r="AB297" i="25"/>
  <c r="AC283" i="25"/>
  <c r="AC266" i="25"/>
  <c r="Y72" i="25"/>
  <c r="AF144" i="25"/>
  <c r="AC143" i="25"/>
  <c r="Z142" i="25"/>
  <c r="W141" i="25"/>
  <c r="AB140" i="25"/>
  <c r="AA138" i="25"/>
  <c r="AD137" i="25"/>
  <c r="AA134" i="25"/>
  <c r="AB133" i="25"/>
  <c r="Y130" i="25"/>
  <c r="AB129" i="25"/>
  <c r="AC128" i="25"/>
  <c r="AF127" i="25"/>
  <c r="W125" i="25"/>
  <c r="Y124" i="25"/>
  <c r="Z122" i="25"/>
  <c r="AA121" i="25"/>
  <c r="AF116" i="25"/>
  <c r="AF115" i="25"/>
  <c r="AC114" i="25"/>
  <c r="Z113" i="25"/>
  <c r="Z112" i="25"/>
  <c r="W111" i="25"/>
  <c r="AD107" i="25"/>
  <c r="W106" i="25"/>
  <c r="AC104" i="25"/>
  <c r="AD99" i="25"/>
  <c r="Y96" i="25"/>
  <c r="Z90" i="25"/>
  <c r="AF88" i="25"/>
  <c r="W87" i="25"/>
  <c r="AA85" i="25"/>
  <c r="AD79" i="25"/>
  <c r="AA233" i="25"/>
  <c r="AA281" i="25"/>
  <c r="AB233" i="25"/>
  <c r="AA300" i="25"/>
  <c r="AA298" i="25"/>
  <c r="AB295" i="25"/>
  <c r="AB293" i="25"/>
  <c r="T291" i="25"/>
  <c r="AA288" i="25"/>
  <c r="AB283" i="25"/>
  <c r="Z281" i="25"/>
  <c r="AC277" i="25"/>
  <c r="AC274" i="25"/>
  <c r="AC270" i="25"/>
  <c r="AB266" i="25"/>
  <c r="AA263" i="25"/>
  <c r="AC254" i="25"/>
  <c r="T247" i="25"/>
  <c r="AC240" i="25"/>
  <c r="AC233" i="25"/>
  <c r="T298" i="25"/>
  <c r="AA295" i="25"/>
  <c r="T293" i="25"/>
  <c r="AC290" i="25"/>
  <c r="AD280" i="25"/>
  <c r="AA277" i="25"/>
  <c r="T274" i="25"/>
  <c r="T270" i="25"/>
  <c r="T266" i="25"/>
  <c r="AA262" i="25"/>
  <c r="AD253" i="25"/>
  <c r="AD246" i="25"/>
  <c r="AD301" i="25"/>
  <c r="T300" i="25"/>
  <c r="T295" i="25"/>
  <c r="AC292" i="25"/>
  <c r="AD287" i="25"/>
  <c r="T283" i="25"/>
  <c r="AC280" i="25"/>
  <c r="AD276" i="25"/>
  <c r="AA273" i="25"/>
  <c r="AA268" i="25"/>
  <c r="AD265" i="25"/>
  <c r="AC253" i="25"/>
  <c r="AA246" i="25"/>
  <c r="AC301" i="25"/>
  <c r="AD299" i="25"/>
  <c r="AA297" i="25"/>
  <c r="AA294" i="25"/>
  <c r="AA290" i="25"/>
  <c r="AC287" i="25"/>
  <c r="AD282" i="25"/>
  <c r="AC275" i="25"/>
  <c r="T265" i="25"/>
  <c r="AC258" i="25"/>
  <c r="AC252" i="25"/>
  <c r="AD245" i="25"/>
  <c r="Z239" i="25"/>
  <c r="AB301" i="25"/>
  <c r="Y299" i="25"/>
  <c r="Z297" i="25"/>
  <c r="Z294" i="25"/>
  <c r="AA292" i="25"/>
  <c r="AD289" i="25"/>
  <c r="AB287" i="25"/>
  <c r="AC282" i="25"/>
  <c r="T280" i="25"/>
  <c r="AB275" i="25"/>
  <c r="AD271" i="25"/>
  <c r="AD267" i="25"/>
  <c r="AD264" i="25"/>
  <c r="AB258" i="25"/>
  <c r="AA252" i="25"/>
  <c r="AB245" i="25"/>
  <c r="T237" i="25"/>
  <c r="T233" i="25"/>
  <c r="T301" i="25"/>
  <c r="AD298" i="25"/>
  <c r="AD296" i="25"/>
  <c r="Y294" i="25"/>
  <c r="Z292" i="25"/>
  <c r="AC289" i="25"/>
  <c r="AA287" i="25"/>
  <c r="T282" i="25"/>
  <c r="AA279" i="25"/>
  <c r="AA275" i="25"/>
  <c r="AB271" i="25"/>
  <c r="AB267" i="25"/>
  <c r="AA264" i="25"/>
  <c r="AB257" i="25"/>
  <c r="Z252" i="25"/>
  <c r="AA245" i="25"/>
  <c r="AD235" i="25"/>
  <c r="Z233" i="25"/>
  <c r="AC300" i="25"/>
  <c r="AC298" i="25"/>
  <c r="AC296" i="25"/>
  <c r="AD293" i="25"/>
  <c r="T292" i="25"/>
  <c r="AB289" i="25"/>
  <c r="AB281" i="25"/>
  <c r="Z279" i="25"/>
  <c r="Z275" i="25"/>
  <c r="AA271" i="25"/>
  <c r="AA267" i="25"/>
  <c r="Z257" i="25"/>
  <c r="Z251" i="25"/>
  <c r="AA244" i="25"/>
  <c r="AC235" i="25"/>
  <c r="T234" i="25"/>
  <c r="T242" i="25"/>
  <c r="T252" i="25"/>
  <c r="T260" i="25"/>
  <c r="T268" i="25"/>
  <c r="T277" i="25"/>
  <c r="T288" i="25"/>
  <c r="T236" i="25"/>
  <c r="T244" i="25"/>
  <c r="T254" i="25"/>
  <c r="T262" i="25"/>
  <c r="T238" i="25"/>
  <c r="T246" i="25"/>
  <c r="T256" i="25"/>
  <c r="T264" i="25"/>
  <c r="T235" i="25"/>
  <c r="T243" i="25"/>
  <c r="T253" i="25"/>
  <c r="T261" i="25"/>
  <c r="AD240" i="25"/>
  <c r="AD250" i="25"/>
  <c r="AD258" i="25"/>
  <c r="AD266" i="25"/>
  <c r="AD275" i="25"/>
  <c r="AD285" i="25"/>
  <c r="AD234" i="25"/>
  <c r="AD242" i="25"/>
  <c r="AD252" i="25"/>
  <c r="AD260" i="25"/>
  <c r="AD236" i="25"/>
  <c r="AD244" i="25"/>
  <c r="AD254" i="25"/>
  <c r="AD262" i="25"/>
  <c r="AD270" i="25"/>
  <c r="AD241" i="25"/>
  <c r="AD251" i="25"/>
  <c r="AD259" i="25"/>
  <c r="Y233" i="25"/>
  <c r="AF301" i="25"/>
  <c r="U300" i="25"/>
  <c r="Z299" i="25"/>
  <c r="T297" i="25"/>
  <c r="Y296" i="25"/>
  <c r="AD295" i="25"/>
  <c r="AF293" i="25"/>
  <c r="U292" i="25"/>
  <c r="Y291" i="25"/>
  <c r="T290" i="25"/>
  <c r="Z285" i="25"/>
  <c r="AD283" i="25"/>
  <c r="U283" i="25"/>
  <c r="Y282" i="25"/>
  <c r="AF280" i="25"/>
  <c r="Z276" i="25"/>
  <c r="T275" i="25"/>
  <c r="AB273" i="25"/>
  <c r="AF271" i="25"/>
  <c r="Z269" i="25"/>
  <c r="AC268" i="25"/>
  <c r="T267" i="25"/>
  <c r="AF263" i="25"/>
  <c r="AC262" i="25"/>
  <c r="Z261" i="25"/>
  <c r="T259" i="25"/>
  <c r="AD257" i="25"/>
  <c r="AA256" i="25"/>
  <c r="U254" i="25"/>
  <c r="AB251" i="25"/>
  <c r="Y250" i="25"/>
  <c r="AC244" i="25"/>
  <c r="T241" i="25"/>
  <c r="AD239" i="25"/>
  <c r="U236" i="25"/>
  <c r="AF238" i="25"/>
  <c r="AF246" i="25"/>
  <c r="AF256" i="25"/>
  <c r="AF264" i="25"/>
  <c r="AF273" i="25"/>
  <c r="AF282" i="25"/>
  <c r="AF240" i="25"/>
  <c r="AF250" i="25"/>
  <c r="AF258" i="25"/>
  <c r="AF234" i="25"/>
  <c r="AF242" i="25"/>
  <c r="AF252" i="25"/>
  <c r="AF260" i="25"/>
  <c r="AF268" i="25"/>
  <c r="AF239" i="25"/>
  <c r="AF247" i="25"/>
  <c r="AF257" i="25"/>
  <c r="AF296" i="25"/>
  <c r="U295" i="25"/>
  <c r="AF289" i="25"/>
  <c r="U287" i="25"/>
  <c r="Y285" i="25"/>
  <c r="U277" i="25"/>
  <c r="AF274" i="25"/>
  <c r="Y269" i="25"/>
  <c r="AF266" i="25"/>
  <c r="U266" i="25"/>
  <c r="U260" i="25"/>
  <c r="Y256" i="25"/>
  <c r="AF253" i="25"/>
  <c r="Y238" i="25"/>
  <c r="AF235" i="25"/>
  <c r="U237" i="25"/>
  <c r="U245" i="25"/>
  <c r="U255" i="25"/>
  <c r="U263" i="25"/>
  <c r="U271" i="25"/>
  <c r="U281" i="25"/>
  <c r="U291" i="25"/>
  <c r="U234" i="25"/>
  <c r="U239" i="25"/>
  <c r="U247" i="25"/>
  <c r="U257" i="25"/>
  <c r="U265" i="25"/>
  <c r="U241" i="25"/>
  <c r="U251" i="25"/>
  <c r="U259" i="25"/>
  <c r="U267" i="25"/>
  <c r="U238" i="25"/>
  <c r="U246" i="25"/>
  <c r="U256" i="25"/>
  <c r="U264" i="25"/>
  <c r="U235" i="25"/>
  <c r="AF299" i="25"/>
  <c r="U298" i="25"/>
  <c r="AF291" i="25"/>
  <c r="U289" i="25"/>
  <c r="Y288" i="25"/>
  <c r="U280" i="25"/>
  <c r="Y279" i="25"/>
  <c r="AF276" i="25"/>
  <c r="AF270" i="25"/>
  <c r="U270" i="25"/>
  <c r="Y262" i="25"/>
  <c r="AF259" i="25"/>
  <c r="U250" i="25"/>
  <c r="AF241" i="25"/>
  <c r="Y241" i="25"/>
  <c r="Y251" i="25"/>
  <c r="Y259" i="25"/>
  <c r="Y267" i="25"/>
  <c r="Y276" i="25"/>
  <c r="Y287" i="25"/>
  <c r="Y235" i="25"/>
  <c r="Y243" i="25"/>
  <c r="Y253" i="25"/>
  <c r="Y261" i="25"/>
  <c r="Y237" i="25"/>
  <c r="Y245" i="25"/>
  <c r="Y255" i="25"/>
  <c r="Y263" i="25"/>
  <c r="Y271" i="25"/>
  <c r="Y234" i="25"/>
  <c r="Y242" i="25"/>
  <c r="Y252" i="25"/>
  <c r="Y260" i="25"/>
  <c r="U301" i="25"/>
  <c r="Y297" i="25"/>
  <c r="AF294" i="25"/>
  <c r="U293" i="25"/>
  <c r="Y290" i="25"/>
  <c r="AF285" i="25"/>
  <c r="U282" i="25"/>
  <c r="Y281" i="25"/>
  <c r="U274" i="25"/>
  <c r="Y273" i="25"/>
  <c r="Y268" i="25"/>
  <c r="AF265" i="25"/>
  <c r="U261" i="25"/>
  <c r="Y257" i="25"/>
  <c r="AF254" i="25"/>
  <c r="U243" i="25"/>
  <c r="Y239" i="25"/>
  <c r="AF236" i="25"/>
  <c r="Z236" i="25"/>
  <c r="Z244" i="25"/>
  <c r="Z254" i="25"/>
  <c r="Z262" i="25"/>
  <c r="Z270" i="25"/>
  <c r="Z280" i="25"/>
  <c r="Z290" i="25"/>
  <c r="Z238" i="25"/>
  <c r="Z246" i="25"/>
  <c r="Z256" i="25"/>
  <c r="Z264" i="25"/>
  <c r="Z240" i="25"/>
  <c r="Z250" i="25"/>
  <c r="Z258" i="25"/>
  <c r="Z266" i="25"/>
  <c r="Z237" i="25"/>
  <c r="Z245" i="25"/>
  <c r="Z255" i="25"/>
  <c r="Z263" i="25"/>
  <c r="Z234" i="25"/>
  <c r="U233" i="25"/>
  <c r="Y300" i="25"/>
  <c r="AF297" i="25"/>
  <c r="U296" i="25"/>
  <c r="Z295" i="25"/>
  <c r="Y292" i="25"/>
  <c r="AF288" i="25"/>
  <c r="U285" i="25"/>
  <c r="Y283" i="25"/>
  <c r="AF279" i="25"/>
  <c r="Z277" i="25"/>
  <c r="U276" i="25"/>
  <c r="Y275" i="25"/>
  <c r="AF269" i="25"/>
  <c r="U269" i="25"/>
  <c r="Z267" i="25"/>
  <c r="U262" i="25"/>
  <c r="Y258" i="25"/>
  <c r="AF255" i="25"/>
  <c r="Z253" i="25"/>
  <c r="T251" i="25"/>
  <c r="AD247" i="25"/>
  <c r="U244" i="25"/>
  <c r="Y240" i="25"/>
  <c r="AF237" i="25"/>
  <c r="AC236" i="25"/>
  <c r="Z235" i="25"/>
  <c r="AA239" i="25"/>
  <c r="AA247" i="25"/>
  <c r="AA257" i="25"/>
  <c r="AA265" i="25"/>
  <c r="AA274" i="25"/>
  <c r="AA283" i="25"/>
  <c r="AA241" i="25"/>
  <c r="AA251" i="25"/>
  <c r="AA259" i="25"/>
  <c r="AA235" i="25"/>
  <c r="AA243" i="25"/>
  <c r="AA253" i="25"/>
  <c r="AA261" i="25"/>
  <c r="AA269" i="25"/>
  <c r="AA240" i="25"/>
  <c r="AA250" i="25"/>
  <c r="AA258" i="25"/>
  <c r="AA234" i="25"/>
  <c r="AD233" i="25"/>
  <c r="AA301" i="25"/>
  <c r="AF300" i="25"/>
  <c r="AC299" i="25"/>
  <c r="U299" i="25"/>
  <c r="Z298" i="25"/>
  <c r="AB296" i="25"/>
  <c r="T296" i="25"/>
  <c r="Y295" i="25"/>
  <c r="AD294" i="25"/>
  <c r="AA293" i="25"/>
  <c r="AF292" i="25"/>
  <c r="AB291" i="25"/>
  <c r="AF290" i="25"/>
  <c r="AA289" i="25"/>
  <c r="Z287" i="25"/>
  <c r="AC285" i="25"/>
  <c r="T285" i="25"/>
  <c r="AB282" i="25"/>
  <c r="AF281" i="25"/>
  <c r="AA280" i="25"/>
  <c r="AD279" i="25"/>
  <c r="U279" i="25"/>
  <c r="Y277" i="25"/>
  <c r="AC276" i="25"/>
  <c r="T276" i="25"/>
  <c r="AB274" i="25"/>
  <c r="Z271" i="25"/>
  <c r="AB270" i="25"/>
  <c r="AD269" i="25"/>
  <c r="T269" i="25"/>
  <c r="AA266" i="25"/>
  <c r="AB265" i="25"/>
  <c r="Y264" i="25"/>
  <c r="AF261" i="25"/>
  <c r="AC260" i="25"/>
  <c r="Z259" i="25"/>
  <c r="T257" i="25"/>
  <c r="AD255" i="25"/>
  <c r="AA254" i="25"/>
  <c r="U252" i="25"/>
  <c r="Y246" i="25"/>
  <c r="AF243" i="25"/>
  <c r="AC242" i="25"/>
  <c r="Z241" i="25"/>
  <c r="T239" i="25"/>
  <c r="AD237" i="25"/>
  <c r="AA236" i="25"/>
  <c r="AB234" i="25"/>
  <c r="AB242" i="25"/>
  <c r="AB252" i="25"/>
  <c r="AB260" i="25"/>
  <c r="AB268" i="25"/>
  <c r="AB277" i="25"/>
  <c r="AB288" i="25"/>
  <c r="AB236" i="25"/>
  <c r="AB244" i="25"/>
  <c r="AB254" i="25"/>
  <c r="AB262" i="25"/>
  <c r="AB238" i="25"/>
  <c r="AB246" i="25"/>
  <c r="AB256" i="25"/>
  <c r="AB264" i="25"/>
  <c r="AB235" i="25"/>
  <c r="AB243" i="25"/>
  <c r="AB253" i="25"/>
  <c r="AB261" i="25"/>
  <c r="Z301" i="25"/>
  <c r="AB299" i="25"/>
  <c r="T299" i="25"/>
  <c r="Y298" i="25"/>
  <c r="AD297" i="25"/>
  <c r="AA296" i="25"/>
  <c r="AF295" i="25"/>
  <c r="AC294" i="25"/>
  <c r="U294" i="25"/>
  <c r="Z293" i="25"/>
  <c r="AA291" i="25"/>
  <c r="Z289" i="25"/>
  <c r="AD288" i="25"/>
  <c r="U288" i="25"/>
  <c r="AB285" i="25"/>
  <c r="AF283" i="25"/>
  <c r="AA282" i="25"/>
  <c r="Y280" i="25"/>
  <c r="AC279" i="25"/>
  <c r="T279" i="25"/>
  <c r="AB276" i="25"/>
  <c r="AF275" i="25"/>
  <c r="Z274" i="25"/>
  <c r="AD273" i="25"/>
  <c r="U273" i="25"/>
  <c r="AA270" i="25"/>
  <c r="AC269" i="25"/>
  <c r="U268" i="25"/>
  <c r="Y266" i="25"/>
  <c r="Z265" i="25"/>
  <c r="T263" i="25"/>
  <c r="AD261" i="25"/>
  <c r="AA260" i="25"/>
  <c r="U258" i="25"/>
  <c r="AB255" i="25"/>
  <c r="Y254" i="25"/>
  <c r="AF251" i="25"/>
  <c r="Z247" i="25"/>
  <c r="T245" i="25"/>
  <c r="AD243" i="25"/>
  <c r="AA242" i="25"/>
  <c r="U240" i="25"/>
  <c r="AB237" i="25"/>
  <c r="Y236" i="25"/>
  <c r="AC237" i="25"/>
  <c r="AC245" i="25"/>
  <c r="AC255" i="25"/>
  <c r="AC263" i="25"/>
  <c r="AC271" i="25"/>
  <c r="AC281" i="25"/>
  <c r="AC291" i="25"/>
  <c r="AC234" i="25"/>
  <c r="AC239" i="25"/>
  <c r="AC247" i="25"/>
  <c r="AC257" i="25"/>
  <c r="AC265" i="25"/>
  <c r="AC241" i="25"/>
  <c r="AC251" i="25"/>
  <c r="AC259" i="25"/>
  <c r="AC267" i="25"/>
  <c r="AC238" i="25"/>
  <c r="AC246" i="25"/>
  <c r="AC256" i="25"/>
  <c r="AC264" i="25"/>
  <c r="AF233" i="25"/>
  <c r="Y301" i="25"/>
  <c r="AD300" i="25"/>
  <c r="AA299" i="25"/>
  <c r="AF298" i="25"/>
  <c r="AC297" i="25"/>
  <c r="U297" i="25"/>
  <c r="Z296" i="25"/>
  <c r="AB294" i="25"/>
  <c r="T294" i="25"/>
  <c r="Y293" i="25"/>
  <c r="AD292" i="25"/>
  <c r="Z291" i="25"/>
  <c r="AD290" i="25"/>
  <c r="U290" i="25"/>
  <c r="Y289" i="25"/>
  <c r="AC288" i="25"/>
  <c r="AF287" i="25"/>
  <c r="AA285" i="25"/>
  <c r="Z282" i="25"/>
  <c r="AD281" i="25"/>
  <c r="T281" i="25"/>
  <c r="AB279" i="25"/>
  <c r="AF277" i="25"/>
  <c r="AA276" i="25"/>
  <c r="U275" i="25"/>
  <c r="Y274" i="25"/>
  <c r="AC273" i="25"/>
  <c r="T273" i="25"/>
  <c r="Y270" i="25"/>
  <c r="AB269" i="25"/>
  <c r="AD268" i="25"/>
  <c r="AF267" i="25"/>
  <c r="Y265" i="25"/>
  <c r="AF262" i="25"/>
  <c r="AC261" i="25"/>
  <c r="Z260" i="25"/>
  <c r="T258" i="25"/>
  <c r="AD256" i="25"/>
  <c r="AA255" i="25"/>
  <c r="U253" i="25"/>
  <c r="AB250" i="25"/>
  <c r="Y247" i="25"/>
  <c r="AF244" i="25"/>
  <c r="AC243" i="25"/>
  <c r="Z242" i="25"/>
  <c r="T240" i="25"/>
  <c r="AD238" i="25"/>
  <c r="AA237" i="25"/>
  <c r="AC3" i="25"/>
  <c r="Y68" i="25"/>
  <c r="AF65" i="25"/>
  <c r="AD61" i="25"/>
  <c r="AD54" i="25"/>
  <c r="AF44" i="25"/>
  <c r="AD33" i="25"/>
  <c r="AF22" i="25"/>
  <c r="AD16" i="25"/>
  <c r="AF3" i="25"/>
  <c r="W68" i="25"/>
  <c r="AD65" i="25"/>
  <c r="Y60" i="25"/>
  <c r="AC54" i="25"/>
  <c r="AA44" i="25"/>
  <c r="AC33" i="25"/>
  <c r="AA22" i="25"/>
  <c r="AC16" i="25"/>
  <c r="AF71" i="25"/>
  <c r="AF67" i="25"/>
  <c r="AC64" i="25"/>
  <c r="AF57" i="25"/>
  <c r="Y54" i="25"/>
  <c r="AF42" i="25"/>
  <c r="Y33" i="25"/>
  <c r="AF21" i="25"/>
  <c r="Y16" i="25"/>
  <c r="Y71" i="25"/>
  <c r="AD67" i="25"/>
  <c r="AA64" i="25"/>
  <c r="AD57" i="25"/>
  <c r="AF51" i="25"/>
  <c r="AC42" i="25"/>
  <c r="AF29" i="25"/>
  <c r="AC21" i="25"/>
  <c r="AF13" i="25"/>
  <c r="AD70" i="25"/>
  <c r="AC67" i="25"/>
  <c r="AF63" i="25"/>
  <c r="Y57" i="25"/>
  <c r="AC50" i="25"/>
  <c r="AC41" i="25"/>
  <c r="AC28" i="25"/>
  <c r="AC20" i="25"/>
  <c r="AC12" i="25"/>
  <c r="AC70" i="25"/>
  <c r="AB67" i="25"/>
  <c r="Y63" i="25"/>
  <c r="AC56" i="25"/>
  <c r="Y47" i="25"/>
  <c r="Y41" i="25"/>
  <c r="Y25" i="25"/>
  <c r="Y20" i="25"/>
  <c r="Y7" i="25"/>
  <c r="Y70" i="25"/>
  <c r="AC66" i="25"/>
  <c r="W63" i="25"/>
  <c r="AA56" i="25"/>
  <c r="Y46" i="25"/>
  <c r="AF34" i="25"/>
  <c r="Y24" i="25"/>
  <c r="AF17" i="25"/>
  <c r="Y6" i="25"/>
  <c r="Y3" i="25"/>
  <c r="AF68" i="25"/>
  <c r="Y66" i="25"/>
  <c r="AF54" i="25"/>
  <c r="AD45" i="25"/>
  <c r="AB34" i="25"/>
  <c r="AB17" i="25"/>
  <c r="AF4" i="25"/>
  <c r="T4" i="25"/>
  <c r="T14" i="25"/>
  <c r="T22" i="25"/>
  <c r="T30" i="25"/>
  <c r="T44" i="25"/>
  <c r="T52" i="25"/>
  <c r="T60" i="25"/>
  <c r="T11" i="25"/>
  <c r="T19" i="25"/>
  <c r="T27" i="25"/>
  <c r="T36" i="25"/>
  <c r="T49" i="25"/>
  <c r="T57" i="25"/>
  <c r="T6" i="25"/>
  <c r="T16" i="25"/>
  <c r="T24" i="25"/>
  <c r="T33" i="25"/>
  <c r="T46" i="25"/>
  <c r="T54" i="25"/>
  <c r="T12" i="25"/>
  <c r="T20" i="25"/>
  <c r="T28" i="25"/>
  <c r="T41" i="25"/>
  <c r="T50" i="25"/>
  <c r="T21" i="25"/>
  <c r="T42" i="25"/>
  <c r="T55" i="25"/>
  <c r="T58" i="25"/>
  <c r="T68" i="25"/>
  <c r="T10" i="25"/>
  <c r="T26" i="25"/>
  <c r="T48" i="25"/>
  <c r="T63" i="25"/>
  <c r="T65" i="25"/>
  <c r="T15" i="25"/>
  <c r="T31" i="25"/>
  <c r="T53" i="25"/>
  <c r="T70" i="25"/>
  <c r="T25" i="25"/>
  <c r="T47" i="25"/>
  <c r="T7" i="25"/>
  <c r="T13" i="25"/>
  <c r="T29" i="25"/>
  <c r="T51" i="25"/>
  <c r="T64" i="25"/>
  <c r="T18" i="25"/>
  <c r="T35" i="25"/>
  <c r="T62" i="25"/>
  <c r="T69" i="25"/>
  <c r="T5" i="25"/>
  <c r="T23" i="25"/>
  <c r="T45" i="25"/>
  <c r="T66" i="25"/>
  <c r="T17" i="25"/>
  <c r="T34" i="25"/>
  <c r="T56" i="25"/>
  <c r="T59" i="25"/>
  <c r="T71" i="25"/>
  <c r="T3" i="25"/>
  <c r="T67" i="25"/>
  <c r="U7" i="25"/>
  <c r="U17" i="25"/>
  <c r="U25" i="25"/>
  <c r="U34" i="25"/>
  <c r="U47" i="25"/>
  <c r="U55" i="25"/>
  <c r="U4" i="25"/>
  <c r="U14" i="25"/>
  <c r="U22" i="25"/>
  <c r="U30" i="25"/>
  <c r="U44" i="25"/>
  <c r="U52" i="25"/>
  <c r="U60" i="25"/>
  <c r="U11" i="25"/>
  <c r="U19" i="25"/>
  <c r="U27" i="25"/>
  <c r="U36" i="25"/>
  <c r="U49" i="25"/>
  <c r="U57" i="25"/>
  <c r="U5" i="25"/>
  <c r="U15" i="25"/>
  <c r="U23" i="25"/>
  <c r="U31" i="25"/>
  <c r="U45" i="25"/>
  <c r="U53" i="25"/>
  <c r="U16" i="25"/>
  <c r="U33" i="25"/>
  <c r="U54" i="25"/>
  <c r="U56" i="25"/>
  <c r="U59" i="25"/>
  <c r="U71" i="25"/>
  <c r="U21" i="25"/>
  <c r="U42" i="25"/>
  <c r="U58" i="25"/>
  <c r="U68" i="25"/>
  <c r="U10" i="25"/>
  <c r="U26" i="25"/>
  <c r="U48" i="25"/>
  <c r="U63" i="25"/>
  <c r="U65" i="25"/>
  <c r="U20" i="25"/>
  <c r="U41" i="25"/>
  <c r="U6" i="25"/>
  <c r="U24" i="25"/>
  <c r="U46" i="25"/>
  <c r="U61" i="25"/>
  <c r="U67" i="25"/>
  <c r="U13" i="25"/>
  <c r="U29" i="25"/>
  <c r="U51" i="25"/>
  <c r="U64" i="25"/>
  <c r="U18" i="25"/>
  <c r="U35" i="25"/>
  <c r="U62" i="25"/>
  <c r="U69" i="25"/>
  <c r="U12" i="25"/>
  <c r="U28" i="25"/>
  <c r="U50" i="25"/>
  <c r="U66" i="25"/>
  <c r="U3" i="25"/>
  <c r="W5" i="25"/>
  <c r="W15" i="25"/>
  <c r="W23" i="25"/>
  <c r="W31" i="25"/>
  <c r="W45" i="25"/>
  <c r="W53" i="25"/>
  <c r="W61" i="25"/>
  <c r="W12" i="25"/>
  <c r="W20" i="25"/>
  <c r="W28" i="25"/>
  <c r="W41" i="25"/>
  <c r="W50" i="25"/>
  <c r="W58" i="25"/>
  <c r="W7" i="25"/>
  <c r="W17" i="25"/>
  <c r="W25" i="25"/>
  <c r="W34" i="25"/>
  <c r="W47" i="25"/>
  <c r="W55" i="25"/>
  <c r="W13" i="25"/>
  <c r="W21" i="25"/>
  <c r="W29" i="25"/>
  <c r="W42" i="25"/>
  <c r="W51" i="25"/>
  <c r="W4" i="25"/>
  <c r="W22" i="25"/>
  <c r="W44" i="25"/>
  <c r="W62" i="25"/>
  <c r="W69" i="25"/>
  <c r="W11" i="25"/>
  <c r="W27" i="25"/>
  <c r="W49" i="25"/>
  <c r="W57" i="25"/>
  <c r="W66" i="25"/>
  <c r="W16" i="25"/>
  <c r="W33" i="25"/>
  <c r="W54" i="25"/>
  <c r="W56" i="25"/>
  <c r="W59" i="25"/>
  <c r="W71" i="25"/>
  <c r="W26" i="25"/>
  <c r="W48" i="25"/>
  <c r="W10" i="25"/>
  <c r="W14" i="25"/>
  <c r="W30" i="25"/>
  <c r="W52" i="25"/>
  <c r="W65" i="25"/>
  <c r="W19" i="25"/>
  <c r="W36" i="25"/>
  <c r="W70" i="25"/>
  <c r="W3" i="25"/>
  <c r="W6" i="25"/>
  <c r="W24" i="25"/>
  <c r="W46" i="25"/>
  <c r="W67" i="25"/>
  <c r="W18" i="25"/>
  <c r="W35" i="25"/>
  <c r="W64" i="25"/>
  <c r="U70" i="25"/>
  <c r="T61" i="25"/>
  <c r="Z6" i="25"/>
  <c r="Z16" i="25"/>
  <c r="Z24" i="25"/>
  <c r="Z33" i="25"/>
  <c r="Z46" i="25"/>
  <c r="Z54" i="25"/>
  <c r="Z13" i="25"/>
  <c r="Z21" i="25"/>
  <c r="Z29" i="25"/>
  <c r="Z42" i="25"/>
  <c r="Z51" i="25"/>
  <c r="Z59" i="25"/>
  <c r="Z10" i="25"/>
  <c r="Z18" i="25"/>
  <c r="Z26" i="25"/>
  <c r="Z35" i="25"/>
  <c r="Z48" i="25"/>
  <c r="Z56" i="25"/>
  <c r="Z4" i="25"/>
  <c r="Z14" i="25"/>
  <c r="Z22" i="25"/>
  <c r="Z30" i="25"/>
  <c r="Z44" i="25"/>
  <c r="Z52" i="25"/>
  <c r="Z5" i="25"/>
  <c r="Z23" i="25"/>
  <c r="Z45" i="25"/>
  <c r="Z70" i="25"/>
  <c r="Z12" i="25"/>
  <c r="Z28" i="25"/>
  <c r="Z50" i="25"/>
  <c r="Z67" i="25"/>
  <c r="Z17" i="25"/>
  <c r="Z34" i="25"/>
  <c r="Z64" i="25"/>
  <c r="Z3" i="25"/>
  <c r="Z27" i="25"/>
  <c r="Z49" i="25"/>
  <c r="Z55" i="25"/>
  <c r="Z58" i="25"/>
  <c r="Z11" i="25"/>
  <c r="Z15" i="25"/>
  <c r="Z31" i="25"/>
  <c r="Z53" i="25"/>
  <c r="Z57" i="25"/>
  <c r="Z66" i="25"/>
  <c r="Z20" i="25"/>
  <c r="Z41" i="25"/>
  <c r="Z71" i="25"/>
  <c r="Z7" i="25"/>
  <c r="Z25" i="25"/>
  <c r="Z47" i="25"/>
  <c r="Z60" i="25"/>
  <c r="Z63" i="25"/>
  <c r="Z68" i="25"/>
  <c r="Z19" i="25"/>
  <c r="Z36" i="25"/>
  <c r="Z61" i="25"/>
  <c r="Z65" i="25"/>
  <c r="Z69" i="25"/>
  <c r="AD12" i="25"/>
  <c r="AD20" i="25"/>
  <c r="AD28" i="25"/>
  <c r="AD41" i="25"/>
  <c r="AD50" i="25"/>
  <c r="AD58" i="25"/>
  <c r="AD7" i="25"/>
  <c r="AD17" i="25"/>
  <c r="AD25" i="25"/>
  <c r="AD34" i="25"/>
  <c r="AD47" i="25"/>
  <c r="AD55" i="25"/>
  <c r="AD63" i="25"/>
  <c r="AD4" i="25"/>
  <c r="AD14" i="25"/>
  <c r="AD22" i="25"/>
  <c r="AD30" i="25"/>
  <c r="AD44" i="25"/>
  <c r="AD52" i="25"/>
  <c r="AD10" i="25"/>
  <c r="AD18" i="25"/>
  <c r="AD26" i="25"/>
  <c r="AD35" i="25"/>
  <c r="AD48" i="25"/>
  <c r="AB71" i="25"/>
  <c r="AD69" i="25"/>
  <c r="AA68" i="25"/>
  <c r="AA63" i="25"/>
  <c r="AA60" i="25"/>
  <c r="AD59" i="25"/>
  <c r="AD53" i="25"/>
  <c r="AA52" i="25"/>
  <c r="AB47" i="25"/>
  <c r="AD31" i="25"/>
  <c r="AA30" i="25"/>
  <c r="AB25" i="25"/>
  <c r="AD15" i="25"/>
  <c r="AA14" i="25"/>
  <c r="AB7" i="25"/>
  <c r="AC7" i="25"/>
  <c r="AC17" i="25"/>
  <c r="AC25" i="25"/>
  <c r="AC34" i="25"/>
  <c r="AC47" i="25"/>
  <c r="AC55" i="25"/>
  <c r="AC4" i="25"/>
  <c r="AC14" i="25"/>
  <c r="AC22" i="25"/>
  <c r="AC30" i="25"/>
  <c r="AC44" i="25"/>
  <c r="AC52" i="25"/>
  <c r="AC60" i="25"/>
  <c r="AC11" i="25"/>
  <c r="AC19" i="25"/>
  <c r="AC27" i="25"/>
  <c r="AC36" i="25"/>
  <c r="AC49" i="25"/>
  <c r="AC57" i="25"/>
  <c r="AC5" i="25"/>
  <c r="AC15" i="25"/>
  <c r="AC23" i="25"/>
  <c r="AC31" i="25"/>
  <c r="AC45" i="25"/>
  <c r="AC53" i="25"/>
  <c r="AD3" i="25"/>
  <c r="AA71" i="25"/>
  <c r="AF70" i="25"/>
  <c r="AC69" i="25"/>
  <c r="AB66" i="25"/>
  <c r="Y65" i="25"/>
  <c r="AD64" i="25"/>
  <c r="AD62" i="25"/>
  <c r="Y61" i="25"/>
  <c r="AC59" i="25"/>
  <c r="AC58" i="25"/>
  <c r="AD56" i="25"/>
  <c r="AF55" i="25"/>
  <c r="AB53" i="25"/>
  <c r="Y52" i="25"/>
  <c r="AF49" i="25"/>
  <c r="AC48" i="25"/>
  <c r="AD42" i="25"/>
  <c r="AA41" i="25"/>
  <c r="AB31" i="25"/>
  <c r="Y30" i="25"/>
  <c r="AF27" i="25"/>
  <c r="AC26" i="25"/>
  <c r="AD21" i="25"/>
  <c r="AA20" i="25"/>
  <c r="AF11" i="25"/>
  <c r="AC10" i="25"/>
  <c r="AB4" i="25"/>
  <c r="AB14" i="25"/>
  <c r="AB22" i="25"/>
  <c r="AB30" i="25"/>
  <c r="AB44" i="25"/>
  <c r="AB52" i="25"/>
  <c r="AB60" i="25"/>
  <c r="AB11" i="25"/>
  <c r="AB19" i="25"/>
  <c r="AB27" i="25"/>
  <c r="AB36" i="25"/>
  <c r="AB49" i="25"/>
  <c r="AB57" i="25"/>
  <c r="AB6" i="25"/>
  <c r="AB16" i="25"/>
  <c r="AB24" i="25"/>
  <c r="AB33" i="25"/>
  <c r="AB46" i="25"/>
  <c r="AB54" i="25"/>
  <c r="AB12" i="25"/>
  <c r="AB20" i="25"/>
  <c r="AB28" i="25"/>
  <c r="AB41" i="25"/>
  <c r="AB50" i="25"/>
  <c r="AB69" i="25"/>
  <c r="AA66" i="25"/>
  <c r="AB59" i="25"/>
  <c r="AB58" i="25"/>
  <c r="AB55" i="25"/>
  <c r="AA53" i="25"/>
  <c r="AB48" i="25"/>
  <c r="AA31" i="25"/>
  <c r="AB26" i="25"/>
  <c r="AB10" i="25"/>
  <c r="AA11" i="25"/>
  <c r="AA19" i="25"/>
  <c r="AA27" i="25"/>
  <c r="AA36" i="25"/>
  <c r="AA49" i="25"/>
  <c r="AA57" i="25"/>
  <c r="AA6" i="25"/>
  <c r="AA16" i="25"/>
  <c r="AA24" i="25"/>
  <c r="AA33" i="25"/>
  <c r="AA46" i="25"/>
  <c r="AA54" i="25"/>
  <c r="AA62" i="25"/>
  <c r="AA13" i="25"/>
  <c r="AA21" i="25"/>
  <c r="AA29" i="25"/>
  <c r="AA42" i="25"/>
  <c r="AA51" i="25"/>
  <c r="AA7" i="25"/>
  <c r="AA17" i="25"/>
  <c r="AA25" i="25"/>
  <c r="AA34" i="25"/>
  <c r="AA47" i="25"/>
  <c r="AA69" i="25"/>
  <c r="AB64" i="25"/>
  <c r="AB62" i="25"/>
  <c r="AA59" i="25"/>
  <c r="AA58" i="25"/>
  <c r="AB56" i="25"/>
  <c r="AA55" i="25"/>
  <c r="AD49" i="25"/>
  <c r="AA48" i="25"/>
  <c r="AB42" i="25"/>
  <c r="AD27" i="25"/>
  <c r="AA26" i="25"/>
  <c r="AB21" i="25"/>
  <c r="AD11" i="25"/>
  <c r="AA10" i="25"/>
  <c r="AD5" i="25"/>
  <c r="AA4" i="25"/>
  <c r="Y13" i="25"/>
  <c r="Y21" i="25"/>
  <c r="Y29" i="25"/>
  <c r="Y42" i="25"/>
  <c r="Y51" i="25"/>
  <c r="Y59" i="25"/>
  <c r="Y10" i="25"/>
  <c r="Y18" i="25"/>
  <c r="Y26" i="25"/>
  <c r="Y35" i="25"/>
  <c r="Y48" i="25"/>
  <c r="Y56" i="25"/>
  <c r="Y5" i="25"/>
  <c r="Y15" i="25"/>
  <c r="Y23" i="25"/>
  <c r="Y31" i="25"/>
  <c r="Y45" i="25"/>
  <c r="Y53" i="25"/>
  <c r="Y11" i="25"/>
  <c r="Y19" i="25"/>
  <c r="Y27" i="25"/>
  <c r="Y36" i="25"/>
  <c r="Y49" i="25"/>
  <c r="AB70" i="25"/>
  <c r="Y69" i="25"/>
  <c r="AD68" i="25"/>
  <c r="AA67" i="25"/>
  <c r="AF66" i="25"/>
  <c r="AC65" i="25"/>
  <c r="Y62" i="25"/>
  <c r="AC61" i="25"/>
  <c r="AF60" i="25"/>
  <c r="Y58" i="25"/>
  <c r="Y55" i="25"/>
  <c r="AD51" i="25"/>
  <c r="AA50" i="25"/>
  <c r="AB45" i="25"/>
  <c r="Y44" i="25"/>
  <c r="AF36" i="25"/>
  <c r="AC35" i="25"/>
  <c r="AD29" i="25"/>
  <c r="AA28" i="25"/>
  <c r="AB23" i="25"/>
  <c r="Y22" i="25"/>
  <c r="AF19" i="25"/>
  <c r="AC18" i="25"/>
  <c r="AD13" i="25"/>
  <c r="AA12" i="25"/>
  <c r="AB5" i="25"/>
  <c r="Y4" i="25"/>
  <c r="AA3" i="25"/>
  <c r="AD71" i="25"/>
  <c r="AA70" i="25"/>
  <c r="AF69" i="25"/>
  <c r="AC68" i="25"/>
  <c r="AB65" i="25"/>
  <c r="Y64" i="25"/>
  <c r="AC63" i="25"/>
  <c r="AB61" i="25"/>
  <c r="AF59" i="25"/>
  <c r="AF52" i="25"/>
  <c r="AC51" i="25"/>
  <c r="AD46" i="25"/>
  <c r="AA45" i="25"/>
  <c r="AB35" i="25"/>
  <c r="Y34" i="25"/>
  <c r="AF30" i="25"/>
  <c r="AC29" i="25"/>
  <c r="AD24" i="25"/>
  <c r="AA23" i="25"/>
  <c r="AB18" i="25"/>
  <c r="Y17" i="25"/>
  <c r="AC13" i="25"/>
  <c r="AD6" i="25"/>
  <c r="AA5" i="25"/>
  <c r="AF10" i="25"/>
  <c r="AF18" i="25"/>
  <c r="AF26" i="25"/>
  <c r="AF35" i="25"/>
  <c r="AF48" i="25"/>
  <c r="AF56" i="25"/>
  <c r="AF5" i="25"/>
  <c r="AF15" i="25"/>
  <c r="AF23" i="25"/>
  <c r="AF31" i="25"/>
  <c r="AF45" i="25"/>
  <c r="AF53" i="25"/>
  <c r="AF61" i="25"/>
  <c r="AF12" i="25"/>
  <c r="AF20" i="25"/>
  <c r="AF28" i="25"/>
  <c r="AF41" i="25"/>
  <c r="AF50" i="25"/>
  <c r="AF58" i="25"/>
  <c r="AF6" i="25"/>
  <c r="AF16" i="25"/>
  <c r="AF24" i="25"/>
  <c r="AF33" i="25"/>
  <c r="AF46" i="25"/>
  <c r="AB3" i="25"/>
  <c r="AC71" i="25"/>
  <c r="AB68" i="25"/>
  <c r="Y67" i="25"/>
  <c r="AD66" i="25"/>
  <c r="AA65" i="25"/>
  <c r="AF64" i="25"/>
  <c r="AB63" i="25"/>
  <c r="AF62" i="25"/>
  <c r="AA61" i="25"/>
  <c r="AD60" i="25"/>
  <c r="AB51" i="25"/>
  <c r="Y50" i="25"/>
  <c r="AF47" i="25"/>
  <c r="AC46" i="25"/>
  <c r="AD36" i="25"/>
  <c r="AA35" i="25"/>
  <c r="AB29" i="25"/>
  <c r="Y28" i="25"/>
  <c r="AF25" i="25"/>
  <c r="AC24" i="25"/>
  <c r="AD19" i="25"/>
  <c r="AA18" i="25"/>
  <c r="AB13" i="25"/>
  <c r="Y12" i="25"/>
  <c r="AF7" i="25"/>
  <c r="AC6" i="25"/>
  <c r="X262" i="25"/>
  <c r="AE165" i="25"/>
  <c r="AE258" i="25"/>
  <c r="X210" i="25"/>
  <c r="V100" i="25"/>
  <c r="X47" i="25"/>
  <c r="X97" i="25"/>
  <c r="V31" i="25"/>
  <c r="AE54" i="25"/>
  <c r="V226" i="25" l="1"/>
  <c r="V231" i="25"/>
  <c r="V165" i="25"/>
  <c r="V225" i="25"/>
  <c r="V171" i="25"/>
  <c r="V223" i="25"/>
  <c r="V177" i="25"/>
  <c r="X183" i="25"/>
  <c r="X164" i="25"/>
  <c r="X208" i="25"/>
  <c r="V161" i="25"/>
  <c r="X203" i="25"/>
  <c r="X202" i="25"/>
  <c r="V217" i="25"/>
  <c r="X174" i="25"/>
  <c r="X204" i="25"/>
  <c r="AE226" i="25"/>
  <c r="V178" i="25"/>
  <c r="V214" i="25"/>
  <c r="X209" i="25"/>
  <c r="V188" i="25"/>
  <c r="X201" i="25"/>
  <c r="AE151" i="25"/>
  <c r="V154" i="25"/>
  <c r="X163" i="25"/>
  <c r="X154" i="25"/>
  <c r="X213" i="25"/>
  <c r="X231" i="25"/>
  <c r="V182" i="25"/>
  <c r="V151" i="25"/>
  <c r="V193" i="25"/>
  <c r="V200" i="25"/>
  <c r="X170" i="25"/>
  <c r="V208" i="25"/>
  <c r="X178" i="25"/>
  <c r="X161" i="25"/>
  <c r="V152" i="25"/>
  <c r="X199" i="25"/>
  <c r="V218" i="25"/>
  <c r="X205" i="25"/>
  <c r="AE171" i="25"/>
  <c r="X211" i="25"/>
  <c r="V206" i="25"/>
  <c r="X214" i="25"/>
  <c r="V169" i="25"/>
  <c r="X181" i="25"/>
  <c r="V170" i="25"/>
  <c r="V211" i="25"/>
  <c r="X152" i="25"/>
  <c r="X206" i="25"/>
  <c r="V189" i="25"/>
  <c r="V148" i="25"/>
  <c r="V159" i="25"/>
  <c r="X158" i="25"/>
  <c r="X187" i="25"/>
  <c r="V156" i="25"/>
  <c r="X182" i="25"/>
  <c r="X225" i="25"/>
  <c r="V168" i="25"/>
  <c r="X196" i="25"/>
  <c r="V213" i="25"/>
  <c r="X223" i="25"/>
  <c r="X189" i="25"/>
  <c r="V216" i="25"/>
  <c r="X186" i="25"/>
  <c r="V179" i="25"/>
  <c r="X177" i="25"/>
  <c r="V215" i="25"/>
  <c r="V229" i="25"/>
  <c r="X232" i="25"/>
  <c r="X229" i="25"/>
  <c r="V180" i="25"/>
  <c r="V194" i="25"/>
  <c r="V202" i="25"/>
  <c r="V172" i="25"/>
  <c r="X222" i="25"/>
  <c r="V199" i="25"/>
  <c r="X167" i="25"/>
  <c r="X228" i="25"/>
  <c r="X224" i="25"/>
  <c r="X166" i="25"/>
  <c r="V187" i="25"/>
  <c r="X215" i="25"/>
  <c r="V224" i="25"/>
  <c r="X169" i="25"/>
  <c r="V212" i="25"/>
  <c r="X185" i="25"/>
  <c r="V181" i="25"/>
  <c r="V221" i="25"/>
  <c r="X216" i="25"/>
  <c r="X165" i="25"/>
  <c r="V201" i="25"/>
  <c r="X190" i="25"/>
  <c r="V153" i="25"/>
  <c r="AE158" i="25"/>
  <c r="X149" i="25"/>
  <c r="AE198" i="25"/>
  <c r="X212" i="25"/>
  <c r="AE205" i="25"/>
  <c r="V228" i="25"/>
  <c r="X227" i="25"/>
  <c r="V176" i="25"/>
  <c r="V190" i="25"/>
  <c r="V174" i="25"/>
  <c r="V210" i="25"/>
  <c r="V166" i="25"/>
  <c r="X179" i="25"/>
  <c r="X145" i="25"/>
  <c r="V149" i="25"/>
  <c r="V227" i="25"/>
  <c r="X184" i="25"/>
  <c r="X168" i="25"/>
  <c r="V196" i="25"/>
  <c r="X148" i="25"/>
  <c r="V163" i="25"/>
  <c r="V203" i="25"/>
  <c r="X153" i="25"/>
  <c r="V162" i="25"/>
  <c r="V158" i="25"/>
  <c r="X156" i="25"/>
  <c r="AE232" i="25"/>
  <c r="V167" i="25"/>
  <c r="X195" i="25"/>
  <c r="V207" i="25"/>
  <c r="V205" i="25"/>
  <c r="V186" i="25"/>
  <c r="V183" i="25"/>
  <c r="X159" i="25"/>
  <c r="X180" i="25"/>
  <c r="X218" i="25"/>
  <c r="V146" i="25"/>
  <c r="V222" i="25"/>
  <c r="X198" i="25"/>
  <c r="AE184" i="25"/>
  <c r="X176" i="25"/>
  <c r="X172" i="25"/>
  <c r="V195" i="25"/>
  <c r="V164" i="25"/>
  <c r="X192" i="25"/>
  <c r="V175" i="25"/>
  <c r="V173" i="25"/>
  <c r="AE210" i="25"/>
  <c r="X219" i="25"/>
  <c r="V204" i="25"/>
  <c r="V232" i="25"/>
  <c r="V185" i="25"/>
  <c r="V230" i="25"/>
  <c r="X193" i="25"/>
  <c r="X200" i="25"/>
  <c r="X230" i="25"/>
  <c r="V209" i="25"/>
  <c r="X175" i="25"/>
  <c r="V145" i="25"/>
  <c r="AE147" i="25"/>
  <c r="AE167" i="25"/>
  <c r="AE175" i="25"/>
  <c r="AE183" i="25"/>
  <c r="AE192" i="25"/>
  <c r="AE201" i="25"/>
  <c r="AE153" i="25"/>
  <c r="AE164" i="25"/>
  <c r="AE172" i="25"/>
  <c r="AE180" i="25"/>
  <c r="AE188" i="25"/>
  <c r="AE149" i="25"/>
  <c r="AE161" i="25"/>
  <c r="AE169" i="25"/>
  <c r="AE177" i="25"/>
  <c r="AE185" i="25"/>
  <c r="AE194" i="25"/>
  <c r="AE203" i="25"/>
  <c r="AE211" i="25"/>
  <c r="AE219" i="25"/>
  <c r="AE148" i="25"/>
  <c r="AE156" i="25"/>
  <c r="AE208" i="25"/>
  <c r="AE154" i="25"/>
  <c r="AE159" i="25"/>
  <c r="AE163" i="25"/>
  <c r="AE166" i="25"/>
  <c r="AE146" i="25"/>
  <c r="AE162" i="25"/>
  <c r="AE152" i="25"/>
  <c r="AE170" i="25"/>
  <c r="AE173" i="25"/>
  <c r="AE176" i="25"/>
  <c r="AE179" i="25"/>
  <c r="AE182" i="25"/>
  <c r="AE193" i="25"/>
  <c r="AE221" i="25"/>
  <c r="AE225" i="25"/>
  <c r="AE189" i="25"/>
  <c r="AE202" i="25"/>
  <c r="AE214" i="25"/>
  <c r="AE230" i="25"/>
  <c r="AE186" i="25"/>
  <c r="AE199" i="25"/>
  <c r="AE212" i="25"/>
  <c r="AE227" i="25"/>
  <c r="AE181" i="25"/>
  <c r="AE195" i="25"/>
  <c r="AE217" i="25"/>
  <c r="AE224" i="25"/>
  <c r="AE215" i="25"/>
  <c r="AE222" i="25"/>
  <c r="AE229" i="25"/>
  <c r="AE190" i="25"/>
  <c r="AE213" i="25"/>
  <c r="AE220" i="25"/>
  <c r="AE168" i="25"/>
  <c r="AE174" i="25"/>
  <c r="AE187" i="25"/>
  <c r="AE200" i="25"/>
  <c r="AE204" i="25"/>
  <c r="AE207" i="25"/>
  <c r="AE218" i="25"/>
  <c r="AE231" i="25"/>
  <c r="AE145" i="25"/>
  <c r="AE228" i="25"/>
  <c r="AE209" i="25"/>
  <c r="AE206" i="25"/>
  <c r="AE223" i="25"/>
  <c r="AE178" i="25"/>
  <c r="AE196" i="25"/>
  <c r="AE216" i="25"/>
  <c r="X173" i="25"/>
  <c r="X147" i="25"/>
  <c r="X188" i="25"/>
  <c r="V198" i="25"/>
  <c r="X162" i="25"/>
  <c r="X171" i="25"/>
  <c r="V219" i="25"/>
  <c r="X207" i="25"/>
  <c r="X226" i="25"/>
  <c r="X194" i="25"/>
  <c r="V220" i="25"/>
  <c r="V147" i="25"/>
  <c r="X151" i="25"/>
  <c r="V192" i="25"/>
  <c r="X146" i="25"/>
  <c r="X217" i="25"/>
  <c r="V184" i="25"/>
  <c r="X221" i="25"/>
  <c r="X220" i="25"/>
  <c r="AE74" i="25"/>
  <c r="AE83" i="25"/>
  <c r="AE100" i="25"/>
  <c r="AE108" i="25"/>
  <c r="AE116" i="25"/>
  <c r="AE80" i="25"/>
  <c r="AE88" i="25"/>
  <c r="AE97" i="25"/>
  <c r="AE105" i="25"/>
  <c r="AE89" i="25"/>
  <c r="AE119" i="25"/>
  <c r="AE131" i="25"/>
  <c r="AE139" i="25"/>
  <c r="AE90" i="25"/>
  <c r="AE95" i="25"/>
  <c r="AE110" i="25"/>
  <c r="AE117" i="25"/>
  <c r="AE128" i="25"/>
  <c r="AE136" i="25"/>
  <c r="AE81" i="25"/>
  <c r="AE96" i="25"/>
  <c r="AE115" i="25"/>
  <c r="AE82" i="25"/>
  <c r="AE84" i="25"/>
  <c r="AE103" i="25"/>
  <c r="AE107" i="25"/>
  <c r="AE73" i="25"/>
  <c r="AE94" i="25"/>
  <c r="AE132" i="25"/>
  <c r="AE141" i="25"/>
  <c r="AE77" i="25"/>
  <c r="AE79" i="25"/>
  <c r="AE101" i="25"/>
  <c r="AE113" i="25"/>
  <c r="AE133" i="25"/>
  <c r="AE87" i="25"/>
  <c r="AE106" i="25"/>
  <c r="AE114" i="25"/>
  <c r="AE143" i="25"/>
  <c r="AE72" i="25"/>
  <c r="AE93" i="25"/>
  <c r="AE120" i="25"/>
  <c r="AE121" i="25"/>
  <c r="AE122" i="25"/>
  <c r="AE129" i="25"/>
  <c r="AE138" i="25"/>
  <c r="AE140" i="25"/>
  <c r="AE98" i="25"/>
  <c r="AE111" i="25"/>
  <c r="AE123" i="25"/>
  <c r="AE134" i="25"/>
  <c r="AE86" i="25"/>
  <c r="AE118" i="25"/>
  <c r="AE125" i="25"/>
  <c r="AE135" i="25"/>
  <c r="AE142" i="25"/>
  <c r="AE102" i="25"/>
  <c r="AE109" i="25"/>
  <c r="AE126" i="25"/>
  <c r="AE76" i="25"/>
  <c r="AE127" i="25"/>
  <c r="V95" i="25"/>
  <c r="AE104" i="25"/>
  <c r="X112" i="25"/>
  <c r="V77" i="25"/>
  <c r="V90" i="25"/>
  <c r="V121" i="25"/>
  <c r="V136" i="25"/>
  <c r="X83" i="25"/>
  <c r="AE92" i="25"/>
  <c r="X124" i="25"/>
  <c r="V138" i="25"/>
  <c r="X125" i="25"/>
  <c r="V118" i="25"/>
  <c r="V114" i="25"/>
  <c r="V127" i="25"/>
  <c r="V132" i="25"/>
  <c r="V106" i="25"/>
  <c r="V131" i="25"/>
  <c r="X116" i="25"/>
  <c r="V79" i="25"/>
  <c r="V104" i="25"/>
  <c r="V113" i="25"/>
  <c r="X99" i="25"/>
  <c r="V110" i="25"/>
  <c r="V80" i="25"/>
  <c r="V133" i="25"/>
  <c r="V83" i="25"/>
  <c r="X79" i="25"/>
  <c r="X134" i="25"/>
  <c r="X127" i="25"/>
  <c r="V108" i="25"/>
  <c r="V120" i="25"/>
  <c r="X123" i="25"/>
  <c r="X104" i="25"/>
  <c r="X143" i="25"/>
  <c r="X137" i="25"/>
  <c r="V87" i="25"/>
  <c r="X141" i="25"/>
  <c r="V99" i="25"/>
  <c r="V115" i="25"/>
  <c r="V81" i="25"/>
  <c r="AE124" i="25"/>
  <c r="X95" i="25"/>
  <c r="X73" i="25"/>
  <c r="V117" i="25"/>
  <c r="V84" i="25"/>
  <c r="X114" i="25"/>
  <c r="AE85" i="25"/>
  <c r="X139" i="25"/>
  <c r="V86" i="25"/>
  <c r="V93" i="25"/>
  <c r="X120" i="25"/>
  <c r="X133" i="25"/>
  <c r="X96" i="25"/>
  <c r="X138" i="25"/>
  <c r="V126" i="25"/>
  <c r="X89" i="25"/>
  <c r="X111" i="25"/>
  <c r="V107" i="25"/>
  <c r="V73" i="25"/>
  <c r="X94" i="25"/>
  <c r="X119" i="25"/>
  <c r="X100" i="25"/>
  <c r="V102" i="25"/>
  <c r="X74" i="25"/>
  <c r="V142" i="25"/>
  <c r="V135" i="25"/>
  <c r="V96" i="25"/>
  <c r="V144" i="25"/>
  <c r="X105" i="25"/>
  <c r="X85" i="25"/>
  <c r="X136" i="25"/>
  <c r="X142" i="25"/>
  <c r="V125" i="25"/>
  <c r="AE144" i="25"/>
  <c r="X86" i="25"/>
  <c r="V89" i="25"/>
  <c r="V88" i="25"/>
  <c r="AE112" i="25"/>
  <c r="X102" i="25"/>
  <c r="X131" i="25"/>
  <c r="V76" i="25"/>
  <c r="X80" i="25"/>
  <c r="V109" i="25"/>
  <c r="X101" i="25"/>
  <c r="X140" i="25"/>
  <c r="X118" i="25"/>
  <c r="X144" i="25"/>
  <c r="V139" i="25"/>
  <c r="X82" i="25"/>
  <c r="X72" i="25"/>
  <c r="X90" i="25"/>
  <c r="V122" i="25"/>
  <c r="V141" i="25"/>
  <c r="X77" i="25"/>
  <c r="V74" i="25"/>
  <c r="V85" i="25"/>
  <c r="X107" i="25"/>
  <c r="V78" i="25"/>
  <c r="X126" i="25"/>
  <c r="X88" i="25"/>
  <c r="X87" i="25"/>
  <c r="X98" i="25"/>
  <c r="V130" i="25"/>
  <c r="V72" i="25"/>
  <c r="X81" i="25"/>
  <c r="X132" i="25"/>
  <c r="V111" i="25"/>
  <c r="X115" i="25"/>
  <c r="V123" i="25"/>
  <c r="AE130" i="25"/>
  <c r="V116" i="25"/>
  <c r="X128" i="25"/>
  <c r="X78" i="25"/>
  <c r="X103" i="25"/>
  <c r="X109" i="25"/>
  <c r="V124" i="25"/>
  <c r="V98" i="25"/>
  <c r="V103" i="25"/>
  <c r="V119" i="25"/>
  <c r="X84" i="25"/>
  <c r="X92" i="25"/>
  <c r="X135" i="25"/>
  <c r="AE78" i="25"/>
  <c r="X122" i="25"/>
  <c r="X108" i="25"/>
  <c r="V82" i="25"/>
  <c r="V129" i="25"/>
  <c r="V134" i="25"/>
  <c r="V143" i="25"/>
  <c r="X129" i="25"/>
  <c r="X110" i="25"/>
  <c r="V128" i="25"/>
  <c r="X106" i="25"/>
  <c r="X93" i="25"/>
  <c r="X76" i="25"/>
  <c r="V94" i="25"/>
  <c r="V105" i="25"/>
  <c r="V97" i="25"/>
  <c r="V112" i="25"/>
  <c r="X121" i="25"/>
  <c r="AE99" i="25"/>
  <c r="X113" i="25"/>
  <c r="V140" i="25"/>
  <c r="X130" i="25"/>
  <c r="AE137" i="25"/>
  <c r="V92" i="25"/>
  <c r="V101" i="25"/>
  <c r="V137" i="25"/>
  <c r="X117" i="25"/>
  <c r="V261" i="25"/>
  <c r="V274" i="25"/>
  <c r="V293" i="25"/>
  <c r="V301" i="25"/>
  <c r="V237" i="25"/>
  <c r="V255" i="25"/>
  <c r="V289" i="25"/>
  <c r="X239" i="25"/>
  <c r="X264" i="25"/>
  <c r="X268" i="25"/>
  <c r="X240" i="25"/>
  <c r="AE269" i="25"/>
  <c r="X236" i="25"/>
  <c r="X235" i="25"/>
  <c r="X298" i="25"/>
  <c r="V297" i="25"/>
  <c r="X287" i="25"/>
  <c r="V235" i="25"/>
  <c r="X253" i="25"/>
  <c r="X245" i="25"/>
  <c r="X293" i="25"/>
  <c r="V246" i="25"/>
  <c r="X258" i="25"/>
  <c r="X257" i="25"/>
  <c r="X242" i="25"/>
  <c r="V250" i="25"/>
  <c r="AE247" i="25"/>
  <c r="X299" i="25"/>
  <c r="X277" i="25"/>
  <c r="X289" i="25"/>
  <c r="V238" i="25"/>
  <c r="X274" i="25"/>
  <c r="V295" i="25"/>
  <c r="X243" i="25"/>
  <c r="X255" i="25"/>
  <c r="X279" i="25"/>
  <c r="X301" i="25"/>
  <c r="V251" i="25"/>
  <c r="X265" i="25"/>
  <c r="X247" i="25"/>
  <c r="X250" i="25"/>
  <c r="V285" i="25"/>
  <c r="X256" i="25"/>
  <c r="V281" i="25"/>
  <c r="X296" i="25"/>
  <c r="V298" i="25"/>
  <c r="X266" i="25"/>
  <c r="V277" i="25"/>
  <c r="X241" i="25"/>
  <c r="V287" i="25"/>
  <c r="X261" i="25"/>
  <c r="V253" i="25"/>
  <c r="X290" i="25"/>
  <c r="X297" i="25"/>
  <c r="V240" i="25"/>
  <c r="V260" i="25"/>
  <c r="X282" i="25"/>
  <c r="V234" i="25"/>
  <c r="V288" i="25"/>
  <c r="X259" i="25"/>
  <c r="V299" i="25"/>
  <c r="AE287" i="25"/>
  <c r="V276" i="25"/>
  <c r="X254" i="25"/>
  <c r="V243" i="25"/>
  <c r="X288" i="25"/>
  <c r="V264" i="25"/>
  <c r="X271" i="25"/>
  <c r="V290" i="25"/>
  <c r="V252" i="25"/>
  <c r="V236" i="25"/>
  <c r="AE239" i="25"/>
  <c r="V262" i="25"/>
  <c r="V242" i="25"/>
  <c r="V266" i="25"/>
  <c r="V239" i="25"/>
  <c r="AE294" i="25"/>
  <c r="V280" i="25"/>
  <c r="V294" i="25"/>
  <c r="V269" i="25"/>
  <c r="X276" i="25"/>
  <c r="V233" i="25"/>
  <c r="X292" i="25"/>
  <c r="V279" i="25"/>
  <c r="AE246" i="25"/>
  <c r="X294" i="25"/>
  <c r="X251" i="25"/>
  <c r="X285" i="25"/>
  <c r="X291" i="25"/>
  <c r="V258" i="25"/>
  <c r="X246" i="25"/>
  <c r="V244" i="25"/>
  <c r="V275" i="25"/>
  <c r="X234" i="25"/>
  <c r="V265" i="25"/>
  <c r="V247" i="25"/>
  <c r="V296" i="25"/>
  <c r="X295" i="25"/>
  <c r="V271" i="25"/>
  <c r="AE251" i="25"/>
  <c r="V292" i="25"/>
  <c r="V267" i="25"/>
  <c r="X244" i="25"/>
  <c r="V245" i="25"/>
  <c r="X281" i="25"/>
  <c r="V254" i="25"/>
  <c r="V270" i="25"/>
  <c r="V259" i="25"/>
  <c r="X252" i="25"/>
  <c r="V291" i="25"/>
  <c r="X300" i="25"/>
  <c r="X233" i="25"/>
  <c r="AE276" i="25"/>
  <c r="X237" i="25"/>
  <c r="AE301" i="25"/>
  <c r="V256" i="25"/>
  <c r="V268" i="25"/>
  <c r="X283" i="25"/>
  <c r="V257" i="25"/>
  <c r="W235" i="25"/>
  <c r="W243" i="25"/>
  <c r="W253" i="25"/>
  <c r="W261" i="25"/>
  <c r="W269" i="25"/>
  <c r="W279" i="25"/>
  <c r="W289" i="25"/>
  <c r="W237" i="25"/>
  <c r="W245" i="25"/>
  <c r="W255" i="25"/>
  <c r="W263" i="25"/>
  <c r="W234" i="25"/>
  <c r="W239" i="25"/>
  <c r="W247" i="25"/>
  <c r="W257" i="25"/>
  <c r="W265" i="25"/>
  <c r="W236" i="25"/>
  <c r="W244" i="25"/>
  <c r="W254" i="25"/>
  <c r="W262" i="25"/>
  <c r="W241" i="25"/>
  <c r="W259" i="25"/>
  <c r="W271" i="25"/>
  <c r="W277" i="25"/>
  <c r="W287" i="25"/>
  <c r="W295" i="25"/>
  <c r="W246" i="25"/>
  <c r="W264" i="25"/>
  <c r="W267" i="25"/>
  <c r="W275" i="25"/>
  <c r="W283" i="25"/>
  <c r="W292" i="25"/>
  <c r="W300" i="25"/>
  <c r="W233" i="25"/>
  <c r="W240" i="25"/>
  <c r="W258" i="25"/>
  <c r="W281" i="25"/>
  <c r="W290" i="25"/>
  <c r="W297" i="25"/>
  <c r="W252" i="25"/>
  <c r="W268" i="25"/>
  <c r="W273" i="25"/>
  <c r="W288" i="25"/>
  <c r="W294" i="25"/>
  <c r="W251" i="25"/>
  <c r="W285" i="25"/>
  <c r="W299" i="25"/>
  <c r="W238" i="25"/>
  <c r="W256" i="25"/>
  <c r="W276" i="25"/>
  <c r="W291" i="25"/>
  <c r="W296" i="25"/>
  <c r="W250" i="25"/>
  <c r="W270" i="25"/>
  <c r="W274" i="25"/>
  <c r="W282" i="25"/>
  <c r="W293" i="25"/>
  <c r="W301" i="25"/>
  <c r="W242" i="25"/>
  <c r="W260" i="25"/>
  <c r="W266" i="25"/>
  <c r="W280" i="25"/>
  <c r="W298" i="25"/>
  <c r="AE235" i="25"/>
  <c r="AE243" i="25"/>
  <c r="AE253" i="25"/>
  <c r="AE261" i="25"/>
  <c r="AE279" i="25"/>
  <c r="AE289" i="25"/>
  <c r="AE237" i="25"/>
  <c r="AE245" i="25"/>
  <c r="AE255" i="25"/>
  <c r="AE263" i="25"/>
  <c r="AE257" i="25"/>
  <c r="AE265" i="25"/>
  <c r="AE236" i="25"/>
  <c r="AE244" i="25"/>
  <c r="AE254" i="25"/>
  <c r="AE262" i="25"/>
  <c r="AE234" i="25"/>
  <c r="AE275" i="25"/>
  <c r="AE283" i="25"/>
  <c r="AE295" i="25"/>
  <c r="AE238" i="25"/>
  <c r="AE256" i="25"/>
  <c r="AE268" i="25"/>
  <c r="AE281" i="25"/>
  <c r="AE290" i="25"/>
  <c r="AE292" i="25"/>
  <c r="AE300" i="25"/>
  <c r="AE233" i="25"/>
  <c r="AE250" i="25"/>
  <c r="AE273" i="25"/>
  <c r="AE288" i="25"/>
  <c r="AE297" i="25"/>
  <c r="AE242" i="25"/>
  <c r="AE260" i="25"/>
  <c r="AE285" i="25"/>
  <c r="AE241" i="25"/>
  <c r="AE259" i="25"/>
  <c r="AE270" i="25"/>
  <c r="AE291" i="25"/>
  <c r="AE299" i="25"/>
  <c r="AE264" i="25"/>
  <c r="AE266" i="25"/>
  <c r="AE274" i="25"/>
  <c r="AE282" i="25"/>
  <c r="AE296" i="25"/>
  <c r="AE240" i="25"/>
  <c r="AE271" i="25"/>
  <c r="AE280" i="25"/>
  <c r="AE293" i="25"/>
  <c r="AE252" i="25"/>
  <c r="AE267" i="25"/>
  <c r="AE277" i="25"/>
  <c r="AE298" i="25"/>
  <c r="X260" i="25"/>
  <c r="X273" i="25"/>
  <c r="V241" i="25"/>
  <c r="X238" i="25"/>
  <c r="V282" i="25"/>
  <c r="X270" i="25"/>
  <c r="X269" i="25"/>
  <c r="V300" i="25"/>
  <c r="X267" i="25"/>
  <c r="X263" i="25"/>
  <c r="V283" i="25"/>
  <c r="V273" i="25"/>
  <c r="X275" i="25"/>
  <c r="V263" i="25"/>
  <c r="X280" i="25"/>
  <c r="V44" i="25"/>
  <c r="X18" i="25"/>
  <c r="X48" i="25"/>
  <c r="V12" i="25"/>
  <c r="V26" i="25"/>
  <c r="X69" i="25"/>
  <c r="X35" i="25"/>
  <c r="X15" i="25"/>
  <c r="X51" i="25"/>
  <c r="AE36" i="25"/>
  <c r="X44" i="25"/>
  <c r="V53" i="25"/>
  <c r="X36" i="25"/>
  <c r="X70" i="25"/>
  <c r="X22" i="25"/>
  <c r="V63" i="25"/>
  <c r="AE17" i="25"/>
  <c r="V34" i="25"/>
  <c r="X30" i="25"/>
  <c r="X33" i="25"/>
  <c r="V21" i="25"/>
  <c r="X25" i="25"/>
  <c r="AE60" i="25"/>
  <c r="V33" i="25"/>
  <c r="X63" i="25"/>
  <c r="V27" i="25"/>
  <c r="X46" i="25"/>
  <c r="AE23" i="25"/>
  <c r="V55" i="25"/>
  <c r="V22" i="25"/>
  <c r="V18" i="25"/>
  <c r="V54" i="25"/>
  <c r="X19" i="25"/>
  <c r="V64" i="25"/>
  <c r="X14" i="25"/>
  <c r="X4" i="25"/>
  <c r="V51" i="25"/>
  <c r="V70" i="25"/>
  <c r="V45" i="25"/>
  <c r="V17" i="25"/>
  <c r="V11" i="25"/>
  <c r="V58" i="25"/>
  <c r="V50" i="25"/>
  <c r="V4" i="25"/>
  <c r="V10" i="25"/>
  <c r="V52" i="25"/>
  <c r="V16" i="25"/>
  <c r="X52" i="25"/>
  <c r="V6" i="25"/>
  <c r="X29" i="25"/>
  <c r="V42" i="25"/>
  <c r="V66" i="25"/>
  <c r="X7" i="25"/>
  <c r="V14" i="25"/>
  <c r="V57" i="25"/>
  <c r="V3" i="25"/>
  <c r="X64" i="25"/>
  <c r="X5" i="25"/>
  <c r="V28" i="25"/>
  <c r="V20" i="25"/>
  <c r="V48" i="25"/>
  <c r="V47" i="25"/>
  <c r="V60" i="25"/>
  <c r="X61" i="25"/>
  <c r="V46" i="25"/>
  <c r="X24" i="25"/>
  <c r="V71" i="25"/>
  <c r="X26" i="25"/>
  <c r="V69" i="25"/>
  <c r="X10" i="25"/>
  <c r="V13" i="25"/>
  <c r="V49" i="25"/>
  <c r="X21" i="25"/>
  <c r="X42" i="25"/>
  <c r="X3" i="25"/>
  <c r="X59" i="25"/>
  <c r="X71" i="25"/>
  <c r="X41" i="25"/>
  <c r="V25" i="25"/>
  <c r="X45" i="25"/>
  <c r="X56" i="25"/>
  <c r="V19" i="25"/>
  <c r="V7" i="25"/>
  <c r="V68" i="25"/>
  <c r="V56" i="25"/>
  <c r="V29" i="25"/>
  <c r="X13" i="25"/>
  <c r="AE71" i="25"/>
  <c r="V59" i="25"/>
  <c r="X23" i="25"/>
  <c r="X11" i="25"/>
  <c r="X49" i="25"/>
  <c r="V15" i="25"/>
  <c r="V36" i="25"/>
  <c r="V61" i="25"/>
  <c r="V67" i="25"/>
  <c r="V62" i="25"/>
  <c r="X16" i="25"/>
  <c r="X53" i="25"/>
  <c r="X50" i="25"/>
  <c r="X28" i="25"/>
  <c r="X67" i="25"/>
  <c r="V30" i="25"/>
  <c r="X62" i="25"/>
  <c r="V24" i="25"/>
  <c r="V41" i="25"/>
  <c r="X27" i="25"/>
  <c r="X55" i="25"/>
  <c r="V23" i="25"/>
  <c r="X54" i="25"/>
  <c r="X17" i="25"/>
  <c r="X65" i="25"/>
  <c r="AE5" i="25"/>
  <c r="AE15" i="25"/>
  <c r="AE31" i="25"/>
  <c r="AE45" i="25"/>
  <c r="AE53" i="25"/>
  <c r="AE12" i="25"/>
  <c r="AE20" i="25"/>
  <c r="AE28" i="25"/>
  <c r="AE41" i="25"/>
  <c r="AE50" i="25"/>
  <c r="AE58" i="25"/>
  <c r="AE7" i="25"/>
  <c r="AE25" i="25"/>
  <c r="AE34" i="25"/>
  <c r="AE47" i="25"/>
  <c r="AE55" i="25"/>
  <c r="AE13" i="25"/>
  <c r="AE21" i="25"/>
  <c r="AE42" i="25"/>
  <c r="AE51" i="25"/>
  <c r="AE14" i="25"/>
  <c r="AE30" i="25"/>
  <c r="AE52" i="25"/>
  <c r="AE59" i="25"/>
  <c r="AE69" i="25"/>
  <c r="AE19" i="25"/>
  <c r="AE66" i="25"/>
  <c r="AE6" i="25"/>
  <c r="AE24" i="25"/>
  <c r="AE46" i="25"/>
  <c r="AE63" i="25"/>
  <c r="AE18" i="25"/>
  <c r="AE35" i="25"/>
  <c r="AE4" i="25"/>
  <c r="AE22" i="25"/>
  <c r="AE44" i="25"/>
  <c r="AE61" i="25"/>
  <c r="AE65" i="25"/>
  <c r="AE11" i="25"/>
  <c r="AE27" i="25"/>
  <c r="AE49" i="25"/>
  <c r="AE70" i="25"/>
  <c r="AE3" i="25"/>
  <c r="AE16" i="25"/>
  <c r="AE33" i="25"/>
  <c r="AE57" i="25"/>
  <c r="AE67" i="25"/>
  <c r="AE10" i="25"/>
  <c r="AE26" i="25"/>
  <c r="AE48" i="25"/>
  <c r="AE56" i="25"/>
  <c r="AE62" i="25"/>
  <c r="AE64" i="25"/>
  <c r="AE68" i="25"/>
  <c r="X58" i="25"/>
  <c r="X31" i="25"/>
  <c r="AE29" i="25"/>
  <c r="X34" i="25"/>
  <c r="X12" i="25"/>
  <c r="X20" i="25"/>
  <c r="X68" i="25"/>
  <c r="X57" i="25"/>
  <c r="V5" i="25"/>
  <c r="V35" i="25"/>
  <c r="X6" i="25"/>
  <c r="X60" i="25"/>
  <c r="X66" i="25"/>
  <c r="V65" i="25"/>
  <c r="K18" i="29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0E5B17B-D333-2D44-85EC-84FF8188CA58}" name="2020_QB" type="6" refreshedVersion="7" background="1" saveData="1">
    <textPr sourceFile="/Users/jtgood/Desktop/2020_QB.txt" tab="0" comma="1" delimiter="\">
      <textFields count="1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4997A94B-FE30-1D4F-BFBC-C53A86800CB5}" name="2020_QB1" type="6" refreshedVersion="7" background="1" saveData="1">
    <textPr sourceFile="/Users/jtgood/Desktop/2020_QB.txt" tab="0" comma="1" delimiter="\">
      <textFields count="1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xr16:uid="{70D4EDF7-7BBA-E242-B1F1-41362E06FC3F}" name="2020_QB2" type="6" refreshedVersion="7" background="1" saveData="1">
    <textPr sourceFile="/Users/jtgood/Desktop/2020_QB.txt" tab="0" comma="1" delimiter="\">
      <textFields count="1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xr16:uid="{5E310891-816F-B44B-AAF5-8BE60D6DEA3D}" name="2020_QB3" type="6" refreshedVersion="7" background="1" saveData="1">
    <textPr sourceFile="/Users/jtgood/Desktop/2020_QB.txt" tab="0" comma="1" delimiter="\">
      <textFields count="1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xr16:uid="{7FE89B07-9021-ED46-ACC9-8C57E189E5D1}" name="2020_QB4" type="6" refreshedVersion="7" background="1" saveData="1">
    <textPr sourceFile="/Users/jtgood/Desktop/2020_QB.txt" tab="0" comma="1" delimiter="\">
      <textFields count="1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xr16:uid="{2665E050-3F87-0F4B-B4FB-D2A214407896}" name="2020_QB5" type="6" refreshedVersion="7" background="1" saveData="1">
    <textPr sourceFile="/Users/jtgood/Desktop/2020_QB.txt" tab="0" comma="1" delimiter="\">
      <textFields count="1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<sst xmlns="http://schemas.openxmlformats.org/spreadsheetml/2006/main" count="5094" uniqueCount="1047">
  <si>
    <t>Team</t>
  </si>
  <si>
    <t>Att</t>
  </si>
  <si>
    <t>Comp</t>
  </si>
  <si>
    <t>Wins</t>
  </si>
  <si>
    <t>Win %</t>
  </si>
  <si>
    <t>Round</t>
  </si>
  <si>
    <t>Pick</t>
  </si>
  <si>
    <t>College</t>
  </si>
  <si>
    <t>Conference</t>
  </si>
  <si>
    <t>Chad Pennington</t>
  </si>
  <si>
    <t>New York Jets</t>
  </si>
  <si>
    <t>Marshall</t>
  </si>
  <si>
    <t>Player</t>
  </si>
  <si>
    <t>Age</t>
  </si>
  <si>
    <t>CarAV</t>
  </si>
  <si>
    <t>DrAV</t>
  </si>
  <si>
    <t>G</t>
  </si>
  <si>
    <t>Yds</t>
  </si>
  <si>
    <t>TD</t>
  </si>
  <si>
    <t>Int</t>
  </si>
  <si>
    <t>California</t>
  </si>
  <si>
    <t>LSU</t>
  </si>
  <si>
    <t>Nebraska</t>
  </si>
  <si>
    <t>Arkansas</t>
  </si>
  <si>
    <t>Texas A&amp;M</t>
  </si>
  <si>
    <t>Tennessee</t>
  </si>
  <si>
    <t>Virginia Tech</t>
  </si>
  <si>
    <t>Oklahoma</t>
  </si>
  <si>
    <t>Georgia Tech</t>
  </si>
  <si>
    <t>Pittsburgh</t>
  </si>
  <si>
    <t>Colorado</t>
  </si>
  <si>
    <t>Maryland</t>
  </si>
  <si>
    <t>Furman</t>
  </si>
  <si>
    <t>West Texas A&amp;M</t>
  </si>
  <si>
    <t>Minnesota</t>
  </si>
  <si>
    <t>Wisconsin</t>
  </si>
  <si>
    <t>Wake Forest</t>
  </si>
  <si>
    <t>Texas Tech</t>
  </si>
  <si>
    <t>Tulsa</t>
  </si>
  <si>
    <t>South Carolina</t>
  </si>
  <si>
    <t>Virginia</t>
  </si>
  <si>
    <t>USC</t>
  </si>
  <si>
    <t>Purdue</t>
  </si>
  <si>
    <t>Iowa</t>
  </si>
  <si>
    <t>Georgia</t>
  </si>
  <si>
    <t>Miami (FL)</t>
  </si>
  <si>
    <t>BYU</t>
  </si>
  <si>
    <t>Duke</t>
  </si>
  <si>
    <t>Washington</t>
  </si>
  <si>
    <t>Utah</t>
  </si>
  <si>
    <t>Auburn</t>
  </si>
  <si>
    <t>Alabama</t>
  </si>
  <si>
    <t>Mississippi</t>
  </si>
  <si>
    <t>Michigan</t>
  </si>
  <si>
    <t>Idaho</t>
  </si>
  <si>
    <t>Texas-El Paso</t>
  </si>
  <si>
    <t>Missouri</t>
  </si>
  <si>
    <t>Texas</t>
  </si>
  <si>
    <t>North Carolina</t>
  </si>
  <si>
    <t>Hawaii</t>
  </si>
  <si>
    <t>Florida</t>
  </si>
  <si>
    <t>Troy</t>
  </si>
  <si>
    <t>Arizona</t>
  </si>
  <si>
    <t>Illinois</t>
  </si>
  <si>
    <t>Syracuse</t>
  </si>
  <si>
    <t>West Virginia</t>
  </si>
  <si>
    <t>Southern Miss</t>
  </si>
  <si>
    <t>Harvard</t>
  </si>
  <si>
    <t>Oregon</t>
  </si>
  <si>
    <t>QB</t>
  </si>
  <si>
    <t>Giovanni Carmazzi</t>
  </si>
  <si>
    <t>Hofstra</t>
  </si>
  <si>
    <t>Louisville</t>
  </si>
  <si>
    <t>Stanford</t>
  </si>
  <si>
    <t>JaJuan Seider</t>
  </si>
  <si>
    <t>Florida A&amp;M</t>
  </si>
  <si>
    <t>Louisiana Tech</t>
  </si>
  <si>
    <t>Notre Dame</t>
  </si>
  <si>
    <t>Miami (OH)</t>
  </si>
  <si>
    <t>James Madison</t>
  </si>
  <si>
    <t>Houston</t>
  </si>
  <si>
    <t>Kentucky</t>
  </si>
  <si>
    <t>Northwestern</t>
  </si>
  <si>
    <t>Tulane</t>
  </si>
  <si>
    <t>UCLA</t>
  </si>
  <si>
    <t>Richmond</t>
  </si>
  <si>
    <t>Buffalo</t>
  </si>
  <si>
    <t>Central Florida</t>
  </si>
  <si>
    <t>Chris Redman</t>
  </si>
  <si>
    <t>Tee Martin</t>
  </si>
  <si>
    <t>Marc Bulger</t>
  </si>
  <si>
    <t>Spergon Wynn</t>
  </si>
  <si>
    <t>Tom Brady</t>
  </si>
  <si>
    <t>Todd Husak</t>
  </si>
  <si>
    <t>Tim Rattay</t>
  </si>
  <si>
    <t>Jarious Jackson</t>
  </si>
  <si>
    <t>Joe Hamilton</t>
  </si>
  <si>
    <t>Pro Bowl</t>
  </si>
  <si>
    <t>Pos</t>
  </si>
  <si>
    <t>1st Team AP</t>
  </si>
  <si>
    <t>Baltimore</t>
  </si>
  <si>
    <t>New Orleans</t>
  </si>
  <si>
    <t>Cleveland</t>
  </si>
  <si>
    <t>New England</t>
  </si>
  <si>
    <t>San Diego</t>
  </si>
  <si>
    <t>Denver</t>
  </si>
  <si>
    <t>Tampa Bay</t>
  </si>
  <si>
    <t>Doug Johnson</t>
  </si>
  <si>
    <t>Atlanta</t>
  </si>
  <si>
    <t>Dallas</t>
  </si>
  <si>
    <t>Seattle</t>
  </si>
  <si>
    <t>Clint Stoerner</t>
  </si>
  <si>
    <t>Travis Brown</t>
  </si>
  <si>
    <t>Kevin Thompson</t>
  </si>
  <si>
    <t>Billy Volek</t>
  </si>
  <si>
    <t>Loss</t>
  </si>
  <si>
    <t>Fresno State</t>
  </si>
  <si>
    <t>Penn State</t>
  </si>
  <si>
    <t>Northern Arizona</t>
  </si>
  <si>
    <t>TCU</t>
  </si>
  <si>
    <t>Clemson</t>
  </si>
  <si>
    <t>Memphis</t>
  </si>
  <si>
    <t>Vanderbilt</t>
  </si>
  <si>
    <t>Baylor</t>
  </si>
  <si>
    <t>Akron</t>
  </si>
  <si>
    <t>South Florida</t>
  </si>
  <si>
    <t>Temple</t>
  </si>
  <si>
    <t>Kansas</t>
  </si>
  <si>
    <t>Northern Illinois</t>
  </si>
  <si>
    <t>Rutgers</t>
  </si>
  <si>
    <t>S.F. Austin</t>
  </si>
  <si>
    <t>UC Davis</t>
  </si>
  <si>
    <t>Wyoming</t>
  </si>
  <si>
    <t>Josh Booty</t>
  </si>
  <si>
    <t>Josh Heupel</t>
  </si>
  <si>
    <t>Cincinnati</t>
  </si>
  <si>
    <t>Chattanooga</t>
  </si>
  <si>
    <t>Michael Vick</t>
  </si>
  <si>
    <t>Drew Brees</t>
  </si>
  <si>
    <t>Quincy Carter</t>
  </si>
  <si>
    <t>Marques Tuiasosopo</t>
  </si>
  <si>
    <t>Chris Weinke</t>
  </si>
  <si>
    <t>Sage Rosenfels</t>
  </si>
  <si>
    <t>Jesse Palmer</t>
  </si>
  <si>
    <t>Mike McMahon</t>
  </si>
  <si>
    <t>A.J. Feeley</t>
  </si>
  <si>
    <t>Oakland</t>
  </si>
  <si>
    <t>Carolina</t>
  </si>
  <si>
    <t>New York Giants</t>
  </si>
  <si>
    <t>Detroit</t>
  </si>
  <si>
    <t>Philadelphia</t>
  </si>
  <si>
    <t>Miami</t>
  </si>
  <si>
    <t>Tim Hasselbeck</t>
  </si>
  <si>
    <t>Boston College</t>
  </si>
  <si>
    <t>Green Bay</t>
  </si>
  <si>
    <t>Cleo Lemon</t>
  </si>
  <si>
    <t>Tory Woodbury</t>
  </si>
  <si>
    <t>Arkansas State</t>
  </si>
  <si>
    <t>Year</t>
  </si>
  <si>
    <t>Winston-Salem State</t>
  </si>
  <si>
    <t>Florida State</t>
  </si>
  <si>
    <t>Iowa State</t>
  </si>
  <si>
    <t>Indiana</t>
  </si>
  <si>
    <t>Western Kentucky</t>
  </si>
  <si>
    <t>East Carolina</t>
  </si>
  <si>
    <t>Brandon Doman</t>
  </si>
  <si>
    <t>Delaware</t>
  </si>
  <si>
    <t>Steve Bellisari</t>
  </si>
  <si>
    <t>Toledo</t>
  </si>
  <si>
    <t>Seth Burford</t>
  </si>
  <si>
    <t>Cal Poly-San Luis Obispo</t>
  </si>
  <si>
    <t>Wes Pate</t>
  </si>
  <si>
    <t>Louisiana</t>
  </si>
  <si>
    <t>David Carr</t>
  </si>
  <si>
    <t>Joey Harrington</t>
  </si>
  <si>
    <t>Patrick Ramsey</t>
  </si>
  <si>
    <t>Josh McCown</t>
  </si>
  <si>
    <t>David Garrard</t>
  </si>
  <si>
    <t>Rohan Davey</t>
  </si>
  <si>
    <t>Randy Fasani</t>
  </si>
  <si>
    <t>Kurt Kittner</t>
  </si>
  <si>
    <t>Craig Nall</t>
  </si>
  <si>
    <t>J.T. O'Sullivan</t>
  </si>
  <si>
    <t>Jeff Kelly</t>
  </si>
  <si>
    <t>Jacksonville</t>
  </si>
  <si>
    <t>St. Louis</t>
  </si>
  <si>
    <t>Ohio State</t>
  </si>
  <si>
    <t>Sam Houston State</t>
  </si>
  <si>
    <t>Chad Hutchinson</t>
  </si>
  <si>
    <t>Quinn Gray</t>
  </si>
  <si>
    <t>Shaun Hill</t>
  </si>
  <si>
    <t>Nevada</t>
  </si>
  <si>
    <t>Rice</t>
  </si>
  <si>
    <t>SMU</t>
  </si>
  <si>
    <t>Carson Palmer</t>
  </si>
  <si>
    <t>Byron Leftwich</t>
  </si>
  <si>
    <t>Kyle Boller</t>
  </si>
  <si>
    <t>Rex Grossman</t>
  </si>
  <si>
    <t>Dave Ragone</t>
  </si>
  <si>
    <t>Chris Simms</t>
  </si>
  <si>
    <t>Seneca Wallace</t>
  </si>
  <si>
    <t>Brian St. Pierre</t>
  </si>
  <si>
    <t>Drew Henson</t>
  </si>
  <si>
    <t>Brooks Bollinger</t>
  </si>
  <si>
    <t>Kliff Kingsbury</t>
  </si>
  <si>
    <t>Gibran Hamdan</t>
  </si>
  <si>
    <t>Ken Dorsey</t>
  </si>
  <si>
    <t>Tony Romo</t>
  </si>
  <si>
    <t>Eastern Illinois</t>
  </si>
  <si>
    <t>Western Michigan</t>
  </si>
  <si>
    <t>North Texas</t>
  </si>
  <si>
    <t>Josh Harris</t>
  </si>
  <si>
    <t>Bowling Green</t>
  </si>
  <si>
    <t>Jeff Smoker</t>
  </si>
  <si>
    <t>Casey Bramlet</t>
  </si>
  <si>
    <t>B.J. Symons</t>
  </si>
  <si>
    <t>Eli Manning</t>
  </si>
  <si>
    <t>Philip Rivers</t>
  </si>
  <si>
    <t>J.P. Losman</t>
  </si>
  <si>
    <t>Ben Roethlisberger</t>
  </si>
  <si>
    <t>Matt Schaub</t>
  </si>
  <si>
    <t>Luke McCown</t>
  </si>
  <si>
    <t>Craig Krenzel</t>
  </si>
  <si>
    <t>Andy Hall</t>
  </si>
  <si>
    <t>Jim Sorgi</t>
  </si>
  <si>
    <t>John Navarre</t>
  </si>
  <si>
    <t>Cody Pickett</t>
  </si>
  <si>
    <t>Matt Mauck</t>
  </si>
  <si>
    <t>Bradlee Van Pelt</t>
  </si>
  <si>
    <t>Chicago</t>
  </si>
  <si>
    <t>Indianapolis</t>
  </si>
  <si>
    <t>San Francisco</t>
  </si>
  <si>
    <t>Michigan State</t>
  </si>
  <si>
    <t>Colorado State</t>
  </si>
  <si>
    <t>SEC</t>
  </si>
  <si>
    <t>ACC</t>
  </si>
  <si>
    <t>MAC</t>
  </si>
  <si>
    <t>C-USA</t>
  </si>
  <si>
    <t>WAC</t>
  </si>
  <si>
    <t>Big Ten</t>
  </si>
  <si>
    <t>A-10</t>
  </si>
  <si>
    <t>Pac-10</t>
  </si>
  <si>
    <t>MWC</t>
  </si>
  <si>
    <t>Big 12</t>
  </si>
  <si>
    <t>Big East</t>
  </si>
  <si>
    <t>OVC</t>
  </si>
  <si>
    <t>Southland</t>
  </si>
  <si>
    <t>Northwestern State</t>
  </si>
  <si>
    <t>Ind Div II</t>
  </si>
  <si>
    <t>Ind I-AA</t>
  </si>
  <si>
    <t>MEAC</t>
  </si>
  <si>
    <t>North Carolina State</t>
  </si>
  <si>
    <t>Big West</t>
  </si>
  <si>
    <t>CIAA</t>
  </si>
  <si>
    <t>Southwest Texas State</t>
  </si>
  <si>
    <t>Ind</t>
  </si>
  <si>
    <t>Big Sky</t>
  </si>
  <si>
    <t>Connecticut</t>
  </si>
  <si>
    <t>David Greene</t>
  </si>
  <si>
    <t>Central Michigan</t>
  </si>
  <si>
    <t>Stefan Lefors</t>
  </si>
  <si>
    <t>Adrian McPherson</t>
  </si>
  <si>
    <t>James Kilian</t>
  </si>
  <si>
    <t>Kansas City</t>
  </si>
  <si>
    <t>Alex Smith</t>
  </si>
  <si>
    <t>Aaron Rodgers</t>
  </si>
  <si>
    <t>Jason Campbell</t>
  </si>
  <si>
    <t>Charlie Frye</t>
  </si>
  <si>
    <t>Andrew Walter</t>
  </si>
  <si>
    <t>Kyle Orton</t>
  </si>
  <si>
    <t>Dan Orlovsky</t>
  </si>
  <si>
    <t>Derek Anderson</t>
  </si>
  <si>
    <t>Matt Cassel</t>
  </si>
  <si>
    <t>Ryan Fitzpatrick</t>
  </si>
  <si>
    <t>Arizona State</t>
  </si>
  <si>
    <t>Oregon State</t>
  </si>
  <si>
    <t>Ivy</t>
  </si>
  <si>
    <t>Brock Berlin</t>
  </si>
  <si>
    <t>Jason White</t>
  </si>
  <si>
    <t>Omar Jacobs</t>
  </si>
  <si>
    <t>Samford</t>
  </si>
  <si>
    <t>D.J. Shockley</t>
  </si>
  <si>
    <t>Vince Young</t>
  </si>
  <si>
    <t>Matt Leinart</t>
  </si>
  <si>
    <t>Jay Cutler</t>
  </si>
  <si>
    <t>Kellen Clemens</t>
  </si>
  <si>
    <t>Tarvaris Jackson</t>
  </si>
  <si>
    <t>Charlie Whitehurst</t>
  </si>
  <si>
    <t>Brodie Croyle</t>
  </si>
  <si>
    <t>Brad Smith</t>
  </si>
  <si>
    <t>Ingle Martin</t>
  </si>
  <si>
    <t>Reggie McNeal</t>
  </si>
  <si>
    <t>Bruce Gradkowski</t>
  </si>
  <si>
    <t>SWAC</t>
  </si>
  <si>
    <t>SoCon</t>
  </si>
  <si>
    <t>Florida International</t>
  </si>
  <si>
    <t>Coastal Carolina</t>
  </si>
  <si>
    <t>JaMarcus Russell</t>
  </si>
  <si>
    <t>Brady Quinn</t>
  </si>
  <si>
    <t>Kevin Kolb</t>
  </si>
  <si>
    <t>John Beck</t>
  </si>
  <si>
    <t>Drew Stanton</t>
  </si>
  <si>
    <t>Trent Edwards</t>
  </si>
  <si>
    <t>Isaiah Stanback</t>
  </si>
  <si>
    <t>Jeff Rowe</t>
  </si>
  <si>
    <t>Troy Smith</t>
  </si>
  <si>
    <t>Jordan Palmer</t>
  </si>
  <si>
    <t>Tyler Thigpen</t>
  </si>
  <si>
    <t>Richard Bartel</t>
  </si>
  <si>
    <t>Matt Moore</t>
  </si>
  <si>
    <t xml:space="preserve">Matt Gutierrez </t>
  </si>
  <si>
    <t>Tyler Palko</t>
  </si>
  <si>
    <t>Tarleton State</t>
  </si>
  <si>
    <t>LSC</t>
  </si>
  <si>
    <t>Idaho State</t>
  </si>
  <si>
    <t>Big South</t>
  </si>
  <si>
    <t>John David Booty</t>
  </si>
  <si>
    <t>Matt Ryan</t>
  </si>
  <si>
    <t>Joe Flacco</t>
  </si>
  <si>
    <t>Brian Brohm</t>
  </si>
  <si>
    <t>Chad Henne</t>
  </si>
  <si>
    <t>Kevin O'Connell</t>
  </si>
  <si>
    <t>Dennis Dixon</t>
  </si>
  <si>
    <t>Josh Johnson</t>
  </si>
  <si>
    <t>Erik Ainge</t>
  </si>
  <si>
    <t>Colt Brennan</t>
  </si>
  <si>
    <t>Andre Woodson</t>
  </si>
  <si>
    <t>Matt Flynn</t>
  </si>
  <si>
    <t>Alex Brink</t>
  </si>
  <si>
    <t>Caleb Hanie</t>
  </si>
  <si>
    <t>CAA</t>
  </si>
  <si>
    <t>Pioneer</t>
  </si>
  <si>
    <t>Liberty</t>
  </si>
  <si>
    <t>Matthew Stafford</t>
  </si>
  <si>
    <t>Mark Sanchez</t>
  </si>
  <si>
    <t>Josh Freeman</t>
  </si>
  <si>
    <t>Pat White</t>
  </si>
  <si>
    <t>Stephen McGee</t>
  </si>
  <si>
    <t>Rhett Bomar</t>
  </si>
  <si>
    <t>Nate Davis</t>
  </si>
  <si>
    <t>Tom Brandstater</t>
  </si>
  <si>
    <t>Mike Teel</t>
  </si>
  <si>
    <t>Keith Null</t>
  </si>
  <si>
    <t>Curtis Painter</t>
  </si>
  <si>
    <t>Washington State</t>
  </si>
  <si>
    <t>San Diego State</t>
  </si>
  <si>
    <t>Brian Hoyer</t>
  </si>
  <si>
    <t>Chase Daniel</t>
  </si>
  <si>
    <t>Kansas State</t>
  </si>
  <si>
    <t>Ball State</t>
  </si>
  <si>
    <t>Massachusetts</t>
  </si>
  <si>
    <t>Fordham</t>
  </si>
  <si>
    <t>Florida Atlantic</t>
  </si>
  <si>
    <t>Sam Bradford</t>
  </si>
  <si>
    <t>Tim Tebow</t>
  </si>
  <si>
    <t>Jimmy Clausen</t>
  </si>
  <si>
    <t>Colt McCoy</t>
  </si>
  <si>
    <t>Mike Kafka</t>
  </si>
  <si>
    <t>John Skelton</t>
  </si>
  <si>
    <t>Jonathan Crompton</t>
  </si>
  <si>
    <t>Rusty Smith</t>
  </si>
  <si>
    <t>Dan LeFevour</t>
  </si>
  <si>
    <t>Tony Pike</t>
  </si>
  <si>
    <t>Levi Brown</t>
  </si>
  <si>
    <t>Sean Canfield</t>
  </si>
  <si>
    <t>Zac Robinson</t>
  </si>
  <si>
    <t>Max Hall</t>
  </si>
  <si>
    <t>Oklahoma State</t>
  </si>
  <si>
    <t>Thad Lewis</t>
  </si>
  <si>
    <t>Patriot</t>
  </si>
  <si>
    <t>Sun Belt</t>
  </si>
  <si>
    <t>Southern Utah</t>
  </si>
  <si>
    <t>Terrelle Pryor</t>
  </si>
  <si>
    <t>Cam Newton</t>
  </si>
  <si>
    <t>Jake Locker</t>
  </si>
  <si>
    <t>Blaine Gabbert</t>
  </si>
  <si>
    <t>Christian Ponder</t>
  </si>
  <si>
    <t>Andy Dalton</t>
  </si>
  <si>
    <t>Colin Kaepernick</t>
  </si>
  <si>
    <t>Ryan Mallett</t>
  </si>
  <si>
    <t>Ricky Stanzi</t>
  </si>
  <si>
    <t>T.J. Yates</t>
  </si>
  <si>
    <t>Nathan Enderle</t>
  </si>
  <si>
    <t>Tyrod Taylor</t>
  </si>
  <si>
    <t>Greg McElroy</t>
  </si>
  <si>
    <t>Scott Tolzien</t>
  </si>
  <si>
    <t>Andrew Luck</t>
  </si>
  <si>
    <t>Robert Griffin III</t>
  </si>
  <si>
    <t>Ryan Tannehill</t>
  </si>
  <si>
    <t>Brandon Weeden</t>
  </si>
  <si>
    <t>Brock Osweiler</t>
  </si>
  <si>
    <t>Russell Wilson</t>
  </si>
  <si>
    <t>Nick Foles</t>
  </si>
  <si>
    <t>Kirk Cousins</t>
  </si>
  <si>
    <t>Ryan Lindley</t>
  </si>
  <si>
    <t>B.J. Coleman</t>
  </si>
  <si>
    <t>Chandler Harnish</t>
  </si>
  <si>
    <t>Kellen Moore</t>
  </si>
  <si>
    <t>Boise State</t>
  </si>
  <si>
    <t>MW</t>
  </si>
  <si>
    <t>Midwest</t>
  </si>
  <si>
    <t>Monmouth (IL)</t>
  </si>
  <si>
    <t>Case Keenum</t>
  </si>
  <si>
    <t>Matt Simms</t>
  </si>
  <si>
    <t>Alex Tanney</t>
  </si>
  <si>
    <t>Austin Davis</t>
  </si>
  <si>
    <t>EJ Manuel</t>
  </si>
  <si>
    <t>Geno Smith</t>
  </si>
  <si>
    <t>Mike Glennon</t>
  </si>
  <si>
    <t>Matt Barkley</t>
  </si>
  <si>
    <t>Ryan Nassib</t>
  </si>
  <si>
    <t>Tyler Wilson</t>
  </si>
  <si>
    <t>Landry Jones</t>
  </si>
  <si>
    <t>Brad Sorensen</t>
  </si>
  <si>
    <t>Zac Dysert</t>
  </si>
  <si>
    <t>B.J. Daniels</t>
  </si>
  <si>
    <t>Sean Renfree</t>
  </si>
  <si>
    <t>Jeff Tuel</t>
  </si>
  <si>
    <t>Pac-12</t>
  </si>
  <si>
    <t>Blake Bortles</t>
  </si>
  <si>
    <t>Johnny Manziel</t>
  </si>
  <si>
    <t>Teddy Bridgewater</t>
  </si>
  <si>
    <t>Derek Carr</t>
  </si>
  <si>
    <t>Jimmy Garoppolo</t>
  </si>
  <si>
    <t>Logan Thomas</t>
  </si>
  <si>
    <t>Tom Savage</t>
  </si>
  <si>
    <t>Aaron Murray</t>
  </si>
  <si>
    <t>A.J. McCarron</t>
  </si>
  <si>
    <t>Zach Mettenberger</t>
  </si>
  <si>
    <t>David Fales</t>
  </si>
  <si>
    <t>Keith Wenning</t>
  </si>
  <si>
    <t>Tajh Boyd</t>
  </si>
  <si>
    <t>Garrett Gilbert</t>
  </si>
  <si>
    <t>San Jose State</t>
  </si>
  <si>
    <t>Connor Shaw</t>
  </si>
  <si>
    <t>Jameis Winston</t>
  </si>
  <si>
    <t>Marcus Mariota</t>
  </si>
  <si>
    <t>Garrett Grayson</t>
  </si>
  <si>
    <t>Sean Mannion</t>
  </si>
  <si>
    <t>Bryce Petty</t>
  </si>
  <si>
    <t>Brett Hundley</t>
  </si>
  <si>
    <t>Trevor Siemian</t>
  </si>
  <si>
    <t>Taylor Heinicke</t>
  </si>
  <si>
    <t>Old Dominion</t>
  </si>
  <si>
    <t>Los Angeles Rams</t>
  </si>
  <si>
    <t>Jared Goff</t>
  </si>
  <si>
    <t>Carson Wentz</t>
  </si>
  <si>
    <t>Paxton Lynch</t>
  </si>
  <si>
    <t>Christian Hackenberg</t>
  </si>
  <si>
    <t>Jacoby Brissett</t>
  </si>
  <si>
    <t>Cody Kessler</t>
  </si>
  <si>
    <t>Connor Cook</t>
  </si>
  <si>
    <t>Dak Prescott</t>
  </si>
  <si>
    <t>Cardale Jones</t>
  </si>
  <si>
    <t>Kevin Hogan</t>
  </si>
  <si>
    <t>Nate Sudfeld</t>
  </si>
  <si>
    <t>Jake Rudock</t>
  </si>
  <si>
    <t>Brandon Allen</t>
  </si>
  <si>
    <t>Jeff Driskel</t>
  </si>
  <si>
    <t>Brandon Doughty</t>
  </si>
  <si>
    <t>North Dakota State</t>
  </si>
  <si>
    <t>Mississippi State</t>
  </si>
  <si>
    <t>Joe Callahan</t>
  </si>
  <si>
    <t>Wesley</t>
  </si>
  <si>
    <t>NJAC</t>
  </si>
  <si>
    <t>South Alabama</t>
  </si>
  <si>
    <t>Charlotte</t>
  </si>
  <si>
    <t>Mitchell Trubisky</t>
  </si>
  <si>
    <t>Patrick Mahomes</t>
  </si>
  <si>
    <t>Deshaun Watson</t>
  </si>
  <si>
    <t>DeShone Kizer</t>
  </si>
  <si>
    <t>Davis Webb</t>
  </si>
  <si>
    <t>C.J. Beathard</t>
  </si>
  <si>
    <t>Joshua Dobbs</t>
  </si>
  <si>
    <t>Nathan Peterman</t>
  </si>
  <si>
    <t>Brad Kaaya</t>
  </si>
  <si>
    <t>Chad Kelly</t>
  </si>
  <si>
    <t>Taysom Hill</t>
  </si>
  <si>
    <t>P.J. Walker</t>
  </si>
  <si>
    <t>The American</t>
  </si>
  <si>
    <t>Baker Mayfield</t>
  </si>
  <si>
    <t>Sam Darnold</t>
  </si>
  <si>
    <t>Josh Allen</t>
  </si>
  <si>
    <t>Josh Rosen</t>
  </si>
  <si>
    <t>Lamar Jackson</t>
  </si>
  <si>
    <t>Mason Rudolph</t>
  </si>
  <si>
    <t>Kyle Lauletta</t>
  </si>
  <si>
    <t>Mike White</t>
  </si>
  <si>
    <t>Luke Falk</t>
  </si>
  <si>
    <t>Tanner Lee</t>
  </si>
  <si>
    <t>Danny Etling</t>
  </si>
  <si>
    <t>Alex McGough</t>
  </si>
  <si>
    <t>Logan Woodside</t>
  </si>
  <si>
    <t>Kyle Allen</t>
  </si>
  <si>
    <t>John Wolford</t>
  </si>
  <si>
    <t>David Blough</t>
  </si>
  <si>
    <t>Devlin Hodges</t>
  </si>
  <si>
    <t>Kyler Murray</t>
  </si>
  <si>
    <t>Daniel Jones</t>
  </si>
  <si>
    <t>Dwayne Haskins</t>
  </si>
  <si>
    <t>Drew Lock</t>
  </si>
  <si>
    <t>Will Grier</t>
  </si>
  <si>
    <t>Ryan Finley</t>
  </si>
  <si>
    <t>Jarrett Stidham</t>
  </si>
  <si>
    <t>Easton Stick</t>
  </si>
  <si>
    <t>Clayton Thorson</t>
  </si>
  <si>
    <t>Gardner Minshew II</t>
  </si>
  <si>
    <t>Trace McSorley</t>
  </si>
  <si>
    <t>Joe Burrow</t>
  </si>
  <si>
    <t>Tua Tagovailoa</t>
  </si>
  <si>
    <t>Justin Herbert</t>
  </si>
  <si>
    <t>Jordan Love</t>
  </si>
  <si>
    <t>Jalen Hurts</t>
  </si>
  <si>
    <t>Jacob Eason</t>
  </si>
  <si>
    <t>James Morgan</t>
  </si>
  <si>
    <t>Jake Fromm</t>
  </si>
  <si>
    <t>Jake Luton</t>
  </si>
  <si>
    <t>Cole McDonald</t>
  </si>
  <si>
    <t>Ben DiNucci</t>
  </si>
  <si>
    <t>Tommy Stevens</t>
  </si>
  <si>
    <t>Nate Stanley</t>
  </si>
  <si>
    <t>Trevor Lawrence</t>
  </si>
  <si>
    <t>Zach Wilson</t>
  </si>
  <si>
    <t>Trey Lance</t>
  </si>
  <si>
    <t>Justin Fields</t>
  </si>
  <si>
    <t>Mac Jones</t>
  </si>
  <si>
    <t>Kyle Trask</t>
  </si>
  <si>
    <t>Kellen Mond</t>
  </si>
  <si>
    <t>Davis Mills</t>
  </si>
  <si>
    <t>Ian Book</t>
  </si>
  <si>
    <t>Sam Ehlinger</t>
  </si>
  <si>
    <t>Utah State</t>
  </si>
  <si>
    <t>Alabama State</t>
  </si>
  <si>
    <t>Los Angeles Chargers</t>
  </si>
  <si>
    <t>MVFC</t>
  </si>
  <si>
    <t>C_Comp</t>
  </si>
  <si>
    <t>C_Att</t>
  </si>
  <si>
    <t>C_Yds</t>
  </si>
  <si>
    <t>C_TD</t>
  </si>
  <si>
    <t>R_Att</t>
  </si>
  <si>
    <t>R_Yds</t>
  </si>
  <si>
    <t>R_TD</t>
  </si>
  <si>
    <t>C_Int</t>
  </si>
  <si>
    <t>CR_Att</t>
  </si>
  <si>
    <t>CR_Yds</t>
  </si>
  <si>
    <t>CR_TD</t>
  </si>
  <si>
    <t>C_Games</t>
  </si>
  <si>
    <t>C_YPA</t>
  </si>
  <si>
    <t>C_Int %</t>
  </si>
  <si>
    <t>C_Comp_Per</t>
  </si>
  <si>
    <t>Comp_Per</t>
  </si>
  <si>
    <t>School</t>
  </si>
  <si>
    <t>Y/A</t>
  </si>
  <si>
    <t>AY/A</t>
  </si>
  <si>
    <t>Rate</t>
  </si>
  <si>
    <t>Brigham Young</t>
  </si>
  <si>
    <t>Dustin Crum</t>
  </si>
  <si>
    <t>Kent State</t>
  </si>
  <si>
    <t>Adrian Martinez</t>
  </si>
  <si>
    <t>Ole Miss</t>
  </si>
  <si>
    <t>Gunnar Watson</t>
  </si>
  <si>
    <t>Grant Gunnell</t>
  </si>
  <si>
    <t>Feleipe Franks</t>
  </si>
  <si>
    <t>Connor Bazelak</t>
  </si>
  <si>
    <t>Kedon Slovis</t>
  </si>
  <si>
    <t>Asher O'Hara</t>
  </si>
  <si>
    <t>Middle Tennessee State</t>
  </si>
  <si>
    <t>CUSA</t>
  </si>
  <si>
    <t>American</t>
  </si>
  <si>
    <t>Shane Buechele</t>
  </si>
  <si>
    <t>Jake Haener</t>
  </si>
  <si>
    <t>Alan Bowman</t>
  </si>
  <si>
    <t>Ken Seals</t>
  </si>
  <si>
    <t>Kaleb Eleby</t>
  </si>
  <si>
    <t>Desmond Trotter</t>
  </si>
  <si>
    <t>Malik Cunningham</t>
  </si>
  <si>
    <t>Appalachian State</t>
  </si>
  <si>
    <t>Preston Hutchinson</t>
  </si>
  <si>
    <t>Eastern Michigan</t>
  </si>
  <si>
    <t>Daniel Richardson</t>
  </si>
  <si>
    <t>UTSA</t>
  </si>
  <si>
    <t>Chase Garbers</t>
  </si>
  <si>
    <t>Jake Bentley</t>
  </si>
  <si>
    <t>Jordan McCloud</t>
  </si>
  <si>
    <t>Charlie Brewer</t>
  </si>
  <si>
    <t>Taulia Tagovailoa</t>
  </si>
  <si>
    <t>Noah Vedral</t>
  </si>
  <si>
    <t>Holton Ahlers</t>
  </si>
  <si>
    <t>Brady McBride</t>
  </si>
  <si>
    <t>Texas State</t>
  </si>
  <si>
    <t>Kenny Pickett</t>
  </si>
  <si>
    <t>Pitt</t>
  </si>
  <si>
    <t>Phil Jurkovec</t>
  </si>
  <si>
    <t>Dylan Morris</t>
  </si>
  <si>
    <t>Colby Suits</t>
  </si>
  <si>
    <t>Louisiana-Monroe</t>
  </si>
  <si>
    <t>Max Duggan</t>
  </si>
  <si>
    <t>Texas Christian</t>
  </si>
  <si>
    <t>Sean Clifford</t>
  </si>
  <si>
    <t>Jayden De Laura</t>
  </si>
  <si>
    <t>Max Gilliam</t>
  </si>
  <si>
    <t>UNLV</t>
  </si>
  <si>
    <t>UCF</t>
  </si>
  <si>
    <t>Jonah Johnson</t>
  </si>
  <si>
    <t>New Mexico State</t>
  </si>
  <si>
    <t>Layne Hatcher</t>
  </si>
  <si>
    <t>Logan Bonner</t>
  </si>
  <si>
    <t>Collin Hill</t>
  </si>
  <si>
    <t>Brennan Armstrong</t>
  </si>
  <si>
    <t>Georgia State</t>
  </si>
  <si>
    <t>Jayden Daniels</t>
  </si>
  <si>
    <t>Ross Bowers</t>
  </si>
  <si>
    <t>Tanner Morgan</t>
  </si>
  <si>
    <t>Zach Gibson</t>
  </si>
  <si>
    <t>Spencer Petras</t>
  </si>
  <si>
    <t>Joe Milton</t>
  </si>
  <si>
    <t>Patrick O'Brien</t>
  </si>
  <si>
    <t>Chris Reynolds</t>
  </si>
  <si>
    <t>Jeff Sims</t>
  </si>
  <si>
    <t>Chase Brice</t>
  </si>
  <si>
    <t>Gavin Hardison</t>
  </si>
  <si>
    <t>UTEP</t>
  </si>
  <si>
    <t>Bryson Lucero</t>
  </si>
  <si>
    <t>UAB</t>
  </si>
  <si>
    <t>Will Howard</t>
  </si>
  <si>
    <t>Rocky Lombardi</t>
  </si>
  <si>
    <t>Jalon Daniels</t>
  </si>
  <si>
    <t>Levi Williams</t>
  </si>
  <si>
    <t>Rex Culpepper</t>
  </si>
  <si>
    <t>Matt McDonald</t>
  </si>
  <si>
    <t>Bowling Green State</t>
  </si>
  <si>
    <t>Matt Corral</t>
  </si>
  <si>
    <t>Carson Strong</t>
  </si>
  <si>
    <t>Will Rogers</t>
  </si>
  <si>
    <t>Grayson McCall</t>
  </si>
  <si>
    <t>Sam Howell</t>
  </si>
  <si>
    <t>Spencer Rattler</t>
  </si>
  <si>
    <t>Brock Purdy</t>
  </si>
  <si>
    <t>Desmond Ridder</t>
  </si>
  <si>
    <t>Drew Plitt</t>
  </si>
  <si>
    <t>Bailey Hockman</t>
  </si>
  <si>
    <t>Nick Starkel</t>
  </si>
  <si>
    <t>Malik Willis</t>
  </si>
  <si>
    <t>D'Eriq King</t>
  </si>
  <si>
    <t>Zac Thomas</t>
  </si>
  <si>
    <t>Jarret Doege</t>
  </si>
  <si>
    <t>Frank Harris</t>
  </si>
  <si>
    <t>Tyler Shough</t>
  </si>
  <si>
    <t>Spencer Sanders</t>
  </si>
  <si>
    <t>Terry Wilson</t>
  </si>
  <si>
    <t>Luke Anthony</t>
  </si>
  <si>
    <t>Kyle Vantrease</t>
  </si>
  <si>
    <t>Chevan Cordeiro</t>
  </si>
  <si>
    <t>Grant Wells</t>
  </si>
  <si>
    <t>Graham Mertz</t>
  </si>
  <si>
    <t>Peyton Ramsey</t>
  </si>
  <si>
    <t>Brady White</t>
  </si>
  <si>
    <t>Dillon Gabriel</t>
  </si>
  <si>
    <t>Bo Nix</t>
  </si>
  <si>
    <t>Levi Lewis</t>
  </si>
  <si>
    <t>Clayton Tune</t>
  </si>
  <si>
    <t>Cornelious Brown</t>
  </si>
  <si>
    <t>Sam Hartman</t>
  </si>
  <si>
    <t>Tyrrell Pigrome</t>
  </si>
  <si>
    <t>Michael Penix Jr.</t>
  </si>
  <si>
    <t>Zach Smith</t>
  </si>
  <si>
    <t>Stetson Bennett</t>
  </si>
  <si>
    <t>Michael Pratt</t>
  </si>
  <si>
    <t>Sam Noyer</t>
  </si>
  <si>
    <t>Austin Aune</t>
  </si>
  <si>
    <t>Nick Tronti</t>
  </si>
  <si>
    <t>Designation</t>
  </si>
  <si>
    <t>Junior</t>
  </si>
  <si>
    <t>Sophomore</t>
  </si>
  <si>
    <t>Senior</t>
  </si>
  <si>
    <t>Freshman</t>
  </si>
  <si>
    <t>Tyler Huntley</t>
  </si>
  <si>
    <t>MVC</t>
  </si>
  <si>
    <t>Tyler Johnston III</t>
  </si>
  <si>
    <t>Jack Abraham</t>
  </si>
  <si>
    <t>Southern Mississippi</t>
  </si>
  <si>
    <t>Nathan Rourke</t>
  </si>
  <si>
    <t>Ohio</t>
  </si>
  <si>
    <t>Stephen Calvert</t>
  </si>
  <si>
    <t>Jarrett Guarantano</t>
  </si>
  <si>
    <t>Anthony Gordon</t>
  </si>
  <si>
    <t>J'mar Smith</t>
  </si>
  <si>
    <t>Shea Patterson</t>
  </si>
  <si>
    <t>Jack Coan</t>
  </si>
  <si>
    <t>James Blackman</t>
  </si>
  <si>
    <t>Chris Robison</t>
  </si>
  <si>
    <t>Mike Glass III</t>
  </si>
  <si>
    <t>Jamie Newman</t>
  </si>
  <si>
    <t>Jarren Williams</t>
  </si>
  <si>
    <t>Justin McMillan</t>
  </si>
  <si>
    <t>Skylar Thompson</t>
  </si>
  <si>
    <t>Jon Wassink</t>
  </si>
  <si>
    <t>Brett Gabbert</t>
  </si>
  <si>
    <t>New Mexico</t>
  </si>
  <si>
    <t>Nathan Stanley</t>
  </si>
  <si>
    <t>Ty Storey</t>
  </si>
  <si>
    <t>Isaiah Green</t>
  </si>
  <si>
    <t>Bryce Perkins</t>
  </si>
  <si>
    <t>Brian Lewerke</t>
  </si>
  <si>
    <t>Dan Ellington</t>
  </si>
  <si>
    <t>Brandon Peters</t>
  </si>
  <si>
    <t>Anthony Russo</t>
  </si>
  <si>
    <t>Ryan Agnew</t>
  </si>
  <si>
    <t>Josh Love</t>
  </si>
  <si>
    <t>Kaleb Barker</t>
  </si>
  <si>
    <t>Jett Duffey</t>
  </si>
  <si>
    <t>Caleb Evans</t>
  </si>
  <si>
    <t>Kelly Bryant</t>
  </si>
  <si>
    <t>Fred Payton</t>
  </si>
  <si>
    <t>Mason Fine</t>
  </si>
  <si>
    <t>Dorian Thompson-Robinson</t>
  </si>
  <si>
    <t>Tevaka Tuioti</t>
  </si>
  <si>
    <t>Jorge Reyna</t>
  </si>
  <si>
    <t>Khalil Tate</t>
  </si>
  <si>
    <t>Kai Locksley</t>
  </si>
  <si>
    <t>Carter Stanley</t>
  </si>
  <si>
    <t>Tommy Devito</t>
  </si>
  <si>
    <t>Steven Montez</t>
  </si>
  <si>
    <t>Jack Zergiotis</t>
  </si>
  <si>
    <t>Tyler Vitt</t>
  </si>
  <si>
    <t>Kenyon Oblad</t>
  </si>
  <si>
    <t>Austin Kendall</t>
  </si>
  <si>
    <t>Kato Nelson</t>
  </si>
  <si>
    <t>Josh Jackson</t>
  </si>
  <si>
    <t>Riley Neal</t>
  </si>
  <si>
    <t>Lowell Narcisse</t>
  </si>
  <si>
    <t>James Graham</t>
  </si>
  <si>
    <t>Josh Adkins</t>
  </si>
  <si>
    <t>Ryan Hilinski</t>
  </si>
  <si>
    <t>Quentin Harris</t>
  </si>
  <si>
    <t>Grant Loy</t>
  </si>
  <si>
    <t>Jordan Ta'amu</t>
  </si>
  <si>
    <t>Ross Comis</t>
  </si>
  <si>
    <t>Brett Rypien</t>
  </si>
  <si>
    <t>Evan Orth</t>
  </si>
  <si>
    <t>Blake LaRussa</t>
  </si>
  <si>
    <t>K.J. Carta-Samuels</t>
  </si>
  <si>
    <t>Sheriron Jones</t>
  </si>
  <si>
    <t>JT Daniels</t>
  </si>
  <si>
    <t>Anthony Brown</t>
  </si>
  <si>
    <t>Deondre Francois</t>
  </si>
  <si>
    <t>Ben Hicks</t>
  </si>
  <si>
    <t>Gus Ragland</t>
  </si>
  <si>
    <t>Nathan Elliott</t>
  </si>
  <si>
    <t>Jawon Pass</t>
  </si>
  <si>
    <t>AJ Bush</t>
  </si>
  <si>
    <t>David Pindell</t>
  </si>
  <si>
    <t>Shawn Stankavage</t>
  </si>
  <si>
    <t>Woody Barrett</t>
  </si>
  <si>
    <t>Peyton Bender</t>
  </si>
  <si>
    <t>Steven Duncan</t>
  </si>
  <si>
    <t>Tyler Vander Waal</t>
  </si>
  <si>
    <t>Cordale Grundy</t>
  </si>
  <si>
    <t>Artur Sitkowski</t>
  </si>
  <si>
    <t>McKenzie Milton</t>
  </si>
  <si>
    <t>K.J. Costello</t>
  </si>
  <si>
    <t>Marcus McMaryion</t>
  </si>
  <si>
    <t>Taylor Cornelius</t>
  </si>
  <si>
    <t>Jake Browning</t>
  </si>
  <si>
    <t>Justice Hansen</t>
  </si>
  <si>
    <t>Andre Nunez</t>
  </si>
  <si>
    <t>Tyree Jackson</t>
  </si>
  <si>
    <t>Kyle Shurmur</t>
  </si>
  <si>
    <t>Manny Wilkins</t>
  </si>
  <si>
    <t>Eric Dungey</t>
  </si>
  <si>
    <t>Blake Barnett</t>
  </si>
  <si>
    <t>Brent Stockstill</t>
  </si>
  <si>
    <t>Ty Gangi</t>
  </si>
  <si>
    <t>Ryan Willis</t>
  </si>
  <si>
    <t>Sawyer Smith</t>
  </si>
  <si>
    <t>Gardner Minshew</t>
  </si>
  <si>
    <t>Tyler Wiegers</t>
  </si>
  <si>
    <t>Eli Peters</t>
  </si>
  <si>
    <t>Nick Fitzgerald</t>
  </si>
  <si>
    <t>Marcus Childers</t>
  </si>
  <si>
    <t>Bryant Shirreffs</t>
  </si>
  <si>
    <t>Andrew Ford</t>
  </si>
  <si>
    <t>Jonathan Banks</t>
  </si>
  <si>
    <t>Armani Rogers</t>
  </si>
  <si>
    <t>Dalton Sturm</t>
  </si>
  <si>
    <t>Matt Linehan</t>
  </si>
  <si>
    <t>Chazz Surratt</t>
  </si>
  <si>
    <t>Brogan Roback</t>
  </si>
  <si>
    <t>Thomas Sirk</t>
  </si>
  <si>
    <t>Dru Brown</t>
  </si>
  <si>
    <t>Montel Aaron</t>
  </si>
  <si>
    <t>Richard Lagow</t>
  </si>
  <si>
    <t>Darell Garretson</t>
  </si>
  <si>
    <t>Jordan Davis</t>
  </si>
  <si>
    <t>Damian Williams</t>
  </si>
  <si>
    <t>George Bollas</t>
  </si>
  <si>
    <t>Hayden Moore</t>
  </si>
  <si>
    <t>Steven Williams</t>
  </si>
  <si>
    <t>Max Bortenschlager</t>
  </si>
  <si>
    <t>Hasaan Klugh</t>
  </si>
  <si>
    <t>Riley Ferguson</t>
  </si>
  <si>
    <t>Nick Stevens</t>
  </si>
  <si>
    <t>Alex Hornibrook</t>
  </si>
  <si>
    <t>J.T. Barrett</t>
  </si>
  <si>
    <t>Quinton Flowers</t>
  </si>
  <si>
    <t>Taylor Lamb</t>
  </si>
  <si>
    <t>Jason Driskel</t>
  </si>
  <si>
    <t>Nic Shimonek</t>
  </si>
  <si>
    <t>Kenny Hill</t>
  </si>
  <si>
    <t>Conner Manning</t>
  </si>
  <si>
    <t>Christian Chapman</t>
  </si>
  <si>
    <t>Malik Rosier</t>
  </si>
  <si>
    <t>Brandon Silvers</t>
  </si>
  <si>
    <t>Shane Morris</t>
  </si>
  <si>
    <t>Stephen Johnson</t>
  </si>
  <si>
    <t>Tyler Rogers</t>
  </si>
  <si>
    <t>Kwadra Griggs</t>
  </si>
  <si>
    <t>Chase Litton</t>
  </si>
  <si>
    <t>A.J. Erdely</t>
  </si>
  <si>
    <t>Brandon Wimbush</t>
  </si>
  <si>
    <t>Kent Myers</t>
  </si>
  <si>
    <t>Elijah Sindelar</t>
  </si>
  <si>
    <t>Kurt Benkert</t>
  </si>
  <si>
    <t>Jacob Park</t>
  </si>
  <si>
    <t>Philip Nelson</t>
  </si>
  <si>
    <t>Tyler O'Connor</t>
  </si>
  <si>
    <t>Kenny Potter</t>
  </si>
  <si>
    <t>Brandon Dawkins</t>
  </si>
  <si>
    <t>Ryan Metz</t>
  </si>
  <si>
    <t>Tyler Stehling</t>
  </si>
  <si>
    <t>Tyler Jones</t>
  </si>
  <si>
    <t>Chason Virgil</t>
  </si>
  <si>
    <t>Glen Cuiellette</t>
  </si>
  <si>
    <t>Zach Terrell</t>
  </si>
  <si>
    <t>Ryan Higgins</t>
  </si>
  <si>
    <t>Austin Allen</t>
  </si>
  <si>
    <t>Nick Mullens</t>
  </si>
  <si>
    <t>Mitch Trubisky</t>
  </si>
  <si>
    <t>Jerod Evans</t>
  </si>
  <si>
    <t>David Washington</t>
  </si>
  <si>
    <t>Skyler Howard</t>
  </si>
  <si>
    <t>Sean White</t>
  </si>
  <si>
    <t>Dallas Davis</t>
  </si>
  <si>
    <t>Dane Evans</t>
  </si>
  <si>
    <t>Wilton Speight</t>
  </si>
  <si>
    <t>Greg Ward Jr.</t>
  </si>
  <si>
    <t>Cooper Rush</t>
  </si>
  <si>
    <t>Sefo Liufau</t>
  </si>
  <si>
    <t>Tommy Armstrong Jr</t>
  </si>
  <si>
    <t>Perry Hills</t>
  </si>
  <si>
    <t>Troy Williams</t>
  </si>
  <si>
    <t>Mitch Leidner</t>
  </si>
  <si>
    <t>Trevor Knight</t>
  </si>
  <si>
    <t>Anthony Jennings</t>
  </si>
  <si>
    <t>Jesse Ertz</t>
  </si>
  <si>
    <t>Patrick Towles</t>
  </si>
  <si>
    <t>Vernon Adams</t>
  </si>
  <si>
    <t>Nick Arbuckle</t>
  </si>
  <si>
    <t>Trevone Boykin</t>
  </si>
  <si>
    <t>Gunner Kiel</t>
  </si>
  <si>
    <t>Matt Johnson</t>
  </si>
  <si>
    <t>Marquise Williams</t>
  </si>
  <si>
    <t>Anu Solomon</t>
  </si>
  <si>
    <t>Jake Coker</t>
  </si>
  <si>
    <t>Brandon Harris</t>
  </si>
  <si>
    <t>Greyson Lambert</t>
  </si>
  <si>
    <t>Tanner Mangum</t>
  </si>
  <si>
    <t>Phillip Ely</t>
  </si>
  <si>
    <t>Mike Bercovici</t>
  </si>
  <si>
    <t>Joel Stave</t>
  </si>
  <si>
    <t>Fredi Knighten</t>
  </si>
  <si>
    <t>Derrius Vick</t>
  </si>
  <si>
    <t>Tommy Woodson</t>
  </si>
  <si>
    <t>Treon Harris</t>
  </si>
  <si>
    <t>Travis Wilson</t>
  </si>
  <si>
    <t>Joe Hubener</t>
  </si>
  <si>
    <t>Tyler Stewart</t>
  </si>
  <si>
    <t>Blake Decker</t>
  </si>
  <si>
    <t>Cameron Coffman</t>
  </si>
  <si>
    <t>Driphus Jackson</t>
  </si>
  <si>
    <t>Perry Orth</t>
  </si>
  <si>
    <t>Justin Thomas</t>
  </si>
  <si>
    <t>Chris Laviano</t>
  </si>
  <si>
    <t>Blake Kemp</t>
  </si>
  <si>
    <t>Matt Johns</t>
  </si>
  <si>
    <t>Cody Clements</t>
  </si>
  <si>
    <t>Brooks Haack</t>
  </si>
  <si>
    <t>Matt Davis</t>
  </si>
  <si>
    <t>Joe Licata</t>
  </si>
  <si>
    <t>Jaquez Johnson</t>
  </si>
  <si>
    <t>Joel Lanning</t>
  </si>
  <si>
    <t>Billy Bahl</t>
  </si>
  <si>
    <t>Blake Frohnapfel</t>
  </si>
  <si>
    <t>Garrett Smith</t>
  </si>
  <si>
    <t>Wes Lunt</t>
  </si>
  <si>
    <t>Johnny McCrary</t>
  </si>
  <si>
    <t>Justin Holman</t>
  </si>
  <si>
    <t>Shuler Bentley</t>
  </si>
  <si>
    <t>Damarcus Smith</t>
  </si>
  <si>
    <t>Lee McNeill</t>
  </si>
  <si>
    <t>Everett Golson</t>
  </si>
  <si>
    <t>Austin Grammer</t>
  </si>
  <si>
    <t>Connor Halliday</t>
  </si>
  <si>
    <t>Colby Kirkegaard</t>
  </si>
  <si>
    <t>Andrew Hendrix</t>
  </si>
  <si>
    <t>Joe Gray</t>
  </si>
  <si>
    <t>Mike Cummings</t>
  </si>
  <si>
    <t>Reggie Bell</t>
  </si>
  <si>
    <t>Chandler Whitmer</t>
  </si>
  <si>
    <t>Devin Gardner</t>
  </si>
  <si>
    <t>Andrew McNulty</t>
  </si>
  <si>
    <t>Pete Thomas</t>
  </si>
  <si>
    <t>Colin Reardon</t>
  </si>
  <si>
    <t>Ikaika Woolsey</t>
  </si>
  <si>
    <t>J.D. Sprague</t>
  </si>
  <si>
    <t>Sam B. Richardson</t>
  </si>
  <si>
    <t>Kyle Pohl</t>
  </si>
  <si>
    <t>Austin Appleby</t>
  </si>
  <si>
    <t>Grant Hedrick</t>
  </si>
  <si>
    <t>Blake Sims</t>
  </si>
  <si>
    <t>Jake Waters</t>
  </si>
  <si>
    <t>Rakeem Cato</t>
  </si>
  <si>
    <t>Gary Nova</t>
  </si>
  <si>
    <t>Nick Marshall</t>
  </si>
  <si>
    <t>Bo Wallace</t>
  </si>
  <si>
    <t>Dylan Thompson</t>
  </si>
  <si>
    <t>Clint Trickett</t>
  </si>
  <si>
    <t>Chad Voytik</t>
  </si>
  <si>
    <t>Hutson Mason</t>
  </si>
  <si>
    <t>Shane Carden</t>
  </si>
  <si>
    <t>Cody Sokol</t>
  </si>
  <si>
    <t>Taylor Kelly</t>
  </si>
  <si>
    <t>Cyler Miles</t>
  </si>
  <si>
    <t>Drew Hare</t>
  </si>
  <si>
    <t>Tyler Murphy</t>
  </si>
  <si>
    <t>Quinn Kaehler</t>
  </si>
  <si>
    <t>Terrance Broadway</t>
  </si>
  <si>
    <t>James Knapke</t>
  </si>
  <si>
    <t>C.J. Brown</t>
  </si>
  <si>
    <t>Jameill Showers</t>
  </si>
  <si>
    <t>Reilly O'Toole</t>
  </si>
  <si>
    <t>Maty Mauk</t>
  </si>
  <si>
    <t>Tyrone Swoopes</t>
  </si>
  <si>
    <t>Brandon Bridge</t>
  </si>
  <si>
    <t>Cole Stoudt</t>
  </si>
  <si>
    <t>Cody Fajardo</t>
  </si>
  <si>
    <t>Michael Brewer</t>
  </si>
  <si>
    <t>Brian Burrell</t>
  </si>
  <si>
    <t>Anthony Boone</t>
  </si>
  <si>
    <t>Games</t>
  </si>
  <si>
    <t>Completions</t>
  </si>
  <si>
    <t>Attempts</t>
  </si>
  <si>
    <t>Completion_Percentage</t>
  </si>
  <si>
    <t>Yards</t>
  </si>
  <si>
    <t>Rush_Attempts</t>
  </si>
  <si>
    <t>Rush_Yards</t>
  </si>
  <si>
    <t>Rush_Average</t>
  </si>
  <si>
    <t>Rush_TD</t>
  </si>
  <si>
    <t>Completions+-</t>
  </si>
  <si>
    <t>Attempts+-</t>
  </si>
  <si>
    <t>Completion_Percentage+-</t>
  </si>
  <si>
    <t>Yards+-</t>
  </si>
  <si>
    <t>Y/A+-</t>
  </si>
  <si>
    <t>AY/A+-</t>
  </si>
  <si>
    <t>TD+-</t>
  </si>
  <si>
    <t>Int+-</t>
  </si>
  <si>
    <t>Rate+-</t>
  </si>
  <si>
    <t>Rush_Attempts+-</t>
  </si>
  <si>
    <t>Rush_Yards+-</t>
  </si>
  <si>
    <t>Rush_Average+-</t>
  </si>
  <si>
    <t>Rush_TD+-</t>
  </si>
  <si>
    <t>Yards_Avg</t>
  </si>
  <si>
    <t>247_Stars</t>
  </si>
  <si>
    <t>247_Composite</t>
  </si>
  <si>
    <t>Class</t>
  </si>
  <si>
    <t>247_Rank</t>
  </si>
  <si>
    <t>Jeremy Johnson</t>
  </si>
  <si>
    <t>Jack Milas</t>
  </si>
  <si>
    <t>Seth Russell</t>
  </si>
  <si>
    <t>Hank Bachmeier</t>
  </si>
  <si>
    <t>Jeff Smith</t>
  </si>
  <si>
    <t>Denis Grosel</t>
  </si>
  <si>
    <t>Christian Stewart</t>
  </si>
  <si>
    <t>Tony Poljan</t>
  </si>
  <si>
    <t>Quinten Dormady</t>
  </si>
  <si>
    <t>Tyler Keane</t>
  </si>
  <si>
    <t>Kilton Anderson</t>
  </si>
  <si>
    <t>Andrew Allen</t>
  </si>
  <si>
    <t>Trae Hall</t>
  </si>
  <si>
    <t>Cole Garvin</t>
  </si>
  <si>
    <t>Cephus Johnson</t>
  </si>
  <si>
    <t>Will Gardner</t>
  </si>
  <si>
    <t>N'Kosi Perry</t>
  </si>
  <si>
    <t>Jordan Travis</t>
  </si>
  <si>
    <t>TaQuon Marshall</t>
  </si>
  <si>
    <t>Devin Leary</t>
  </si>
  <si>
    <t>Aj Long</t>
  </si>
  <si>
    <t>Hendon Hooker</t>
  </si>
  <si>
    <t>TD_Avg</t>
  </si>
  <si>
    <t>Int_Avg</t>
  </si>
  <si>
    <t>Comp_Perc</t>
  </si>
  <si>
    <t>Rush_Avg</t>
  </si>
  <si>
    <t>Rush_Yds_Avg</t>
  </si>
  <si>
    <t>Kyle Postma</t>
  </si>
  <si>
    <t>Garrett Krstich</t>
  </si>
  <si>
    <t>Logan Marchi</t>
  </si>
  <si>
    <t>Chad President</t>
  </si>
  <si>
    <t>Seth Boomer</t>
  </si>
  <si>
    <t>Rush_TD_Avg</t>
  </si>
  <si>
    <t>NCAA Passer Rating = ((8.4 x Passing Yards) + (330 x Touchdown Passes) + (100 x Number of Completions) – (200 x Interceptions)) ÷ Passing Attempts</t>
  </si>
  <si>
    <t>Kyle Kempt</t>
  </si>
  <si>
    <t>Montell Cozart</t>
  </si>
  <si>
    <t>Daxx Garman</t>
  </si>
  <si>
    <t>Jerrod Heard</t>
  </si>
  <si>
    <t>Shawn Robinson</t>
  </si>
  <si>
    <t>Big12</t>
  </si>
  <si>
    <t>AYA = (pass yards + 20*(pass TD) - 45*(interceptions thrown))/(passing attempts)</t>
  </si>
  <si>
    <t>BigTen</t>
  </si>
  <si>
    <t>Jeff George Jr.</t>
  </si>
  <si>
    <t>Kasim Hill</t>
  </si>
  <si>
    <t>Aiden Smith</t>
  </si>
  <si>
    <t>Joe O'Korn</t>
  </si>
  <si>
    <t>Demry Croft</t>
  </si>
  <si>
    <t>Zack Annexstad</t>
  </si>
  <si>
    <t>Jack Plummer</t>
  </si>
  <si>
    <t>Aidan O'Connell</t>
  </si>
  <si>
    <t>Giovanni Rescigno</t>
  </si>
  <si>
    <t>Kyle Bolin</t>
  </si>
  <si>
    <t>Johnny Langan</t>
  </si>
  <si>
    <t>Sun_Belt</t>
  </si>
  <si>
    <t>Stone Norton</t>
  </si>
  <si>
    <t>Stone Smartt</t>
  </si>
  <si>
    <t>Jackson Tyner</t>
  </si>
  <si>
    <t>Tom Stewart</t>
  </si>
  <si>
    <t>Michael Collins</t>
  </si>
  <si>
    <t>Mark Leftwich</t>
  </si>
  <si>
    <t>Zack Greenlee</t>
  </si>
  <si>
    <t>Tucker Carter</t>
  </si>
  <si>
    <t>Rush/A</t>
  </si>
  <si>
    <t>Andrew Brito</t>
  </si>
  <si>
    <t>Will Koch</t>
  </si>
  <si>
    <t>Nick Holley</t>
  </si>
  <si>
    <t>AJ Mayer</t>
  </si>
  <si>
    <t>Anthony Maddie</t>
  </si>
  <si>
    <t>Greg Windham</t>
  </si>
  <si>
    <t>Kurtis Rourke</t>
  </si>
  <si>
    <t>Mitchell Guadagni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</si>
</sst>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64" fontId="0" fillId="0" borderId="0" xfId="0" applyNumberFormat="1"/>
    <xf numFmtId="0" fontId="0" fillId="0" borderId="0" xfId="0" applyNumberFormat="1"/>
    <xf numFmtId="2" fontId="0" fillId="0" borderId="0" xfId="0" applyNumberFormat="1"/>
    <xf numFmtId="165" fontId="0" fillId="0" borderId="0" xfId="0" applyNumberFormat="1"/>
    <xf numFmtId="0" fontId="0" fillId="0" borderId="0" xfId="0" quotePrefix="1"/>
    <xf numFmtId="165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left"/>
    </xf>
    <xf numFmtId="2" fontId="0" fillId="0" borderId="0" xfId="0" applyNumberFormat="1" applyAlignment="1">
      <alignment horizontal="left"/>
    </xf>
    <xf numFmtId="166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020_QB" connectionId="2" xr16:uid="{593B58DA-2846-7B49-B88E-855BB76E7534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020_QB" connectionId="3" xr16:uid="{D31AF08F-6B00-4E45-8441-9DA76FAC7D4D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020_QB" connectionId="4" xr16:uid="{AE1E8CDF-EB47-5349-ABEA-E3A3B2BE9F16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020_QB_1" connectionId="6" xr16:uid="{25514777-79B2-C642-8DE2-E8F067406476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020_QB" connectionId="5" xr16:uid="{23DF380D-6757-5946-9189-D96319EA7B13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020_QB" connectionId="1" xr16:uid="{80637183-038D-D14E-9AA3-806B67FED2E8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queryTable" Target="../queryTables/queryTable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E083F-ED83-224E-9983-2E87EE2A3115}">
  <dimension ref="A1:AP311"/>
  <sheetViews>
    <sheetView zoomScaleNormal="100" workbookViewId="0">
      <selection activeCell="D10" sqref="D10"/>
    </sheetView>
  </sheetViews>
  <sheetFormatPr baseColWidth="10" defaultRowHeight="16" x14ac:dyDescent="0.2"/>
  <cols>
    <col min="1" max="1" width="7.33203125" bestFit="1" customWidth="1"/>
    <col min="2" max="2" width="8.83203125" bestFit="1" customWidth="1"/>
    <col min="3" max="3" width="6.83203125" bestFit="1" customWidth="1"/>
    <col min="4" max="4" width="18.6640625" bestFit="1" customWidth="1"/>
    <col min="5" max="5" width="18.5" bestFit="1" customWidth="1"/>
    <col min="6" max="6" width="6.5" bestFit="1" customWidth="1"/>
    <col min="7" max="7" width="6.83203125" bestFit="1" customWidth="1"/>
    <col min="8" max="8" width="14" bestFit="1" customWidth="1"/>
    <col min="9" max="9" width="11" bestFit="1" customWidth="1"/>
    <col min="10" max="10" width="7.83203125" bestFit="1" customWidth="1"/>
    <col min="11" max="11" width="7.1640625" bestFit="1" customWidth="1"/>
    <col min="12" max="12" width="9" style="1" bestFit="1" customWidth="1"/>
    <col min="13" max="13" width="8.6640625" bestFit="1" customWidth="1"/>
    <col min="14" max="14" width="7.83203125" bestFit="1" customWidth="1"/>
    <col min="15" max="15" width="5" bestFit="1" customWidth="1"/>
    <col min="16" max="16" width="8.33203125" bestFit="1" customWidth="1"/>
    <col min="17" max="17" width="6.1640625" bestFit="1" customWidth="1"/>
    <col min="18" max="18" width="12" style="1" bestFit="1" customWidth="1"/>
    <col min="19" max="19" width="6.5" bestFit="1" customWidth="1"/>
    <col min="20" max="21" width="5.83203125" bestFit="1" customWidth="1"/>
    <col min="22" max="22" width="8.33203125" bestFit="1" customWidth="1"/>
    <col min="23" max="23" width="8.6640625" bestFit="1" customWidth="1"/>
    <col min="24" max="24" width="8" bestFit="1" customWidth="1"/>
    <col min="25" max="25" width="21.1640625" bestFit="1" customWidth="1"/>
    <col min="26" max="26" width="12.83203125" bestFit="1" customWidth="1"/>
    <col min="27" max="27" width="11.5" bestFit="1" customWidth="1"/>
    <col min="28" max="28" width="10.33203125" bestFit="1" customWidth="1"/>
    <col min="29" max="29" width="8.1640625" bestFit="1" customWidth="1"/>
    <col min="30" max="30" width="14" style="1" bestFit="1" customWidth="1"/>
    <col min="31" max="31" width="8.5" bestFit="1" customWidth="1"/>
    <col min="32" max="32" width="8.83203125" style="1" bestFit="1" customWidth="1"/>
    <col min="33" max="34" width="7.83203125" style="2" bestFit="1" customWidth="1"/>
    <col min="35" max="35" width="9.83203125" style="1" bestFit="1" customWidth="1"/>
    <col min="36" max="36" width="9.33203125" style="2" bestFit="1" customWidth="1"/>
    <col min="37" max="37" width="9.6640625" style="2" bestFit="1" customWidth="1"/>
    <col min="38" max="38" width="9" style="2" bestFit="1" customWidth="1"/>
    <col min="39" max="39" width="11.83203125" bestFit="1" customWidth="1"/>
    <col min="40" max="40" width="16.33203125" style="11" bestFit="1" customWidth="1"/>
    <col min="41" max="41" width="7.83203125" bestFit="1" customWidth="1"/>
    <col min="42" max="42" width="11.6640625" bestFit="1" customWidth="1"/>
  </cols>
  <sheetData>
    <row r="1" spans="1:42" x14ac:dyDescent="0.2">
      <c r="A1" t="s">
        <v>158</v>
      </c>
      <c r="B1" t="s">
        <v>5</v>
      </c>
      <c r="C1" t="s">
        <v>6</v>
      </c>
      <c r="D1" t="s">
        <v>0</v>
      </c>
      <c r="E1" t="s">
        <v>12</v>
      </c>
      <c r="F1" t="s">
        <v>98</v>
      </c>
      <c r="G1" t="s">
        <v>13</v>
      </c>
      <c r="H1" t="s">
        <v>99</v>
      </c>
      <c r="I1" t="s">
        <v>97</v>
      </c>
      <c r="J1" t="s">
        <v>3</v>
      </c>
      <c r="K1" t="s">
        <v>115</v>
      </c>
      <c r="L1" s="1" t="s">
        <v>4</v>
      </c>
      <c r="M1" t="s">
        <v>14</v>
      </c>
      <c r="N1" t="s">
        <v>15</v>
      </c>
      <c r="O1" t="s">
        <v>16</v>
      </c>
      <c r="P1" t="s">
        <v>2</v>
      </c>
      <c r="Q1" t="s">
        <v>1</v>
      </c>
      <c r="R1" s="1" t="s">
        <v>550</v>
      </c>
      <c r="S1" t="s">
        <v>17</v>
      </c>
      <c r="T1" t="s">
        <v>18</v>
      </c>
      <c r="U1" t="s">
        <v>19</v>
      </c>
      <c r="V1" t="s">
        <v>539</v>
      </c>
      <c r="W1" t="s">
        <v>540</v>
      </c>
      <c r="X1" t="s">
        <v>541</v>
      </c>
      <c r="Y1" t="s">
        <v>7</v>
      </c>
      <c r="Z1" t="s">
        <v>8</v>
      </c>
      <c r="AA1" t="s">
        <v>546</v>
      </c>
      <c r="AB1" t="s">
        <v>535</v>
      </c>
      <c r="AC1" t="s">
        <v>536</v>
      </c>
      <c r="AD1" s="1" t="s">
        <v>549</v>
      </c>
      <c r="AE1" t="s">
        <v>537</v>
      </c>
      <c r="AF1" s="1" t="s">
        <v>547</v>
      </c>
      <c r="AG1" s="2" t="s">
        <v>538</v>
      </c>
      <c r="AH1" s="2" t="s">
        <v>542</v>
      </c>
      <c r="AI1" s="1" t="s">
        <v>548</v>
      </c>
      <c r="AJ1" s="2" t="s">
        <v>543</v>
      </c>
      <c r="AK1" s="2" t="s">
        <v>544</v>
      </c>
      <c r="AL1" s="2" t="s">
        <v>545</v>
      </c>
      <c r="AM1" s="2" t="s">
        <v>972</v>
      </c>
      <c r="AN1" s="11" t="s">
        <v>973</v>
      </c>
      <c r="AO1" s="2" t="s">
        <v>974</v>
      </c>
      <c r="AP1" s="2" t="s">
        <v>975</v>
      </c>
    </row>
    <row r="2" spans="1:42" x14ac:dyDescent="0.2">
      <c r="A2">
        <v>2004</v>
      </c>
      <c r="B2">
        <v>6</v>
      </c>
      <c r="C2">
        <v>185</v>
      </c>
      <c r="D2" t="s">
        <v>150</v>
      </c>
      <c r="E2" t="s">
        <v>223</v>
      </c>
      <c r="F2" t="s">
        <v>69</v>
      </c>
      <c r="G2">
        <v>23</v>
      </c>
      <c r="H2">
        <v>0</v>
      </c>
      <c r="I2">
        <v>0</v>
      </c>
      <c r="J2">
        <v>0</v>
      </c>
      <c r="K2">
        <v>0</v>
      </c>
      <c r="L2" s="1">
        <v>0</v>
      </c>
      <c r="M2">
        <v>0</v>
      </c>
      <c r="N2">
        <v>0</v>
      </c>
      <c r="O2">
        <v>0</v>
      </c>
      <c r="P2">
        <v>0</v>
      </c>
      <c r="Q2">
        <v>0</v>
      </c>
      <c r="R2" s="1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 t="s">
        <v>166</v>
      </c>
      <c r="Z2" t="s">
        <v>240</v>
      </c>
    </row>
    <row r="3" spans="1:42" x14ac:dyDescent="0.2">
      <c r="A3">
        <v>2021</v>
      </c>
      <c r="B3">
        <v>1</v>
      </c>
      <c r="C3">
        <v>1</v>
      </c>
      <c r="D3" t="s">
        <v>184</v>
      </c>
      <c r="E3" t="s">
        <v>521</v>
      </c>
      <c r="F3" t="s">
        <v>69</v>
      </c>
      <c r="G3">
        <v>21</v>
      </c>
      <c r="H3">
        <v>0</v>
      </c>
      <c r="I3">
        <v>0</v>
      </c>
      <c r="J3">
        <v>1</v>
      </c>
      <c r="K3">
        <v>5</v>
      </c>
      <c r="L3" s="1">
        <f>J3/(J3+K3)</f>
        <v>0.16666666666666666</v>
      </c>
      <c r="M3">
        <v>0</v>
      </c>
      <c r="N3">
        <v>0</v>
      </c>
      <c r="O3">
        <v>6</v>
      </c>
      <c r="P3">
        <v>129</v>
      </c>
      <c r="Q3">
        <v>216</v>
      </c>
      <c r="R3" s="1">
        <f>P3/Q3</f>
        <v>0.59722222222222221</v>
      </c>
      <c r="S3">
        <v>1465</v>
      </c>
      <c r="T3">
        <v>7</v>
      </c>
      <c r="U3">
        <v>8</v>
      </c>
      <c r="V3">
        <v>26</v>
      </c>
      <c r="W3">
        <v>121</v>
      </c>
      <c r="X3">
        <v>2</v>
      </c>
      <c r="Y3" t="s">
        <v>120</v>
      </c>
      <c r="Z3" t="s">
        <v>235</v>
      </c>
      <c r="AA3">
        <v>40</v>
      </c>
      <c r="AB3">
        <v>758</v>
      </c>
      <c r="AC3">
        <v>1138</v>
      </c>
      <c r="AD3" s="1">
        <f>AB3/AC3</f>
        <v>0.66608084358523723</v>
      </c>
      <c r="AE3">
        <v>10098</v>
      </c>
      <c r="AF3" s="1">
        <f>AE3/AC3</f>
        <v>8.8734622144112478</v>
      </c>
      <c r="AG3" s="2">
        <v>90</v>
      </c>
      <c r="AH3" s="2">
        <v>17</v>
      </c>
      <c r="AI3" s="1">
        <f>AH3/AC3</f>
        <v>1.4938488576449912E-2</v>
      </c>
      <c r="AJ3" s="2">
        <v>231</v>
      </c>
      <c r="AK3" s="2">
        <v>943</v>
      </c>
      <c r="AL3" s="2">
        <v>18</v>
      </c>
      <c r="AM3" s="2">
        <v>5</v>
      </c>
      <c r="AN3" s="11">
        <v>0.99990000000000001</v>
      </c>
      <c r="AO3" s="2">
        <v>2018</v>
      </c>
      <c r="AP3">
        <v>1</v>
      </c>
    </row>
    <row r="4" spans="1:42" x14ac:dyDescent="0.2">
      <c r="A4">
        <v>2019</v>
      </c>
      <c r="B4">
        <v>1</v>
      </c>
      <c r="C4">
        <v>6</v>
      </c>
      <c r="D4" t="s">
        <v>148</v>
      </c>
      <c r="E4" t="s">
        <v>498</v>
      </c>
      <c r="F4" t="s">
        <v>69</v>
      </c>
      <c r="G4">
        <v>22</v>
      </c>
      <c r="H4">
        <v>0</v>
      </c>
      <c r="I4">
        <v>0</v>
      </c>
      <c r="J4">
        <v>9</v>
      </c>
      <c r="K4">
        <v>23</v>
      </c>
      <c r="L4" s="1">
        <f>J4/(J4+K4)</f>
        <v>0.28125</v>
      </c>
      <c r="M4">
        <v>18</v>
      </c>
      <c r="N4">
        <v>18</v>
      </c>
      <c r="O4">
        <v>33</v>
      </c>
      <c r="P4">
        <v>694</v>
      </c>
      <c r="Q4">
        <v>1115</v>
      </c>
      <c r="R4" s="1">
        <f>P4/Q4</f>
        <v>0.62242152466367717</v>
      </c>
      <c r="S4">
        <v>7494</v>
      </c>
      <c r="T4">
        <v>39</v>
      </c>
      <c r="U4">
        <v>26</v>
      </c>
      <c r="V4">
        <v>143</v>
      </c>
      <c r="W4">
        <v>903</v>
      </c>
      <c r="X4">
        <v>5</v>
      </c>
      <c r="Y4" t="s">
        <v>47</v>
      </c>
      <c r="Z4" t="s">
        <v>235</v>
      </c>
      <c r="AA4">
        <v>36</v>
      </c>
      <c r="AB4">
        <v>764</v>
      </c>
      <c r="AC4">
        <v>1275</v>
      </c>
      <c r="AD4" s="1">
        <f>AB4/AC4</f>
        <v>0.59921568627450983</v>
      </c>
      <c r="AE4">
        <v>8201</v>
      </c>
      <c r="AF4" s="1">
        <f>AE4/AC4</f>
        <v>6.4321568627450985</v>
      </c>
      <c r="AG4" s="2">
        <v>52</v>
      </c>
      <c r="AH4" s="2">
        <v>29</v>
      </c>
      <c r="AI4" s="1">
        <f>AH4/AC4</f>
        <v>2.2745098039215685E-2</v>
      </c>
      <c r="AJ4" s="2">
        <v>406</v>
      </c>
      <c r="AK4" s="2">
        <v>1323</v>
      </c>
      <c r="AL4" s="2">
        <v>17</v>
      </c>
    </row>
    <row r="5" spans="1:42" x14ac:dyDescent="0.2">
      <c r="A5">
        <v>2019</v>
      </c>
      <c r="B5">
        <v>4</v>
      </c>
      <c r="C5">
        <v>104</v>
      </c>
      <c r="D5" t="s">
        <v>135</v>
      </c>
      <c r="E5" t="s">
        <v>502</v>
      </c>
      <c r="F5" t="s">
        <v>69</v>
      </c>
      <c r="G5">
        <v>24</v>
      </c>
      <c r="H5">
        <v>0</v>
      </c>
      <c r="I5">
        <v>0</v>
      </c>
      <c r="J5">
        <v>1</v>
      </c>
      <c r="K5">
        <v>3</v>
      </c>
      <c r="L5" s="1">
        <f>J5/(J5+K5)</f>
        <v>0.25</v>
      </c>
      <c r="M5">
        <v>2</v>
      </c>
      <c r="N5">
        <v>2</v>
      </c>
      <c r="O5">
        <v>8</v>
      </c>
      <c r="P5">
        <v>58</v>
      </c>
      <c r="Q5">
        <v>119</v>
      </c>
      <c r="R5" s="1">
        <f>P5/Q5</f>
        <v>0.48739495798319327</v>
      </c>
      <c r="S5">
        <v>638</v>
      </c>
      <c r="T5">
        <v>3</v>
      </c>
      <c r="U5">
        <v>4</v>
      </c>
      <c r="V5">
        <v>21</v>
      </c>
      <c r="W5">
        <v>143</v>
      </c>
      <c r="X5">
        <v>1</v>
      </c>
      <c r="Y5" t="s">
        <v>251</v>
      </c>
      <c r="Z5" t="s">
        <v>235</v>
      </c>
    </row>
    <row r="6" spans="1:42" x14ac:dyDescent="0.2">
      <c r="A6">
        <v>2018</v>
      </c>
      <c r="B6">
        <v>8</v>
      </c>
      <c r="C6">
        <v>300</v>
      </c>
      <c r="D6" t="s">
        <v>10</v>
      </c>
      <c r="E6" t="s">
        <v>494</v>
      </c>
      <c r="F6" t="s">
        <v>69</v>
      </c>
      <c r="G6">
        <v>23</v>
      </c>
      <c r="H6">
        <v>0</v>
      </c>
      <c r="I6">
        <v>0</v>
      </c>
      <c r="J6">
        <v>1</v>
      </c>
      <c r="K6">
        <v>0</v>
      </c>
      <c r="L6" s="1">
        <f>J6/(J6+K6)</f>
        <v>1</v>
      </c>
      <c r="O6">
        <v>2</v>
      </c>
      <c r="P6">
        <v>22</v>
      </c>
      <c r="Q6">
        <v>40</v>
      </c>
      <c r="R6" s="1">
        <f>P6/Q6</f>
        <v>0.55000000000000004</v>
      </c>
      <c r="S6">
        <v>231</v>
      </c>
      <c r="T6">
        <v>0</v>
      </c>
      <c r="U6">
        <v>2</v>
      </c>
      <c r="V6">
        <v>8</v>
      </c>
      <c r="W6">
        <v>55</v>
      </c>
      <c r="X6">
        <v>0</v>
      </c>
      <c r="Y6" t="s">
        <v>36</v>
      </c>
      <c r="Z6" t="s">
        <v>235</v>
      </c>
    </row>
    <row r="7" spans="1:42" x14ac:dyDescent="0.2">
      <c r="A7">
        <v>2018</v>
      </c>
      <c r="B7">
        <v>1</v>
      </c>
      <c r="C7">
        <v>32</v>
      </c>
      <c r="D7" t="s">
        <v>100</v>
      </c>
      <c r="E7" t="s">
        <v>484</v>
      </c>
      <c r="F7" t="s">
        <v>69</v>
      </c>
      <c r="G7">
        <v>21</v>
      </c>
      <c r="H7">
        <v>1</v>
      </c>
      <c r="I7">
        <v>1</v>
      </c>
      <c r="J7">
        <v>35</v>
      </c>
      <c r="K7">
        <v>8</v>
      </c>
      <c r="L7" s="1">
        <f>J7/(J7+K7)</f>
        <v>0.81395348837209303</v>
      </c>
      <c r="M7">
        <v>49</v>
      </c>
      <c r="N7">
        <v>49</v>
      </c>
      <c r="O7">
        <v>52</v>
      </c>
      <c r="P7">
        <v>737</v>
      </c>
      <c r="Q7">
        <v>1141</v>
      </c>
      <c r="R7" s="1">
        <f>P7/Q7</f>
        <v>0.64592462751971957</v>
      </c>
      <c r="S7">
        <v>8771</v>
      </c>
      <c r="T7">
        <v>77</v>
      </c>
      <c r="U7">
        <v>23</v>
      </c>
      <c r="V7">
        <v>546</v>
      </c>
      <c r="W7">
        <v>3298</v>
      </c>
      <c r="X7">
        <v>21</v>
      </c>
      <c r="Y7" t="s">
        <v>72</v>
      </c>
      <c r="Z7" t="s">
        <v>235</v>
      </c>
      <c r="AA7">
        <v>38</v>
      </c>
      <c r="AB7">
        <v>619</v>
      </c>
      <c r="AC7">
        <v>1086</v>
      </c>
      <c r="AD7" s="1">
        <f>AB7/AC7</f>
        <v>0.56998158379373853</v>
      </c>
      <c r="AE7">
        <v>9043</v>
      </c>
      <c r="AF7" s="1">
        <f>AE7/AC7</f>
        <v>8.3268876611418055</v>
      </c>
      <c r="AG7" s="2">
        <v>69</v>
      </c>
      <c r="AH7" s="2">
        <v>27</v>
      </c>
      <c r="AI7" s="1">
        <f>AH7/AC7</f>
        <v>2.4861878453038673E-2</v>
      </c>
      <c r="AJ7" s="2">
        <v>655</v>
      </c>
      <c r="AK7" s="2">
        <v>4132</v>
      </c>
      <c r="AL7" s="2">
        <v>50</v>
      </c>
    </row>
    <row r="8" spans="1:42" x14ac:dyDescent="0.2">
      <c r="A8">
        <v>2017</v>
      </c>
      <c r="B8">
        <v>6</v>
      </c>
      <c r="C8">
        <v>215</v>
      </c>
      <c r="D8" t="s">
        <v>149</v>
      </c>
      <c r="E8" t="s">
        <v>475</v>
      </c>
      <c r="F8" t="s">
        <v>69</v>
      </c>
      <c r="G8">
        <v>22</v>
      </c>
      <c r="H8">
        <v>0</v>
      </c>
      <c r="I8">
        <v>0</v>
      </c>
      <c r="J8">
        <v>0</v>
      </c>
      <c r="K8">
        <v>0</v>
      </c>
      <c r="L8" s="1">
        <v>0</v>
      </c>
      <c r="M8">
        <v>0</v>
      </c>
      <c r="N8">
        <v>0</v>
      </c>
      <c r="O8">
        <v>0</v>
      </c>
      <c r="P8">
        <v>0</v>
      </c>
      <c r="Q8">
        <v>0</v>
      </c>
      <c r="R8" s="1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 t="s">
        <v>45</v>
      </c>
      <c r="Z8" t="s">
        <v>235</v>
      </c>
    </row>
    <row r="9" spans="1:42" x14ac:dyDescent="0.2">
      <c r="A9">
        <v>2017</v>
      </c>
      <c r="B9">
        <v>1</v>
      </c>
      <c r="C9">
        <v>12</v>
      </c>
      <c r="D9" t="s">
        <v>80</v>
      </c>
      <c r="E9" t="s">
        <v>469</v>
      </c>
      <c r="F9" t="s">
        <v>69</v>
      </c>
      <c r="G9">
        <v>21</v>
      </c>
      <c r="H9">
        <v>0</v>
      </c>
      <c r="I9">
        <v>3</v>
      </c>
      <c r="J9">
        <v>28</v>
      </c>
      <c r="K9">
        <v>25</v>
      </c>
      <c r="L9" s="1">
        <f>J9/(J9+K9)</f>
        <v>0.52830188679245282</v>
      </c>
      <c r="M9">
        <v>52</v>
      </c>
      <c r="N9">
        <v>52</v>
      </c>
      <c r="O9">
        <v>54</v>
      </c>
      <c r="P9">
        <v>1186</v>
      </c>
      <c r="Q9">
        <v>1748</v>
      </c>
      <c r="R9" s="1">
        <f t="shared" ref="R9:R14" si="0">P9/Q9</f>
        <v>0.67848970251716245</v>
      </c>
      <c r="S9">
        <v>14539</v>
      </c>
      <c r="T9">
        <v>104</v>
      </c>
      <c r="U9">
        <v>36</v>
      </c>
      <c r="V9">
        <v>307</v>
      </c>
      <c r="W9">
        <v>1677</v>
      </c>
      <c r="X9">
        <v>17</v>
      </c>
      <c r="Y9" t="s">
        <v>120</v>
      </c>
      <c r="Z9" t="s">
        <v>235</v>
      </c>
      <c r="AA9">
        <v>38</v>
      </c>
      <c r="AB9">
        <v>814</v>
      </c>
      <c r="AC9">
        <v>1207</v>
      </c>
      <c r="AD9" s="1">
        <f>AB9/AC9</f>
        <v>0.6743993371996686</v>
      </c>
      <c r="AE9">
        <v>10168</v>
      </c>
      <c r="AF9" s="1">
        <f>AE9/AC9</f>
        <v>8.4241922120961057</v>
      </c>
      <c r="AG9" s="2">
        <v>90</v>
      </c>
      <c r="AH9" s="2">
        <v>32</v>
      </c>
      <c r="AI9" s="1">
        <f>AH9/AC9</f>
        <v>2.6512013256006627E-2</v>
      </c>
      <c r="AJ9" s="2">
        <v>435</v>
      </c>
      <c r="AK9" s="2">
        <v>1934</v>
      </c>
      <c r="AL9" s="2">
        <v>26</v>
      </c>
    </row>
    <row r="10" spans="1:42" x14ac:dyDescent="0.2">
      <c r="A10">
        <v>2017</v>
      </c>
      <c r="B10">
        <v>1</v>
      </c>
      <c r="C10">
        <v>2</v>
      </c>
      <c r="D10" t="s">
        <v>229</v>
      </c>
      <c r="E10" t="s">
        <v>467</v>
      </c>
      <c r="F10" t="s">
        <v>69</v>
      </c>
      <c r="G10">
        <v>23</v>
      </c>
      <c r="H10">
        <v>0</v>
      </c>
      <c r="I10">
        <v>1</v>
      </c>
      <c r="J10">
        <v>29</v>
      </c>
      <c r="K10">
        <v>21</v>
      </c>
      <c r="L10" s="1">
        <f>J10/(J10+K10)</f>
        <v>0.57999999999999996</v>
      </c>
      <c r="M10">
        <v>33</v>
      </c>
      <c r="N10">
        <v>33</v>
      </c>
      <c r="O10">
        <v>54</v>
      </c>
      <c r="P10">
        <v>1012</v>
      </c>
      <c r="Q10">
        <v>1579</v>
      </c>
      <c r="R10" s="1">
        <f t="shared" si="0"/>
        <v>0.64091196960101326</v>
      </c>
      <c r="S10">
        <v>10618</v>
      </c>
      <c r="T10">
        <v>64</v>
      </c>
      <c r="U10">
        <v>37</v>
      </c>
      <c r="V10">
        <v>200</v>
      </c>
      <c r="W10">
        <v>1084</v>
      </c>
      <c r="X10">
        <v>9</v>
      </c>
      <c r="Y10" t="s">
        <v>58</v>
      </c>
      <c r="Z10" t="s">
        <v>235</v>
      </c>
      <c r="AA10">
        <v>31</v>
      </c>
      <c r="AB10">
        <v>386</v>
      </c>
      <c r="AC10">
        <v>572</v>
      </c>
      <c r="AD10" s="1">
        <f>AB10/AC10</f>
        <v>0.67482517482517479</v>
      </c>
      <c r="AE10">
        <v>4762</v>
      </c>
      <c r="AF10" s="1">
        <f>AE10/AC10</f>
        <v>8.325174825174825</v>
      </c>
      <c r="AG10" s="2">
        <v>41</v>
      </c>
      <c r="AH10" s="2">
        <v>10</v>
      </c>
      <c r="AI10" s="1">
        <f>AH10/AC10</f>
        <v>1.7482517482517484E-2</v>
      </c>
      <c r="AJ10" s="2">
        <v>120</v>
      </c>
      <c r="AK10" s="2">
        <v>439</v>
      </c>
      <c r="AL10" s="2">
        <v>8</v>
      </c>
    </row>
    <row r="11" spans="1:42" x14ac:dyDescent="0.2">
      <c r="A11">
        <v>2017</v>
      </c>
      <c r="B11">
        <v>5</v>
      </c>
      <c r="C11">
        <v>171</v>
      </c>
      <c r="D11" t="s">
        <v>86</v>
      </c>
      <c r="E11" t="s">
        <v>474</v>
      </c>
      <c r="F11" t="s">
        <v>69</v>
      </c>
      <c r="G11">
        <v>23</v>
      </c>
      <c r="H11">
        <v>0</v>
      </c>
      <c r="I11">
        <v>0</v>
      </c>
      <c r="J11">
        <v>1</v>
      </c>
      <c r="K11">
        <v>3</v>
      </c>
      <c r="L11" s="1">
        <f>J11/(J11+K11)</f>
        <v>0.25</v>
      </c>
      <c r="M11">
        <v>2</v>
      </c>
      <c r="N11">
        <v>2</v>
      </c>
      <c r="O11">
        <v>9</v>
      </c>
      <c r="P11">
        <v>71</v>
      </c>
      <c r="Q11">
        <v>135</v>
      </c>
      <c r="R11" s="1">
        <f t="shared" si="0"/>
        <v>0.52592592592592591</v>
      </c>
      <c r="S11">
        <v>573</v>
      </c>
      <c r="T11">
        <v>3</v>
      </c>
      <c r="U11">
        <v>12</v>
      </c>
      <c r="V11">
        <v>18</v>
      </c>
      <c r="W11">
        <v>82</v>
      </c>
      <c r="X11">
        <v>1</v>
      </c>
      <c r="Y11" t="s">
        <v>29</v>
      </c>
      <c r="Z11" t="s">
        <v>235</v>
      </c>
    </row>
    <row r="12" spans="1:42" x14ac:dyDescent="0.2">
      <c r="A12">
        <v>2016</v>
      </c>
      <c r="B12">
        <v>3</v>
      </c>
      <c r="C12">
        <v>91</v>
      </c>
      <c r="D12" t="s">
        <v>103</v>
      </c>
      <c r="E12" t="s">
        <v>449</v>
      </c>
      <c r="F12" t="s">
        <v>69</v>
      </c>
      <c r="G12">
        <v>23</v>
      </c>
      <c r="H12">
        <v>0</v>
      </c>
      <c r="I12">
        <v>0</v>
      </c>
      <c r="J12">
        <v>12</v>
      </c>
      <c r="K12">
        <v>23</v>
      </c>
      <c r="L12" s="1">
        <f>J12/(J12+K12)</f>
        <v>0.34285714285714286</v>
      </c>
      <c r="M12">
        <v>22</v>
      </c>
      <c r="N12">
        <v>2</v>
      </c>
      <c r="O12">
        <v>55</v>
      </c>
      <c r="P12">
        <v>690</v>
      </c>
      <c r="Q12">
        <v>1142</v>
      </c>
      <c r="R12" s="1">
        <f t="shared" si="0"/>
        <v>0.60420315236427324</v>
      </c>
      <c r="S12">
        <v>7342</v>
      </c>
      <c r="T12">
        <v>35</v>
      </c>
      <c r="U12">
        <v>15</v>
      </c>
      <c r="V12">
        <v>175</v>
      </c>
      <c r="W12">
        <v>640</v>
      </c>
      <c r="X12">
        <v>13</v>
      </c>
      <c r="Y12" t="s">
        <v>251</v>
      </c>
      <c r="Z12" t="s">
        <v>235</v>
      </c>
      <c r="AA12">
        <v>39</v>
      </c>
      <c r="AB12">
        <v>499</v>
      </c>
      <c r="AC12">
        <v>839</v>
      </c>
      <c r="AD12" s="1">
        <f>AB12/AC12</f>
        <v>0.59475566150178782</v>
      </c>
      <c r="AE12">
        <v>5723</v>
      </c>
      <c r="AF12" s="1">
        <f>AE12/AC12</f>
        <v>6.821215733015495</v>
      </c>
      <c r="AG12" s="2">
        <v>46</v>
      </c>
      <c r="AH12" s="2">
        <v>15</v>
      </c>
      <c r="AI12" s="1">
        <f>AH12/AC12</f>
        <v>1.7878426698450536E-2</v>
      </c>
      <c r="AJ12" s="2">
        <v>283</v>
      </c>
      <c r="AK12" s="2">
        <v>902</v>
      </c>
      <c r="AL12" s="2">
        <v>12</v>
      </c>
    </row>
    <row r="13" spans="1:42" x14ac:dyDescent="0.2">
      <c r="A13">
        <v>2015</v>
      </c>
      <c r="B13">
        <v>1</v>
      </c>
      <c r="C13">
        <v>1</v>
      </c>
      <c r="D13" t="s">
        <v>106</v>
      </c>
      <c r="E13" t="s">
        <v>435</v>
      </c>
      <c r="F13" t="s">
        <v>69</v>
      </c>
      <c r="G13">
        <v>21</v>
      </c>
      <c r="H13">
        <v>0</v>
      </c>
      <c r="I13">
        <v>1</v>
      </c>
      <c r="J13">
        <v>31</v>
      </c>
      <c r="K13">
        <v>44</v>
      </c>
      <c r="L13" s="1">
        <f>J13/(J13+K13)</f>
        <v>0.41333333333333333</v>
      </c>
      <c r="M13">
        <v>54</v>
      </c>
      <c r="N13">
        <v>54</v>
      </c>
      <c r="O13">
        <v>81</v>
      </c>
      <c r="P13">
        <v>1640</v>
      </c>
      <c r="Q13">
        <v>2675</v>
      </c>
      <c r="R13" s="1">
        <f t="shared" si="0"/>
        <v>0.61308411214953273</v>
      </c>
      <c r="S13">
        <v>20704</v>
      </c>
      <c r="T13">
        <v>133</v>
      </c>
      <c r="U13">
        <v>91</v>
      </c>
      <c r="V13">
        <v>276</v>
      </c>
      <c r="W13">
        <v>1124</v>
      </c>
      <c r="X13">
        <v>11</v>
      </c>
      <c r="Y13" t="s">
        <v>160</v>
      </c>
      <c r="Z13" t="s">
        <v>235</v>
      </c>
      <c r="AA13">
        <v>27</v>
      </c>
      <c r="AB13">
        <v>562</v>
      </c>
      <c r="AC13">
        <v>851</v>
      </c>
      <c r="AD13" s="1">
        <f>AB13/AC13</f>
        <v>0.66039952996474738</v>
      </c>
      <c r="AE13">
        <v>7964</v>
      </c>
      <c r="AF13" s="1">
        <f>AE13/AC13</f>
        <v>9.3584018801410114</v>
      </c>
      <c r="AG13" s="2">
        <v>65</v>
      </c>
      <c r="AH13" s="2">
        <v>28</v>
      </c>
      <c r="AI13" s="1">
        <f>AH13/AC13</f>
        <v>3.2902467685076382E-2</v>
      </c>
      <c r="AJ13" s="2">
        <v>145</v>
      </c>
      <c r="AK13" s="2">
        <v>284</v>
      </c>
      <c r="AL13" s="2">
        <v>7</v>
      </c>
    </row>
    <row r="14" spans="1:42" x14ac:dyDescent="0.2">
      <c r="A14">
        <v>2014</v>
      </c>
      <c r="B14">
        <v>4</v>
      </c>
      <c r="C14">
        <v>120</v>
      </c>
      <c r="D14" t="s">
        <v>62</v>
      </c>
      <c r="E14" t="s">
        <v>424</v>
      </c>
      <c r="F14" t="s">
        <v>69</v>
      </c>
      <c r="G14">
        <v>23</v>
      </c>
      <c r="H14">
        <v>0</v>
      </c>
      <c r="I14">
        <v>0</v>
      </c>
      <c r="J14">
        <v>0</v>
      </c>
      <c r="K14">
        <v>0</v>
      </c>
      <c r="L14" s="1">
        <v>0</v>
      </c>
      <c r="M14">
        <v>7</v>
      </c>
      <c r="N14">
        <v>0</v>
      </c>
      <c r="O14">
        <v>60</v>
      </c>
      <c r="P14">
        <v>3</v>
      </c>
      <c r="Q14">
        <v>11</v>
      </c>
      <c r="R14" s="1">
        <f t="shared" si="0"/>
        <v>0.27272727272727271</v>
      </c>
      <c r="S14">
        <v>124</v>
      </c>
      <c r="T14">
        <v>1</v>
      </c>
      <c r="U14">
        <v>0</v>
      </c>
      <c r="V14">
        <v>3</v>
      </c>
      <c r="W14">
        <v>5</v>
      </c>
      <c r="X14">
        <v>0</v>
      </c>
      <c r="Y14" t="s">
        <v>26</v>
      </c>
      <c r="Z14" t="s">
        <v>235</v>
      </c>
    </row>
    <row r="15" spans="1:42" x14ac:dyDescent="0.2">
      <c r="A15">
        <v>2014</v>
      </c>
      <c r="B15">
        <v>6</v>
      </c>
      <c r="C15">
        <v>213</v>
      </c>
      <c r="D15" t="s">
        <v>10</v>
      </c>
      <c r="E15" t="s">
        <v>431</v>
      </c>
      <c r="F15" t="s">
        <v>69</v>
      </c>
      <c r="G15">
        <v>23</v>
      </c>
      <c r="H15">
        <v>0</v>
      </c>
      <c r="I15">
        <v>0</v>
      </c>
      <c r="J15">
        <v>0</v>
      </c>
      <c r="K15">
        <v>0</v>
      </c>
      <c r="L15" s="1">
        <v>0</v>
      </c>
      <c r="M15">
        <v>0</v>
      </c>
      <c r="N15">
        <v>0</v>
      </c>
      <c r="O15">
        <v>0</v>
      </c>
      <c r="P15">
        <v>0</v>
      </c>
      <c r="Q15">
        <v>0</v>
      </c>
      <c r="R15" s="1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 t="s">
        <v>120</v>
      </c>
      <c r="Z15" t="s">
        <v>235</v>
      </c>
    </row>
    <row r="16" spans="1:42" x14ac:dyDescent="0.2">
      <c r="A16">
        <v>2014</v>
      </c>
      <c r="B16">
        <v>4</v>
      </c>
      <c r="C16">
        <v>135</v>
      </c>
      <c r="D16" t="s">
        <v>80</v>
      </c>
      <c r="E16" t="s">
        <v>425</v>
      </c>
      <c r="F16" t="s">
        <v>69</v>
      </c>
      <c r="G16">
        <v>24</v>
      </c>
      <c r="H16">
        <v>0</v>
      </c>
      <c r="I16">
        <v>0</v>
      </c>
      <c r="J16">
        <v>2</v>
      </c>
      <c r="K16">
        <v>7</v>
      </c>
      <c r="L16" s="1">
        <f>J16/(J16+K16)</f>
        <v>0.22222222222222221</v>
      </c>
      <c r="M16">
        <v>3</v>
      </c>
      <c r="N16">
        <v>3</v>
      </c>
      <c r="O16">
        <v>13</v>
      </c>
      <c r="P16">
        <v>181</v>
      </c>
      <c r="Q16">
        <v>315</v>
      </c>
      <c r="R16" s="1">
        <f t="shared" ref="R16:R25" si="1">P16/Q16</f>
        <v>0.57460317460317456</v>
      </c>
      <c r="S16">
        <v>2000</v>
      </c>
      <c r="T16">
        <v>5</v>
      </c>
      <c r="U16">
        <v>7</v>
      </c>
      <c r="V16">
        <v>16</v>
      </c>
      <c r="W16">
        <v>8</v>
      </c>
      <c r="X16">
        <v>0</v>
      </c>
      <c r="Y16" t="s">
        <v>29</v>
      </c>
      <c r="Z16" t="s">
        <v>235</v>
      </c>
      <c r="AA16">
        <v>31</v>
      </c>
      <c r="AB16">
        <v>430</v>
      </c>
      <c r="AC16">
        <v>757</v>
      </c>
      <c r="AD16" s="1">
        <f>AB16/AC16</f>
        <v>0.56803170409511228</v>
      </c>
      <c r="AE16">
        <v>5690</v>
      </c>
      <c r="AF16" s="1">
        <f>AE16/AC16</f>
        <v>7.5165125495376488</v>
      </c>
      <c r="AG16" s="2">
        <v>37</v>
      </c>
      <c r="AH16" s="2">
        <v>19</v>
      </c>
      <c r="AI16" s="1">
        <f>AH16/AC16</f>
        <v>2.5099075297225892E-2</v>
      </c>
      <c r="AJ16" s="2">
        <v>167</v>
      </c>
      <c r="AK16" s="2">
        <v>-319</v>
      </c>
      <c r="AL16" s="2">
        <v>4</v>
      </c>
    </row>
    <row r="17" spans="1:38" x14ac:dyDescent="0.2">
      <c r="A17">
        <v>2013</v>
      </c>
      <c r="B17">
        <v>1</v>
      </c>
      <c r="C17">
        <v>16</v>
      </c>
      <c r="D17" t="s">
        <v>86</v>
      </c>
      <c r="E17" t="s">
        <v>406</v>
      </c>
      <c r="F17" t="s">
        <v>69</v>
      </c>
      <c r="G17">
        <v>23</v>
      </c>
      <c r="H17">
        <v>0</v>
      </c>
      <c r="I17">
        <v>0</v>
      </c>
      <c r="J17">
        <v>6</v>
      </c>
      <c r="K17">
        <v>12</v>
      </c>
      <c r="L17" s="1">
        <f>J17/(J17+K17)</f>
        <v>0.33333333333333331</v>
      </c>
      <c r="M17">
        <v>10</v>
      </c>
      <c r="N17">
        <v>10</v>
      </c>
      <c r="O17">
        <v>30</v>
      </c>
      <c r="P17">
        <v>343</v>
      </c>
      <c r="Q17">
        <v>590</v>
      </c>
      <c r="R17" s="1">
        <f t="shared" si="1"/>
        <v>0.58135593220338988</v>
      </c>
      <c r="S17">
        <v>3767</v>
      </c>
      <c r="T17">
        <v>20</v>
      </c>
      <c r="U17">
        <v>16</v>
      </c>
      <c r="V17">
        <v>96</v>
      </c>
      <c r="W17">
        <v>339</v>
      </c>
      <c r="X17">
        <v>4</v>
      </c>
      <c r="Y17" t="s">
        <v>160</v>
      </c>
      <c r="Z17" t="s">
        <v>235</v>
      </c>
      <c r="AA17">
        <v>43</v>
      </c>
      <c r="AB17">
        <v>600</v>
      </c>
      <c r="AC17">
        <v>897</v>
      </c>
      <c r="AD17" s="1">
        <f>AB17/AC17</f>
        <v>0.66889632107023411</v>
      </c>
      <c r="AE17">
        <v>7741</v>
      </c>
      <c r="AF17" s="1">
        <f>AE17/AC17</f>
        <v>8.6298773690078043</v>
      </c>
      <c r="AG17" s="2">
        <v>47</v>
      </c>
      <c r="AH17" s="2">
        <v>28</v>
      </c>
      <c r="AI17" s="1">
        <f>AH17/AC17</f>
        <v>3.121516164994426E-2</v>
      </c>
      <c r="AJ17" s="2">
        <v>298</v>
      </c>
      <c r="AK17" s="2">
        <v>827</v>
      </c>
      <c r="AL17" s="2">
        <v>11</v>
      </c>
    </row>
    <row r="18" spans="1:38" x14ac:dyDescent="0.2">
      <c r="A18">
        <v>2013</v>
      </c>
      <c r="B18">
        <v>3</v>
      </c>
      <c r="C18">
        <v>73</v>
      </c>
      <c r="D18" t="s">
        <v>106</v>
      </c>
      <c r="E18" t="s">
        <v>408</v>
      </c>
      <c r="F18" t="s">
        <v>69</v>
      </c>
      <c r="G18">
        <v>23</v>
      </c>
      <c r="H18">
        <v>0</v>
      </c>
      <c r="I18">
        <v>0</v>
      </c>
      <c r="J18">
        <v>6</v>
      </c>
      <c r="K18">
        <v>21</v>
      </c>
      <c r="L18" s="1">
        <f>J18/(J18+K18)</f>
        <v>0.22222222222222221</v>
      </c>
      <c r="M18">
        <v>13</v>
      </c>
      <c r="N18">
        <v>11</v>
      </c>
      <c r="O18">
        <v>35</v>
      </c>
      <c r="P18">
        <v>615</v>
      </c>
      <c r="Q18">
        <v>1005</v>
      </c>
      <c r="R18" s="1">
        <f t="shared" si="1"/>
        <v>0.61194029850746268</v>
      </c>
      <c r="S18">
        <v>6431</v>
      </c>
      <c r="T18">
        <v>44</v>
      </c>
      <c r="U18">
        <v>27</v>
      </c>
      <c r="V18">
        <v>51</v>
      </c>
      <c r="W18">
        <v>109</v>
      </c>
      <c r="X18">
        <v>0</v>
      </c>
      <c r="Y18" t="s">
        <v>251</v>
      </c>
      <c r="Z18" t="s">
        <v>235</v>
      </c>
      <c r="AA18">
        <v>36</v>
      </c>
      <c r="AB18">
        <v>646</v>
      </c>
      <c r="AC18">
        <v>1069</v>
      </c>
      <c r="AD18" s="1">
        <f>AB18/AC18</f>
        <v>0.60430308699719359</v>
      </c>
      <c r="AE18">
        <v>7411</v>
      </c>
      <c r="AF18" s="1">
        <f>AE18/AC18</f>
        <v>6.932647333956969</v>
      </c>
      <c r="AG18" s="2">
        <v>63</v>
      </c>
      <c r="AH18" s="2">
        <v>31</v>
      </c>
      <c r="AI18" s="1">
        <f>AH18/AC18</f>
        <v>2.8999064546304958E-2</v>
      </c>
      <c r="AJ18" s="2">
        <v>111</v>
      </c>
      <c r="AK18" s="2">
        <v>-280</v>
      </c>
      <c r="AL18" s="2">
        <v>3</v>
      </c>
    </row>
    <row r="19" spans="1:38" x14ac:dyDescent="0.2">
      <c r="A19">
        <v>2013</v>
      </c>
      <c r="B19">
        <v>7</v>
      </c>
      <c r="C19">
        <v>249</v>
      </c>
      <c r="D19" t="s">
        <v>108</v>
      </c>
      <c r="E19" t="s">
        <v>416</v>
      </c>
      <c r="F19" t="s">
        <v>69</v>
      </c>
      <c r="G19">
        <v>23</v>
      </c>
      <c r="H19">
        <v>0</v>
      </c>
      <c r="I19">
        <v>0</v>
      </c>
      <c r="J19">
        <v>0</v>
      </c>
      <c r="K19">
        <v>0</v>
      </c>
      <c r="L19" s="1">
        <v>0</v>
      </c>
      <c r="M19">
        <v>0</v>
      </c>
      <c r="N19">
        <v>0</v>
      </c>
      <c r="O19">
        <v>2</v>
      </c>
      <c r="P19">
        <v>3</v>
      </c>
      <c r="Q19">
        <v>7</v>
      </c>
      <c r="R19" s="1">
        <f t="shared" si="1"/>
        <v>0.42857142857142855</v>
      </c>
      <c r="S19">
        <v>11</v>
      </c>
      <c r="T19">
        <v>0</v>
      </c>
      <c r="U19">
        <v>1</v>
      </c>
      <c r="V19">
        <v>1</v>
      </c>
      <c r="W19">
        <v>-4</v>
      </c>
      <c r="X19">
        <v>0</v>
      </c>
      <c r="Y19" t="s">
        <v>47</v>
      </c>
      <c r="Z19" t="s">
        <v>235</v>
      </c>
    </row>
    <row r="20" spans="1:38" x14ac:dyDescent="0.2">
      <c r="A20">
        <v>2011</v>
      </c>
      <c r="B20">
        <v>1</v>
      </c>
      <c r="C20">
        <v>12</v>
      </c>
      <c r="D20" t="s">
        <v>34</v>
      </c>
      <c r="E20" t="s">
        <v>376</v>
      </c>
      <c r="F20" t="s">
        <v>69</v>
      </c>
      <c r="G20">
        <v>23</v>
      </c>
      <c r="H20">
        <v>0</v>
      </c>
      <c r="I20">
        <v>0</v>
      </c>
      <c r="J20">
        <v>14</v>
      </c>
      <c r="K20">
        <v>21</v>
      </c>
      <c r="L20" s="1">
        <f t="shared" ref="L20:L25" si="2">J20/(J20+K20)</f>
        <v>0.4</v>
      </c>
      <c r="M20">
        <v>22</v>
      </c>
      <c r="N20">
        <v>22</v>
      </c>
      <c r="O20">
        <v>38</v>
      </c>
      <c r="P20">
        <v>632</v>
      </c>
      <c r="Q20">
        <v>1057</v>
      </c>
      <c r="R20" s="1">
        <f t="shared" si="1"/>
        <v>0.59791863765373698</v>
      </c>
      <c r="S20">
        <v>6658</v>
      </c>
      <c r="T20">
        <v>38</v>
      </c>
      <c r="U20">
        <v>36</v>
      </c>
      <c r="V20">
        <v>126</v>
      </c>
      <c r="W20">
        <v>639</v>
      </c>
      <c r="X20">
        <v>7</v>
      </c>
      <c r="Y20" t="s">
        <v>160</v>
      </c>
      <c r="Z20" t="s">
        <v>235</v>
      </c>
      <c r="AA20">
        <v>35</v>
      </c>
      <c r="AB20">
        <v>596</v>
      </c>
      <c r="AC20">
        <v>965</v>
      </c>
      <c r="AD20" s="1">
        <f>AB20/AC20</f>
        <v>0.61761658031088085</v>
      </c>
      <c r="AE20">
        <v>6872</v>
      </c>
      <c r="AF20" s="1">
        <f>AE20/AC20</f>
        <v>7.1212435233160623</v>
      </c>
      <c r="AG20" s="2">
        <v>49</v>
      </c>
      <c r="AH20" s="2">
        <v>30</v>
      </c>
      <c r="AI20" s="1">
        <f>AH20/AC20</f>
        <v>3.1088082901554404E-2</v>
      </c>
      <c r="AJ20" s="2">
        <v>296</v>
      </c>
      <c r="AK20" s="2">
        <v>833</v>
      </c>
      <c r="AL20" s="2">
        <v>10</v>
      </c>
    </row>
    <row r="21" spans="1:38" x14ac:dyDescent="0.2">
      <c r="A21">
        <v>2011</v>
      </c>
      <c r="B21">
        <v>5</v>
      </c>
      <c r="C21">
        <v>152</v>
      </c>
      <c r="D21" t="s">
        <v>80</v>
      </c>
      <c r="E21" t="s">
        <v>381</v>
      </c>
      <c r="F21" t="s">
        <v>69</v>
      </c>
      <c r="G21">
        <v>24</v>
      </c>
      <c r="H21">
        <v>0</v>
      </c>
      <c r="I21">
        <v>0</v>
      </c>
      <c r="J21">
        <v>4</v>
      </c>
      <c r="K21">
        <v>6</v>
      </c>
      <c r="L21" s="1">
        <f t="shared" si="2"/>
        <v>0.4</v>
      </c>
      <c r="M21">
        <v>6</v>
      </c>
      <c r="N21">
        <v>6</v>
      </c>
      <c r="O21">
        <v>22</v>
      </c>
      <c r="P21">
        <v>179</v>
      </c>
      <c r="Q21">
        <v>324</v>
      </c>
      <c r="R21" s="1">
        <f t="shared" si="1"/>
        <v>0.55246913580246915</v>
      </c>
      <c r="S21">
        <v>2057</v>
      </c>
      <c r="T21">
        <v>10</v>
      </c>
      <c r="U21">
        <v>11</v>
      </c>
      <c r="V21">
        <v>28</v>
      </c>
      <c r="W21">
        <v>107</v>
      </c>
      <c r="X21">
        <v>1</v>
      </c>
      <c r="Y21" t="s">
        <v>58</v>
      </c>
      <c r="Z21" t="s">
        <v>235</v>
      </c>
      <c r="AA21">
        <v>45</v>
      </c>
      <c r="AB21">
        <v>795</v>
      </c>
      <c r="AC21">
        <v>1277</v>
      </c>
      <c r="AD21" s="1">
        <f>AB21/AC21</f>
        <v>0.62255285826155049</v>
      </c>
      <c r="AE21">
        <v>9377</v>
      </c>
      <c r="AF21" s="1">
        <f>AE21/AC21</f>
        <v>7.3429913860610805</v>
      </c>
      <c r="AG21" s="2">
        <v>58</v>
      </c>
      <c r="AH21" s="2">
        <v>46</v>
      </c>
      <c r="AI21" s="1">
        <f>AH21/AC21</f>
        <v>3.6021926389976505E-2</v>
      </c>
      <c r="AJ21" s="2">
        <v>220</v>
      </c>
      <c r="AK21" s="2">
        <v>-333</v>
      </c>
      <c r="AL21" s="2">
        <v>7</v>
      </c>
    </row>
    <row r="22" spans="1:38" x14ac:dyDescent="0.2">
      <c r="A22">
        <v>2011</v>
      </c>
      <c r="B22">
        <v>6</v>
      </c>
      <c r="C22">
        <v>180</v>
      </c>
      <c r="D22" t="s">
        <v>100</v>
      </c>
      <c r="E22" t="s">
        <v>383</v>
      </c>
      <c r="F22" t="s">
        <v>69</v>
      </c>
      <c r="G22">
        <v>22</v>
      </c>
      <c r="H22">
        <v>0</v>
      </c>
      <c r="I22">
        <v>1</v>
      </c>
      <c r="J22">
        <v>25</v>
      </c>
      <c r="K22">
        <v>22</v>
      </c>
      <c r="L22" s="1">
        <f t="shared" si="2"/>
        <v>0.53191489361702127</v>
      </c>
      <c r="M22">
        <v>42</v>
      </c>
      <c r="N22">
        <v>1</v>
      </c>
      <c r="O22">
        <v>74</v>
      </c>
      <c r="P22">
        <v>886</v>
      </c>
      <c r="Q22">
        <v>1436</v>
      </c>
      <c r="R22" s="1">
        <f t="shared" si="1"/>
        <v>0.61699164345403901</v>
      </c>
      <c r="S22">
        <v>10186</v>
      </c>
      <c r="T22">
        <v>57</v>
      </c>
      <c r="U22">
        <v>20</v>
      </c>
      <c r="V22">
        <v>347</v>
      </c>
      <c r="W22">
        <v>1905</v>
      </c>
      <c r="X22">
        <v>17</v>
      </c>
      <c r="Y22" t="s">
        <v>26</v>
      </c>
      <c r="Z22" t="s">
        <v>235</v>
      </c>
      <c r="AA22">
        <v>50</v>
      </c>
      <c r="AB22">
        <v>495</v>
      </c>
      <c r="AC22">
        <v>865</v>
      </c>
      <c r="AD22" s="1">
        <f>AB22/AC22</f>
        <v>0.5722543352601156</v>
      </c>
      <c r="AE22">
        <v>7016</v>
      </c>
      <c r="AF22" s="1">
        <f>AE22/AC22</f>
        <v>8.1109826589595375</v>
      </c>
      <c r="AG22" s="2">
        <v>44</v>
      </c>
      <c r="AH22" s="2">
        <v>20</v>
      </c>
      <c r="AI22" s="1">
        <f>AH22/AC22</f>
        <v>2.3121387283236993E-2</v>
      </c>
      <c r="AJ22" s="2">
        <v>501</v>
      </c>
      <c r="AK22" s="2">
        <v>2196</v>
      </c>
      <c r="AL22" s="2">
        <v>23</v>
      </c>
    </row>
    <row r="23" spans="1:38" x14ac:dyDescent="0.2">
      <c r="A23">
        <v>2010</v>
      </c>
      <c r="B23">
        <v>8</v>
      </c>
      <c r="C23">
        <v>300</v>
      </c>
      <c r="D23" t="s">
        <v>185</v>
      </c>
      <c r="E23" t="s">
        <v>368</v>
      </c>
      <c r="F23" t="s">
        <v>69</v>
      </c>
      <c r="G23">
        <v>25</v>
      </c>
      <c r="H23">
        <v>0</v>
      </c>
      <c r="I23">
        <v>0</v>
      </c>
      <c r="J23">
        <v>2</v>
      </c>
      <c r="K23">
        <v>4</v>
      </c>
      <c r="L23" s="1">
        <f t="shared" si="2"/>
        <v>0.33333333333333331</v>
      </c>
      <c r="O23">
        <v>7</v>
      </c>
      <c r="P23">
        <v>115</v>
      </c>
      <c r="Q23">
        <v>189</v>
      </c>
      <c r="R23" s="1">
        <f t="shared" si="1"/>
        <v>0.60846560846560849</v>
      </c>
      <c r="S23">
        <v>1296</v>
      </c>
      <c r="T23">
        <v>5</v>
      </c>
      <c r="U23">
        <v>4</v>
      </c>
      <c r="V23">
        <v>25</v>
      </c>
      <c r="W23">
        <v>55</v>
      </c>
      <c r="X23">
        <v>1</v>
      </c>
      <c r="Y23" t="s">
        <v>47</v>
      </c>
      <c r="Z23" t="s">
        <v>235</v>
      </c>
    </row>
    <row r="24" spans="1:38" x14ac:dyDescent="0.2">
      <c r="A24">
        <v>2008</v>
      </c>
      <c r="B24">
        <v>1</v>
      </c>
      <c r="C24">
        <v>3</v>
      </c>
      <c r="D24" t="s">
        <v>108</v>
      </c>
      <c r="E24" t="s">
        <v>317</v>
      </c>
      <c r="F24" t="s">
        <v>69</v>
      </c>
      <c r="G24">
        <v>23</v>
      </c>
      <c r="H24">
        <v>1</v>
      </c>
      <c r="I24">
        <v>4</v>
      </c>
      <c r="J24">
        <v>115</v>
      </c>
      <c r="K24">
        <v>95</v>
      </c>
      <c r="L24" s="1">
        <f t="shared" si="2"/>
        <v>0.54761904761904767</v>
      </c>
      <c r="M24">
        <v>141</v>
      </c>
      <c r="N24">
        <v>141</v>
      </c>
      <c r="O24">
        <v>210</v>
      </c>
      <c r="P24">
        <v>5008</v>
      </c>
      <c r="Q24">
        <v>7647</v>
      </c>
      <c r="R24" s="1">
        <f t="shared" si="1"/>
        <v>0.65489734536419508</v>
      </c>
      <c r="S24">
        <v>57099</v>
      </c>
      <c r="T24">
        <v>357</v>
      </c>
      <c r="U24">
        <v>161</v>
      </c>
      <c r="V24">
        <v>454</v>
      </c>
      <c r="W24">
        <v>1413</v>
      </c>
      <c r="X24">
        <v>11</v>
      </c>
      <c r="Y24" t="s">
        <v>153</v>
      </c>
      <c r="Z24" t="s">
        <v>235</v>
      </c>
      <c r="AA24">
        <v>43</v>
      </c>
      <c r="AB24">
        <v>807</v>
      </c>
      <c r="AC24">
        <v>1347</v>
      </c>
      <c r="AD24" s="1">
        <f>AB24/AC24</f>
        <v>0.59910913140311806</v>
      </c>
      <c r="AE24">
        <v>9313</v>
      </c>
      <c r="AF24" s="1">
        <f>AE24/AC24</f>
        <v>6.9138827023014109</v>
      </c>
      <c r="AG24" s="2">
        <v>56</v>
      </c>
      <c r="AH24" s="2">
        <v>37</v>
      </c>
      <c r="AI24" s="1">
        <f>AH24/AC24</f>
        <v>2.7468448403860431E-2</v>
      </c>
      <c r="AJ24" s="2">
        <v>168</v>
      </c>
      <c r="AK24" s="2">
        <v>58</v>
      </c>
      <c r="AL24" s="2">
        <v>11</v>
      </c>
    </row>
    <row r="25" spans="1:38" x14ac:dyDescent="0.2">
      <c r="A25">
        <v>2006</v>
      </c>
      <c r="B25">
        <v>3</v>
      </c>
      <c r="C25">
        <v>81</v>
      </c>
      <c r="D25" t="s">
        <v>104</v>
      </c>
      <c r="E25" t="s">
        <v>287</v>
      </c>
      <c r="F25" t="s">
        <v>69</v>
      </c>
      <c r="G25">
        <v>24</v>
      </c>
      <c r="H25">
        <v>0</v>
      </c>
      <c r="I25">
        <v>0</v>
      </c>
      <c r="J25">
        <v>2</v>
      </c>
      <c r="K25">
        <v>17</v>
      </c>
      <c r="L25" s="1">
        <f t="shared" si="2"/>
        <v>0.10526315789473684</v>
      </c>
      <c r="M25">
        <v>7</v>
      </c>
      <c r="N25">
        <v>0</v>
      </c>
      <c r="O25">
        <v>26</v>
      </c>
      <c r="P25">
        <v>219</v>
      </c>
      <c r="Q25">
        <v>396</v>
      </c>
      <c r="R25" s="1">
        <f t="shared" si="1"/>
        <v>0.55303030303030298</v>
      </c>
      <c r="S25">
        <v>2463</v>
      </c>
      <c r="T25">
        <v>11</v>
      </c>
      <c r="U25">
        <v>8</v>
      </c>
      <c r="V25">
        <v>56</v>
      </c>
      <c r="W25">
        <v>156</v>
      </c>
      <c r="X25">
        <v>2</v>
      </c>
      <c r="Y25" t="s">
        <v>120</v>
      </c>
      <c r="Z25" t="s">
        <v>235</v>
      </c>
      <c r="AA25">
        <v>44</v>
      </c>
      <c r="AB25">
        <v>817</v>
      </c>
      <c r="AC25">
        <v>1368</v>
      </c>
      <c r="AD25" s="1">
        <f>AB25/AC25</f>
        <v>0.59722222222222221</v>
      </c>
      <c r="AE25">
        <v>9665</v>
      </c>
      <c r="AF25" s="1">
        <f>AE25/AC25</f>
        <v>7.0650584795321638</v>
      </c>
      <c r="AG25" s="2">
        <v>49</v>
      </c>
      <c r="AH25" s="2">
        <v>46</v>
      </c>
      <c r="AI25" s="1">
        <f>AH25/AC25</f>
        <v>3.3625730994152045E-2</v>
      </c>
      <c r="AJ25" s="2">
        <v>266</v>
      </c>
      <c r="AK25" s="2">
        <v>98</v>
      </c>
      <c r="AL25" s="2">
        <v>10</v>
      </c>
    </row>
    <row r="26" spans="1:38" x14ac:dyDescent="0.2">
      <c r="A26">
        <v>2005</v>
      </c>
      <c r="B26">
        <v>5</v>
      </c>
      <c r="C26">
        <v>152</v>
      </c>
      <c r="D26" t="s">
        <v>101</v>
      </c>
      <c r="E26" t="s">
        <v>261</v>
      </c>
      <c r="F26" t="s">
        <v>69</v>
      </c>
      <c r="H26">
        <v>0</v>
      </c>
      <c r="I26">
        <v>0</v>
      </c>
      <c r="J26">
        <v>0</v>
      </c>
      <c r="K26">
        <v>0</v>
      </c>
      <c r="L26" s="1">
        <v>0</v>
      </c>
      <c r="M26">
        <v>0</v>
      </c>
      <c r="N26">
        <v>0</v>
      </c>
      <c r="O26">
        <v>0</v>
      </c>
      <c r="P26">
        <v>0</v>
      </c>
      <c r="Q26">
        <v>0</v>
      </c>
      <c r="R26" s="1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 t="s">
        <v>160</v>
      </c>
      <c r="Z26" t="s">
        <v>235</v>
      </c>
    </row>
    <row r="27" spans="1:38" x14ac:dyDescent="0.2">
      <c r="A27">
        <v>2005</v>
      </c>
      <c r="B27">
        <v>8</v>
      </c>
      <c r="C27">
        <v>300</v>
      </c>
      <c r="D27" t="s">
        <v>151</v>
      </c>
      <c r="E27" t="s">
        <v>277</v>
      </c>
      <c r="F27" t="s">
        <v>69</v>
      </c>
      <c r="H27">
        <v>0</v>
      </c>
      <c r="I27">
        <v>0</v>
      </c>
      <c r="J27">
        <v>0</v>
      </c>
      <c r="K27">
        <v>1</v>
      </c>
      <c r="L27" s="1">
        <f>J27/(J27+K27)</f>
        <v>0</v>
      </c>
      <c r="O27">
        <v>2</v>
      </c>
      <c r="P27">
        <v>18</v>
      </c>
      <c r="Q27">
        <v>31</v>
      </c>
      <c r="R27" s="1">
        <f>P27/Q27</f>
        <v>0.58064516129032262</v>
      </c>
      <c r="S27">
        <v>159</v>
      </c>
      <c r="T27">
        <v>0</v>
      </c>
      <c r="U27">
        <v>1</v>
      </c>
      <c r="V27">
        <v>3</v>
      </c>
      <c r="W27">
        <v>-16</v>
      </c>
      <c r="X27">
        <v>0</v>
      </c>
      <c r="Y27" t="s">
        <v>45</v>
      </c>
      <c r="Z27" t="s">
        <v>235</v>
      </c>
    </row>
    <row r="28" spans="1:38" x14ac:dyDescent="0.2">
      <c r="A28">
        <v>2004</v>
      </c>
      <c r="B28">
        <v>3</v>
      </c>
      <c r="C28">
        <v>90</v>
      </c>
      <c r="D28" t="s">
        <v>108</v>
      </c>
      <c r="E28" t="s">
        <v>220</v>
      </c>
      <c r="F28" t="s">
        <v>69</v>
      </c>
      <c r="G28">
        <v>23</v>
      </c>
      <c r="H28">
        <v>0</v>
      </c>
      <c r="I28">
        <v>2</v>
      </c>
      <c r="J28">
        <v>47</v>
      </c>
      <c r="K28">
        <v>46</v>
      </c>
      <c r="L28" s="1">
        <f>J28/(J28+K28)</f>
        <v>0.5053763440860215</v>
      </c>
      <c r="M28">
        <v>68</v>
      </c>
      <c r="N28">
        <v>4</v>
      </c>
      <c r="O28">
        <v>155</v>
      </c>
      <c r="P28">
        <v>2148</v>
      </c>
      <c r="Q28">
        <v>3348</v>
      </c>
      <c r="R28" s="1">
        <f>P28/Q28</f>
        <v>0.64157706093189959</v>
      </c>
      <c r="S28">
        <v>25467</v>
      </c>
      <c r="T28">
        <v>136</v>
      </c>
      <c r="U28">
        <v>91</v>
      </c>
      <c r="V28">
        <v>196</v>
      </c>
      <c r="W28">
        <v>353</v>
      </c>
      <c r="X28">
        <v>4</v>
      </c>
      <c r="Y28" t="s">
        <v>40</v>
      </c>
      <c r="Z28" t="s">
        <v>235</v>
      </c>
      <c r="AA28">
        <v>40</v>
      </c>
      <c r="AB28">
        <v>716</v>
      </c>
      <c r="AC28">
        <v>1069</v>
      </c>
      <c r="AD28" s="1">
        <f>AB28/AC28</f>
        <v>0.66978484565014029</v>
      </c>
      <c r="AE28">
        <v>7502</v>
      </c>
      <c r="AF28" s="1">
        <f>AE28/AC28</f>
        <v>7.0177736202057996</v>
      </c>
      <c r="AG28" s="2">
        <v>56</v>
      </c>
      <c r="AH28" s="2">
        <v>26</v>
      </c>
      <c r="AI28" s="1">
        <f>AH28/AC28</f>
        <v>2.4321796071094481E-2</v>
      </c>
      <c r="AJ28" s="2">
        <v>132</v>
      </c>
      <c r="AK28" s="2">
        <v>58</v>
      </c>
      <c r="AL28" s="2">
        <v>5</v>
      </c>
    </row>
    <row r="29" spans="1:38" x14ac:dyDescent="0.2">
      <c r="A29">
        <v>2004</v>
      </c>
      <c r="B29">
        <v>1</v>
      </c>
      <c r="C29">
        <v>4</v>
      </c>
      <c r="D29" t="s">
        <v>148</v>
      </c>
      <c r="E29" t="s">
        <v>217</v>
      </c>
      <c r="F29" t="s">
        <v>69</v>
      </c>
      <c r="G29">
        <v>22</v>
      </c>
      <c r="H29">
        <v>0</v>
      </c>
      <c r="I29">
        <v>8</v>
      </c>
      <c r="J29">
        <v>134</v>
      </c>
      <c r="K29">
        <v>106</v>
      </c>
      <c r="L29" s="1">
        <f>J29/(J29+K29)</f>
        <v>0.55833333333333335</v>
      </c>
      <c r="M29">
        <v>149</v>
      </c>
      <c r="O29">
        <v>244</v>
      </c>
      <c r="P29">
        <v>5277</v>
      </c>
      <c r="Q29">
        <v>8134</v>
      </c>
      <c r="R29" s="1">
        <f>P29/Q29</f>
        <v>0.6487582985001229</v>
      </c>
      <c r="S29">
        <v>63440</v>
      </c>
      <c r="T29">
        <v>421</v>
      </c>
      <c r="U29">
        <v>209</v>
      </c>
      <c r="V29">
        <v>383</v>
      </c>
      <c r="W29">
        <v>601</v>
      </c>
      <c r="X29">
        <v>3</v>
      </c>
      <c r="Y29" t="s">
        <v>251</v>
      </c>
      <c r="Z29" t="s">
        <v>235</v>
      </c>
      <c r="AA29">
        <v>49</v>
      </c>
      <c r="AB29">
        <v>1087</v>
      </c>
      <c r="AC29">
        <v>1710</v>
      </c>
      <c r="AD29" s="1">
        <f>AB29/AC29</f>
        <v>0.63567251461988306</v>
      </c>
      <c r="AE29">
        <v>13484</v>
      </c>
      <c r="AF29" s="1">
        <f>AE29/AC29</f>
        <v>7.8853801169590643</v>
      </c>
      <c r="AG29" s="2">
        <v>95</v>
      </c>
      <c r="AH29" s="2">
        <v>34</v>
      </c>
      <c r="AI29" s="1">
        <f>AH29/AC29</f>
        <v>1.9883040935672516E-2</v>
      </c>
      <c r="AJ29" s="2">
        <v>252</v>
      </c>
      <c r="AK29" s="2">
        <v>96</v>
      </c>
      <c r="AL29" s="2">
        <v>17</v>
      </c>
    </row>
    <row r="30" spans="1:38" x14ac:dyDescent="0.2">
      <c r="A30">
        <v>2002</v>
      </c>
      <c r="B30">
        <v>8</v>
      </c>
      <c r="C30">
        <v>300</v>
      </c>
      <c r="D30" t="s">
        <v>34</v>
      </c>
      <c r="E30" t="s">
        <v>190</v>
      </c>
      <c r="F30" t="s">
        <v>69</v>
      </c>
      <c r="H30">
        <v>0</v>
      </c>
      <c r="I30">
        <v>0</v>
      </c>
      <c r="J30">
        <v>17</v>
      </c>
      <c r="K30">
        <v>18</v>
      </c>
      <c r="L30" s="1">
        <f>J30/(J30+K30)</f>
        <v>0.48571428571428571</v>
      </c>
      <c r="O30">
        <v>49</v>
      </c>
      <c r="P30">
        <v>757</v>
      </c>
      <c r="Q30">
        <v>1225</v>
      </c>
      <c r="R30" s="1">
        <f>P30/Q30</f>
        <v>0.61795918367346936</v>
      </c>
      <c r="S30">
        <v>8295</v>
      </c>
      <c r="T30">
        <v>49</v>
      </c>
      <c r="U30">
        <v>30</v>
      </c>
      <c r="V30">
        <v>91</v>
      </c>
      <c r="W30">
        <v>326</v>
      </c>
      <c r="X30">
        <v>4</v>
      </c>
      <c r="Y30" t="s">
        <v>31</v>
      </c>
      <c r="Z30" t="s">
        <v>235</v>
      </c>
      <c r="AA30">
        <v>17</v>
      </c>
      <c r="AB30">
        <v>270</v>
      </c>
      <c r="AC30">
        <v>455</v>
      </c>
      <c r="AD30" s="1">
        <f>AB30/AC30</f>
        <v>0.59340659340659341</v>
      </c>
      <c r="AE30">
        <v>3158</v>
      </c>
      <c r="AF30" s="1">
        <f>AE30/AC30</f>
        <v>6.9406593406593409</v>
      </c>
      <c r="AG30" s="2">
        <v>19</v>
      </c>
      <c r="AH30" s="2">
        <v>13</v>
      </c>
      <c r="AI30" s="1">
        <f>AH30/AC30</f>
        <v>2.8571428571428571E-2</v>
      </c>
      <c r="AJ30" s="2">
        <v>160</v>
      </c>
      <c r="AK30" s="2">
        <v>401</v>
      </c>
      <c r="AL30" s="2">
        <v>8</v>
      </c>
    </row>
    <row r="31" spans="1:38" x14ac:dyDescent="0.2">
      <c r="A31">
        <v>2001</v>
      </c>
      <c r="B31">
        <v>4</v>
      </c>
      <c r="C31">
        <v>106</v>
      </c>
      <c r="D31" t="s">
        <v>147</v>
      </c>
      <c r="E31" t="s">
        <v>141</v>
      </c>
      <c r="F31" t="s">
        <v>69</v>
      </c>
      <c r="G31">
        <v>29</v>
      </c>
      <c r="H31">
        <v>0</v>
      </c>
      <c r="I31">
        <v>0</v>
      </c>
      <c r="J31">
        <v>2</v>
      </c>
      <c r="K31">
        <v>12</v>
      </c>
      <c r="L31" s="1">
        <f>J31/(J31+K31)</f>
        <v>0.14285714285714285</v>
      </c>
      <c r="M31">
        <v>9</v>
      </c>
      <c r="N31">
        <v>9</v>
      </c>
      <c r="O31">
        <v>29</v>
      </c>
      <c r="P31">
        <v>386</v>
      </c>
      <c r="Q31">
        <v>709</v>
      </c>
      <c r="R31" s="1">
        <f>P31/Q31</f>
        <v>0.54442877291960512</v>
      </c>
      <c r="S31">
        <v>3904</v>
      </c>
      <c r="T31">
        <v>15</v>
      </c>
      <c r="U31">
        <v>26</v>
      </c>
      <c r="V31">
        <v>54</v>
      </c>
      <c r="W31">
        <v>148</v>
      </c>
      <c r="X31">
        <v>6</v>
      </c>
      <c r="Y31" t="s">
        <v>160</v>
      </c>
      <c r="Z31" t="s">
        <v>235</v>
      </c>
      <c r="AA31">
        <v>36</v>
      </c>
      <c r="AB31">
        <v>650</v>
      </c>
      <c r="AC31">
        <v>1107</v>
      </c>
      <c r="AD31" s="1">
        <f>AB31/AC31</f>
        <v>0.58717253839205064</v>
      </c>
      <c r="AE31">
        <v>9839</v>
      </c>
      <c r="AF31" s="1">
        <f>AE31/AC31</f>
        <v>8.8879855465221311</v>
      </c>
      <c r="AG31" s="2">
        <v>79</v>
      </c>
      <c r="AH31" s="2">
        <v>32</v>
      </c>
      <c r="AI31" s="1">
        <f>AH31/AC31</f>
        <v>2.8906955736224028E-2</v>
      </c>
      <c r="AJ31" s="2">
        <v>110</v>
      </c>
      <c r="AK31" s="2">
        <v>-366</v>
      </c>
      <c r="AL31" s="2">
        <v>2</v>
      </c>
    </row>
    <row r="32" spans="1:38" x14ac:dyDescent="0.2">
      <c r="A32">
        <v>2000</v>
      </c>
      <c r="B32">
        <v>7</v>
      </c>
      <c r="C32">
        <v>234</v>
      </c>
      <c r="D32" t="s">
        <v>106</v>
      </c>
      <c r="E32" t="s">
        <v>96</v>
      </c>
      <c r="F32" t="s">
        <v>69</v>
      </c>
      <c r="G32">
        <v>23</v>
      </c>
      <c r="H32">
        <v>0</v>
      </c>
      <c r="I32">
        <v>0</v>
      </c>
      <c r="J32">
        <v>0</v>
      </c>
      <c r="K32">
        <v>0</v>
      </c>
      <c r="L32" s="1">
        <v>0</v>
      </c>
      <c r="M32">
        <v>0</v>
      </c>
      <c r="N32">
        <v>0</v>
      </c>
      <c r="O32">
        <v>1</v>
      </c>
      <c r="P32">
        <v>0</v>
      </c>
      <c r="Q32">
        <v>0</v>
      </c>
      <c r="R32" s="1">
        <v>0</v>
      </c>
      <c r="S32">
        <v>0</v>
      </c>
      <c r="T32">
        <v>0</v>
      </c>
      <c r="U32">
        <v>0</v>
      </c>
      <c r="V32">
        <v>1</v>
      </c>
      <c r="W32">
        <v>-2</v>
      </c>
      <c r="X32">
        <v>0</v>
      </c>
      <c r="Y32" t="s">
        <v>28</v>
      </c>
      <c r="Z32" t="s">
        <v>235</v>
      </c>
    </row>
    <row r="33" spans="1:42" x14ac:dyDescent="0.2">
      <c r="A33">
        <v>2021</v>
      </c>
      <c r="B33">
        <v>6</v>
      </c>
      <c r="C33">
        <v>218</v>
      </c>
      <c r="D33" t="s">
        <v>230</v>
      </c>
      <c r="E33" t="s">
        <v>530</v>
      </c>
      <c r="F33" t="s">
        <v>69</v>
      </c>
      <c r="G33">
        <v>22</v>
      </c>
      <c r="H33">
        <v>0</v>
      </c>
      <c r="I33">
        <v>0</v>
      </c>
      <c r="J33">
        <v>0</v>
      </c>
      <c r="K33">
        <v>0</v>
      </c>
      <c r="L33" s="1">
        <v>0</v>
      </c>
      <c r="M33">
        <v>0</v>
      </c>
      <c r="N33">
        <v>0</v>
      </c>
      <c r="O33">
        <v>0</v>
      </c>
      <c r="P33">
        <v>0</v>
      </c>
      <c r="Q33">
        <v>0</v>
      </c>
      <c r="R33" s="1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 t="s">
        <v>57</v>
      </c>
      <c r="Z33" t="s">
        <v>243</v>
      </c>
      <c r="AA33">
        <v>46</v>
      </c>
      <c r="AB33">
        <v>923</v>
      </c>
      <c r="AC33">
        <v>1476</v>
      </c>
      <c r="AD33" s="1">
        <f>AB33/AC33</f>
        <v>0.62533875338753386</v>
      </c>
      <c r="AE33">
        <v>11436</v>
      </c>
      <c r="AF33" s="1">
        <f>AE33/AC33</f>
        <v>7.7479674796747968</v>
      </c>
      <c r="AG33" s="2">
        <v>94</v>
      </c>
      <c r="AH33" s="2">
        <v>27</v>
      </c>
      <c r="AI33" s="1">
        <f>AH33/AC33</f>
        <v>1.8292682926829267E-2</v>
      </c>
      <c r="AJ33" s="2">
        <v>554</v>
      </c>
      <c r="AK33" s="2">
        <v>1903</v>
      </c>
      <c r="AL33" s="2">
        <v>33</v>
      </c>
      <c r="AM33" s="2">
        <v>4</v>
      </c>
      <c r="AN33" s="11">
        <v>0.9446</v>
      </c>
      <c r="AO33" s="2">
        <v>2017</v>
      </c>
      <c r="AP33" s="2">
        <v>8</v>
      </c>
    </row>
    <row r="34" spans="1:42" x14ac:dyDescent="0.2">
      <c r="A34">
        <v>2020</v>
      </c>
      <c r="B34">
        <v>2</v>
      </c>
      <c r="C34">
        <v>53</v>
      </c>
      <c r="D34" t="s">
        <v>150</v>
      </c>
      <c r="E34" t="s">
        <v>512</v>
      </c>
      <c r="F34" t="s">
        <v>69</v>
      </c>
      <c r="G34">
        <v>22</v>
      </c>
      <c r="H34">
        <v>0</v>
      </c>
      <c r="I34">
        <v>0</v>
      </c>
      <c r="J34">
        <v>3</v>
      </c>
      <c r="K34">
        <v>7</v>
      </c>
      <c r="L34" s="1">
        <f t="shared" ref="L34:L48" si="3">J34/(J34+K34)</f>
        <v>0.3</v>
      </c>
      <c r="M34">
        <v>4</v>
      </c>
      <c r="N34">
        <v>4</v>
      </c>
      <c r="O34">
        <v>21</v>
      </c>
      <c r="P34">
        <v>207</v>
      </c>
      <c r="Q34">
        <v>356</v>
      </c>
      <c r="R34" s="1">
        <f t="shared" ref="R34:R48" si="4">P34/Q34</f>
        <v>0.5814606741573034</v>
      </c>
      <c r="S34">
        <v>2541</v>
      </c>
      <c r="T34">
        <v>14</v>
      </c>
      <c r="U34">
        <v>8</v>
      </c>
      <c r="V34">
        <v>116</v>
      </c>
      <c r="W34">
        <v>654</v>
      </c>
      <c r="X34">
        <v>8</v>
      </c>
      <c r="Y34" t="s">
        <v>27</v>
      </c>
      <c r="Z34" t="s">
        <v>243</v>
      </c>
      <c r="AA34">
        <v>56</v>
      </c>
      <c r="AB34">
        <v>682</v>
      </c>
      <c r="AC34">
        <v>1047</v>
      </c>
      <c r="AD34" s="1">
        <f>AB34/AC34</f>
        <v>0.65138490926456538</v>
      </c>
      <c r="AE34">
        <v>9477</v>
      </c>
      <c r="AF34" s="1">
        <f>AE34/AC34</f>
        <v>9.051575931232092</v>
      </c>
      <c r="AG34" s="2">
        <v>80</v>
      </c>
      <c r="AH34" s="2">
        <v>20</v>
      </c>
      <c r="AI34" s="1">
        <f>AH34/AC34</f>
        <v>1.9102196752626553E-2</v>
      </c>
      <c r="AJ34" s="2">
        <v>614</v>
      </c>
      <c r="AK34" s="2">
        <v>3274</v>
      </c>
      <c r="AL34" s="2">
        <v>43</v>
      </c>
      <c r="AM34" s="2">
        <v>4</v>
      </c>
      <c r="AN34" s="11">
        <v>0.92310000000000003</v>
      </c>
      <c r="AO34" s="2">
        <v>2016</v>
      </c>
      <c r="AP34" s="2">
        <v>13</v>
      </c>
    </row>
    <row r="35" spans="1:42" x14ac:dyDescent="0.2">
      <c r="A35">
        <v>2019</v>
      </c>
      <c r="B35">
        <v>1</v>
      </c>
      <c r="C35">
        <v>1</v>
      </c>
      <c r="D35" t="s">
        <v>62</v>
      </c>
      <c r="E35" t="s">
        <v>497</v>
      </c>
      <c r="F35" t="s">
        <v>69</v>
      </c>
      <c r="G35">
        <v>22</v>
      </c>
      <c r="H35">
        <v>0</v>
      </c>
      <c r="I35">
        <v>1</v>
      </c>
      <c r="J35">
        <v>19</v>
      </c>
      <c r="K35">
        <v>18</v>
      </c>
      <c r="L35" s="1">
        <f t="shared" si="3"/>
        <v>0.51351351351351349</v>
      </c>
      <c r="M35">
        <v>30</v>
      </c>
      <c r="N35">
        <v>30</v>
      </c>
      <c r="O35">
        <v>38</v>
      </c>
      <c r="P35">
        <v>868</v>
      </c>
      <c r="Q35">
        <v>1295</v>
      </c>
      <c r="R35" s="1">
        <f t="shared" si="4"/>
        <v>0.67027027027027031</v>
      </c>
      <c r="S35">
        <v>9434</v>
      </c>
      <c r="T35">
        <v>60</v>
      </c>
      <c r="U35">
        <v>28</v>
      </c>
      <c r="V35">
        <v>236</v>
      </c>
      <c r="W35">
        <v>1414</v>
      </c>
      <c r="X35">
        <v>17</v>
      </c>
      <c r="Y35" t="s">
        <v>27</v>
      </c>
      <c r="Z35" t="s">
        <v>243</v>
      </c>
      <c r="AA35">
        <v>29</v>
      </c>
      <c r="AB35">
        <v>350</v>
      </c>
      <c r="AC35">
        <v>519</v>
      </c>
      <c r="AD35" s="1">
        <f>AB35/AC35</f>
        <v>0.67437379576107903</v>
      </c>
      <c r="AE35">
        <v>5406</v>
      </c>
      <c r="AF35" s="1">
        <f>AE35/AC35</f>
        <v>10.416184971098266</v>
      </c>
      <c r="AG35" s="2">
        <v>50</v>
      </c>
      <c r="AH35" s="2">
        <v>14</v>
      </c>
      <c r="AI35" s="1">
        <f>AH35/AC35</f>
        <v>2.6974951830443159E-2</v>
      </c>
      <c r="AJ35" s="2">
        <v>207</v>
      </c>
      <c r="AK35" s="2">
        <v>1478</v>
      </c>
      <c r="AL35" s="2">
        <v>13</v>
      </c>
      <c r="AM35" s="2">
        <v>5</v>
      </c>
      <c r="AN35" s="11">
        <v>0.98550000000000004</v>
      </c>
      <c r="AO35" s="2">
        <v>2015</v>
      </c>
      <c r="AP35" s="2">
        <v>3</v>
      </c>
    </row>
    <row r="36" spans="1:42" x14ac:dyDescent="0.2">
      <c r="A36">
        <v>2019</v>
      </c>
      <c r="B36">
        <v>3</v>
      </c>
      <c r="C36">
        <v>100</v>
      </c>
      <c r="D36" t="s">
        <v>147</v>
      </c>
      <c r="E36" t="s">
        <v>501</v>
      </c>
      <c r="F36" t="s">
        <v>69</v>
      </c>
      <c r="G36">
        <v>24</v>
      </c>
      <c r="H36">
        <v>0</v>
      </c>
      <c r="I36">
        <v>0</v>
      </c>
      <c r="J36">
        <v>0</v>
      </c>
      <c r="K36">
        <v>2</v>
      </c>
      <c r="L36" s="1">
        <f t="shared" si="3"/>
        <v>0</v>
      </c>
      <c r="M36">
        <v>1</v>
      </c>
      <c r="N36">
        <v>1</v>
      </c>
      <c r="O36">
        <v>2</v>
      </c>
      <c r="P36">
        <v>28</v>
      </c>
      <c r="Q36">
        <v>52</v>
      </c>
      <c r="R36" s="1">
        <f t="shared" si="4"/>
        <v>0.53846153846153844</v>
      </c>
      <c r="S36">
        <v>228</v>
      </c>
      <c r="T36">
        <v>0</v>
      </c>
      <c r="U36">
        <v>4</v>
      </c>
      <c r="V36">
        <v>7</v>
      </c>
      <c r="W36">
        <v>22</v>
      </c>
      <c r="X36">
        <v>0</v>
      </c>
      <c r="Y36" t="s">
        <v>65</v>
      </c>
      <c r="Z36" t="s">
        <v>243</v>
      </c>
    </row>
    <row r="37" spans="1:42" x14ac:dyDescent="0.2">
      <c r="A37">
        <v>2018</v>
      </c>
      <c r="B37">
        <v>1</v>
      </c>
      <c r="C37">
        <v>1</v>
      </c>
      <c r="D37" t="s">
        <v>102</v>
      </c>
      <c r="E37" t="s">
        <v>480</v>
      </c>
      <c r="F37" t="s">
        <v>69</v>
      </c>
      <c r="G37">
        <v>23</v>
      </c>
      <c r="H37">
        <v>0</v>
      </c>
      <c r="I37">
        <v>0</v>
      </c>
      <c r="J37">
        <v>26</v>
      </c>
      <c r="K37">
        <v>25</v>
      </c>
      <c r="L37" s="1">
        <f t="shared" si="3"/>
        <v>0.50980392156862742</v>
      </c>
      <c r="M37">
        <v>30</v>
      </c>
      <c r="N37">
        <v>30</v>
      </c>
      <c r="O37">
        <v>52</v>
      </c>
      <c r="P37">
        <v>1048</v>
      </c>
      <c r="Q37">
        <v>1679</v>
      </c>
      <c r="R37" s="1">
        <f t="shared" si="4"/>
        <v>0.62418106015485408</v>
      </c>
      <c r="S37">
        <v>12589</v>
      </c>
      <c r="T37">
        <v>81</v>
      </c>
      <c r="U37">
        <v>46</v>
      </c>
      <c r="V37">
        <v>141</v>
      </c>
      <c r="W37">
        <v>512</v>
      </c>
      <c r="X37">
        <v>5</v>
      </c>
      <c r="Y37" t="s">
        <v>27</v>
      </c>
      <c r="Z37" t="s">
        <v>243</v>
      </c>
      <c r="AA37">
        <v>48</v>
      </c>
      <c r="AB37">
        <v>1026</v>
      </c>
      <c r="AC37">
        <v>1497</v>
      </c>
      <c r="AD37" s="1">
        <f>AB37/AC37</f>
        <v>0.68537074148296595</v>
      </c>
      <c r="AE37">
        <v>14607</v>
      </c>
      <c r="AF37" s="1">
        <f>AE37/AC37</f>
        <v>9.7575150300601194</v>
      </c>
      <c r="AG37" s="2">
        <v>131</v>
      </c>
      <c r="AH37" s="2">
        <v>30</v>
      </c>
      <c r="AI37" s="1">
        <f>AH37/AC37</f>
        <v>2.004008016032064E-2</v>
      </c>
      <c r="AJ37" s="2">
        <v>404</v>
      </c>
      <c r="AK37" s="2">
        <v>1083</v>
      </c>
      <c r="AL37" s="2">
        <v>21</v>
      </c>
    </row>
    <row r="38" spans="1:42" x14ac:dyDescent="0.2">
      <c r="A38">
        <v>2018</v>
      </c>
      <c r="B38">
        <v>3</v>
      </c>
      <c r="C38">
        <v>76</v>
      </c>
      <c r="D38" t="s">
        <v>29</v>
      </c>
      <c r="E38" t="s">
        <v>485</v>
      </c>
      <c r="F38" t="s">
        <v>69</v>
      </c>
      <c r="G38">
        <v>23</v>
      </c>
      <c r="H38">
        <v>0</v>
      </c>
      <c r="I38">
        <v>0</v>
      </c>
      <c r="J38">
        <v>5</v>
      </c>
      <c r="K38">
        <v>4</v>
      </c>
      <c r="L38" s="1">
        <f t="shared" si="3"/>
        <v>0.55555555555555558</v>
      </c>
      <c r="M38">
        <v>4</v>
      </c>
      <c r="N38">
        <v>4</v>
      </c>
      <c r="O38">
        <v>15</v>
      </c>
      <c r="P38">
        <v>201</v>
      </c>
      <c r="Q38">
        <v>326</v>
      </c>
      <c r="R38" s="1">
        <f t="shared" si="4"/>
        <v>0.6165644171779141</v>
      </c>
      <c r="S38">
        <v>2089</v>
      </c>
      <c r="T38">
        <v>15</v>
      </c>
      <c r="U38">
        <v>10</v>
      </c>
      <c r="V38">
        <v>28</v>
      </c>
      <c r="W38">
        <v>36</v>
      </c>
      <c r="X38">
        <v>0</v>
      </c>
      <c r="Y38" t="s">
        <v>367</v>
      </c>
      <c r="Z38" t="s">
        <v>243</v>
      </c>
      <c r="AA38">
        <v>42</v>
      </c>
      <c r="AB38">
        <v>915</v>
      </c>
      <c r="AC38">
        <v>1447</v>
      </c>
      <c r="AD38" s="1">
        <f>AB38/AC38</f>
        <v>0.63234277816171391</v>
      </c>
      <c r="AE38">
        <v>13618</v>
      </c>
      <c r="AF38" s="1">
        <f>AE38/AC38</f>
        <v>9.4111955770559774</v>
      </c>
      <c r="AG38" s="2">
        <v>92</v>
      </c>
      <c r="AH38" s="2">
        <v>26</v>
      </c>
      <c r="AI38" s="1">
        <f>AH38/AC38</f>
        <v>1.796821008984105E-2</v>
      </c>
      <c r="AJ38" s="2">
        <v>225</v>
      </c>
      <c r="AK38" s="2">
        <v>28</v>
      </c>
      <c r="AL38" s="2">
        <v>17</v>
      </c>
    </row>
    <row r="39" spans="1:42" x14ac:dyDescent="0.2">
      <c r="A39">
        <v>2017</v>
      </c>
      <c r="B39">
        <v>1</v>
      </c>
      <c r="C39">
        <v>10</v>
      </c>
      <c r="D39" t="s">
        <v>263</v>
      </c>
      <c r="E39" t="s">
        <v>468</v>
      </c>
      <c r="F39" t="s">
        <v>69</v>
      </c>
      <c r="G39">
        <v>21</v>
      </c>
      <c r="H39">
        <v>1</v>
      </c>
      <c r="I39">
        <v>3</v>
      </c>
      <c r="J39">
        <v>41</v>
      </c>
      <c r="K39">
        <v>11</v>
      </c>
      <c r="L39" s="1">
        <f t="shared" si="3"/>
        <v>0.78846153846153844</v>
      </c>
      <c r="M39">
        <v>54</v>
      </c>
      <c r="N39">
        <v>54</v>
      </c>
      <c r="O39">
        <v>52</v>
      </c>
      <c r="P39">
        <v>1281</v>
      </c>
      <c r="Q39">
        <v>1929</v>
      </c>
      <c r="R39" s="1">
        <f t="shared" si="4"/>
        <v>0.66407465007776045</v>
      </c>
      <c r="S39">
        <v>16039</v>
      </c>
      <c r="T39">
        <v>132</v>
      </c>
      <c r="U39">
        <v>32</v>
      </c>
      <c r="V39">
        <v>198</v>
      </c>
      <c r="W39">
        <v>992</v>
      </c>
      <c r="X39">
        <v>7</v>
      </c>
      <c r="Y39" t="s">
        <v>37</v>
      </c>
      <c r="Z39" t="s">
        <v>243</v>
      </c>
      <c r="AA39">
        <v>32</v>
      </c>
      <c r="AB39">
        <v>857</v>
      </c>
      <c r="AC39">
        <v>1349</v>
      </c>
      <c r="AD39" s="1">
        <f>AB39/AC39</f>
        <v>0.63528539659006666</v>
      </c>
      <c r="AE39">
        <v>11252</v>
      </c>
      <c r="AF39" s="1">
        <f>AE39/AC39</f>
        <v>8.3409933283914004</v>
      </c>
      <c r="AG39" s="2">
        <v>93</v>
      </c>
      <c r="AH39" s="2">
        <v>29</v>
      </c>
      <c r="AI39" s="1">
        <f>AH39/AC39</f>
        <v>2.1497405485544848E-2</v>
      </c>
      <c r="AJ39" s="2">
        <v>308</v>
      </c>
      <c r="AK39" s="2">
        <v>845</v>
      </c>
      <c r="AL39" s="2">
        <v>22</v>
      </c>
      <c r="AM39" s="2"/>
    </row>
    <row r="40" spans="1:42" x14ac:dyDescent="0.2">
      <c r="A40">
        <v>2015</v>
      </c>
      <c r="B40">
        <v>4</v>
      </c>
      <c r="C40">
        <v>103</v>
      </c>
      <c r="D40" t="s">
        <v>10</v>
      </c>
      <c r="E40" t="s">
        <v>439</v>
      </c>
      <c r="F40" t="s">
        <v>69</v>
      </c>
      <c r="G40">
        <v>24</v>
      </c>
      <c r="H40">
        <v>0</v>
      </c>
      <c r="I40">
        <v>0</v>
      </c>
      <c r="J40">
        <v>1</v>
      </c>
      <c r="K40">
        <v>6</v>
      </c>
      <c r="L40" s="1">
        <f t="shared" si="3"/>
        <v>0.14285714285714285</v>
      </c>
      <c r="M40">
        <v>4</v>
      </c>
      <c r="N40">
        <v>4</v>
      </c>
      <c r="O40">
        <v>10</v>
      </c>
      <c r="P40">
        <v>130</v>
      </c>
      <c r="Q40">
        <v>245</v>
      </c>
      <c r="R40" s="1">
        <f t="shared" si="4"/>
        <v>0.53061224489795922</v>
      </c>
      <c r="S40">
        <v>1353</v>
      </c>
      <c r="T40">
        <v>4</v>
      </c>
      <c r="U40">
        <v>10</v>
      </c>
      <c r="V40">
        <v>12</v>
      </c>
      <c r="W40">
        <v>74</v>
      </c>
      <c r="X40">
        <v>0</v>
      </c>
      <c r="Y40" t="s">
        <v>123</v>
      </c>
      <c r="Z40" t="s">
        <v>243</v>
      </c>
    </row>
    <row r="41" spans="1:42" x14ac:dyDescent="0.2">
      <c r="A41">
        <v>2013</v>
      </c>
      <c r="B41">
        <v>2</v>
      </c>
      <c r="C41">
        <v>39</v>
      </c>
      <c r="D41" t="s">
        <v>10</v>
      </c>
      <c r="E41" t="s">
        <v>407</v>
      </c>
      <c r="F41" t="s">
        <v>69</v>
      </c>
      <c r="G41">
        <v>22</v>
      </c>
      <c r="H41">
        <v>0</v>
      </c>
      <c r="I41">
        <v>0</v>
      </c>
      <c r="J41">
        <v>12</v>
      </c>
      <c r="K41">
        <v>20</v>
      </c>
      <c r="L41" s="1">
        <f t="shared" si="3"/>
        <v>0.375</v>
      </c>
      <c r="M41">
        <v>15</v>
      </c>
      <c r="N41">
        <v>15</v>
      </c>
      <c r="O41">
        <v>43</v>
      </c>
      <c r="P41">
        <v>560</v>
      </c>
      <c r="Q41">
        <v>960</v>
      </c>
      <c r="R41" s="1">
        <f t="shared" si="4"/>
        <v>0.58333333333333337</v>
      </c>
      <c r="S41">
        <v>6555</v>
      </c>
      <c r="T41">
        <v>31</v>
      </c>
      <c r="U41">
        <v>37</v>
      </c>
      <c r="V41">
        <v>153</v>
      </c>
      <c r="W41">
        <v>681</v>
      </c>
      <c r="X41">
        <v>7</v>
      </c>
      <c r="Y41" t="s">
        <v>65</v>
      </c>
      <c r="Z41" t="s">
        <v>243</v>
      </c>
      <c r="AA41">
        <v>44</v>
      </c>
      <c r="AB41">
        <v>988</v>
      </c>
      <c r="AC41">
        <v>1465</v>
      </c>
      <c r="AD41" s="1">
        <f>AB41/AC41</f>
        <v>0.67440273037542664</v>
      </c>
      <c r="AE41">
        <v>11662</v>
      </c>
      <c r="AF41" s="1">
        <f>AE41/AC41</f>
        <v>7.9604095563139934</v>
      </c>
      <c r="AG41" s="2">
        <v>98</v>
      </c>
      <c r="AH41" s="2">
        <v>21</v>
      </c>
      <c r="AI41" s="1">
        <f>AH41/AC41</f>
        <v>1.4334470989761093E-2</v>
      </c>
      <c r="AJ41" s="2">
        <v>245</v>
      </c>
      <c r="AK41" s="2">
        <v>342</v>
      </c>
      <c r="AL41" s="2">
        <v>4</v>
      </c>
    </row>
    <row r="42" spans="1:42" x14ac:dyDescent="0.2">
      <c r="A42">
        <v>2013</v>
      </c>
      <c r="B42">
        <v>4</v>
      </c>
      <c r="C42">
        <v>115</v>
      </c>
      <c r="D42" t="s">
        <v>29</v>
      </c>
      <c r="E42" t="s">
        <v>412</v>
      </c>
      <c r="F42" t="s">
        <v>69</v>
      </c>
      <c r="G42">
        <v>24</v>
      </c>
      <c r="H42">
        <v>0</v>
      </c>
      <c r="I42">
        <v>0</v>
      </c>
      <c r="J42">
        <v>3</v>
      </c>
      <c r="K42">
        <v>2</v>
      </c>
      <c r="L42" s="1">
        <f t="shared" si="3"/>
        <v>0.6</v>
      </c>
      <c r="M42">
        <v>4</v>
      </c>
      <c r="N42">
        <v>4</v>
      </c>
      <c r="O42">
        <v>19</v>
      </c>
      <c r="P42">
        <v>108</v>
      </c>
      <c r="Q42">
        <v>169</v>
      </c>
      <c r="R42" s="1">
        <f t="shared" si="4"/>
        <v>0.63905325443786987</v>
      </c>
      <c r="S42">
        <v>1310</v>
      </c>
      <c r="T42">
        <v>8</v>
      </c>
      <c r="U42">
        <v>7</v>
      </c>
      <c r="V42">
        <v>19</v>
      </c>
      <c r="W42">
        <v>-19</v>
      </c>
      <c r="X42">
        <v>0</v>
      </c>
      <c r="Y42" t="s">
        <v>27</v>
      </c>
      <c r="Z42" t="s">
        <v>243</v>
      </c>
    </row>
    <row r="43" spans="1:42" x14ac:dyDescent="0.2">
      <c r="A43">
        <v>2012</v>
      </c>
      <c r="B43">
        <v>1</v>
      </c>
      <c r="C43">
        <v>22</v>
      </c>
      <c r="D43" t="s">
        <v>102</v>
      </c>
      <c r="E43" t="s">
        <v>389</v>
      </c>
      <c r="F43" t="s">
        <v>69</v>
      </c>
      <c r="G43">
        <v>28</v>
      </c>
      <c r="H43">
        <v>0</v>
      </c>
      <c r="I43">
        <v>0</v>
      </c>
      <c r="J43">
        <v>6</v>
      </c>
      <c r="K43">
        <v>19</v>
      </c>
      <c r="L43" s="1">
        <f t="shared" si="3"/>
        <v>0.24</v>
      </c>
      <c r="M43">
        <v>13</v>
      </c>
      <c r="N43">
        <v>10</v>
      </c>
      <c r="O43">
        <v>35</v>
      </c>
      <c r="P43">
        <v>559</v>
      </c>
      <c r="Q43">
        <v>965</v>
      </c>
      <c r="R43" s="1">
        <f t="shared" si="4"/>
        <v>0.57927461139896375</v>
      </c>
      <c r="S43">
        <v>6462</v>
      </c>
      <c r="T43">
        <v>31</v>
      </c>
      <c r="U43">
        <v>30</v>
      </c>
      <c r="V43">
        <v>62</v>
      </c>
      <c r="W43">
        <v>200</v>
      </c>
      <c r="X43">
        <v>1</v>
      </c>
      <c r="Y43" t="s">
        <v>367</v>
      </c>
      <c r="Z43" t="s">
        <v>243</v>
      </c>
      <c r="AA43">
        <v>30</v>
      </c>
      <c r="AB43">
        <v>767</v>
      </c>
      <c r="AC43">
        <v>1103</v>
      </c>
      <c r="AD43" s="1">
        <f t="shared" ref="AD43:AD48" si="5">AB43/AC43</f>
        <v>0.69537624660018127</v>
      </c>
      <c r="AE43">
        <v>9260</v>
      </c>
      <c r="AF43" s="1">
        <f t="shared" ref="AF43:AF48" si="6">AE43/AC43</f>
        <v>8.3952855847688124</v>
      </c>
      <c r="AG43" s="2">
        <v>75</v>
      </c>
      <c r="AH43" s="2">
        <v>27</v>
      </c>
      <c r="AI43" s="1">
        <f t="shared" ref="AI43:AI48" si="7">AH43/AC43</f>
        <v>2.4478694469628286E-2</v>
      </c>
      <c r="AJ43" s="2">
        <v>39</v>
      </c>
      <c r="AK43" s="2">
        <v>-150</v>
      </c>
      <c r="AL43" s="2">
        <v>1</v>
      </c>
    </row>
    <row r="44" spans="1:42" x14ac:dyDescent="0.2">
      <c r="A44">
        <v>2012</v>
      </c>
      <c r="B44">
        <v>1</v>
      </c>
      <c r="C44">
        <v>2</v>
      </c>
      <c r="D44" t="s">
        <v>48</v>
      </c>
      <c r="E44" t="s">
        <v>387</v>
      </c>
      <c r="F44" t="s">
        <v>69</v>
      </c>
      <c r="G44">
        <v>22</v>
      </c>
      <c r="H44">
        <v>0</v>
      </c>
      <c r="I44">
        <v>1</v>
      </c>
      <c r="J44">
        <v>18</v>
      </c>
      <c r="K44">
        <v>26</v>
      </c>
      <c r="L44" s="1">
        <f t="shared" si="3"/>
        <v>0.40909090909090912</v>
      </c>
      <c r="M44">
        <v>36</v>
      </c>
      <c r="N44">
        <v>31</v>
      </c>
      <c r="O44">
        <v>56</v>
      </c>
      <c r="P44">
        <v>799</v>
      </c>
      <c r="Q44">
        <v>1268</v>
      </c>
      <c r="R44" s="1">
        <f t="shared" si="4"/>
        <v>0.63012618296529965</v>
      </c>
      <c r="S44">
        <v>9271</v>
      </c>
      <c r="T44">
        <v>43</v>
      </c>
      <c r="U44">
        <v>30</v>
      </c>
      <c r="V44">
        <v>307</v>
      </c>
      <c r="W44">
        <v>1809</v>
      </c>
      <c r="X44">
        <v>10</v>
      </c>
      <c r="Y44" t="s">
        <v>123</v>
      </c>
      <c r="Z44" t="s">
        <v>243</v>
      </c>
      <c r="AA44">
        <v>41</v>
      </c>
      <c r="AB44">
        <v>800</v>
      </c>
      <c r="AC44">
        <v>1192</v>
      </c>
      <c r="AD44" s="1">
        <f t="shared" si="5"/>
        <v>0.67114093959731547</v>
      </c>
      <c r="AE44">
        <v>10366</v>
      </c>
      <c r="AF44" s="1">
        <f t="shared" si="6"/>
        <v>8.696308724832214</v>
      </c>
      <c r="AG44" s="2">
        <v>78</v>
      </c>
      <c r="AH44" s="2">
        <v>17</v>
      </c>
      <c r="AI44" s="1">
        <f t="shared" si="7"/>
        <v>1.4261744966442953E-2</v>
      </c>
      <c r="AJ44" s="2">
        <v>528</v>
      </c>
      <c r="AK44" s="2">
        <v>2254</v>
      </c>
      <c r="AL44" s="2">
        <v>33</v>
      </c>
    </row>
    <row r="45" spans="1:42" x14ac:dyDescent="0.2">
      <c r="A45">
        <v>2012</v>
      </c>
      <c r="B45">
        <v>1</v>
      </c>
      <c r="C45">
        <v>8</v>
      </c>
      <c r="D45" t="s">
        <v>151</v>
      </c>
      <c r="E45" t="s">
        <v>388</v>
      </c>
      <c r="F45" t="s">
        <v>69</v>
      </c>
      <c r="G45">
        <v>24</v>
      </c>
      <c r="H45">
        <v>0</v>
      </c>
      <c r="I45">
        <v>1</v>
      </c>
      <c r="J45">
        <v>64</v>
      </c>
      <c r="K45">
        <v>56</v>
      </c>
      <c r="L45" s="1">
        <f t="shared" si="3"/>
        <v>0.53333333333333333</v>
      </c>
      <c r="M45">
        <v>76</v>
      </c>
      <c r="N45">
        <v>50</v>
      </c>
      <c r="O45">
        <v>122</v>
      </c>
      <c r="P45">
        <v>2473</v>
      </c>
      <c r="Q45">
        <v>3880</v>
      </c>
      <c r="R45" s="1">
        <f t="shared" si="4"/>
        <v>0.63737113402061851</v>
      </c>
      <c r="S45">
        <v>28462</v>
      </c>
      <c r="T45">
        <v>184</v>
      </c>
      <c r="U45">
        <v>92</v>
      </c>
      <c r="V45">
        <v>253</v>
      </c>
      <c r="W45">
        <v>1794</v>
      </c>
      <c r="X45">
        <v>19</v>
      </c>
      <c r="Y45" t="s">
        <v>24</v>
      </c>
      <c r="Z45" t="s">
        <v>243</v>
      </c>
      <c r="AA45">
        <v>26</v>
      </c>
      <c r="AB45">
        <v>484</v>
      </c>
      <c r="AC45">
        <v>774</v>
      </c>
      <c r="AD45" s="1">
        <f t="shared" si="5"/>
        <v>0.62532299741602071</v>
      </c>
      <c r="AE45">
        <v>5450</v>
      </c>
      <c r="AF45" s="1">
        <f t="shared" si="6"/>
        <v>7.0413436692506464</v>
      </c>
      <c r="AG45" s="2">
        <v>42</v>
      </c>
      <c r="AH45" s="2">
        <v>21</v>
      </c>
      <c r="AI45" s="1">
        <f t="shared" si="7"/>
        <v>2.7131782945736434E-2</v>
      </c>
      <c r="AJ45" s="2">
        <v>115</v>
      </c>
      <c r="AK45" s="2">
        <v>369</v>
      </c>
      <c r="AL45" s="2">
        <v>5</v>
      </c>
    </row>
    <row r="46" spans="1:42" x14ac:dyDescent="0.2">
      <c r="A46">
        <v>2011</v>
      </c>
      <c r="B46">
        <v>1</v>
      </c>
      <c r="C46">
        <v>10</v>
      </c>
      <c r="D46" t="s">
        <v>184</v>
      </c>
      <c r="E46" t="s">
        <v>375</v>
      </c>
      <c r="F46" t="s">
        <v>69</v>
      </c>
      <c r="G46">
        <v>21</v>
      </c>
      <c r="H46">
        <v>0</v>
      </c>
      <c r="I46">
        <v>0</v>
      </c>
      <c r="J46">
        <v>13</v>
      </c>
      <c r="K46">
        <v>35</v>
      </c>
      <c r="L46" s="1">
        <f t="shared" si="3"/>
        <v>0.27083333333333331</v>
      </c>
      <c r="M46">
        <v>16</v>
      </c>
      <c r="N46">
        <v>7</v>
      </c>
      <c r="O46">
        <v>62</v>
      </c>
      <c r="P46">
        <v>854</v>
      </c>
      <c r="Q46">
        <v>1517</v>
      </c>
      <c r="R46" s="1">
        <f t="shared" si="4"/>
        <v>0.56295319709953862</v>
      </c>
      <c r="S46">
        <v>9247</v>
      </c>
      <c r="T46">
        <v>50</v>
      </c>
      <c r="U46">
        <v>47</v>
      </c>
      <c r="V46">
        <v>192</v>
      </c>
      <c r="W46">
        <v>643</v>
      </c>
      <c r="X46">
        <v>3</v>
      </c>
      <c r="Y46" t="s">
        <v>56</v>
      </c>
      <c r="Z46" t="s">
        <v>243</v>
      </c>
      <c r="AA46">
        <v>31</v>
      </c>
      <c r="AB46">
        <v>568</v>
      </c>
      <c r="AC46">
        <v>933</v>
      </c>
      <c r="AD46" s="1">
        <f t="shared" si="5"/>
        <v>0.6087888531618435</v>
      </c>
      <c r="AE46">
        <v>6822</v>
      </c>
      <c r="AF46" s="1">
        <f t="shared" si="6"/>
        <v>7.311897106109325</v>
      </c>
      <c r="AG46" s="2">
        <v>40</v>
      </c>
      <c r="AH46" s="2">
        <v>18</v>
      </c>
      <c r="AI46" s="1">
        <f t="shared" si="7"/>
        <v>1.9292604501607719E-2</v>
      </c>
      <c r="AJ46" s="2">
        <v>221</v>
      </c>
      <c r="AK46" s="2">
        <v>458</v>
      </c>
      <c r="AL46" s="2">
        <v>8</v>
      </c>
    </row>
    <row r="47" spans="1:42" x14ac:dyDescent="0.2">
      <c r="A47">
        <v>2010</v>
      </c>
      <c r="B47">
        <v>3</v>
      </c>
      <c r="C47">
        <v>85</v>
      </c>
      <c r="D47" t="s">
        <v>102</v>
      </c>
      <c r="E47" t="s">
        <v>356</v>
      </c>
      <c r="F47" t="s">
        <v>69</v>
      </c>
      <c r="G47">
        <v>24</v>
      </c>
      <c r="H47">
        <v>0</v>
      </c>
      <c r="I47">
        <v>0</v>
      </c>
      <c r="J47">
        <v>8</v>
      </c>
      <c r="K47">
        <v>22</v>
      </c>
      <c r="L47" s="1">
        <f t="shared" si="3"/>
        <v>0.26666666666666666</v>
      </c>
      <c r="M47">
        <v>13</v>
      </c>
      <c r="N47">
        <v>9</v>
      </c>
      <c r="O47">
        <v>44</v>
      </c>
      <c r="P47">
        <v>600</v>
      </c>
      <c r="Q47">
        <v>989</v>
      </c>
      <c r="R47" s="1">
        <f t="shared" si="4"/>
        <v>0.60667340748230536</v>
      </c>
      <c r="S47">
        <v>6455</v>
      </c>
      <c r="T47">
        <v>30</v>
      </c>
      <c r="U47">
        <v>28</v>
      </c>
      <c r="V47">
        <v>139</v>
      </c>
      <c r="W47">
        <v>509</v>
      </c>
      <c r="X47">
        <v>2</v>
      </c>
      <c r="Y47" t="s">
        <v>57</v>
      </c>
      <c r="Z47" t="s">
        <v>243</v>
      </c>
      <c r="AA47">
        <v>53</v>
      </c>
      <c r="AB47">
        <v>1157</v>
      </c>
      <c r="AC47">
        <v>1645</v>
      </c>
      <c r="AD47" s="1">
        <f t="shared" si="5"/>
        <v>0.70334346504559275</v>
      </c>
      <c r="AE47">
        <v>13253</v>
      </c>
      <c r="AF47" s="1">
        <f t="shared" si="6"/>
        <v>8.0565349544072955</v>
      </c>
      <c r="AG47" s="2">
        <v>112</v>
      </c>
      <c r="AH47" s="2">
        <v>45</v>
      </c>
      <c r="AI47" s="1">
        <f t="shared" si="7"/>
        <v>2.7355623100303952E-2</v>
      </c>
      <c r="AJ47" s="2">
        <v>447</v>
      </c>
      <c r="AK47" s="2">
        <v>1571</v>
      </c>
      <c r="AL47" s="2">
        <v>20</v>
      </c>
    </row>
    <row r="48" spans="1:42" x14ac:dyDescent="0.2">
      <c r="A48">
        <v>2010</v>
      </c>
      <c r="B48">
        <v>1</v>
      </c>
      <c r="C48">
        <v>1</v>
      </c>
      <c r="D48" t="s">
        <v>185</v>
      </c>
      <c r="E48" t="s">
        <v>353</v>
      </c>
      <c r="F48" t="s">
        <v>69</v>
      </c>
      <c r="G48">
        <v>22</v>
      </c>
      <c r="H48">
        <v>0</v>
      </c>
      <c r="I48">
        <v>0</v>
      </c>
      <c r="J48">
        <v>34</v>
      </c>
      <c r="K48">
        <v>38</v>
      </c>
      <c r="L48" s="1">
        <f t="shared" si="3"/>
        <v>0.47222222222222221</v>
      </c>
      <c r="M48">
        <v>44</v>
      </c>
      <c r="N48">
        <v>25</v>
      </c>
      <c r="O48">
        <v>83</v>
      </c>
      <c r="P48">
        <v>1855</v>
      </c>
      <c r="Q48">
        <v>2967</v>
      </c>
      <c r="R48" s="1">
        <f t="shared" si="4"/>
        <v>0.62521065048870916</v>
      </c>
      <c r="S48">
        <v>19449</v>
      </c>
      <c r="T48">
        <v>103</v>
      </c>
      <c r="U48">
        <v>61</v>
      </c>
      <c r="V48">
        <v>146</v>
      </c>
      <c r="W48">
        <v>340</v>
      </c>
      <c r="X48">
        <v>2</v>
      </c>
      <c r="Y48" t="s">
        <v>27</v>
      </c>
      <c r="Z48" t="s">
        <v>243</v>
      </c>
      <c r="AA48">
        <v>31</v>
      </c>
      <c r="AB48">
        <v>604</v>
      </c>
      <c r="AC48">
        <v>893</v>
      </c>
      <c r="AD48" s="1">
        <f t="shared" si="5"/>
        <v>0.67637178051511759</v>
      </c>
      <c r="AE48">
        <v>8403</v>
      </c>
      <c r="AF48" s="1">
        <f t="shared" si="6"/>
        <v>9.4098544232922734</v>
      </c>
      <c r="AG48" s="2">
        <v>88</v>
      </c>
      <c r="AH48" s="2">
        <v>16</v>
      </c>
      <c r="AI48" s="1">
        <f t="shared" si="7"/>
        <v>1.7917133258678612E-2</v>
      </c>
      <c r="AJ48" s="2">
        <v>77</v>
      </c>
      <c r="AK48" s="2">
        <v>36</v>
      </c>
      <c r="AL48" s="2">
        <v>5</v>
      </c>
    </row>
    <row r="49" spans="1:38" x14ac:dyDescent="0.2">
      <c r="A49">
        <v>2010</v>
      </c>
      <c r="B49">
        <v>7</v>
      </c>
      <c r="C49">
        <v>250</v>
      </c>
      <c r="D49" t="s">
        <v>103</v>
      </c>
      <c r="E49" t="s">
        <v>365</v>
      </c>
      <c r="F49" t="s">
        <v>69</v>
      </c>
      <c r="G49">
        <v>23</v>
      </c>
      <c r="H49">
        <v>0</v>
      </c>
      <c r="I49">
        <v>0</v>
      </c>
      <c r="J49">
        <v>0</v>
      </c>
      <c r="K49">
        <v>0</v>
      </c>
      <c r="L49" s="1">
        <v>0</v>
      </c>
      <c r="M49">
        <v>0</v>
      </c>
      <c r="N49">
        <v>0</v>
      </c>
      <c r="O49">
        <v>0</v>
      </c>
      <c r="P49">
        <v>0</v>
      </c>
      <c r="Q49">
        <v>0</v>
      </c>
      <c r="R49" s="1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 t="s">
        <v>367</v>
      </c>
      <c r="Z49" t="s">
        <v>243</v>
      </c>
    </row>
    <row r="50" spans="1:38" x14ac:dyDescent="0.2">
      <c r="A50">
        <v>2009</v>
      </c>
      <c r="B50">
        <v>8</v>
      </c>
      <c r="C50">
        <v>300</v>
      </c>
      <c r="D50" t="s">
        <v>48</v>
      </c>
      <c r="E50" t="s">
        <v>347</v>
      </c>
      <c r="F50" t="s">
        <v>69</v>
      </c>
      <c r="G50">
        <v>23</v>
      </c>
      <c r="H50">
        <v>0</v>
      </c>
      <c r="I50">
        <v>0</v>
      </c>
      <c r="J50">
        <v>2</v>
      </c>
      <c r="K50">
        <v>3</v>
      </c>
      <c r="L50" s="1">
        <f>J50/(J50+K50)</f>
        <v>0.4</v>
      </c>
      <c r="O50">
        <v>70</v>
      </c>
      <c r="P50">
        <v>178</v>
      </c>
      <c r="Q50">
        <v>261</v>
      </c>
      <c r="R50" s="1">
        <f>P50/Q50</f>
        <v>0.68199233716475094</v>
      </c>
      <c r="S50">
        <v>1694</v>
      </c>
      <c r="T50">
        <v>8</v>
      </c>
      <c r="U50">
        <v>7</v>
      </c>
      <c r="V50">
        <v>52</v>
      </c>
      <c r="W50">
        <v>118</v>
      </c>
      <c r="X50">
        <v>0</v>
      </c>
      <c r="Y50" t="s">
        <v>56</v>
      </c>
      <c r="Z50" t="s">
        <v>243</v>
      </c>
      <c r="AA50">
        <v>51</v>
      </c>
      <c r="AB50">
        <v>1094</v>
      </c>
      <c r="AC50">
        <v>1609</v>
      </c>
      <c r="AD50" s="1">
        <f>AB50/AC50</f>
        <v>0.67992541951522689</v>
      </c>
      <c r="AE50">
        <v>12515</v>
      </c>
      <c r="AF50" s="1">
        <f>AE50/AC50</f>
        <v>7.7781230577998759</v>
      </c>
      <c r="AG50" s="2">
        <v>101</v>
      </c>
      <c r="AH50" s="2">
        <v>41</v>
      </c>
      <c r="AI50" s="1">
        <f>AH50/AC50</f>
        <v>2.54816656308266E-2</v>
      </c>
      <c r="AJ50" s="2">
        <v>364</v>
      </c>
      <c r="AK50" s="2">
        <v>970</v>
      </c>
      <c r="AL50" s="2">
        <v>10</v>
      </c>
    </row>
    <row r="51" spans="1:38" x14ac:dyDescent="0.2">
      <c r="A51">
        <v>2009</v>
      </c>
      <c r="B51">
        <v>1</v>
      </c>
      <c r="C51">
        <v>17</v>
      </c>
      <c r="D51" t="s">
        <v>106</v>
      </c>
      <c r="E51" t="s">
        <v>335</v>
      </c>
      <c r="F51" t="s">
        <v>69</v>
      </c>
      <c r="G51">
        <v>21</v>
      </c>
      <c r="H51">
        <v>0</v>
      </c>
      <c r="I51">
        <v>0</v>
      </c>
      <c r="J51">
        <v>25</v>
      </c>
      <c r="K51">
        <v>36</v>
      </c>
      <c r="L51" s="1">
        <f>J51/(J51+K51)</f>
        <v>0.4098360655737705</v>
      </c>
      <c r="M51">
        <v>37</v>
      </c>
      <c r="N51">
        <v>36</v>
      </c>
      <c r="O51">
        <v>62</v>
      </c>
      <c r="P51">
        <v>1179</v>
      </c>
      <c r="Q51">
        <v>2048</v>
      </c>
      <c r="R51" s="1">
        <f>P51/Q51</f>
        <v>0.57568359375</v>
      </c>
      <c r="S51">
        <v>13873</v>
      </c>
      <c r="T51">
        <v>81</v>
      </c>
      <c r="U51">
        <v>68</v>
      </c>
      <c r="V51">
        <v>205</v>
      </c>
      <c r="W51">
        <v>946</v>
      </c>
      <c r="X51">
        <v>4</v>
      </c>
      <c r="Y51" t="s">
        <v>348</v>
      </c>
      <c r="Z51" t="s">
        <v>243</v>
      </c>
      <c r="AA51">
        <v>35</v>
      </c>
      <c r="AB51">
        <v>680</v>
      </c>
      <c r="AC51">
        <v>1151</v>
      </c>
      <c r="AD51" s="1">
        <f>AB51/AC51</f>
        <v>0.59079061685490875</v>
      </c>
      <c r="AE51">
        <v>8078</v>
      </c>
      <c r="AF51" s="1">
        <f>AE51/AC51</f>
        <v>7.018245004344049</v>
      </c>
      <c r="AG51" s="2">
        <v>44</v>
      </c>
      <c r="AH51" s="2">
        <v>34</v>
      </c>
      <c r="AI51" s="1">
        <f>AH51/AC51</f>
        <v>2.9539530842745437E-2</v>
      </c>
      <c r="AJ51" s="2">
        <v>214</v>
      </c>
      <c r="AK51" s="2">
        <v>343</v>
      </c>
      <c r="AL51" s="2">
        <v>20</v>
      </c>
    </row>
    <row r="52" spans="1:38" x14ac:dyDescent="0.2">
      <c r="A52">
        <v>2009</v>
      </c>
      <c r="B52">
        <v>4</v>
      </c>
      <c r="C52">
        <v>101</v>
      </c>
      <c r="D52" t="s">
        <v>109</v>
      </c>
      <c r="E52" t="s">
        <v>337</v>
      </c>
      <c r="F52" t="s">
        <v>69</v>
      </c>
      <c r="G52">
        <v>23</v>
      </c>
      <c r="H52">
        <v>0</v>
      </c>
      <c r="I52">
        <v>0</v>
      </c>
      <c r="J52">
        <v>1</v>
      </c>
      <c r="K52">
        <v>0</v>
      </c>
      <c r="L52" s="1">
        <f>J52/(J52+K52)</f>
        <v>1</v>
      </c>
      <c r="M52">
        <v>2</v>
      </c>
      <c r="N52">
        <v>2</v>
      </c>
      <c r="O52">
        <v>3</v>
      </c>
      <c r="P52">
        <v>46</v>
      </c>
      <c r="Q52">
        <v>82</v>
      </c>
      <c r="R52" s="1">
        <f>P52/Q52</f>
        <v>0.56097560975609762</v>
      </c>
      <c r="S52">
        <v>420</v>
      </c>
      <c r="T52">
        <v>3</v>
      </c>
      <c r="U52">
        <v>0</v>
      </c>
      <c r="V52">
        <v>17</v>
      </c>
      <c r="W52">
        <v>102</v>
      </c>
      <c r="X52">
        <v>0</v>
      </c>
      <c r="Y52" t="s">
        <v>24</v>
      </c>
      <c r="Z52" t="s">
        <v>243</v>
      </c>
    </row>
    <row r="53" spans="1:38" x14ac:dyDescent="0.2">
      <c r="A53">
        <v>2006</v>
      </c>
      <c r="B53">
        <v>4</v>
      </c>
      <c r="C53">
        <v>103</v>
      </c>
      <c r="D53" t="s">
        <v>10</v>
      </c>
      <c r="E53" t="s">
        <v>289</v>
      </c>
      <c r="F53" t="s">
        <v>69</v>
      </c>
      <c r="G53">
        <v>22</v>
      </c>
      <c r="H53">
        <v>0</v>
      </c>
      <c r="I53">
        <v>0</v>
      </c>
      <c r="J53">
        <v>0</v>
      </c>
      <c r="K53">
        <v>0</v>
      </c>
      <c r="L53" s="1">
        <v>0</v>
      </c>
      <c r="M53">
        <v>17</v>
      </c>
      <c r="N53">
        <v>11</v>
      </c>
      <c r="O53">
        <v>127</v>
      </c>
      <c r="P53">
        <v>4</v>
      </c>
      <c r="Q53">
        <v>10</v>
      </c>
      <c r="R53" s="1">
        <f>P53/Q53</f>
        <v>0.4</v>
      </c>
      <c r="S53">
        <v>51</v>
      </c>
      <c r="T53">
        <v>1</v>
      </c>
      <c r="U53">
        <v>2</v>
      </c>
      <c r="V53">
        <v>134</v>
      </c>
      <c r="W53">
        <v>972</v>
      </c>
      <c r="X53">
        <v>4</v>
      </c>
      <c r="Y53" t="s">
        <v>56</v>
      </c>
      <c r="Z53" t="s">
        <v>243</v>
      </c>
    </row>
    <row r="54" spans="1:38" x14ac:dyDescent="0.2">
      <c r="A54">
        <v>2006</v>
      </c>
      <c r="B54">
        <v>6</v>
      </c>
      <c r="C54">
        <v>193</v>
      </c>
      <c r="D54" t="s">
        <v>135</v>
      </c>
      <c r="E54" t="s">
        <v>291</v>
      </c>
      <c r="F54" t="s">
        <v>69</v>
      </c>
      <c r="G54">
        <v>22</v>
      </c>
      <c r="H54">
        <v>0</v>
      </c>
      <c r="I54">
        <v>0</v>
      </c>
      <c r="J54">
        <v>0</v>
      </c>
      <c r="K54">
        <v>0</v>
      </c>
      <c r="L54" s="1">
        <v>0</v>
      </c>
      <c r="M54">
        <v>0</v>
      </c>
      <c r="N54">
        <v>0</v>
      </c>
      <c r="O54">
        <v>7</v>
      </c>
      <c r="P54">
        <v>0</v>
      </c>
      <c r="Q54">
        <v>0</v>
      </c>
      <c r="R54" s="1">
        <v>0</v>
      </c>
      <c r="S54">
        <v>0</v>
      </c>
      <c r="T54">
        <v>0</v>
      </c>
      <c r="U54">
        <v>0</v>
      </c>
      <c r="V54">
        <v>1</v>
      </c>
      <c r="W54">
        <v>8</v>
      </c>
      <c r="X54">
        <v>0</v>
      </c>
      <c r="Y54" t="s">
        <v>24</v>
      </c>
      <c r="Z54" t="s">
        <v>243</v>
      </c>
    </row>
    <row r="55" spans="1:38" x14ac:dyDescent="0.2">
      <c r="A55">
        <v>2006</v>
      </c>
      <c r="B55">
        <v>1</v>
      </c>
      <c r="C55">
        <v>3</v>
      </c>
      <c r="D55" t="s">
        <v>25</v>
      </c>
      <c r="E55" t="s">
        <v>282</v>
      </c>
      <c r="F55" t="s">
        <v>69</v>
      </c>
      <c r="G55">
        <v>23</v>
      </c>
      <c r="H55">
        <v>0</v>
      </c>
      <c r="I55">
        <v>2</v>
      </c>
      <c r="J55">
        <v>31</v>
      </c>
      <c r="K55">
        <v>19</v>
      </c>
      <c r="L55" s="1">
        <f>J55/(J55+K55)</f>
        <v>0.62</v>
      </c>
      <c r="M55">
        <v>33</v>
      </c>
      <c r="N55">
        <v>31</v>
      </c>
      <c r="O55">
        <v>60</v>
      </c>
      <c r="P55">
        <v>755</v>
      </c>
      <c r="Q55">
        <v>1304</v>
      </c>
      <c r="R55" s="1">
        <f>P55/Q55</f>
        <v>0.57898773006134974</v>
      </c>
      <c r="S55">
        <v>8964</v>
      </c>
      <c r="T55">
        <v>46</v>
      </c>
      <c r="U55">
        <v>51</v>
      </c>
      <c r="V55">
        <v>282</v>
      </c>
      <c r="W55">
        <v>1459</v>
      </c>
      <c r="X55">
        <v>12</v>
      </c>
      <c r="Y55" t="s">
        <v>57</v>
      </c>
      <c r="Z55" t="s">
        <v>243</v>
      </c>
      <c r="AA55">
        <v>37</v>
      </c>
      <c r="AB55">
        <v>444</v>
      </c>
      <c r="AC55">
        <v>718</v>
      </c>
      <c r="AD55" s="1">
        <f>AB55/AC55</f>
        <v>0.61838440111420612</v>
      </c>
      <c r="AE55">
        <v>6040</v>
      </c>
      <c r="AF55" s="1">
        <f>AE55/AC55</f>
        <v>8.4122562674094716</v>
      </c>
      <c r="AG55" s="2">
        <v>44</v>
      </c>
      <c r="AH55" s="2">
        <v>28</v>
      </c>
      <c r="AI55" s="1">
        <f>AH55/AC55</f>
        <v>3.8997214484679667E-2</v>
      </c>
      <c r="AJ55" s="2">
        <v>457</v>
      </c>
      <c r="AK55" s="2">
        <v>3127</v>
      </c>
      <c r="AL55" s="2">
        <v>37</v>
      </c>
    </row>
    <row r="56" spans="1:38" x14ac:dyDescent="0.2">
      <c r="A56">
        <v>2005</v>
      </c>
      <c r="B56">
        <v>8</v>
      </c>
      <c r="C56">
        <v>300</v>
      </c>
      <c r="D56" t="s">
        <v>25</v>
      </c>
      <c r="E56" t="s">
        <v>278</v>
      </c>
      <c r="F56" t="s">
        <v>69</v>
      </c>
      <c r="H56">
        <v>0</v>
      </c>
      <c r="I56">
        <v>0</v>
      </c>
      <c r="J56">
        <v>0</v>
      </c>
      <c r="K56">
        <v>0</v>
      </c>
      <c r="L56" s="1">
        <v>0</v>
      </c>
      <c r="M56">
        <v>0</v>
      </c>
      <c r="N56">
        <v>0</v>
      </c>
      <c r="O56">
        <v>0</v>
      </c>
      <c r="P56">
        <v>0</v>
      </c>
      <c r="Q56">
        <v>0</v>
      </c>
      <c r="R56" s="1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 t="s">
        <v>27</v>
      </c>
      <c r="Z56" t="s">
        <v>243</v>
      </c>
    </row>
    <row r="57" spans="1:38" x14ac:dyDescent="0.2">
      <c r="A57">
        <v>2004</v>
      </c>
      <c r="B57">
        <v>7</v>
      </c>
      <c r="C57">
        <v>248</v>
      </c>
      <c r="D57" t="s">
        <v>80</v>
      </c>
      <c r="E57" t="s">
        <v>215</v>
      </c>
      <c r="F57" t="s">
        <v>69</v>
      </c>
      <c r="H57">
        <v>0</v>
      </c>
      <c r="I57">
        <v>0</v>
      </c>
      <c r="J57">
        <v>0</v>
      </c>
      <c r="K57">
        <v>0</v>
      </c>
      <c r="L57" s="1">
        <v>0</v>
      </c>
      <c r="M57">
        <v>0</v>
      </c>
      <c r="N57">
        <v>0</v>
      </c>
      <c r="O57">
        <v>0</v>
      </c>
      <c r="P57">
        <v>0</v>
      </c>
      <c r="Q57">
        <v>0</v>
      </c>
      <c r="R57" s="1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 t="s">
        <v>37</v>
      </c>
      <c r="Z57" t="s">
        <v>243</v>
      </c>
    </row>
    <row r="58" spans="1:38" x14ac:dyDescent="0.2">
      <c r="A58">
        <v>2003</v>
      </c>
      <c r="B58">
        <v>3</v>
      </c>
      <c r="C58">
        <v>97</v>
      </c>
      <c r="D58" t="s">
        <v>106</v>
      </c>
      <c r="E58" t="s">
        <v>199</v>
      </c>
      <c r="F58" t="s">
        <v>69</v>
      </c>
      <c r="G58">
        <v>23</v>
      </c>
      <c r="H58">
        <v>0</v>
      </c>
      <c r="I58">
        <v>0</v>
      </c>
      <c r="J58">
        <v>7</v>
      </c>
      <c r="K58">
        <v>9</v>
      </c>
      <c r="L58" s="1">
        <f>J58/(J58+K58)</f>
        <v>0.4375</v>
      </c>
      <c r="M58">
        <v>8</v>
      </c>
      <c r="N58">
        <v>8</v>
      </c>
      <c r="O58">
        <v>23</v>
      </c>
      <c r="P58">
        <v>297</v>
      </c>
      <c r="Q58">
        <v>511</v>
      </c>
      <c r="R58" s="1">
        <f>P58/Q58</f>
        <v>0.58121330724070452</v>
      </c>
      <c r="S58">
        <v>3117</v>
      </c>
      <c r="T58">
        <v>12</v>
      </c>
      <c r="U58">
        <v>18</v>
      </c>
      <c r="V58">
        <v>33</v>
      </c>
      <c r="W58">
        <v>48</v>
      </c>
      <c r="X58">
        <v>1</v>
      </c>
      <c r="Y58" t="s">
        <v>57</v>
      </c>
      <c r="Z58" t="s">
        <v>243</v>
      </c>
      <c r="AA58">
        <v>41</v>
      </c>
      <c r="AB58">
        <v>535</v>
      </c>
      <c r="AC58">
        <v>911</v>
      </c>
      <c r="AD58" s="1">
        <f>AB58/AC58</f>
        <v>0.58726673984632272</v>
      </c>
      <c r="AE58">
        <v>7097</v>
      </c>
      <c r="AF58" s="1">
        <f>AE58/AC58</f>
        <v>7.7903402854006583</v>
      </c>
      <c r="AG58" s="2">
        <v>58</v>
      </c>
      <c r="AH58" s="2">
        <v>31</v>
      </c>
      <c r="AI58" s="1">
        <f>AH58/AC58</f>
        <v>3.4028540065861687E-2</v>
      </c>
      <c r="AJ58" s="2">
        <v>159</v>
      </c>
      <c r="AK58" s="2">
        <v>-137</v>
      </c>
      <c r="AL58" s="2">
        <v>10</v>
      </c>
    </row>
    <row r="59" spans="1:38" x14ac:dyDescent="0.2">
      <c r="A59">
        <v>2003</v>
      </c>
      <c r="B59">
        <v>6</v>
      </c>
      <c r="C59">
        <v>201</v>
      </c>
      <c r="D59" t="s">
        <v>103</v>
      </c>
      <c r="E59" t="s">
        <v>204</v>
      </c>
      <c r="F59" t="s">
        <v>69</v>
      </c>
      <c r="G59">
        <v>24</v>
      </c>
      <c r="H59">
        <v>0</v>
      </c>
      <c r="I59">
        <v>0</v>
      </c>
      <c r="J59">
        <v>0</v>
      </c>
      <c r="K59">
        <v>0</v>
      </c>
      <c r="L59" s="1">
        <v>0</v>
      </c>
      <c r="M59">
        <v>0</v>
      </c>
      <c r="O59">
        <v>1</v>
      </c>
      <c r="P59">
        <v>1</v>
      </c>
      <c r="Q59">
        <v>2</v>
      </c>
      <c r="R59" s="1">
        <f>P59/Q59</f>
        <v>0.5</v>
      </c>
      <c r="S59">
        <v>17</v>
      </c>
      <c r="T59">
        <v>0</v>
      </c>
      <c r="U59">
        <v>0</v>
      </c>
      <c r="V59">
        <v>0</v>
      </c>
      <c r="W59">
        <v>0</v>
      </c>
      <c r="X59">
        <v>0</v>
      </c>
      <c r="Y59" t="s">
        <v>37</v>
      </c>
      <c r="Z59" t="s">
        <v>243</v>
      </c>
    </row>
    <row r="60" spans="1:38" x14ac:dyDescent="0.2">
      <c r="A60">
        <v>2003</v>
      </c>
      <c r="B60">
        <v>4</v>
      </c>
      <c r="C60">
        <v>110</v>
      </c>
      <c r="D60" t="s">
        <v>110</v>
      </c>
      <c r="E60" t="s">
        <v>200</v>
      </c>
      <c r="F60" t="s">
        <v>69</v>
      </c>
      <c r="G60">
        <v>23</v>
      </c>
      <c r="H60">
        <v>0</v>
      </c>
      <c r="I60">
        <v>0</v>
      </c>
      <c r="J60">
        <v>6</v>
      </c>
      <c r="K60">
        <v>16</v>
      </c>
      <c r="L60" s="1">
        <f>J60/(J60+K60)</f>
        <v>0.27272727272727271</v>
      </c>
      <c r="M60">
        <v>14</v>
      </c>
      <c r="N60">
        <v>11</v>
      </c>
      <c r="O60">
        <v>64</v>
      </c>
      <c r="P60">
        <v>468</v>
      </c>
      <c r="Q60">
        <v>788</v>
      </c>
      <c r="R60" s="1">
        <f>P60/Q60</f>
        <v>0.59390862944162437</v>
      </c>
      <c r="S60">
        <v>4947</v>
      </c>
      <c r="T60">
        <v>31</v>
      </c>
      <c r="U60">
        <v>19</v>
      </c>
      <c r="V60">
        <v>68</v>
      </c>
      <c r="W60">
        <v>293</v>
      </c>
      <c r="X60">
        <v>1</v>
      </c>
      <c r="Y60" t="s">
        <v>161</v>
      </c>
      <c r="Z60" t="s">
        <v>243</v>
      </c>
      <c r="AA60">
        <v>25</v>
      </c>
      <c r="AB60">
        <v>411</v>
      </c>
      <c r="AC60">
        <v>712</v>
      </c>
      <c r="AD60" s="1">
        <f>AB60/AC60</f>
        <v>0.577247191011236</v>
      </c>
      <c r="AE60">
        <v>5289</v>
      </c>
      <c r="AF60" s="1">
        <f>AE60/AC60</f>
        <v>7.4283707865168536</v>
      </c>
      <c r="AG60" s="2">
        <v>26</v>
      </c>
      <c r="AH60" s="2">
        <v>27</v>
      </c>
      <c r="AI60" s="1">
        <f>AH60/AC60</f>
        <v>3.7921348314606744E-2</v>
      </c>
      <c r="AJ60" s="2">
        <v>237</v>
      </c>
      <c r="AK60" s="2">
        <v>912</v>
      </c>
      <c r="AL60" s="2">
        <v>15</v>
      </c>
    </row>
    <row r="61" spans="1:38" x14ac:dyDescent="0.2">
      <c r="A61">
        <v>2001</v>
      </c>
      <c r="B61">
        <v>6</v>
      </c>
      <c r="C61">
        <v>177</v>
      </c>
      <c r="D61" t="s">
        <v>151</v>
      </c>
      <c r="E61" t="s">
        <v>134</v>
      </c>
      <c r="F61" t="s">
        <v>69</v>
      </c>
      <c r="H61">
        <v>0</v>
      </c>
      <c r="I61">
        <v>0</v>
      </c>
      <c r="J61">
        <v>0</v>
      </c>
      <c r="K61">
        <v>0</v>
      </c>
      <c r="L61" s="1">
        <v>0</v>
      </c>
      <c r="M61">
        <v>0</v>
      </c>
      <c r="N61">
        <v>0</v>
      </c>
      <c r="O61">
        <v>0</v>
      </c>
      <c r="P61">
        <v>0</v>
      </c>
      <c r="Q61">
        <v>0</v>
      </c>
      <c r="R61" s="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 t="s">
        <v>27</v>
      </c>
      <c r="Z61" t="s">
        <v>243</v>
      </c>
    </row>
    <row r="62" spans="1:38" x14ac:dyDescent="0.2">
      <c r="A62">
        <v>2001</v>
      </c>
      <c r="B62">
        <v>4</v>
      </c>
      <c r="C62">
        <v>109</v>
      </c>
      <c r="D62" t="s">
        <v>48</v>
      </c>
      <c r="E62" t="s">
        <v>142</v>
      </c>
      <c r="F62" t="s">
        <v>69</v>
      </c>
      <c r="G62">
        <v>23</v>
      </c>
      <c r="H62">
        <v>0</v>
      </c>
      <c r="I62">
        <v>0</v>
      </c>
      <c r="J62">
        <v>6</v>
      </c>
      <c r="K62">
        <v>6</v>
      </c>
      <c r="L62" s="1">
        <f>J62/(J62+K62)</f>
        <v>0.5</v>
      </c>
      <c r="M62">
        <v>13</v>
      </c>
      <c r="O62">
        <v>44</v>
      </c>
      <c r="P62">
        <v>351</v>
      </c>
      <c r="Q62">
        <v>562</v>
      </c>
      <c r="R62" s="1">
        <f>P62/Q62</f>
        <v>0.6245551601423488</v>
      </c>
      <c r="S62">
        <v>4156</v>
      </c>
      <c r="T62">
        <v>30</v>
      </c>
      <c r="U62">
        <v>29</v>
      </c>
      <c r="V62">
        <v>48</v>
      </c>
      <c r="W62">
        <v>95</v>
      </c>
      <c r="X62">
        <v>1</v>
      </c>
      <c r="Y62" t="s">
        <v>161</v>
      </c>
      <c r="Z62" t="s">
        <v>243</v>
      </c>
      <c r="AA62">
        <v>30</v>
      </c>
      <c r="AB62">
        <v>306</v>
      </c>
      <c r="AC62">
        <v>587</v>
      </c>
      <c r="AD62" s="1">
        <f>AB62/AC62</f>
        <v>0.52129471890971035</v>
      </c>
      <c r="AE62">
        <v>4164</v>
      </c>
      <c r="AF62" s="1">
        <f>AE62/AC62</f>
        <v>7.0936967632027255</v>
      </c>
      <c r="AG62" s="2">
        <v>18</v>
      </c>
      <c r="AH62" s="2">
        <v>26</v>
      </c>
      <c r="AI62" s="1">
        <f>AH62/AC62</f>
        <v>4.4293015332197615E-2</v>
      </c>
      <c r="AJ62" s="2">
        <v>164</v>
      </c>
      <c r="AK62" s="2">
        <v>660</v>
      </c>
      <c r="AL62" s="2">
        <v>14</v>
      </c>
    </row>
    <row r="63" spans="1:38" x14ac:dyDescent="0.2">
      <c r="A63">
        <v>2013</v>
      </c>
      <c r="B63">
        <v>7</v>
      </c>
      <c r="C63">
        <v>237</v>
      </c>
      <c r="D63" t="s">
        <v>231</v>
      </c>
      <c r="E63" t="s">
        <v>415</v>
      </c>
      <c r="F63" t="s">
        <v>69</v>
      </c>
      <c r="G63">
        <v>24</v>
      </c>
      <c r="H63">
        <v>0</v>
      </c>
      <c r="I63">
        <v>0</v>
      </c>
      <c r="J63">
        <v>0</v>
      </c>
      <c r="K63">
        <v>0</v>
      </c>
      <c r="L63" s="1">
        <v>0</v>
      </c>
      <c r="M63">
        <v>0</v>
      </c>
      <c r="O63">
        <v>8</v>
      </c>
      <c r="P63">
        <v>1</v>
      </c>
      <c r="Q63">
        <v>2</v>
      </c>
      <c r="R63" s="1">
        <f>P63/Q63</f>
        <v>0.5</v>
      </c>
      <c r="S63">
        <v>7</v>
      </c>
      <c r="T63">
        <v>0</v>
      </c>
      <c r="U63">
        <v>0</v>
      </c>
      <c r="V63">
        <v>6</v>
      </c>
      <c r="W63">
        <v>6</v>
      </c>
      <c r="X63">
        <v>0</v>
      </c>
      <c r="Y63" t="s">
        <v>125</v>
      </c>
      <c r="Z63" t="s">
        <v>244</v>
      </c>
    </row>
    <row r="64" spans="1:38" x14ac:dyDescent="0.2">
      <c r="A64">
        <v>2013</v>
      </c>
      <c r="B64">
        <v>4</v>
      </c>
      <c r="C64">
        <v>110</v>
      </c>
      <c r="D64" t="s">
        <v>148</v>
      </c>
      <c r="E64" t="s">
        <v>410</v>
      </c>
      <c r="F64" t="s">
        <v>69</v>
      </c>
      <c r="G64">
        <v>23</v>
      </c>
      <c r="H64">
        <v>0</v>
      </c>
      <c r="I64">
        <v>0</v>
      </c>
      <c r="J64">
        <v>0</v>
      </c>
      <c r="K64">
        <v>0</v>
      </c>
      <c r="L64" s="1">
        <v>0</v>
      </c>
      <c r="M64">
        <v>0</v>
      </c>
      <c r="N64">
        <v>0</v>
      </c>
      <c r="O64">
        <v>5</v>
      </c>
      <c r="P64">
        <v>9</v>
      </c>
      <c r="Q64">
        <v>10</v>
      </c>
      <c r="R64" s="1">
        <f>P64/Q64</f>
        <v>0.9</v>
      </c>
      <c r="S64">
        <v>128</v>
      </c>
      <c r="T64">
        <v>1</v>
      </c>
      <c r="U64">
        <v>0</v>
      </c>
      <c r="V64">
        <v>2</v>
      </c>
      <c r="W64">
        <v>-3</v>
      </c>
      <c r="X64">
        <v>0</v>
      </c>
      <c r="Y64" t="s">
        <v>64</v>
      </c>
      <c r="Z64" t="s">
        <v>244</v>
      </c>
    </row>
    <row r="65" spans="1:38" x14ac:dyDescent="0.2">
      <c r="A65">
        <v>2010</v>
      </c>
      <c r="B65">
        <v>6</v>
      </c>
      <c r="C65">
        <v>204</v>
      </c>
      <c r="D65" t="s">
        <v>147</v>
      </c>
      <c r="E65" t="s">
        <v>362</v>
      </c>
      <c r="F65" t="s">
        <v>69</v>
      </c>
      <c r="G65">
        <v>24</v>
      </c>
      <c r="H65">
        <v>0</v>
      </c>
      <c r="I65">
        <v>0</v>
      </c>
      <c r="J65">
        <v>0</v>
      </c>
      <c r="K65">
        <v>0</v>
      </c>
      <c r="L65" s="1">
        <v>0</v>
      </c>
      <c r="M65">
        <v>0</v>
      </c>
      <c r="N65">
        <v>0</v>
      </c>
      <c r="O65">
        <v>1</v>
      </c>
      <c r="P65">
        <v>6</v>
      </c>
      <c r="Q65">
        <v>12</v>
      </c>
      <c r="R65" s="1">
        <f>P65/Q65</f>
        <v>0.5</v>
      </c>
      <c r="S65">
        <v>47</v>
      </c>
      <c r="T65">
        <v>0</v>
      </c>
      <c r="U65">
        <v>0</v>
      </c>
      <c r="V65">
        <v>0</v>
      </c>
      <c r="W65">
        <v>0</v>
      </c>
      <c r="X65">
        <v>0</v>
      </c>
      <c r="Y65" t="s">
        <v>135</v>
      </c>
      <c r="Z65" t="s">
        <v>244</v>
      </c>
    </row>
    <row r="66" spans="1:38" x14ac:dyDescent="0.2">
      <c r="A66">
        <v>2009</v>
      </c>
      <c r="B66">
        <v>6</v>
      </c>
      <c r="C66">
        <v>178</v>
      </c>
      <c r="D66" t="s">
        <v>110</v>
      </c>
      <c r="E66" t="s">
        <v>341</v>
      </c>
      <c r="F66" t="s">
        <v>69</v>
      </c>
      <c r="G66">
        <v>23</v>
      </c>
      <c r="H66">
        <v>0</v>
      </c>
      <c r="I66">
        <v>0</v>
      </c>
      <c r="J66">
        <v>0</v>
      </c>
      <c r="K66">
        <v>0</v>
      </c>
      <c r="L66" s="1">
        <v>0</v>
      </c>
      <c r="M66">
        <v>0</v>
      </c>
      <c r="N66">
        <v>0</v>
      </c>
      <c r="O66">
        <v>0</v>
      </c>
      <c r="P66">
        <v>0</v>
      </c>
      <c r="Q66">
        <v>0</v>
      </c>
      <c r="R66" s="1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 t="s">
        <v>129</v>
      </c>
      <c r="Z66" t="s">
        <v>244</v>
      </c>
    </row>
    <row r="67" spans="1:38" x14ac:dyDescent="0.2">
      <c r="A67">
        <v>2009</v>
      </c>
      <c r="B67">
        <v>2</v>
      </c>
      <c r="C67">
        <v>44</v>
      </c>
      <c r="D67" t="s">
        <v>151</v>
      </c>
      <c r="E67" t="s">
        <v>336</v>
      </c>
      <c r="F67" t="s">
        <v>69</v>
      </c>
      <c r="G67">
        <v>23</v>
      </c>
      <c r="H67">
        <v>0</v>
      </c>
      <c r="I67">
        <v>0</v>
      </c>
      <c r="J67">
        <v>0</v>
      </c>
      <c r="K67">
        <v>0</v>
      </c>
      <c r="L67" s="1">
        <v>0</v>
      </c>
      <c r="M67">
        <v>1</v>
      </c>
      <c r="N67">
        <v>1</v>
      </c>
      <c r="O67">
        <v>13</v>
      </c>
      <c r="P67">
        <v>0</v>
      </c>
      <c r="Q67">
        <v>5</v>
      </c>
      <c r="R67" s="1">
        <f t="shared" ref="R67:R76" si="8">P67/Q67</f>
        <v>0</v>
      </c>
      <c r="S67">
        <v>0</v>
      </c>
      <c r="T67">
        <v>0</v>
      </c>
      <c r="U67">
        <v>0</v>
      </c>
      <c r="V67">
        <v>21</v>
      </c>
      <c r="W67">
        <v>81</v>
      </c>
      <c r="X67">
        <v>0</v>
      </c>
      <c r="Y67" t="s">
        <v>65</v>
      </c>
      <c r="Z67" t="s">
        <v>244</v>
      </c>
    </row>
    <row r="68" spans="1:38" x14ac:dyDescent="0.2">
      <c r="A68">
        <v>2008</v>
      </c>
      <c r="B68">
        <v>2</v>
      </c>
      <c r="C68">
        <v>56</v>
      </c>
      <c r="D68" t="s">
        <v>154</v>
      </c>
      <c r="E68" t="s">
        <v>319</v>
      </c>
      <c r="F68" t="s">
        <v>69</v>
      </c>
      <c r="G68">
        <v>22</v>
      </c>
      <c r="H68">
        <v>0</v>
      </c>
      <c r="I68">
        <v>0</v>
      </c>
      <c r="J68">
        <v>0</v>
      </c>
      <c r="K68">
        <v>2</v>
      </c>
      <c r="L68" s="1">
        <f t="shared" ref="L68:L76" si="9">J68/(J68+K68)</f>
        <v>0</v>
      </c>
      <c r="M68">
        <v>0</v>
      </c>
      <c r="O68">
        <v>3</v>
      </c>
      <c r="P68">
        <v>27</v>
      </c>
      <c r="Q68">
        <v>52</v>
      </c>
      <c r="R68" s="1">
        <f t="shared" si="8"/>
        <v>0.51923076923076927</v>
      </c>
      <c r="S68">
        <v>252</v>
      </c>
      <c r="T68">
        <v>0</v>
      </c>
      <c r="U68">
        <v>5</v>
      </c>
      <c r="V68">
        <v>3</v>
      </c>
      <c r="W68">
        <v>-3</v>
      </c>
      <c r="X68">
        <v>0</v>
      </c>
      <c r="Y68" t="s">
        <v>72</v>
      </c>
      <c r="Z68" t="s">
        <v>244</v>
      </c>
    </row>
    <row r="69" spans="1:38" x14ac:dyDescent="0.2">
      <c r="A69">
        <v>2007</v>
      </c>
      <c r="B69">
        <v>8</v>
      </c>
      <c r="C69">
        <v>300</v>
      </c>
      <c r="D69" t="s">
        <v>101</v>
      </c>
      <c r="E69" t="s">
        <v>311</v>
      </c>
      <c r="F69" t="s">
        <v>69</v>
      </c>
      <c r="G69">
        <v>24</v>
      </c>
      <c r="H69">
        <v>0</v>
      </c>
      <c r="I69">
        <v>0</v>
      </c>
      <c r="J69">
        <v>1</v>
      </c>
      <c r="K69">
        <v>3</v>
      </c>
      <c r="L69" s="1">
        <f t="shared" si="9"/>
        <v>0.25</v>
      </c>
      <c r="O69">
        <v>8</v>
      </c>
      <c r="P69">
        <v>80</v>
      </c>
      <c r="Q69">
        <v>134</v>
      </c>
      <c r="R69" s="1">
        <f t="shared" si="8"/>
        <v>0.59701492537313428</v>
      </c>
      <c r="S69">
        <v>831</v>
      </c>
      <c r="T69">
        <v>2</v>
      </c>
      <c r="U69">
        <v>7</v>
      </c>
      <c r="V69">
        <v>7</v>
      </c>
      <c r="W69">
        <v>20</v>
      </c>
      <c r="X69">
        <v>0</v>
      </c>
      <c r="Y69" t="s">
        <v>29</v>
      </c>
      <c r="Z69" t="s">
        <v>244</v>
      </c>
    </row>
    <row r="70" spans="1:38" x14ac:dyDescent="0.2">
      <c r="A70">
        <v>2005</v>
      </c>
      <c r="B70">
        <v>5</v>
      </c>
      <c r="C70">
        <v>145</v>
      </c>
      <c r="D70" t="s">
        <v>149</v>
      </c>
      <c r="E70" t="s">
        <v>270</v>
      </c>
      <c r="F70" t="s">
        <v>69</v>
      </c>
      <c r="G70">
        <v>22</v>
      </c>
      <c r="H70">
        <v>0</v>
      </c>
      <c r="I70">
        <v>0</v>
      </c>
      <c r="J70">
        <v>2</v>
      </c>
      <c r="K70">
        <v>10</v>
      </c>
      <c r="L70" s="1">
        <f t="shared" si="9"/>
        <v>0.16666666666666666</v>
      </c>
      <c r="M70">
        <v>7</v>
      </c>
      <c r="N70">
        <v>5</v>
      </c>
      <c r="O70">
        <v>26</v>
      </c>
      <c r="P70">
        <v>298</v>
      </c>
      <c r="Q70">
        <v>512</v>
      </c>
      <c r="R70" s="1">
        <f t="shared" si="8"/>
        <v>0.58203125</v>
      </c>
      <c r="S70">
        <v>3132</v>
      </c>
      <c r="T70">
        <v>15</v>
      </c>
      <c r="U70">
        <v>13</v>
      </c>
      <c r="V70">
        <v>13</v>
      </c>
      <c r="W70">
        <v>34</v>
      </c>
      <c r="X70">
        <v>0</v>
      </c>
      <c r="Y70" t="s">
        <v>257</v>
      </c>
      <c r="Z70" t="s">
        <v>244</v>
      </c>
      <c r="AA70">
        <v>46</v>
      </c>
      <c r="AB70">
        <v>916</v>
      </c>
      <c r="AC70">
        <v>1567</v>
      </c>
      <c r="AD70" s="1">
        <f>AB70/AC70</f>
        <v>0.58455647734524574</v>
      </c>
      <c r="AE70">
        <v>10706</v>
      </c>
      <c r="AF70" s="1">
        <f>AE70/AC70</f>
        <v>6.8321633694958521</v>
      </c>
      <c r="AG70" s="2">
        <v>84</v>
      </c>
      <c r="AH70" s="2">
        <v>51</v>
      </c>
      <c r="AI70" s="1">
        <f>AH70/AC70</f>
        <v>3.2546266751754947E-2</v>
      </c>
      <c r="AJ70" s="2">
        <v>143</v>
      </c>
      <c r="AK70" s="2">
        <v>-285</v>
      </c>
      <c r="AL70" s="2">
        <v>6</v>
      </c>
    </row>
    <row r="71" spans="1:38" x14ac:dyDescent="0.2">
      <c r="A71">
        <v>2003</v>
      </c>
      <c r="B71">
        <v>5</v>
      </c>
      <c r="C71">
        <v>163</v>
      </c>
      <c r="D71" t="s">
        <v>29</v>
      </c>
      <c r="E71" t="s">
        <v>201</v>
      </c>
      <c r="F71" t="s">
        <v>69</v>
      </c>
      <c r="G71">
        <v>23</v>
      </c>
      <c r="H71">
        <v>0</v>
      </c>
      <c r="I71">
        <v>0</v>
      </c>
      <c r="J71">
        <v>0</v>
      </c>
      <c r="K71">
        <v>1</v>
      </c>
      <c r="L71" s="1">
        <f t="shared" si="9"/>
        <v>0</v>
      </c>
      <c r="M71">
        <v>0</v>
      </c>
      <c r="N71">
        <v>0</v>
      </c>
      <c r="O71">
        <v>3</v>
      </c>
      <c r="P71">
        <v>15</v>
      </c>
      <c r="Q71">
        <v>33</v>
      </c>
      <c r="R71" s="1">
        <f t="shared" si="8"/>
        <v>0.45454545454545453</v>
      </c>
      <c r="S71">
        <v>185</v>
      </c>
      <c r="T71">
        <v>2</v>
      </c>
      <c r="U71">
        <v>3</v>
      </c>
      <c r="V71">
        <v>5</v>
      </c>
      <c r="W71">
        <v>-1</v>
      </c>
      <c r="X71">
        <v>0</v>
      </c>
      <c r="Y71" t="s">
        <v>153</v>
      </c>
      <c r="Z71" t="s">
        <v>244</v>
      </c>
    </row>
    <row r="72" spans="1:38" x14ac:dyDescent="0.2">
      <c r="A72">
        <v>2003</v>
      </c>
      <c r="B72">
        <v>7</v>
      </c>
      <c r="C72">
        <v>241</v>
      </c>
      <c r="D72" t="s">
        <v>231</v>
      </c>
      <c r="E72" t="s">
        <v>206</v>
      </c>
      <c r="F72" t="s">
        <v>69</v>
      </c>
      <c r="G72">
        <v>22</v>
      </c>
      <c r="H72">
        <v>0</v>
      </c>
      <c r="I72">
        <v>0</v>
      </c>
      <c r="J72">
        <v>2</v>
      </c>
      <c r="K72">
        <v>11</v>
      </c>
      <c r="L72" s="1">
        <f t="shared" si="9"/>
        <v>0.15384615384615385</v>
      </c>
      <c r="M72">
        <v>2</v>
      </c>
      <c r="N72">
        <v>1</v>
      </c>
      <c r="O72">
        <v>17</v>
      </c>
      <c r="P72">
        <v>214</v>
      </c>
      <c r="Q72">
        <v>408</v>
      </c>
      <c r="R72" s="1">
        <f t="shared" si="8"/>
        <v>0.52450980392156865</v>
      </c>
      <c r="S72">
        <v>2082</v>
      </c>
      <c r="T72">
        <v>8</v>
      </c>
      <c r="U72">
        <v>18</v>
      </c>
      <c r="V72">
        <v>11</v>
      </c>
      <c r="W72">
        <v>18</v>
      </c>
      <c r="X72">
        <v>0</v>
      </c>
      <c r="Y72" t="s">
        <v>45</v>
      </c>
      <c r="Z72" t="s">
        <v>244</v>
      </c>
      <c r="AA72">
        <v>39</v>
      </c>
      <c r="AB72">
        <v>668</v>
      </c>
      <c r="AC72">
        <v>1153</v>
      </c>
      <c r="AD72" s="1">
        <f>AB72/AC72</f>
        <v>0.57935819601040761</v>
      </c>
      <c r="AE72">
        <v>9565</v>
      </c>
      <c r="AF72" s="1">
        <f>AE72/AC72</f>
        <v>8.295750216825672</v>
      </c>
      <c r="AG72" s="2">
        <v>86</v>
      </c>
      <c r="AH72" s="2">
        <v>28</v>
      </c>
      <c r="AI72" s="1">
        <f>AH72/AC72</f>
        <v>2.4284475281873375E-2</v>
      </c>
      <c r="AJ72" s="2">
        <v>59</v>
      </c>
      <c r="AK72" s="2">
        <v>-79</v>
      </c>
      <c r="AL72" s="2">
        <v>2</v>
      </c>
    </row>
    <row r="73" spans="1:38" x14ac:dyDescent="0.2">
      <c r="A73">
        <v>2001</v>
      </c>
      <c r="B73">
        <v>1</v>
      </c>
      <c r="C73">
        <v>1</v>
      </c>
      <c r="D73" t="s">
        <v>108</v>
      </c>
      <c r="E73" t="s">
        <v>137</v>
      </c>
      <c r="F73" t="s">
        <v>69</v>
      </c>
      <c r="G73">
        <v>21</v>
      </c>
      <c r="H73">
        <v>0</v>
      </c>
      <c r="I73">
        <v>4</v>
      </c>
      <c r="J73">
        <v>61</v>
      </c>
      <c r="K73">
        <v>51</v>
      </c>
      <c r="L73" s="1">
        <f t="shared" si="9"/>
        <v>0.5446428571428571</v>
      </c>
      <c r="M73">
        <v>92</v>
      </c>
      <c r="N73">
        <v>58</v>
      </c>
      <c r="O73">
        <v>143</v>
      </c>
      <c r="P73">
        <v>1807</v>
      </c>
      <c r="Q73">
        <v>3217</v>
      </c>
      <c r="R73" s="1">
        <f t="shared" si="8"/>
        <v>0.56170345041964564</v>
      </c>
      <c r="S73">
        <v>22464</v>
      </c>
      <c r="T73">
        <v>133</v>
      </c>
      <c r="U73">
        <v>88</v>
      </c>
      <c r="V73">
        <v>873</v>
      </c>
      <c r="W73">
        <v>6109</v>
      </c>
      <c r="X73">
        <v>36</v>
      </c>
      <c r="Y73" t="s">
        <v>26</v>
      </c>
      <c r="Z73" t="s">
        <v>244</v>
      </c>
      <c r="AA73">
        <v>22</v>
      </c>
      <c r="AB73">
        <v>192</v>
      </c>
      <c r="AC73">
        <v>343</v>
      </c>
      <c r="AD73" s="1">
        <f>AB73/AC73</f>
        <v>0.55976676384839652</v>
      </c>
      <c r="AE73">
        <v>3299</v>
      </c>
      <c r="AF73" s="1">
        <f>AE73/AC73</f>
        <v>9.6180758017492707</v>
      </c>
      <c r="AG73" s="2">
        <v>21</v>
      </c>
      <c r="AH73" s="2">
        <v>11</v>
      </c>
      <c r="AI73" s="1">
        <f>AH73/AC73</f>
        <v>3.2069970845481049E-2</v>
      </c>
      <c r="AJ73" s="2">
        <v>235</v>
      </c>
      <c r="AK73" s="2">
        <v>1299</v>
      </c>
      <c r="AL73" s="2">
        <v>17</v>
      </c>
    </row>
    <row r="74" spans="1:38" x14ac:dyDescent="0.2">
      <c r="A74">
        <v>2001</v>
      </c>
      <c r="B74">
        <v>5</v>
      </c>
      <c r="C74">
        <v>149</v>
      </c>
      <c r="D74" t="s">
        <v>149</v>
      </c>
      <c r="E74" t="s">
        <v>144</v>
      </c>
      <c r="F74" t="s">
        <v>69</v>
      </c>
      <c r="G74">
        <v>22</v>
      </c>
      <c r="H74">
        <v>0</v>
      </c>
      <c r="I74">
        <v>0</v>
      </c>
      <c r="J74">
        <v>3</v>
      </c>
      <c r="K74">
        <v>11</v>
      </c>
      <c r="L74" s="1">
        <f t="shared" si="9"/>
        <v>0.21428571428571427</v>
      </c>
      <c r="M74">
        <v>6</v>
      </c>
      <c r="N74">
        <v>5</v>
      </c>
      <c r="O74">
        <v>29</v>
      </c>
      <c r="P74">
        <v>229</v>
      </c>
      <c r="Q74">
        <v>515</v>
      </c>
      <c r="R74" s="1">
        <f t="shared" si="8"/>
        <v>0.44466019417475727</v>
      </c>
      <c r="S74">
        <v>2867</v>
      </c>
      <c r="T74">
        <v>15</v>
      </c>
      <c r="U74">
        <v>21</v>
      </c>
      <c r="V74">
        <v>82</v>
      </c>
      <c r="W74">
        <v>409</v>
      </c>
      <c r="X74">
        <v>7</v>
      </c>
      <c r="Y74" t="s">
        <v>129</v>
      </c>
      <c r="Z74" t="s">
        <v>244</v>
      </c>
      <c r="AA74">
        <v>35</v>
      </c>
      <c r="AB74">
        <v>482</v>
      </c>
      <c r="AC74">
        <v>974</v>
      </c>
      <c r="AD74" s="1">
        <f>AB74/AC74</f>
        <v>0.49486652977412732</v>
      </c>
      <c r="AE74">
        <v>6608</v>
      </c>
      <c r="AF74" s="1">
        <f>AE74/AC74</f>
        <v>6.7843942505133468</v>
      </c>
      <c r="AG74" s="2">
        <v>41</v>
      </c>
      <c r="AH74" s="2">
        <v>52</v>
      </c>
      <c r="AI74" s="1">
        <f>AH74/AC74</f>
        <v>5.3388090349075976E-2</v>
      </c>
      <c r="AJ74" s="2">
        <v>214</v>
      </c>
      <c r="AK74" s="2">
        <v>185</v>
      </c>
      <c r="AL74" s="2">
        <v>8</v>
      </c>
    </row>
    <row r="75" spans="1:38" x14ac:dyDescent="0.2">
      <c r="A75">
        <v>2001</v>
      </c>
      <c r="B75">
        <v>8</v>
      </c>
      <c r="C75">
        <v>300</v>
      </c>
      <c r="D75" t="s">
        <v>86</v>
      </c>
      <c r="E75" t="s">
        <v>152</v>
      </c>
      <c r="F75" t="s">
        <v>69</v>
      </c>
      <c r="G75">
        <v>23</v>
      </c>
      <c r="H75">
        <v>0</v>
      </c>
      <c r="I75">
        <v>0</v>
      </c>
      <c r="J75">
        <v>1</v>
      </c>
      <c r="K75">
        <v>4</v>
      </c>
      <c r="L75" s="1">
        <f t="shared" si="9"/>
        <v>0.2</v>
      </c>
      <c r="O75">
        <v>12</v>
      </c>
      <c r="P75">
        <v>95</v>
      </c>
      <c r="Q75">
        <v>177</v>
      </c>
      <c r="R75" s="1">
        <f t="shared" si="8"/>
        <v>0.53672316384180796</v>
      </c>
      <c r="S75">
        <v>1012</v>
      </c>
      <c r="T75">
        <v>5</v>
      </c>
      <c r="U75">
        <v>7</v>
      </c>
      <c r="V75">
        <v>18</v>
      </c>
      <c r="W75">
        <v>37</v>
      </c>
      <c r="X75">
        <v>0</v>
      </c>
      <c r="Y75" t="s">
        <v>153</v>
      </c>
      <c r="Z75" t="s">
        <v>244</v>
      </c>
    </row>
    <row r="76" spans="1:38" x14ac:dyDescent="0.2">
      <c r="A76">
        <v>2000</v>
      </c>
      <c r="B76">
        <v>6</v>
      </c>
      <c r="C76">
        <v>168</v>
      </c>
      <c r="D76" t="s">
        <v>101</v>
      </c>
      <c r="E76" t="s">
        <v>90</v>
      </c>
      <c r="F76" t="s">
        <v>69</v>
      </c>
      <c r="G76">
        <v>23</v>
      </c>
      <c r="H76">
        <v>0</v>
      </c>
      <c r="I76">
        <v>2</v>
      </c>
      <c r="J76">
        <v>41</v>
      </c>
      <c r="K76">
        <v>54</v>
      </c>
      <c r="L76" s="1">
        <f t="shared" si="9"/>
        <v>0.43157894736842106</v>
      </c>
      <c r="M76">
        <v>57</v>
      </c>
      <c r="O76">
        <v>96</v>
      </c>
      <c r="P76">
        <v>1969</v>
      </c>
      <c r="Q76">
        <v>3171</v>
      </c>
      <c r="R76" s="1">
        <f t="shared" si="8"/>
        <v>0.62093976663513084</v>
      </c>
      <c r="S76">
        <v>22814</v>
      </c>
      <c r="T76">
        <v>122</v>
      </c>
      <c r="U76">
        <v>93</v>
      </c>
      <c r="V76">
        <v>118</v>
      </c>
      <c r="W76">
        <v>300</v>
      </c>
      <c r="X76">
        <v>8</v>
      </c>
      <c r="Y76" t="s">
        <v>65</v>
      </c>
      <c r="Z76" t="s">
        <v>244</v>
      </c>
      <c r="AA76">
        <v>38</v>
      </c>
      <c r="AB76">
        <v>630</v>
      </c>
      <c r="AC76">
        <v>1023</v>
      </c>
      <c r="AD76" s="1">
        <f>AB76/AC76</f>
        <v>0.61583577712609971</v>
      </c>
      <c r="AE76">
        <v>8153</v>
      </c>
      <c r="AF76" s="1">
        <f>AE76/AC76</f>
        <v>7.9696969696969697</v>
      </c>
      <c r="AG76" s="2">
        <v>59</v>
      </c>
      <c r="AH76" s="2">
        <v>34</v>
      </c>
      <c r="AI76" s="1">
        <f>AH76/AC76</f>
        <v>3.3235581622678395E-2</v>
      </c>
      <c r="AJ76" s="2">
        <v>107</v>
      </c>
      <c r="AK76" s="2">
        <v>-326</v>
      </c>
      <c r="AL76" s="2">
        <v>2</v>
      </c>
    </row>
    <row r="77" spans="1:38" x14ac:dyDescent="0.2">
      <c r="A77">
        <v>2013</v>
      </c>
      <c r="B77">
        <v>7</v>
      </c>
      <c r="C77">
        <v>221</v>
      </c>
      <c r="D77" t="s">
        <v>104</v>
      </c>
      <c r="E77" t="s">
        <v>413</v>
      </c>
      <c r="F77" t="s">
        <v>69</v>
      </c>
      <c r="G77">
        <v>25</v>
      </c>
      <c r="H77">
        <v>0</v>
      </c>
      <c r="I77">
        <v>0</v>
      </c>
      <c r="J77">
        <v>0</v>
      </c>
      <c r="K77">
        <v>0</v>
      </c>
      <c r="L77" s="1">
        <v>0</v>
      </c>
      <c r="M77">
        <v>0</v>
      </c>
      <c r="N77">
        <v>0</v>
      </c>
      <c r="O77">
        <v>0</v>
      </c>
      <c r="P77">
        <v>0</v>
      </c>
      <c r="Q77">
        <v>0</v>
      </c>
      <c r="R77" s="1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 t="s">
        <v>371</v>
      </c>
      <c r="Z77" t="s">
        <v>256</v>
      </c>
    </row>
    <row r="78" spans="1:38" x14ac:dyDescent="0.2">
      <c r="A78">
        <v>2007</v>
      </c>
      <c r="B78">
        <v>8</v>
      </c>
      <c r="C78">
        <v>300</v>
      </c>
      <c r="D78" t="s">
        <v>103</v>
      </c>
      <c r="E78" t="s">
        <v>310</v>
      </c>
      <c r="F78" t="s">
        <v>69</v>
      </c>
      <c r="G78">
        <v>23</v>
      </c>
      <c r="H78">
        <v>0</v>
      </c>
      <c r="I78">
        <v>0</v>
      </c>
      <c r="J78">
        <v>0</v>
      </c>
      <c r="K78">
        <v>0</v>
      </c>
      <c r="L78" s="1">
        <v>0</v>
      </c>
      <c r="O78">
        <v>6</v>
      </c>
      <c r="P78">
        <v>0</v>
      </c>
      <c r="Q78">
        <v>0</v>
      </c>
      <c r="R78" s="1">
        <v>0</v>
      </c>
      <c r="S78">
        <v>0</v>
      </c>
      <c r="T78">
        <v>0</v>
      </c>
      <c r="U78">
        <v>0</v>
      </c>
      <c r="V78">
        <v>5</v>
      </c>
      <c r="W78">
        <v>-13</v>
      </c>
      <c r="X78">
        <v>0</v>
      </c>
      <c r="Y78" t="s">
        <v>314</v>
      </c>
      <c r="Z78" t="s">
        <v>256</v>
      </c>
    </row>
    <row r="79" spans="1:38" x14ac:dyDescent="0.2">
      <c r="A79">
        <v>2000</v>
      </c>
      <c r="B79">
        <v>8</v>
      </c>
      <c r="C79">
        <v>300</v>
      </c>
      <c r="D79" t="s">
        <v>110</v>
      </c>
      <c r="E79" t="s">
        <v>112</v>
      </c>
      <c r="F79" t="s">
        <v>69</v>
      </c>
      <c r="G79">
        <v>23</v>
      </c>
      <c r="H79">
        <v>0</v>
      </c>
      <c r="I79">
        <v>0</v>
      </c>
      <c r="J79">
        <v>0</v>
      </c>
      <c r="K79">
        <v>0</v>
      </c>
      <c r="L79" s="1">
        <v>0</v>
      </c>
      <c r="O79">
        <v>4</v>
      </c>
      <c r="P79">
        <v>29</v>
      </c>
      <c r="Q79">
        <v>52</v>
      </c>
      <c r="R79" s="1">
        <f>P79/Q79</f>
        <v>0.55769230769230771</v>
      </c>
      <c r="S79">
        <v>361</v>
      </c>
      <c r="T79">
        <v>1</v>
      </c>
      <c r="U79">
        <v>3</v>
      </c>
      <c r="V79">
        <v>2</v>
      </c>
      <c r="W79">
        <v>15</v>
      </c>
      <c r="X79">
        <v>0</v>
      </c>
      <c r="Y79" t="s">
        <v>118</v>
      </c>
      <c r="Z79" t="s">
        <v>256</v>
      </c>
    </row>
    <row r="80" spans="1:38" x14ac:dyDescent="0.2">
      <c r="A80">
        <v>2007</v>
      </c>
      <c r="B80">
        <v>7</v>
      </c>
      <c r="C80">
        <v>217</v>
      </c>
      <c r="D80" t="s">
        <v>34</v>
      </c>
      <c r="E80" t="s">
        <v>307</v>
      </c>
      <c r="F80" t="s">
        <v>69</v>
      </c>
      <c r="G80">
        <v>23</v>
      </c>
      <c r="H80">
        <v>0</v>
      </c>
      <c r="I80">
        <v>0</v>
      </c>
      <c r="J80">
        <v>1</v>
      </c>
      <c r="K80">
        <v>11</v>
      </c>
      <c r="L80" s="1">
        <f>J80/(J80+K80)</f>
        <v>8.3333333333333329E-2</v>
      </c>
      <c r="M80">
        <v>10</v>
      </c>
      <c r="O80">
        <v>29</v>
      </c>
      <c r="P80">
        <v>275</v>
      </c>
      <c r="Q80">
        <v>509</v>
      </c>
      <c r="R80" s="1">
        <f>P80/Q80</f>
        <v>0.54027504911591351</v>
      </c>
      <c r="S80">
        <v>3222</v>
      </c>
      <c r="T80">
        <v>21</v>
      </c>
      <c r="U80">
        <v>18</v>
      </c>
      <c r="V80">
        <v>79</v>
      </c>
      <c r="W80">
        <v>469</v>
      </c>
      <c r="X80">
        <v>3</v>
      </c>
      <c r="Y80" t="s">
        <v>296</v>
      </c>
      <c r="Z80" t="s">
        <v>315</v>
      </c>
      <c r="AB80">
        <v>486</v>
      </c>
      <c r="AC80">
        <v>879</v>
      </c>
      <c r="AD80" s="1">
        <f>AB80/AC80</f>
        <v>0.55290102389078499</v>
      </c>
      <c r="AE80">
        <v>6598</v>
      </c>
      <c r="AF80" s="1">
        <f>AE80/AC80</f>
        <v>7.5062571103526734</v>
      </c>
      <c r="AG80" s="2">
        <v>53</v>
      </c>
      <c r="AH80" s="2">
        <v>25</v>
      </c>
      <c r="AI80" s="1">
        <f>AH80/AC80</f>
        <v>2.844141069397042E-2</v>
      </c>
      <c r="AJ80" s="2">
        <v>346</v>
      </c>
      <c r="AK80" s="2">
        <v>1626</v>
      </c>
      <c r="AL80" s="2">
        <v>13</v>
      </c>
    </row>
    <row r="81" spans="1:42" x14ac:dyDescent="0.2">
      <c r="A81">
        <v>2021</v>
      </c>
      <c r="B81">
        <v>1</v>
      </c>
      <c r="C81">
        <v>11</v>
      </c>
      <c r="D81" t="s">
        <v>229</v>
      </c>
      <c r="E81" t="s">
        <v>524</v>
      </c>
      <c r="F81" t="s">
        <v>69</v>
      </c>
      <c r="G81">
        <v>22</v>
      </c>
      <c r="H81">
        <v>0</v>
      </c>
      <c r="I81">
        <v>0</v>
      </c>
      <c r="J81">
        <v>2</v>
      </c>
      <c r="K81">
        <v>2</v>
      </c>
      <c r="L81" s="1">
        <f>J81/(J81+K81)</f>
        <v>0.5</v>
      </c>
      <c r="M81">
        <v>0</v>
      </c>
      <c r="N81">
        <v>0</v>
      </c>
      <c r="O81">
        <v>6</v>
      </c>
      <c r="P81">
        <v>53</v>
      </c>
      <c r="Q81">
        <v>99</v>
      </c>
      <c r="R81" s="1">
        <f>P81/Q81</f>
        <v>0.53535353535353536</v>
      </c>
      <c r="S81">
        <v>632</v>
      </c>
      <c r="T81">
        <v>2</v>
      </c>
      <c r="U81">
        <v>3</v>
      </c>
      <c r="V81">
        <v>26</v>
      </c>
      <c r="W81">
        <v>102</v>
      </c>
      <c r="X81">
        <v>1</v>
      </c>
      <c r="Y81" t="s">
        <v>186</v>
      </c>
      <c r="Z81" t="s">
        <v>239</v>
      </c>
      <c r="AA81">
        <v>34</v>
      </c>
      <c r="AB81">
        <v>423</v>
      </c>
      <c r="AC81">
        <v>618</v>
      </c>
      <c r="AD81" s="1">
        <f>AB81/AC81</f>
        <v>0.68446601941747576</v>
      </c>
      <c r="AE81">
        <v>5701</v>
      </c>
      <c r="AF81" s="1">
        <f>AE81/AC81</f>
        <v>9.224919093851133</v>
      </c>
      <c r="AG81" s="2">
        <v>67</v>
      </c>
      <c r="AH81" s="2">
        <v>9</v>
      </c>
      <c r="AI81" s="1">
        <f>AH81/AC81</f>
        <v>1.4563106796116505E-2</v>
      </c>
      <c r="AJ81" s="2">
        <v>260</v>
      </c>
      <c r="AK81" s="2">
        <v>1133</v>
      </c>
      <c r="AL81" s="2">
        <v>19</v>
      </c>
      <c r="AM81" s="2">
        <v>5</v>
      </c>
      <c r="AN81" s="11">
        <v>0.99980000000000002</v>
      </c>
      <c r="AO81" s="2">
        <v>2018</v>
      </c>
      <c r="AP81">
        <v>2</v>
      </c>
    </row>
    <row r="82" spans="1:42" x14ac:dyDescent="0.2">
      <c r="A82">
        <v>2020</v>
      </c>
      <c r="B82">
        <v>7</v>
      </c>
      <c r="C82">
        <v>244</v>
      </c>
      <c r="D82" t="s">
        <v>34</v>
      </c>
      <c r="E82" t="s">
        <v>520</v>
      </c>
      <c r="F82" t="s">
        <v>69</v>
      </c>
      <c r="G82">
        <v>23</v>
      </c>
      <c r="H82">
        <v>0</v>
      </c>
      <c r="I82">
        <v>0</v>
      </c>
      <c r="J82">
        <v>0</v>
      </c>
      <c r="K82">
        <v>0</v>
      </c>
      <c r="L82" s="1">
        <v>0</v>
      </c>
      <c r="M82">
        <v>0</v>
      </c>
      <c r="N82">
        <v>0</v>
      </c>
      <c r="O82">
        <v>0</v>
      </c>
      <c r="P82">
        <v>0</v>
      </c>
      <c r="Q82">
        <v>0</v>
      </c>
      <c r="R82" s="1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 t="s">
        <v>43</v>
      </c>
      <c r="Z82" t="s">
        <v>239</v>
      </c>
    </row>
    <row r="83" spans="1:42" x14ac:dyDescent="0.2">
      <c r="A83">
        <v>2019</v>
      </c>
      <c r="B83">
        <v>5</v>
      </c>
      <c r="C83">
        <v>167</v>
      </c>
      <c r="D83" t="s">
        <v>150</v>
      </c>
      <c r="E83" t="s">
        <v>505</v>
      </c>
      <c r="F83" t="s">
        <v>69</v>
      </c>
      <c r="G83">
        <v>24</v>
      </c>
      <c r="H83">
        <v>0</v>
      </c>
      <c r="I83">
        <v>0</v>
      </c>
      <c r="J83">
        <v>0</v>
      </c>
      <c r="K83">
        <v>0</v>
      </c>
      <c r="L83" s="1">
        <v>0</v>
      </c>
      <c r="M83">
        <v>0</v>
      </c>
      <c r="N83">
        <v>0</v>
      </c>
      <c r="O83">
        <v>0</v>
      </c>
      <c r="P83">
        <v>0</v>
      </c>
      <c r="Q83">
        <v>0</v>
      </c>
      <c r="R83" s="1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 t="s">
        <v>82</v>
      </c>
      <c r="Z83" t="s">
        <v>239</v>
      </c>
    </row>
    <row r="84" spans="1:42" x14ac:dyDescent="0.2">
      <c r="A84">
        <v>2019</v>
      </c>
      <c r="B84">
        <v>8</v>
      </c>
      <c r="C84">
        <v>300</v>
      </c>
      <c r="D84" t="s">
        <v>102</v>
      </c>
      <c r="E84" t="s">
        <v>495</v>
      </c>
      <c r="F84" t="s">
        <v>69</v>
      </c>
      <c r="G84">
        <v>24</v>
      </c>
      <c r="H84">
        <v>0</v>
      </c>
      <c r="I84">
        <v>0</v>
      </c>
      <c r="J84">
        <v>0</v>
      </c>
      <c r="K84">
        <v>5</v>
      </c>
      <c r="L84" s="1">
        <f>J84/(J84+K84)</f>
        <v>0</v>
      </c>
      <c r="M84" s="1"/>
      <c r="O84">
        <v>6</v>
      </c>
      <c r="P84">
        <v>100</v>
      </c>
      <c r="Q84">
        <v>184</v>
      </c>
      <c r="R84" s="1">
        <f>P84/Q84</f>
        <v>0.54347826086956519</v>
      </c>
      <c r="S84">
        <v>1033</v>
      </c>
      <c r="T84">
        <v>4</v>
      </c>
      <c r="U84">
        <v>7</v>
      </c>
      <c r="V84">
        <v>9</v>
      </c>
      <c r="W84">
        <v>49</v>
      </c>
      <c r="X84">
        <v>0</v>
      </c>
      <c r="Y84" t="s">
        <v>42</v>
      </c>
      <c r="Z84" t="s">
        <v>239</v>
      </c>
    </row>
    <row r="85" spans="1:42" x14ac:dyDescent="0.2">
      <c r="A85">
        <v>2019</v>
      </c>
      <c r="B85">
        <v>1</v>
      </c>
      <c r="C85">
        <v>15</v>
      </c>
      <c r="D85" t="s">
        <v>48</v>
      </c>
      <c r="E85" t="s">
        <v>499</v>
      </c>
      <c r="F85" t="s">
        <v>69</v>
      </c>
      <c r="G85">
        <v>22</v>
      </c>
      <c r="H85">
        <v>0</v>
      </c>
      <c r="I85">
        <v>0</v>
      </c>
      <c r="J85">
        <v>3</v>
      </c>
      <c r="K85">
        <v>10</v>
      </c>
      <c r="L85" s="1">
        <f>J85/(J85+K85)</f>
        <v>0.23076923076923078</v>
      </c>
      <c r="M85">
        <v>3</v>
      </c>
      <c r="N85">
        <v>3</v>
      </c>
      <c r="O85">
        <v>16</v>
      </c>
      <c r="P85">
        <v>267</v>
      </c>
      <c r="Q85">
        <v>444</v>
      </c>
      <c r="R85" s="1">
        <f>P85/Q85</f>
        <v>0.60135135135135132</v>
      </c>
      <c r="S85">
        <v>2804</v>
      </c>
      <c r="T85">
        <v>12</v>
      </c>
      <c r="U85">
        <v>14</v>
      </c>
      <c r="V85">
        <v>40</v>
      </c>
      <c r="W85">
        <v>147</v>
      </c>
      <c r="X85">
        <v>1</v>
      </c>
      <c r="Y85" t="s">
        <v>186</v>
      </c>
      <c r="Z85" t="s">
        <v>239</v>
      </c>
      <c r="AA85">
        <v>22</v>
      </c>
      <c r="AB85">
        <v>413</v>
      </c>
      <c r="AC85">
        <v>590</v>
      </c>
      <c r="AD85" s="1">
        <f>AB85/AC85</f>
        <v>0.7</v>
      </c>
      <c r="AE85">
        <v>5396</v>
      </c>
      <c r="AF85" s="1">
        <f>AE85/AC85</f>
        <v>9.1457627118644069</v>
      </c>
      <c r="AG85" s="2">
        <v>54</v>
      </c>
      <c r="AH85" s="2">
        <v>9</v>
      </c>
      <c r="AI85" s="1">
        <f>AH85/AC85</f>
        <v>1.5254237288135594E-2</v>
      </c>
      <c r="AJ85" s="2">
        <v>103</v>
      </c>
      <c r="AK85" s="2">
        <v>194</v>
      </c>
      <c r="AL85" s="2">
        <v>4</v>
      </c>
      <c r="AM85" s="2">
        <v>4</v>
      </c>
      <c r="AN85" s="11">
        <v>0.95609999999999995</v>
      </c>
      <c r="AO85" s="2">
        <v>2016</v>
      </c>
      <c r="AP85" s="2">
        <v>8</v>
      </c>
    </row>
    <row r="86" spans="1:42" x14ac:dyDescent="0.2">
      <c r="A86">
        <v>2019</v>
      </c>
      <c r="B86">
        <v>6</v>
      </c>
      <c r="C86">
        <v>197</v>
      </c>
      <c r="D86" t="s">
        <v>100</v>
      </c>
      <c r="E86" t="s">
        <v>507</v>
      </c>
      <c r="F86" t="s">
        <v>69</v>
      </c>
      <c r="G86">
        <v>24</v>
      </c>
      <c r="H86">
        <v>0</v>
      </c>
      <c r="I86">
        <v>0</v>
      </c>
      <c r="J86">
        <v>0</v>
      </c>
      <c r="K86">
        <v>0</v>
      </c>
      <c r="L86" s="1">
        <v>0</v>
      </c>
      <c r="M86">
        <v>0</v>
      </c>
      <c r="N86">
        <v>0</v>
      </c>
      <c r="O86">
        <v>3</v>
      </c>
      <c r="P86">
        <v>3</v>
      </c>
      <c r="Q86">
        <v>10</v>
      </c>
      <c r="R86" s="1">
        <f>P86/Q86</f>
        <v>0.3</v>
      </c>
      <c r="S86">
        <v>90</v>
      </c>
      <c r="T86">
        <v>1</v>
      </c>
      <c r="U86">
        <v>0</v>
      </c>
      <c r="V86">
        <v>6</v>
      </c>
      <c r="W86">
        <v>18</v>
      </c>
      <c r="X86">
        <v>0</v>
      </c>
      <c r="Y86" t="s">
        <v>117</v>
      </c>
      <c r="Z86" t="s">
        <v>239</v>
      </c>
    </row>
    <row r="87" spans="1:42" x14ac:dyDescent="0.2">
      <c r="A87">
        <v>2018</v>
      </c>
      <c r="B87">
        <v>6</v>
      </c>
      <c r="C87">
        <v>203</v>
      </c>
      <c r="D87" t="s">
        <v>184</v>
      </c>
      <c r="E87" t="s">
        <v>489</v>
      </c>
      <c r="F87" t="s">
        <v>69</v>
      </c>
      <c r="G87">
        <v>23</v>
      </c>
      <c r="H87">
        <v>0</v>
      </c>
      <c r="I87">
        <v>0</v>
      </c>
      <c r="J87">
        <v>0</v>
      </c>
      <c r="K87">
        <v>0</v>
      </c>
      <c r="L87" s="1">
        <v>0</v>
      </c>
      <c r="M87">
        <v>0</v>
      </c>
      <c r="N87">
        <v>0</v>
      </c>
      <c r="O87">
        <v>0</v>
      </c>
      <c r="P87">
        <v>0</v>
      </c>
      <c r="Q87">
        <v>0</v>
      </c>
      <c r="R87" s="1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 t="s">
        <v>22</v>
      </c>
      <c r="Z87" t="s">
        <v>239</v>
      </c>
    </row>
    <row r="88" spans="1:42" x14ac:dyDescent="0.2">
      <c r="A88">
        <v>2017</v>
      </c>
      <c r="B88">
        <v>3</v>
      </c>
      <c r="C88">
        <v>104</v>
      </c>
      <c r="D88" t="s">
        <v>231</v>
      </c>
      <c r="E88" t="s">
        <v>472</v>
      </c>
      <c r="F88" t="s">
        <v>69</v>
      </c>
      <c r="G88">
        <v>23</v>
      </c>
      <c r="H88">
        <v>0</v>
      </c>
      <c r="I88">
        <v>0</v>
      </c>
      <c r="J88">
        <v>2</v>
      </c>
      <c r="K88">
        <v>10</v>
      </c>
      <c r="L88" s="1">
        <f>J88/(J88+K88)</f>
        <v>0.16666666666666666</v>
      </c>
      <c r="M88">
        <v>8</v>
      </c>
      <c r="N88">
        <v>8</v>
      </c>
      <c r="O88">
        <v>19</v>
      </c>
      <c r="P88">
        <v>291</v>
      </c>
      <c r="Q88">
        <v>497</v>
      </c>
      <c r="R88" s="1">
        <f>P88/Q88</f>
        <v>0.5855130784708249</v>
      </c>
      <c r="S88">
        <v>3469</v>
      </c>
      <c r="T88">
        <v>18</v>
      </c>
      <c r="U88">
        <v>13</v>
      </c>
      <c r="V88">
        <v>51</v>
      </c>
      <c r="W88">
        <v>233</v>
      </c>
      <c r="X88">
        <v>4</v>
      </c>
      <c r="Y88" t="s">
        <v>43</v>
      </c>
      <c r="Z88" t="s">
        <v>239</v>
      </c>
      <c r="AA88">
        <v>40</v>
      </c>
      <c r="AB88">
        <v>454</v>
      </c>
      <c r="AC88">
        <v>782</v>
      </c>
      <c r="AD88" s="1">
        <f>AB88/AC88</f>
        <v>0.58056265984654731</v>
      </c>
      <c r="AE88">
        <v>5562</v>
      </c>
      <c r="AF88" s="1">
        <f>AE88/AC88</f>
        <v>7.1125319693094626</v>
      </c>
      <c r="AG88" s="2">
        <v>40</v>
      </c>
      <c r="AH88" s="2">
        <v>19</v>
      </c>
      <c r="AI88" s="1">
        <f>AH88/AC88</f>
        <v>2.4296675191815855E-2</v>
      </c>
      <c r="AJ88" s="2">
        <v>224</v>
      </c>
      <c r="AK88" s="2">
        <v>429</v>
      </c>
      <c r="AL88" s="2">
        <v>10</v>
      </c>
    </row>
    <row r="89" spans="1:42" x14ac:dyDescent="0.2">
      <c r="A89">
        <v>2016</v>
      </c>
      <c r="B89">
        <v>4</v>
      </c>
      <c r="C89">
        <v>139</v>
      </c>
      <c r="D89" t="s">
        <v>86</v>
      </c>
      <c r="E89" t="s">
        <v>453</v>
      </c>
      <c r="F89" t="s">
        <v>69</v>
      </c>
      <c r="G89">
        <v>23</v>
      </c>
      <c r="H89">
        <v>0</v>
      </c>
      <c r="I89">
        <v>0</v>
      </c>
      <c r="J89">
        <v>0</v>
      </c>
      <c r="K89">
        <v>0</v>
      </c>
      <c r="L89" s="1">
        <v>0</v>
      </c>
      <c r="M89">
        <v>0</v>
      </c>
      <c r="N89">
        <v>0</v>
      </c>
      <c r="O89">
        <v>1</v>
      </c>
      <c r="P89">
        <v>6</v>
      </c>
      <c r="Q89">
        <v>11</v>
      </c>
      <c r="R89" s="1">
        <f>P89/Q89</f>
        <v>0.54545454545454541</v>
      </c>
      <c r="S89">
        <v>96</v>
      </c>
      <c r="T89">
        <v>0</v>
      </c>
      <c r="U89">
        <v>1</v>
      </c>
      <c r="V89">
        <v>1</v>
      </c>
      <c r="W89">
        <v>-1</v>
      </c>
      <c r="X89">
        <v>0</v>
      </c>
      <c r="Y89" t="s">
        <v>186</v>
      </c>
      <c r="Z89" t="s">
        <v>239</v>
      </c>
    </row>
    <row r="90" spans="1:42" x14ac:dyDescent="0.2">
      <c r="A90">
        <v>2016</v>
      </c>
      <c r="B90">
        <v>2</v>
      </c>
      <c r="C90">
        <v>51</v>
      </c>
      <c r="D90" t="s">
        <v>10</v>
      </c>
      <c r="E90" t="s">
        <v>448</v>
      </c>
      <c r="F90" t="s">
        <v>69</v>
      </c>
      <c r="G90">
        <v>21</v>
      </c>
      <c r="H90">
        <v>0</v>
      </c>
      <c r="I90">
        <v>0</v>
      </c>
      <c r="J90">
        <v>0</v>
      </c>
      <c r="K90">
        <v>0</v>
      </c>
      <c r="L90" s="1">
        <v>0</v>
      </c>
      <c r="O90">
        <v>0</v>
      </c>
      <c r="P90">
        <v>0</v>
      </c>
      <c r="Q90">
        <v>0</v>
      </c>
      <c r="R90" s="1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 t="s">
        <v>117</v>
      </c>
      <c r="Z90" t="s">
        <v>239</v>
      </c>
    </row>
    <row r="91" spans="1:42" x14ac:dyDescent="0.2">
      <c r="A91">
        <v>2016</v>
      </c>
      <c r="B91">
        <v>4</v>
      </c>
      <c r="C91">
        <v>100</v>
      </c>
      <c r="D91" t="s">
        <v>146</v>
      </c>
      <c r="E91" t="s">
        <v>451</v>
      </c>
      <c r="F91" t="s">
        <v>69</v>
      </c>
      <c r="G91">
        <v>23</v>
      </c>
      <c r="H91">
        <v>0</v>
      </c>
      <c r="I91">
        <v>0</v>
      </c>
      <c r="J91">
        <v>0</v>
      </c>
      <c r="K91">
        <v>0</v>
      </c>
      <c r="L91" s="1">
        <v>0</v>
      </c>
      <c r="M91">
        <v>0</v>
      </c>
      <c r="N91">
        <v>0</v>
      </c>
      <c r="O91">
        <v>1</v>
      </c>
      <c r="P91">
        <v>14</v>
      </c>
      <c r="Q91">
        <v>21</v>
      </c>
      <c r="R91" s="1">
        <f t="shared" ref="R91:R96" si="10">P91/Q91</f>
        <v>0.66666666666666663</v>
      </c>
      <c r="S91">
        <v>150</v>
      </c>
      <c r="T91">
        <v>1</v>
      </c>
      <c r="U91">
        <v>1</v>
      </c>
      <c r="V91">
        <v>0</v>
      </c>
      <c r="W91">
        <v>0</v>
      </c>
      <c r="X91">
        <v>0</v>
      </c>
      <c r="Y91" t="s">
        <v>232</v>
      </c>
      <c r="Z91" t="s">
        <v>239</v>
      </c>
    </row>
    <row r="92" spans="1:42" x14ac:dyDescent="0.2">
      <c r="A92">
        <v>2016</v>
      </c>
      <c r="B92">
        <v>6</v>
      </c>
      <c r="C92">
        <v>191</v>
      </c>
      <c r="D92" t="s">
        <v>149</v>
      </c>
      <c r="E92" t="s">
        <v>456</v>
      </c>
      <c r="F92" t="s">
        <v>69</v>
      </c>
      <c r="G92">
        <v>23</v>
      </c>
      <c r="H92">
        <v>0</v>
      </c>
      <c r="I92">
        <v>0</v>
      </c>
      <c r="J92">
        <v>0</v>
      </c>
      <c r="K92">
        <v>0</v>
      </c>
      <c r="L92" s="1">
        <v>0</v>
      </c>
      <c r="M92">
        <v>0</v>
      </c>
      <c r="N92">
        <v>0</v>
      </c>
      <c r="O92">
        <v>3</v>
      </c>
      <c r="P92">
        <v>3</v>
      </c>
      <c r="Q92">
        <v>5</v>
      </c>
      <c r="R92" s="1">
        <f t="shared" si="10"/>
        <v>0.6</v>
      </c>
      <c r="S92">
        <v>24</v>
      </c>
      <c r="T92">
        <v>0</v>
      </c>
      <c r="U92">
        <v>1</v>
      </c>
      <c r="V92">
        <v>0</v>
      </c>
      <c r="W92">
        <v>0</v>
      </c>
      <c r="X92">
        <v>0</v>
      </c>
      <c r="Y92" t="s">
        <v>53</v>
      </c>
      <c r="Z92" t="s">
        <v>239</v>
      </c>
    </row>
    <row r="93" spans="1:42" x14ac:dyDescent="0.2">
      <c r="A93">
        <v>2016</v>
      </c>
      <c r="B93">
        <v>6</v>
      </c>
      <c r="C93">
        <v>187</v>
      </c>
      <c r="D93" t="s">
        <v>48</v>
      </c>
      <c r="E93" t="s">
        <v>455</v>
      </c>
      <c r="F93" t="s">
        <v>69</v>
      </c>
      <c r="G93">
        <v>22</v>
      </c>
      <c r="H93">
        <v>0</v>
      </c>
      <c r="I93">
        <v>0</v>
      </c>
      <c r="J93">
        <v>0</v>
      </c>
      <c r="K93">
        <v>0</v>
      </c>
      <c r="L93" s="1">
        <v>0</v>
      </c>
      <c r="M93">
        <v>1</v>
      </c>
      <c r="O93">
        <v>4</v>
      </c>
      <c r="P93">
        <v>25</v>
      </c>
      <c r="Q93">
        <v>37</v>
      </c>
      <c r="R93" s="1">
        <f t="shared" si="10"/>
        <v>0.67567567567567566</v>
      </c>
      <c r="S93">
        <v>188</v>
      </c>
      <c r="T93">
        <v>1</v>
      </c>
      <c r="U93">
        <v>1</v>
      </c>
      <c r="V93">
        <v>5</v>
      </c>
      <c r="W93">
        <v>32</v>
      </c>
      <c r="X93">
        <v>0</v>
      </c>
      <c r="Y93" t="s">
        <v>162</v>
      </c>
      <c r="Z93" t="s">
        <v>239</v>
      </c>
    </row>
    <row r="94" spans="1:42" x14ac:dyDescent="0.2">
      <c r="A94">
        <v>2015</v>
      </c>
      <c r="B94">
        <v>7</v>
      </c>
      <c r="C94">
        <v>250</v>
      </c>
      <c r="D94" t="s">
        <v>105</v>
      </c>
      <c r="E94" t="s">
        <v>441</v>
      </c>
      <c r="F94" t="s">
        <v>69</v>
      </c>
      <c r="G94">
        <v>23</v>
      </c>
      <c r="H94">
        <v>0</v>
      </c>
      <c r="I94">
        <v>0</v>
      </c>
      <c r="J94">
        <v>13</v>
      </c>
      <c r="K94">
        <v>12</v>
      </c>
      <c r="L94" s="1">
        <f>J94/(J94+K94)</f>
        <v>0.52</v>
      </c>
      <c r="M94">
        <v>13</v>
      </c>
      <c r="N94">
        <v>13</v>
      </c>
      <c r="O94">
        <v>27</v>
      </c>
      <c r="P94">
        <v>498</v>
      </c>
      <c r="Q94">
        <v>841</v>
      </c>
      <c r="R94" s="1">
        <f t="shared" si="10"/>
        <v>0.59215219976218791</v>
      </c>
      <c r="S94">
        <v>5689</v>
      </c>
      <c r="T94">
        <v>30</v>
      </c>
      <c r="U94">
        <v>24</v>
      </c>
      <c r="V94">
        <v>60</v>
      </c>
      <c r="W94">
        <v>183</v>
      </c>
      <c r="X94">
        <v>1</v>
      </c>
      <c r="Y94" t="s">
        <v>82</v>
      </c>
      <c r="Z94" t="s">
        <v>239</v>
      </c>
      <c r="AA94">
        <v>44</v>
      </c>
      <c r="AB94">
        <v>550</v>
      </c>
      <c r="AC94">
        <v>934</v>
      </c>
      <c r="AD94" s="1">
        <f>AB94/AC94</f>
        <v>0.58886509635974305</v>
      </c>
      <c r="AE94">
        <v>5931</v>
      </c>
      <c r="AF94" s="1">
        <f>AE94/AC94</f>
        <v>6.3501070663811561</v>
      </c>
      <c r="AG94" s="2">
        <v>27</v>
      </c>
      <c r="AH94" s="2">
        <v>24</v>
      </c>
      <c r="AI94" s="1">
        <f>AH94/AC94</f>
        <v>2.569593147751606E-2</v>
      </c>
      <c r="AJ94" s="2">
        <v>142</v>
      </c>
      <c r="AK94" s="2">
        <v>-23</v>
      </c>
      <c r="AL94" s="2">
        <v>6</v>
      </c>
    </row>
    <row r="95" spans="1:42" x14ac:dyDescent="0.2">
      <c r="A95">
        <v>2012</v>
      </c>
      <c r="B95">
        <v>4</v>
      </c>
      <c r="C95">
        <v>102</v>
      </c>
      <c r="D95" t="s">
        <v>48</v>
      </c>
      <c r="E95" t="s">
        <v>393</v>
      </c>
      <c r="F95" t="s">
        <v>69</v>
      </c>
      <c r="G95">
        <v>24</v>
      </c>
      <c r="H95">
        <v>0</v>
      </c>
      <c r="I95">
        <v>2</v>
      </c>
      <c r="J95">
        <v>54</v>
      </c>
      <c r="K95">
        <v>54</v>
      </c>
      <c r="L95" s="1">
        <f>J95/(J95+K95)</f>
        <v>0.5</v>
      </c>
      <c r="M95">
        <v>73</v>
      </c>
      <c r="N95">
        <v>38</v>
      </c>
      <c r="O95">
        <v>115</v>
      </c>
      <c r="P95">
        <v>2619</v>
      </c>
      <c r="Q95">
        <v>3901</v>
      </c>
      <c r="R95" s="1">
        <f t="shared" si="10"/>
        <v>0.67136631632914634</v>
      </c>
      <c r="S95">
        <v>30141</v>
      </c>
      <c r="T95">
        <v>203</v>
      </c>
      <c r="U95">
        <v>86</v>
      </c>
      <c r="V95">
        <v>238</v>
      </c>
      <c r="W95">
        <v>778</v>
      </c>
      <c r="X95">
        <v>16</v>
      </c>
      <c r="Y95" t="s">
        <v>232</v>
      </c>
      <c r="Z95" t="s">
        <v>239</v>
      </c>
      <c r="AA95">
        <v>45</v>
      </c>
      <c r="AB95">
        <v>723</v>
      </c>
      <c r="AC95">
        <v>1128</v>
      </c>
      <c r="AD95" s="1">
        <f>AB95/AC95</f>
        <v>0.64095744680851063</v>
      </c>
      <c r="AE95">
        <v>9131</v>
      </c>
      <c r="AF95" s="1">
        <f>AE95/AC95</f>
        <v>8.0948581560283692</v>
      </c>
      <c r="AG95" s="2">
        <v>66</v>
      </c>
      <c r="AH95" s="2">
        <v>30</v>
      </c>
      <c r="AI95" s="1">
        <f>AH95/AC95</f>
        <v>2.6595744680851064E-2</v>
      </c>
      <c r="AJ95" s="2">
        <v>111</v>
      </c>
      <c r="AK95" s="2">
        <v>-127</v>
      </c>
      <c r="AL95" s="2">
        <v>1</v>
      </c>
    </row>
    <row r="96" spans="1:42" x14ac:dyDescent="0.2">
      <c r="A96">
        <v>2012</v>
      </c>
      <c r="B96">
        <v>3</v>
      </c>
      <c r="C96">
        <v>75</v>
      </c>
      <c r="D96" t="s">
        <v>110</v>
      </c>
      <c r="E96" t="s">
        <v>391</v>
      </c>
      <c r="F96" t="s">
        <v>69</v>
      </c>
      <c r="G96">
        <v>23</v>
      </c>
      <c r="H96">
        <v>0</v>
      </c>
      <c r="I96">
        <v>7</v>
      </c>
      <c r="J96">
        <v>100</v>
      </c>
      <c r="K96">
        <v>48</v>
      </c>
      <c r="L96" s="1">
        <f>J96/(J96+K96)</f>
        <v>0.67567567567567566</v>
      </c>
      <c r="M96">
        <v>120</v>
      </c>
      <c r="N96">
        <v>120</v>
      </c>
      <c r="O96">
        <v>149</v>
      </c>
      <c r="P96">
        <v>2910</v>
      </c>
      <c r="Q96">
        <v>4460</v>
      </c>
      <c r="R96" s="1">
        <f t="shared" si="10"/>
        <v>0.65246636771300448</v>
      </c>
      <c r="S96">
        <v>35142</v>
      </c>
      <c r="T96">
        <v>277</v>
      </c>
      <c r="U96">
        <v>82</v>
      </c>
      <c r="V96">
        <v>820</v>
      </c>
      <c r="W96">
        <v>4574</v>
      </c>
      <c r="X96">
        <v>22</v>
      </c>
      <c r="Y96" t="s">
        <v>35</v>
      </c>
      <c r="Z96" t="s">
        <v>239</v>
      </c>
      <c r="AA96">
        <v>50</v>
      </c>
      <c r="AB96">
        <v>907</v>
      </c>
      <c r="AC96">
        <v>1489</v>
      </c>
      <c r="AD96" s="1">
        <f>AB96/AC96</f>
        <v>0.60913364674278037</v>
      </c>
      <c r="AE96">
        <v>11720</v>
      </c>
      <c r="AF96" s="1">
        <f>AE96/AC96</f>
        <v>7.8710543989254536</v>
      </c>
      <c r="AG96" s="2">
        <v>109</v>
      </c>
      <c r="AH96" s="2">
        <v>30</v>
      </c>
      <c r="AI96" s="1">
        <f>AH96/AC96</f>
        <v>2.0147750167897917E-2</v>
      </c>
      <c r="AJ96" s="2">
        <v>441</v>
      </c>
      <c r="AK96" s="2">
        <v>1421</v>
      </c>
      <c r="AL96" s="2">
        <v>23</v>
      </c>
    </row>
    <row r="97" spans="1:38" x14ac:dyDescent="0.2">
      <c r="A97">
        <v>2011</v>
      </c>
      <c r="B97">
        <v>5</v>
      </c>
      <c r="C97">
        <v>135</v>
      </c>
      <c r="D97" t="s">
        <v>263</v>
      </c>
      <c r="E97" t="s">
        <v>380</v>
      </c>
      <c r="F97" t="s">
        <v>69</v>
      </c>
      <c r="G97">
        <v>24</v>
      </c>
      <c r="H97">
        <v>0</v>
      </c>
      <c r="I97">
        <v>0</v>
      </c>
      <c r="J97">
        <v>0</v>
      </c>
      <c r="K97">
        <v>0</v>
      </c>
      <c r="L97" s="1">
        <v>0</v>
      </c>
      <c r="M97">
        <v>0</v>
      </c>
      <c r="N97">
        <v>0</v>
      </c>
      <c r="O97">
        <v>0</v>
      </c>
      <c r="P97">
        <v>0</v>
      </c>
      <c r="Q97">
        <v>0</v>
      </c>
      <c r="R97" s="1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 t="s">
        <v>43</v>
      </c>
      <c r="Z97" t="s">
        <v>239</v>
      </c>
    </row>
    <row r="98" spans="1:38" x14ac:dyDescent="0.2">
      <c r="A98">
        <v>2011</v>
      </c>
      <c r="B98">
        <v>8</v>
      </c>
      <c r="C98">
        <v>300</v>
      </c>
      <c r="D98" t="s">
        <v>154</v>
      </c>
      <c r="E98" t="s">
        <v>385</v>
      </c>
      <c r="F98" t="s">
        <v>69</v>
      </c>
      <c r="G98">
        <v>24</v>
      </c>
      <c r="H98">
        <v>0</v>
      </c>
      <c r="I98">
        <v>0</v>
      </c>
      <c r="J98">
        <v>0</v>
      </c>
      <c r="K98">
        <v>3</v>
      </c>
      <c r="L98" s="1">
        <f>J98/(J98+K98)</f>
        <v>0</v>
      </c>
      <c r="O98">
        <v>10</v>
      </c>
      <c r="P98">
        <v>88</v>
      </c>
      <c r="Q98">
        <v>146</v>
      </c>
      <c r="R98" s="1">
        <f t="shared" ref="R98:R107" si="11">P98/Q98</f>
        <v>0.60273972602739723</v>
      </c>
      <c r="S98">
        <v>1065</v>
      </c>
      <c r="T98">
        <v>2</v>
      </c>
      <c r="U98">
        <v>9</v>
      </c>
      <c r="V98">
        <v>16</v>
      </c>
      <c r="W98">
        <v>57</v>
      </c>
      <c r="X98">
        <v>1</v>
      </c>
      <c r="Y98" t="s">
        <v>35</v>
      </c>
      <c r="Z98" t="s">
        <v>239</v>
      </c>
    </row>
    <row r="99" spans="1:38" x14ac:dyDescent="0.2">
      <c r="A99">
        <v>2011</v>
      </c>
      <c r="B99">
        <v>3</v>
      </c>
      <c r="D99" t="s">
        <v>146</v>
      </c>
      <c r="E99" t="s">
        <v>372</v>
      </c>
      <c r="F99" t="s">
        <v>69</v>
      </c>
      <c r="G99">
        <v>22</v>
      </c>
      <c r="H99">
        <v>0</v>
      </c>
      <c r="I99">
        <v>0</v>
      </c>
      <c r="J99">
        <v>3</v>
      </c>
      <c r="K99">
        <v>7</v>
      </c>
      <c r="L99" s="1">
        <f>J99/(J99+K99)</f>
        <v>0.3</v>
      </c>
      <c r="O99">
        <v>51</v>
      </c>
      <c r="P99">
        <v>175</v>
      </c>
      <c r="Q99">
        <v>311</v>
      </c>
      <c r="R99" s="1">
        <f t="shared" si="11"/>
        <v>0.56270096463022512</v>
      </c>
      <c r="S99">
        <v>1994</v>
      </c>
      <c r="T99">
        <v>9</v>
      </c>
      <c r="U99">
        <v>12</v>
      </c>
      <c r="V99">
        <v>103</v>
      </c>
      <c r="W99">
        <v>646</v>
      </c>
      <c r="X99">
        <v>4</v>
      </c>
      <c r="Y99" t="s">
        <v>186</v>
      </c>
      <c r="Z99" t="s">
        <v>239</v>
      </c>
      <c r="AA99">
        <v>39</v>
      </c>
      <c r="AB99">
        <v>477</v>
      </c>
      <c r="AC99">
        <v>783</v>
      </c>
      <c r="AD99" s="1">
        <f>AB99/AC99</f>
        <v>0.60919540229885061</v>
      </c>
      <c r="AE99">
        <v>6177</v>
      </c>
      <c r="AF99" s="1">
        <f>AE99/AC99</f>
        <v>7.8888888888888893</v>
      </c>
      <c r="AG99" s="2">
        <v>57</v>
      </c>
      <c r="AH99" s="2">
        <v>26</v>
      </c>
      <c r="AI99" s="1">
        <f>AH99/AC99</f>
        <v>3.3205619412515965E-2</v>
      </c>
      <c r="AJ99" s="2">
        <v>436</v>
      </c>
      <c r="AK99" s="2">
        <v>2164</v>
      </c>
      <c r="AL99" s="2">
        <v>17</v>
      </c>
    </row>
    <row r="100" spans="1:38" x14ac:dyDescent="0.2">
      <c r="A100">
        <v>2010</v>
      </c>
      <c r="B100">
        <v>4</v>
      </c>
      <c r="C100">
        <v>122</v>
      </c>
      <c r="D100" t="s">
        <v>150</v>
      </c>
      <c r="E100" t="s">
        <v>357</v>
      </c>
      <c r="F100" t="s">
        <v>69</v>
      </c>
      <c r="G100">
        <v>23</v>
      </c>
      <c r="H100">
        <v>0</v>
      </c>
      <c r="I100">
        <v>0</v>
      </c>
      <c r="J100">
        <v>0</v>
      </c>
      <c r="K100">
        <v>0</v>
      </c>
      <c r="L100" s="1">
        <v>0</v>
      </c>
      <c r="M100">
        <v>0</v>
      </c>
      <c r="N100">
        <v>0</v>
      </c>
      <c r="O100">
        <v>4</v>
      </c>
      <c r="P100">
        <v>11</v>
      </c>
      <c r="Q100">
        <v>16</v>
      </c>
      <c r="R100" s="1">
        <f t="shared" si="11"/>
        <v>0.6875</v>
      </c>
      <c r="S100">
        <v>107</v>
      </c>
      <c r="T100">
        <v>0</v>
      </c>
      <c r="U100">
        <v>2</v>
      </c>
      <c r="V100">
        <v>3</v>
      </c>
      <c r="W100">
        <v>0</v>
      </c>
      <c r="X100">
        <v>0</v>
      </c>
      <c r="Y100" t="s">
        <v>82</v>
      </c>
      <c r="Z100" t="s">
        <v>239</v>
      </c>
    </row>
    <row r="101" spans="1:38" x14ac:dyDescent="0.2">
      <c r="A101">
        <v>2009</v>
      </c>
      <c r="B101">
        <v>8</v>
      </c>
      <c r="C101">
        <v>300</v>
      </c>
      <c r="D101" t="s">
        <v>103</v>
      </c>
      <c r="E101" t="s">
        <v>346</v>
      </c>
      <c r="F101" t="s">
        <v>69</v>
      </c>
      <c r="G101">
        <v>24</v>
      </c>
      <c r="H101">
        <v>0</v>
      </c>
      <c r="I101">
        <v>0</v>
      </c>
      <c r="J101">
        <v>16</v>
      </c>
      <c r="K101">
        <v>23</v>
      </c>
      <c r="L101" s="1">
        <f t="shared" ref="L101:L107" si="12">J101/(J101+K101)</f>
        <v>0.41025641025641024</v>
      </c>
      <c r="O101">
        <v>70</v>
      </c>
      <c r="P101">
        <v>888</v>
      </c>
      <c r="Q101">
        <v>1501</v>
      </c>
      <c r="R101" s="1">
        <f t="shared" si="11"/>
        <v>0.59160559626915388</v>
      </c>
      <c r="S101">
        <v>10404</v>
      </c>
      <c r="T101">
        <v>52</v>
      </c>
      <c r="U101">
        <v>35</v>
      </c>
      <c r="V101">
        <v>106</v>
      </c>
      <c r="W101">
        <v>123</v>
      </c>
      <c r="X101">
        <v>2</v>
      </c>
      <c r="Y101" t="s">
        <v>232</v>
      </c>
      <c r="Z101" t="s">
        <v>239</v>
      </c>
      <c r="AA101">
        <v>39</v>
      </c>
      <c r="AB101">
        <v>500</v>
      </c>
      <c r="AC101">
        <v>896</v>
      </c>
      <c r="AD101" s="1">
        <f>AB101/AC101</f>
        <v>0.5580357142857143</v>
      </c>
      <c r="AE101">
        <v>6159</v>
      </c>
      <c r="AF101" s="1">
        <f>AE101/AC101</f>
        <v>6.8738839285714288</v>
      </c>
      <c r="AG101" s="2">
        <v>35</v>
      </c>
      <c r="AH101" s="2">
        <v>23</v>
      </c>
      <c r="AI101" s="1">
        <f>AH101/AC101</f>
        <v>2.5669642857142856E-2</v>
      </c>
      <c r="AJ101" s="2">
        <v>105</v>
      </c>
      <c r="AK101" s="2">
        <v>-229</v>
      </c>
      <c r="AL101" s="2">
        <v>2</v>
      </c>
    </row>
    <row r="102" spans="1:38" x14ac:dyDescent="0.2">
      <c r="A102">
        <v>2009</v>
      </c>
      <c r="B102">
        <v>6</v>
      </c>
      <c r="C102">
        <v>201</v>
      </c>
      <c r="D102" t="s">
        <v>230</v>
      </c>
      <c r="E102" t="s">
        <v>343</v>
      </c>
      <c r="F102" t="s">
        <v>69</v>
      </c>
      <c r="G102">
        <v>24</v>
      </c>
      <c r="H102">
        <v>0</v>
      </c>
      <c r="I102">
        <v>0</v>
      </c>
      <c r="J102">
        <v>0</v>
      </c>
      <c r="K102">
        <v>8</v>
      </c>
      <c r="L102" s="1">
        <f t="shared" si="12"/>
        <v>0</v>
      </c>
      <c r="M102">
        <v>2</v>
      </c>
      <c r="N102">
        <v>2</v>
      </c>
      <c r="O102">
        <v>14</v>
      </c>
      <c r="P102">
        <v>148</v>
      </c>
      <c r="Q102">
        <v>287</v>
      </c>
      <c r="R102" s="1">
        <f t="shared" si="11"/>
        <v>0.51567944250871078</v>
      </c>
      <c r="S102">
        <v>1681</v>
      </c>
      <c r="T102">
        <v>6</v>
      </c>
      <c r="U102">
        <v>13</v>
      </c>
      <c r="V102">
        <v>23</v>
      </c>
      <c r="W102">
        <v>109</v>
      </c>
      <c r="X102">
        <v>0</v>
      </c>
      <c r="Y102" t="s">
        <v>42</v>
      </c>
      <c r="Z102" t="s">
        <v>239</v>
      </c>
      <c r="AA102">
        <v>46</v>
      </c>
      <c r="AB102">
        <v>987</v>
      </c>
      <c r="AC102">
        <v>1648</v>
      </c>
      <c r="AD102" s="1">
        <f>AB102/AC102</f>
        <v>0.59890776699029125</v>
      </c>
      <c r="AE102">
        <v>11163</v>
      </c>
      <c r="AF102" s="1">
        <f>AE102/AC102</f>
        <v>6.7736650485436893</v>
      </c>
      <c r="AG102" s="2">
        <v>67</v>
      </c>
      <c r="AH102" s="2">
        <v>46</v>
      </c>
      <c r="AI102" s="1">
        <f>AH102/AC102</f>
        <v>2.7912621359223302E-2</v>
      </c>
      <c r="AJ102" s="2">
        <v>225</v>
      </c>
      <c r="AK102" s="2">
        <v>348</v>
      </c>
      <c r="AL102" s="2">
        <v>13</v>
      </c>
    </row>
    <row r="103" spans="1:38" x14ac:dyDescent="0.2">
      <c r="A103">
        <v>2008</v>
      </c>
      <c r="B103">
        <v>2</v>
      </c>
      <c r="C103">
        <v>57</v>
      </c>
      <c r="D103" t="s">
        <v>151</v>
      </c>
      <c r="E103" t="s">
        <v>320</v>
      </c>
      <c r="F103" t="s">
        <v>69</v>
      </c>
      <c r="G103">
        <v>23</v>
      </c>
      <c r="H103">
        <v>0</v>
      </c>
      <c r="I103">
        <v>0</v>
      </c>
      <c r="J103">
        <v>18</v>
      </c>
      <c r="K103">
        <v>36</v>
      </c>
      <c r="L103" s="1">
        <f t="shared" si="12"/>
        <v>0.33333333333333331</v>
      </c>
      <c r="M103">
        <v>26</v>
      </c>
      <c r="N103">
        <v>16</v>
      </c>
      <c r="O103">
        <v>71</v>
      </c>
      <c r="P103">
        <v>1189</v>
      </c>
      <c r="Q103">
        <v>1997</v>
      </c>
      <c r="R103" s="1">
        <f t="shared" si="11"/>
        <v>0.5953930896344517</v>
      </c>
      <c r="S103">
        <v>13208</v>
      </c>
      <c r="T103">
        <v>60</v>
      </c>
      <c r="U103">
        <v>63</v>
      </c>
      <c r="V103">
        <v>130</v>
      </c>
      <c r="W103">
        <v>356</v>
      </c>
      <c r="X103">
        <v>4</v>
      </c>
      <c r="Y103" t="s">
        <v>53</v>
      </c>
      <c r="Z103" t="s">
        <v>239</v>
      </c>
      <c r="AA103">
        <v>47</v>
      </c>
      <c r="AB103">
        <v>828</v>
      </c>
      <c r="AC103">
        <v>1387</v>
      </c>
      <c r="AD103" s="1">
        <f>AB103/AC103</f>
        <v>0.59697188175919247</v>
      </c>
      <c r="AE103">
        <v>9715</v>
      </c>
      <c r="AF103" s="1">
        <f>AE103/AC103</f>
        <v>7.0043258832011537</v>
      </c>
      <c r="AG103" s="2">
        <v>87</v>
      </c>
      <c r="AH103" s="2">
        <v>37</v>
      </c>
      <c r="AI103" s="1">
        <f>AH103/AC103</f>
        <v>2.6676279740447006E-2</v>
      </c>
      <c r="AJ103" s="2">
        <v>180</v>
      </c>
      <c r="AK103" s="2">
        <v>-315</v>
      </c>
      <c r="AL103" s="2">
        <v>3</v>
      </c>
    </row>
    <row r="104" spans="1:38" x14ac:dyDescent="0.2">
      <c r="A104">
        <v>2007</v>
      </c>
      <c r="B104">
        <v>2</v>
      </c>
      <c r="C104">
        <v>43</v>
      </c>
      <c r="D104" t="s">
        <v>149</v>
      </c>
      <c r="E104" t="s">
        <v>301</v>
      </c>
      <c r="F104" t="s">
        <v>69</v>
      </c>
      <c r="G104">
        <v>23</v>
      </c>
      <c r="H104">
        <v>0</v>
      </c>
      <c r="I104">
        <v>0</v>
      </c>
      <c r="J104">
        <v>11</v>
      </c>
      <c r="K104">
        <v>6</v>
      </c>
      <c r="L104" s="1">
        <f t="shared" si="12"/>
        <v>0.6470588235294118</v>
      </c>
      <c r="M104">
        <v>10</v>
      </c>
      <c r="N104">
        <v>4</v>
      </c>
      <c r="O104">
        <v>38</v>
      </c>
      <c r="P104">
        <v>345</v>
      </c>
      <c r="Q104">
        <v>659</v>
      </c>
      <c r="R104" s="1">
        <f t="shared" si="11"/>
        <v>0.52352048558421849</v>
      </c>
      <c r="S104">
        <v>4059</v>
      </c>
      <c r="T104">
        <v>20</v>
      </c>
      <c r="U104">
        <v>24</v>
      </c>
      <c r="V104">
        <v>80</v>
      </c>
      <c r="W104">
        <v>220</v>
      </c>
      <c r="X104">
        <v>2</v>
      </c>
      <c r="Y104" t="s">
        <v>232</v>
      </c>
      <c r="Z104" t="s">
        <v>239</v>
      </c>
      <c r="AA104">
        <v>45</v>
      </c>
      <c r="AB104">
        <v>543</v>
      </c>
      <c r="AC104">
        <v>846</v>
      </c>
      <c r="AD104" s="1">
        <f>AB104/AC104</f>
        <v>0.64184397163120566</v>
      </c>
      <c r="AE104">
        <v>6524</v>
      </c>
      <c r="AF104" s="1">
        <f>AE104/AC104</f>
        <v>7.711583924349882</v>
      </c>
      <c r="AG104" s="2">
        <v>42</v>
      </c>
      <c r="AH104" s="2">
        <v>28</v>
      </c>
      <c r="AI104" s="1">
        <f>AH104/AC104</f>
        <v>3.309692671394799E-2</v>
      </c>
      <c r="AJ104" s="2">
        <v>332</v>
      </c>
      <c r="AK104" s="2">
        <v>1512</v>
      </c>
      <c r="AL104" s="2">
        <v>15</v>
      </c>
    </row>
    <row r="105" spans="1:38" x14ac:dyDescent="0.2">
      <c r="A105">
        <v>2007</v>
      </c>
      <c r="B105">
        <v>5</v>
      </c>
      <c r="C105">
        <v>174</v>
      </c>
      <c r="D105" t="s">
        <v>100</v>
      </c>
      <c r="E105" t="s">
        <v>305</v>
      </c>
      <c r="F105" t="s">
        <v>69</v>
      </c>
      <c r="G105">
        <v>23</v>
      </c>
      <c r="H105">
        <v>0</v>
      </c>
      <c r="I105">
        <v>0</v>
      </c>
      <c r="J105">
        <v>4</v>
      </c>
      <c r="K105">
        <v>4</v>
      </c>
      <c r="L105" s="1">
        <f t="shared" si="12"/>
        <v>0.5</v>
      </c>
      <c r="M105">
        <v>6</v>
      </c>
      <c r="N105">
        <v>2</v>
      </c>
      <c r="O105">
        <v>20</v>
      </c>
      <c r="P105">
        <v>121</v>
      </c>
      <c r="Q105">
        <v>234</v>
      </c>
      <c r="R105" s="1">
        <f t="shared" si="11"/>
        <v>0.51709401709401714</v>
      </c>
      <c r="S105">
        <v>1734</v>
      </c>
      <c r="T105">
        <v>8</v>
      </c>
      <c r="U105">
        <v>5</v>
      </c>
      <c r="V105">
        <v>52</v>
      </c>
      <c r="W105">
        <v>230</v>
      </c>
      <c r="X105">
        <v>3</v>
      </c>
      <c r="Y105" t="s">
        <v>186</v>
      </c>
      <c r="Z105" t="s">
        <v>239</v>
      </c>
    </row>
    <row r="106" spans="1:38" x14ac:dyDescent="0.2">
      <c r="A106">
        <v>2005</v>
      </c>
      <c r="B106">
        <v>4</v>
      </c>
      <c r="C106">
        <v>106</v>
      </c>
      <c r="D106" t="s">
        <v>229</v>
      </c>
      <c r="E106" t="s">
        <v>269</v>
      </c>
      <c r="F106" t="s">
        <v>69</v>
      </c>
      <c r="G106">
        <v>22</v>
      </c>
      <c r="H106">
        <v>0</v>
      </c>
      <c r="I106">
        <v>0</v>
      </c>
      <c r="J106">
        <v>42</v>
      </c>
      <c r="K106">
        <v>40</v>
      </c>
      <c r="L106" s="1">
        <f t="shared" si="12"/>
        <v>0.51219512195121952</v>
      </c>
      <c r="M106">
        <v>40</v>
      </c>
      <c r="N106">
        <v>10</v>
      </c>
      <c r="O106">
        <v>87</v>
      </c>
      <c r="P106">
        <v>1613</v>
      </c>
      <c r="Q106">
        <v>2712</v>
      </c>
      <c r="R106" s="1">
        <f t="shared" si="11"/>
        <v>0.59476401179941008</v>
      </c>
      <c r="S106">
        <v>18037</v>
      </c>
      <c r="T106">
        <v>101</v>
      </c>
      <c r="U106">
        <v>69</v>
      </c>
      <c r="V106">
        <v>126</v>
      </c>
      <c r="W106">
        <v>296</v>
      </c>
      <c r="X106">
        <v>4</v>
      </c>
      <c r="Y106" t="s">
        <v>42</v>
      </c>
      <c r="Z106" t="s">
        <v>239</v>
      </c>
      <c r="AA106">
        <v>44</v>
      </c>
      <c r="AB106">
        <v>786</v>
      </c>
      <c r="AC106">
        <v>1336</v>
      </c>
      <c r="AD106" s="1">
        <f>AB106/AC106</f>
        <v>0.58832335329341312</v>
      </c>
      <c r="AE106">
        <v>9337</v>
      </c>
      <c r="AF106" s="1">
        <f>AE106/AC106</f>
        <v>6.98877245508982</v>
      </c>
      <c r="AG106" s="2">
        <v>63</v>
      </c>
      <c r="AH106" s="2">
        <v>28</v>
      </c>
      <c r="AI106" s="1">
        <f>AH106/AC106</f>
        <v>2.0958083832335328E-2</v>
      </c>
      <c r="AJ106" s="2">
        <v>271</v>
      </c>
      <c r="AK106" s="2">
        <v>316</v>
      </c>
      <c r="AL106" s="2">
        <v>6</v>
      </c>
    </row>
    <row r="107" spans="1:38" x14ac:dyDescent="0.2">
      <c r="A107">
        <v>2004</v>
      </c>
      <c r="B107">
        <v>5</v>
      </c>
      <c r="C107">
        <v>148</v>
      </c>
      <c r="D107" t="s">
        <v>229</v>
      </c>
      <c r="E107" t="s">
        <v>222</v>
      </c>
      <c r="F107" t="s">
        <v>69</v>
      </c>
      <c r="G107">
        <v>23</v>
      </c>
      <c r="H107">
        <v>0</v>
      </c>
      <c r="I107">
        <v>0</v>
      </c>
      <c r="J107">
        <v>3</v>
      </c>
      <c r="K107">
        <v>2</v>
      </c>
      <c r="L107" s="1">
        <f t="shared" si="12"/>
        <v>0.6</v>
      </c>
      <c r="M107">
        <v>1</v>
      </c>
      <c r="N107">
        <v>1</v>
      </c>
      <c r="O107">
        <v>6</v>
      </c>
      <c r="P107">
        <v>59</v>
      </c>
      <c r="Q107">
        <v>127</v>
      </c>
      <c r="R107" s="1">
        <f t="shared" si="11"/>
        <v>0.46456692913385828</v>
      </c>
      <c r="S107">
        <v>718</v>
      </c>
      <c r="T107">
        <v>3</v>
      </c>
      <c r="U107">
        <v>6</v>
      </c>
      <c r="V107">
        <v>18</v>
      </c>
      <c r="W107">
        <v>41</v>
      </c>
      <c r="X107">
        <v>0</v>
      </c>
      <c r="Y107" t="s">
        <v>186</v>
      </c>
      <c r="Z107" t="s">
        <v>239</v>
      </c>
    </row>
    <row r="108" spans="1:38" x14ac:dyDescent="0.2">
      <c r="A108">
        <v>2004</v>
      </c>
      <c r="B108">
        <v>6</v>
      </c>
      <c r="C108">
        <v>201</v>
      </c>
      <c r="D108" t="s">
        <v>185</v>
      </c>
      <c r="E108" t="s">
        <v>213</v>
      </c>
      <c r="F108" t="s">
        <v>69</v>
      </c>
      <c r="H108">
        <v>0</v>
      </c>
      <c r="I108">
        <v>0</v>
      </c>
      <c r="J108">
        <v>0</v>
      </c>
      <c r="K108">
        <v>0</v>
      </c>
      <c r="L108" s="1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 s="1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 t="s">
        <v>232</v>
      </c>
      <c r="Z108" t="s">
        <v>239</v>
      </c>
    </row>
    <row r="109" spans="1:38" x14ac:dyDescent="0.2">
      <c r="A109">
        <v>2004</v>
      </c>
      <c r="B109">
        <v>6</v>
      </c>
      <c r="C109">
        <v>193</v>
      </c>
      <c r="D109" t="s">
        <v>230</v>
      </c>
      <c r="E109" t="s">
        <v>224</v>
      </c>
      <c r="F109" t="s">
        <v>69</v>
      </c>
      <c r="G109">
        <v>23</v>
      </c>
      <c r="H109">
        <v>0</v>
      </c>
      <c r="I109">
        <v>0</v>
      </c>
      <c r="J109">
        <v>0</v>
      </c>
      <c r="K109">
        <v>0</v>
      </c>
      <c r="L109" s="1">
        <v>0</v>
      </c>
      <c r="M109">
        <v>5</v>
      </c>
      <c r="N109">
        <v>5</v>
      </c>
      <c r="O109">
        <v>16</v>
      </c>
      <c r="P109">
        <v>99</v>
      </c>
      <c r="Q109">
        <v>156</v>
      </c>
      <c r="R109" s="1">
        <f t="shared" ref="R109:R114" si="13">P109/Q109</f>
        <v>0.63461538461538458</v>
      </c>
      <c r="S109">
        <v>929</v>
      </c>
      <c r="T109">
        <v>6</v>
      </c>
      <c r="U109">
        <v>1</v>
      </c>
      <c r="V109">
        <v>31</v>
      </c>
      <c r="W109">
        <v>0</v>
      </c>
      <c r="X109">
        <v>0</v>
      </c>
      <c r="Y109" t="s">
        <v>35</v>
      </c>
      <c r="Z109" t="s">
        <v>239</v>
      </c>
    </row>
    <row r="110" spans="1:38" x14ac:dyDescent="0.2">
      <c r="A110">
        <v>2004</v>
      </c>
      <c r="B110">
        <v>7</v>
      </c>
      <c r="C110">
        <v>202</v>
      </c>
      <c r="D110" t="s">
        <v>62</v>
      </c>
      <c r="E110" t="s">
        <v>225</v>
      </c>
      <c r="F110" t="s">
        <v>69</v>
      </c>
      <c r="G110">
        <v>23</v>
      </c>
      <c r="H110">
        <v>0</v>
      </c>
      <c r="I110">
        <v>0</v>
      </c>
      <c r="J110">
        <v>0</v>
      </c>
      <c r="K110">
        <v>1</v>
      </c>
      <c r="L110" s="1">
        <f>J110/(J110+K110)</f>
        <v>0</v>
      </c>
      <c r="M110">
        <v>0</v>
      </c>
      <c r="N110">
        <v>0</v>
      </c>
      <c r="O110">
        <v>2</v>
      </c>
      <c r="P110">
        <v>32</v>
      </c>
      <c r="Q110">
        <v>64</v>
      </c>
      <c r="R110" s="1">
        <f t="shared" si="13"/>
        <v>0.5</v>
      </c>
      <c r="S110">
        <v>342</v>
      </c>
      <c r="T110">
        <v>2</v>
      </c>
      <c r="U110">
        <v>5</v>
      </c>
      <c r="V110">
        <v>0</v>
      </c>
      <c r="W110">
        <v>0</v>
      </c>
      <c r="X110">
        <v>0</v>
      </c>
      <c r="Y110" t="s">
        <v>53</v>
      </c>
      <c r="Z110" t="s">
        <v>239</v>
      </c>
    </row>
    <row r="111" spans="1:38" x14ac:dyDescent="0.2">
      <c r="A111">
        <v>2003</v>
      </c>
      <c r="B111">
        <v>6</v>
      </c>
      <c r="C111">
        <v>200</v>
      </c>
      <c r="D111" t="s">
        <v>10</v>
      </c>
      <c r="E111" t="s">
        <v>203</v>
      </c>
      <c r="F111" t="s">
        <v>69</v>
      </c>
      <c r="G111">
        <v>23</v>
      </c>
      <c r="H111">
        <v>0</v>
      </c>
      <c r="I111">
        <v>0</v>
      </c>
      <c r="J111">
        <v>2</v>
      </c>
      <c r="K111">
        <v>8</v>
      </c>
      <c r="L111" s="1">
        <f>J111/(J111+K111)</f>
        <v>0.2</v>
      </c>
      <c r="M111">
        <v>6</v>
      </c>
      <c r="N111">
        <v>5</v>
      </c>
      <c r="O111">
        <v>21</v>
      </c>
      <c r="P111">
        <v>211</v>
      </c>
      <c r="Q111">
        <v>360</v>
      </c>
      <c r="R111" s="1">
        <f t="shared" si="13"/>
        <v>0.58611111111111114</v>
      </c>
      <c r="S111">
        <v>2226</v>
      </c>
      <c r="T111">
        <v>9</v>
      </c>
      <c r="U111">
        <v>9</v>
      </c>
      <c r="V111">
        <v>41</v>
      </c>
      <c r="W111">
        <v>155</v>
      </c>
      <c r="X111">
        <v>0</v>
      </c>
      <c r="Y111" t="s">
        <v>35</v>
      </c>
      <c r="Z111" t="s">
        <v>239</v>
      </c>
      <c r="AA111">
        <v>46</v>
      </c>
      <c r="AB111">
        <v>414</v>
      </c>
      <c r="AC111">
        <v>771</v>
      </c>
      <c r="AD111" s="1">
        <f>AB111/AC111</f>
        <v>0.53696498054474706</v>
      </c>
      <c r="AE111">
        <v>5627</v>
      </c>
      <c r="AF111" s="1">
        <f>AE111/AC111</f>
        <v>7.2983138780804149</v>
      </c>
      <c r="AG111" s="2">
        <v>38</v>
      </c>
      <c r="AH111" s="2">
        <v>17</v>
      </c>
      <c r="AI111" s="1">
        <f>AH111/AC111</f>
        <v>2.2049286640726331E-2</v>
      </c>
      <c r="AJ111" s="2">
        <v>518</v>
      </c>
      <c r="AK111" s="2">
        <v>1767</v>
      </c>
      <c r="AL111" s="2">
        <v>26</v>
      </c>
    </row>
    <row r="112" spans="1:38" x14ac:dyDescent="0.2">
      <c r="A112">
        <v>2003</v>
      </c>
      <c r="B112">
        <v>6</v>
      </c>
      <c r="C112">
        <v>192</v>
      </c>
      <c r="D112" t="s">
        <v>80</v>
      </c>
      <c r="E112" t="s">
        <v>202</v>
      </c>
      <c r="F112" t="s">
        <v>69</v>
      </c>
      <c r="G112">
        <v>23</v>
      </c>
      <c r="H112">
        <v>0</v>
      </c>
      <c r="I112">
        <v>0</v>
      </c>
      <c r="J112">
        <v>1</v>
      </c>
      <c r="K112">
        <v>0</v>
      </c>
      <c r="L112" s="1">
        <f>J112/(J112+K112)</f>
        <v>1</v>
      </c>
      <c r="M112">
        <v>0</v>
      </c>
      <c r="O112">
        <v>9</v>
      </c>
      <c r="P112">
        <v>11</v>
      </c>
      <c r="Q112">
        <v>20</v>
      </c>
      <c r="R112" s="1">
        <f t="shared" si="13"/>
        <v>0.55000000000000004</v>
      </c>
      <c r="S112">
        <v>98</v>
      </c>
      <c r="T112">
        <v>1</v>
      </c>
      <c r="U112">
        <v>1</v>
      </c>
      <c r="V112">
        <v>1</v>
      </c>
      <c r="W112">
        <v>7</v>
      </c>
      <c r="X112">
        <v>0</v>
      </c>
      <c r="Y112" t="s">
        <v>53</v>
      </c>
      <c r="Z112" t="s">
        <v>239</v>
      </c>
    </row>
    <row r="113" spans="1:42" x14ac:dyDescent="0.2">
      <c r="A113">
        <v>2003</v>
      </c>
      <c r="B113">
        <v>7</v>
      </c>
      <c r="C113">
        <v>232</v>
      </c>
      <c r="D113" t="s">
        <v>48</v>
      </c>
      <c r="E113" t="s">
        <v>205</v>
      </c>
      <c r="F113" t="s">
        <v>69</v>
      </c>
      <c r="G113">
        <v>22</v>
      </c>
      <c r="H113">
        <v>0</v>
      </c>
      <c r="I113">
        <v>0</v>
      </c>
      <c r="J113">
        <v>0</v>
      </c>
      <c r="K113">
        <v>0</v>
      </c>
      <c r="L113" s="1">
        <v>0</v>
      </c>
      <c r="M113">
        <v>0</v>
      </c>
      <c r="N113">
        <v>0</v>
      </c>
      <c r="O113">
        <v>1</v>
      </c>
      <c r="P113">
        <v>1</v>
      </c>
      <c r="Q113">
        <v>2</v>
      </c>
      <c r="R113" s="1">
        <f t="shared" si="13"/>
        <v>0.5</v>
      </c>
      <c r="S113">
        <v>7</v>
      </c>
      <c r="T113">
        <v>0</v>
      </c>
      <c r="U113">
        <v>0</v>
      </c>
      <c r="V113">
        <v>0</v>
      </c>
      <c r="W113">
        <v>0</v>
      </c>
      <c r="X113">
        <v>0</v>
      </c>
      <c r="Y113" t="s">
        <v>162</v>
      </c>
      <c r="Z113" t="s">
        <v>239</v>
      </c>
    </row>
    <row r="114" spans="1:42" x14ac:dyDescent="0.2">
      <c r="A114">
        <v>2002</v>
      </c>
      <c r="B114">
        <v>5</v>
      </c>
      <c r="C114">
        <v>158</v>
      </c>
      <c r="D114" t="s">
        <v>108</v>
      </c>
      <c r="E114" t="s">
        <v>180</v>
      </c>
      <c r="F114" t="s">
        <v>69</v>
      </c>
      <c r="G114">
        <v>22</v>
      </c>
      <c r="H114">
        <v>0</v>
      </c>
      <c r="I114">
        <v>0</v>
      </c>
      <c r="J114">
        <v>1</v>
      </c>
      <c r="K114">
        <v>3</v>
      </c>
      <c r="L114" s="1">
        <f>J114/(J114+K114)</f>
        <v>0.25</v>
      </c>
      <c r="M114">
        <v>1</v>
      </c>
      <c r="N114">
        <v>1</v>
      </c>
      <c r="O114">
        <v>7</v>
      </c>
      <c r="P114">
        <v>44</v>
      </c>
      <c r="Q114">
        <v>114</v>
      </c>
      <c r="R114" s="1">
        <f t="shared" si="13"/>
        <v>0.38596491228070173</v>
      </c>
      <c r="S114">
        <v>391</v>
      </c>
      <c r="T114">
        <v>2</v>
      </c>
      <c r="U114">
        <v>6</v>
      </c>
      <c r="V114">
        <v>8</v>
      </c>
      <c r="W114">
        <v>13</v>
      </c>
      <c r="X114">
        <v>0</v>
      </c>
      <c r="Y114" t="s">
        <v>63</v>
      </c>
      <c r="Z114" t="s">
        <v>239</v>
      </c>
    </row>
    <row r="115" spans="1:42" x14ac:dyDescent="0.2">
      <c r="A115">
        <v>2002</v>
      </c>
      <c r="B115">
        <v>6</v>
      </c>
      <c r="C115">
        <v>205</v>
      </c>
      <c r="D115" t="s">
        <v>185</v>
      </c>
      <c r="E115" t="s">
        <v>167</v>
      </c>
      <c r="F115" t="s">
        <v>69</v>
      </c>
      <c r="H115">
        <v>0</v>
      </c>
      <c r="I115">
        <v>0</v>
      </c>
      <c r="J115">
        <v>0</v>
      </c>
      <c r="K115">
        <v>0</v>
      </c>
      <c r="L115" s="1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 s="1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 t="s">
        <v>186</v>
      </c>
      <c r="Z115" t="s">
        <v>239</v>
      </c>
    </row>
    <row r="116" spans="1:42" x14ac:dyDescent="0.2">
      <c r="A116">
        <v>2001</v>
      </c>
      <c r="B116">
        <v>2</v>
      </c>
      <c r="C116">
        <v>32</v>
      </c>
      <c r="D116" t="s">
        <v>104</v>
      </c>
      <c r="E116" t="s">
        <v>138</v>
      </c>
      <c r="F116" t="s">
        <v>69</v>
      </c>
      <c r="G116">
        <v>22</v>
      </c>
      <c r="H116">
        <v>1</v>
      </c>
      <c r="I116">
        <v>13</v>
      </c>
      <c r="J116">
        <v>172</v>
      </c>
      <c r="K116">
        <v>114</v>
      </c>
      <c r="L116" s="1">
        <f>J116/(J116+K116)</f>
        <v>0.60139860139860135</v>
      </c>
      <c r="M116">
        <v>167</v>
      </c>
      <c r="N116">
        <v>23</v>
      </c>
      <c r="O116">
        <v>287</v>
      </c>
      <c r="P116">
        <v>7142</v>
      </c>
      <c r="Q116">
        <v>10551</v>
      </c>
      <c r="R116" s="1">
        <f>P116/Q116</f>
        <v>0.67690266325466786</v>
      </c>
      <c r="S116">
        <v>80358</v>
      </c>
      <c r="T116">
        <v>571</v>
      </c>
      <c r="U116">
        <v>243</v>
      </c>
      <c r="V116">
        <v>498</v>
      </c>
      <c r="W116">
        <v>752</v>
      </c>
      <c r="X116">
        <v>25</v>
      </c>
      <c r="Y116" t="s">
        <v>42</v>
      </c>
      <c r="Z116" t="s">
        <v>239</v>
      </c>
      <c r="AA116">
        <v>41</v>
      </c>
      <c r="AB116">
        <v>1026</v>
      </c>
      <c r="AC116">
        <v>1678</v>
      </c>
      <c r="AD116" s="1">
        <f>AB116/AC116</f>
        <v>0.61144219308700831</v>
      </c>
      <c r="AE116">
        <v>11792</v>
      </c>
      <c r="AF116" s="1">
        <f>AE116/AC116</f>
        <v>7.0274135876042907</v>
      </c>
      <c r="AG116" s="2">
        <v>90</v>
      </c>
      <c r="AH116" s="2">
        <v>45</v>
      </c>
      <c r="AI116" s="1">
        <f>AH116/AC116</f>
        <v>2.6817640047675805E-2</v>
      </c>
      <c r="AJ116" s="2">
        <v>253</v>
      </c>
      <c r="AK116" s="2">
        <v>900</v>
      </c>
      <c r="AL116" s="2">
        <v>14</v>
      </c>
    </row>
    <row r="117" spans="1:42" x14ac:dyDescent="0.2">
      <c r="A117">
        <v>2000</v>
      </c>
      <c r="B117">
        <v>8</v>
      </c>
      <c r="C117">
        <v>300</v>
      </c>
      <c r="D117" t="s">
        <v>102</v>
      </c>
      <c r="E117" t="s">
        <v>113</v>
      </c>
      <c r="F117" t="s">
        <v>69</v>
      </c>
      <c r="G117">
        <v>23</v>
      </c>
      <c r="H117">
        <v>0</v>
      </c>
      <c r="I117">
        <v>0</v>
      </c>
      <c r="J117">
        <v>0</v>
      </c>
      <c r="K117">
        <v>0</v>
      </c>
      <c r="L117" s="1">
        <v>0</v>
      </c>
      <c r="O117">
        <v>1</v>
      </c>
      <c r="P117">
        <v>1</v>
      </c>
      <c r="Q117">
        <v>1</v>
      </c>
      <c r="R117" s="1">
        <f>P117/Q117</f>
        <v>1</v>
      </c>
      <c r="S117">
        <v>8</v>
      </c>
      <c r="T117">
        <v>0</v>
      </c>
      <c r="U117">
        <v>0</v>
      </c>
      <c r="V117">
        <v>1</v>
      </c>
      <c r="W117">
        <v>0</v>
      </c>
      <c r="X117">
        <v>0</v>
      </c>
      <c r="Y117" t="s">
        <v>117</v>
      </c>
      <c r="Z117" t="s">
        <v>239</v>
      </c>
    </row>
    <row r="118" spans="1:42" x14ac:dyDescent="0.2">
      <c r="A118">
        <v>2000</v>
      </c>
      <c r="B118">
        <v>6</v>
      </c>
      <c r="C118">
        <v>199</v>
      </c>
      <c r="D118" t="s">
        <v>103</v>
      </c>
      <c r="E118" t="s">
        <v>92</v>
      </c>
      <c r="F118" t="s">
        <v>69</v>
      </c>
      <c r="G118">
        <v>23</v>
      </c>
      <c r="H118">
        <v>3</v>
      </c>
      <c r="I118">
        <v>14</v>
      </c>
      <c r="J118">
        <v>235</v>
      </c>
      <c r="K118">
        <v>70</v>
      </c>
      <c r="L118" s="1">
        <f>J118/(J118+K118)</f>
        <v>0.77049180327868849</v>
      </c>
      <c r="M118">
        <v>182</v>
      </c>
      <c r="N118">
        <v>174</v>
      </c>
      <c r="O118">
        <v>307</v>
      </c>
      <c r="P118">
        <v>6961</v>
      </c>
      <c r="Q118">
        <v>10865</v>
      </c>
      <c r="R118" s="1">
        <f>P118/Q118</f>
        <v>0.6406810860561436</v>
      </c>
      <c r="S118">
        <v>81268</v>
      </c>
      <c r="T118">
        <v>598</v>
      </c>
      <c r="U118">
        <v>194</v>
      </c>
      <c r="V118">
        <v>649</v>
      </c>
      <c r="W118">
        <v>1080</v>
      </c>
      <c r="X118">
        <v>26</v>
      </c>
      <c r="Y118" t="s">
        <v>53</v>
      </c>
      <c r="Z118" t="s">
        <v>239</v>
      </c>
      <c r="AA118">
        <v>29</v>
      </c>
      <c r="AB118">
        <v>395</v>
      </c>
      <c r="AC118">
        <v>638</v>
      </c>
      <c r="AD118" s="1">
        <f>AB118/AC118</f>
        <v>0.61912225705329149</v>
      </c>
      <c r="AE118">
        <v>4773</v>
      </c>
      <c r="AF118" s="1">
        <f>AE118/AC118</f>
        <v>7.4811912225705326</v>
      </c>
      <c r="AG118" s="2">
        <v>30</v>
      </c>
      <c r="AH118" s="2">
        <v>17</v>
      </c>
      <c r="AI118" s="1">
        <f>AH118/AC118</f>
        <v>2.664576802507837E-2</v>
      </c>
      <c r="AJ118" s="2">
        <v>90</v>
      </c>
      <c r="AK118" s="2">
        <v>-150</v>
      </c>
      <c r="AL118" s="2">
        <v>3</v>
      </c>
    </row>
    <row r="119" spans="1:42" x14ac:dyDescent="0.2">
      <c r="A119">
        <v>2001</v>
      </c>
      <c r="B119">
        <v>8</v>
      </c>
      <c r="C119">
        <v>300</v>
      </c>
      <c r="D119" t="s">
        <v>154</v>
      </c>
      <c r="E119" t="s">
        <v>155</v>
      </c>
      <c r="F119" t="s">
        <v>69</v>
      </c>
      <c r="G119">
        <v>22</v>
      </c>
      <c r="H119">
        <v>0</v>
      </c>
      <c r="I119">
        <v>0</v>
      </c>
      <c r="J119">
        <v>1</v>
      </c>
      <c r="K119">
        <v>7</v>
      </c>
      <c r="L119" s="1">
        <f>J119/(J119+K119)</f>
        <v>0.125</v>
      </c>
      <c r="O119">
        <v>15</v>
      </c>
      <c r="P119">
        <v>211</v>
      </c>
      <c r="Q119">
        <v>379</v>
      </c>
      <c r="R119" s="1">
        <f>P119/Q119</f>
        <v>0.55672823218997358</v>
      </c>
      <c r="S119">
        <v>2185</v>
      </c>
      <c r="T119">
        <v>8</v>
      </c>
      <c r="U119">
        <v>7</v>
      </c>
      <c r="V119">
        <v>36</v>
      </c>
      <c r="W119">
        <v>105</v>
      </c>
      <c r="X119">
        <v>4</v>
      </c>
      <c r="Y119" t="s">
        <v>157</v>
      </c>
      <c r="Z119" t="s">
        <v>252</v>
      </c>
      <c r="AA119">
        <v>31</v>
      </c>
      <c r="AB119">
        <v>551</v>
      </c>
      <c r="AC119">
        <v>1128</v>
      </c>
      <c r="AD119" s="1">
        <f>AB119/AC119</f>
        <v>0.48847517730496454</v>
      </c>
      <c r="AE119">
        <v>7706</v>
      </c>
      <c r="AF119" s="1">
        <f>AE119/AC119</f>
        <v>6.831560283687943</v>
      </c>
      <c r="AG119" s="2">
        <v>48</v>
      </c>
      <c r="AH119" s="2">
        <v>33</v>
      </c>
      <c r="AI119" s="1">
        <f>AH119/AC119</f>
        <v>2.9255319148936171E-2</v>
      </c>
      <c r="AJ119" s="2">
        <v>201</v>
      </c>
      <c r="AK119" s="2">
        <v>-445</v>
      </c>
      <c r="AL119" s="2">
        <v>3</v>
      </c>
    </row>
    <row r="120" spans="1:42" x14ac:dyDescent="0.2">
      <c r="A120">
        <v>2020</v>
      </c>
      <c r="B120">
        <v>4</v>
      </c>
      <c r="C120">
        <v>125</v>
      </c>
      <c r="D120" t="s">
        <v>10</v>
      </c>
      <c r="E120" t="s">
        <v>514</v>
      </c>
      <c r="F120" t="s">
        <v>69</v>
      </c>
      <c r="G120">
        <v>23</v>
      </c>
      <c r="H120">
        <v>0</v>
      </c>
      <c r="I120">
        <v>0</v>
      </c>
      <c r="J120">
        <v>0</v>
      </c>
      <c r="K120">
        <v>0</v>
      </c>
      <c r="L120" s="1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 s="1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 t="s">
        <v>295</v>
      </c>
      <c r="Z120" t="s">
        <v>237</v>
      </c>
      <c r="AM120">
        <v>3</v>
      </c>
      <c r="AN120" s="11">
        <v>0.87409999999999999</v>
      </c>
      <c r="AO120">
        <v>2015</v>
      </c>
      <c r="AP120">
        <v>32</v>
      </c>
    </row>
    <row r="121" spans="1:42" x14ac:dyDescent="0.2">
      <c r="A121">
        <v>2018</v>
      </c>
      <c r="B121">
        <v>7</v>
      </c>
      <c r="C121">
        <v>220</v>
      </c>
      <c r="D121" t="s">
        <v>110</v>
      </c>
      <c r="E121" t="s">
        <v>491</v>
      </c>
      <c r="F121" t="s">
        <v>69</v>
      </c>
      <c r="G121">
        <v>22</v>
      </c>
      <c r="H121">
        <v>0</v>
      </c>
      <c r="I121">
        <v>0</v>
      </c>
      <c r="J121">
        <v>0</v>
      </c>
      <c r="K121">
        <v>0</v>
      </c>
      <c r="L121" s="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 s="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 t="s">
        <v>295</v>
      </c>
      <c r="Z121" t="s">
        <v>237</v>
      </c>
    </row>
    <row r="122" spans="1:42" x14ac:dyDescent="0.2">
      <c r="A122">
        <v>2018</v>
      </c>
      <c r="B122">
        <v>5</v>
      </c>
      <c r="C122">
        <v>171</v>
      </c>
      <c r="D122" t="s">
        <v>109</v>
      </c>
      <c r="E122" t="s">
        <v>487</v>
      </c>
      <c r="F122" t="s">
        <v>69</v>
      </c>
      <c r="G122">
        <v>23</v>
      </c>
      <c r="H122">
        <v>0</v>
      </c>
      <c r="I122">
        <v>0</v>
      </c>
      <c r="J122">
        <v>0</v>
      </c>
      <c r="K122">
        <v>0</v>
      </c>
      <c r="L122" s="1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 s="1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 t="s">
        <v>163</v>
      </c>
      <c r="Z122" t="s">
        <v>237</v>
      </c>
    </row>
    <row r="123" spans="1:42" x14ac:dyDescent="0.2">
      <c r="A123">
        <v>2016</v>
      </c>
      <c r="B123">
        <v>7</v>
      </c>
      <c r="C123">
        <v>223</v>
      </c>
      <c r="D123" t="s">
        <v>151</v>
      </c>
      <c r="E123" t="s">
        <v>459</v>
      </c>
      <c r="F123" t="s">
        <v>69</v>
      </c>
      <c r="G123">
        <v>24</v>
      </c>
      <c r="H123">
        <v>0</v>
      </c>
      <c r="I123">
        <v>0</v>
      </c>
      <c r="J123">
        <v>0</v>
      </c>
      <c r="K123">
        <v>0</v>
      </c>
      <c r="L123" s="1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 s="1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 t="s">
        <v>163</v>
      </c>
      <c r="Z123" t="s">
        <v>237</v>
      </c>
    </row>
    <row r="124" spans="1:42" x14ac:dyDescent="0.2">
      <c r="A124">
        <v>2016</v>
      </c>
      <c r="B124">
        <v>6</v>
      </c>
      <c r="C124">
        <v>207</v>
      </c>
      <c r="D124" t="s">
        <v>231</v>
      </c>
      <c r="E124" t="s">
        <v>458</v>
      </c>
      <c r="F124" t="s">
        <v>69</v>
      </c>
      <c r="G124">
        <v>23</v>
      </c>
      <c r="H124">
        <v>0</v>
      </c>
      <c r="I124">
        <v>0</v>
      </c>
      <c r="J124">
        <v>1</v>
      </c>
      <c r="K124">
        <v>8</v>
      </c>
      <c r="L124" s="1">
        <f>J124/(J124+K124)</f>
        <v>0.1111111111111111</v>
      </c>
      <c r="M124">
        <v>6</v>
      </c>
      <c r="O124">
        <v>15</v>
      </c>
      <c r="P124">
        <v>202</v>
      </c>
      <c r="Q124">
        <v>345</v>
      </c>
      <c r="R124" s="1">
        <f t="shared" ref="R124:R129" si="14">P124/Q124</f>
        <v>0.58550724637681162</v>
      </c>
      <c r="S124">
        <v>2120</v>
      </c>
      <c r="T124">
        <v>13</v>
      </c>
      <c r="U124">
        <v>8</v>
      </c>
      <c r="V124">
        <v>53</v>
      </c>
      <c r="W124">
        <v>309</v>
      </c>
      <c r="X124">
        <v>3</v>
      </c>
      <c r="Y124" t="s">
        <v>76</v>
      </c>
      <c r="Z124" t="s">
        <v>237</v>
      </c>
      <c r="AA124">
        <v>42</v>
      </c>
      <c r="AB124">
        <v>607</v>
      </c>
      <c r="AC124">
        <v>1000</v>
      </c>
      <c r="AD124" s="1">
        <f>AB124/AC124</f>
        <v>0.60699999999999998</v>
      </c>
      <c r="AE124">
        <v>7437</v>
      </c>
      <c r="AF124" s="1">
        <f>AE124/AC124</f>
        <v>7.4370000000000003</v>
      </c>
      <c r="AG124" s="2">
        <v>50</v>
      </c>
      <c r="AH124" s="2">
        <v>28</v>
      </c>
      <c r="AI124" s="1">
        <f>AH124/AC124</f>
        <v>2.8000000000000001E-2</v>
      </c>
      <c r="AJ124" s="2">
        <v>312</v>
      </c>
      <c r="AK124" s="2">
        <v>972</v>
      </c>
      <c r="AL124" s="2">
        <v>14</v>
      </c>
    </row>
    <row r="125" spans="1:42" x14ac:dyDescent="0.2">
      <c r="A125">
        <v>2015</v>
      </c>
      <c r="B125">
        <v>8</v>
      </c>
      <c r="C125">
        <v>300</v>
      </c>
      <c r="D125" t="s">
        <v>34</v>
      </c>
      <c r="E125" t="s">
        <v>442</v>
      </c>
      <c r="F125" t="s">
        <v>69</v>
      </c>
      <c r="G125">
        <v>24</v>
      </c>
      <c r="H125">
        <v>0</v>
      </c>
      <c r="I125">
        <v>0</v>
      </c>
      <c r="J125">
        <v>2</v>
      </c>
      <c r="K125">
        <v>4</v>
      </c>
      <c r="L125" s="1">
        <f>J125/(J125+K125)</f>
        <v>0.33333333333333331</v>
      </c>
      <c r="O125">
        <v>14</v>
      </c>
      <c r="P125">
        <v>174</v>
      </c>
      <c r="Q125">
        <v>275</v>
      </c>
      <c r="R125" s="1">
        <f t="shared" si="14"/>
        <v>0.63272727272727269</v>
      </c>
      <c r="S125">
        <v>1857</v>
      </c>
      <c r="T125">
        <v>11</v>
      </c>
      <c r="U125">
        <v>9</v>
      </c>
      <c r="V125">
        <v>34</v>
      </c>
      <c r="W125">
        <v>182</v>
      </c>
      <c r="X125">
        <v>1</v>
      </c>
      <c r="Y125" t="s">
        <v>443</v>
      </c>
      <c r="Z125" t="s">
        <v>237</v>
      </c>
    </row>
    <row r="126" spans="1:42" x14ac:dyDescent="0.2">
      <c r="A126">
        <v>2012</v>
      </c>
      <c r="B126">
        <v>8</v>
      </c>
      <c r="C126">
        <v>300</v>
      </c>
      <c r="D126" t="s">
        <v>185</v>
      </c>
      <c r="E126" t="s">
        <v>405</v>
      </c>
      <c r="F126" t="s">
        <v>69</v>
      </c>
      <c r="G126">
        <v>23</v>
      </c>
      <c r="H126">
        <v>0</v>
      </c>
      <c r="I126">
        <v>0</v>
      </c>
      <c r="J126">
        <v>3</v>
      </c>
      <c r="K126">
        <v>7</v>
      </c>
      <c r="L126" s="1">
        <f>J126/(J126+K126)</f>
        <v>0.3</v>
      </c>
      <c r="O126">
        <v>16</v>
      </c>
      <c r="P126">
        <v>236</v>
      </c>
      <c r="Q126">
        <v>378</v>
      </c>
      <c r="R126" s="1">
        <f t="shared" si="14"/>
        <v>0.6243386243386243</v>
      </c>
      <c r="S126">
        <v>2548</v>
      </c>
      <c r="T126">
        <v>13</v>
      </c>
      <c r="U126">
        <v>12</v>
      </c>
      <c r="V126">
        <v>24</v>
      </c>
      <c r="W126">
        <v>68</v>
      </c>
      <c r="X126">
        <v>0</v>
      </c>
      <c r="Y126" t="s">
        <v>66</v>
      </c>
      <c r="Z126" t="s">
        <v>237</v>
      </c>
      <c r="AA126">
        <v>42</v>
      </c>
      <c r="AB126">
        <v>933</v>
      </c>
      <c r="AC126">
        <v>1527</v>
      </c>
      <c r="AD126" s="1">
        <f>AB126/AC126</f>
        <v>0.61100196463654222</v>
      </c>
      <c r="AE126">
        <v>10892</v>
      </c>
      <c r="AF126" s="1">
        <f>AE126/AC126</f>
        <v>7.1329404060248853</v>
      </c>
      <c r="AG126" s="2">
        <v>83</v>
      </c>
      <c r="AH126" s="2">
        <v>27</v>
      </c>
      <c r="AI126" s="1">
        <f>AH126/AC126</f>
        <v>1.768172888015717E-2</v>
      </c>
      <c r="AJ126" s="2">
        <v>460</v>
      </c>
      <c r="AK126" s="2">
        <v>1375</v>
      </c>
      <c r="AL126" s="2">
        <v>25</v>
      </c>
    </row>
    <row r="127" spans="1:42" x14ac:dyDescent="0.2">
      <c r="A127">
        <v>2012</v>
      </c>
      <c r="B127">
        <v>8</v>
      </c>
      <c r="C127">
        <v>300</v>
      </c>
      <c r="D127" t="s">
        <v>80</v>
      </c>
      <c r="E127" t="s">
        <v>402</v>
      </c>
      <c r="F127" t="s">
        <v>69</v>
      </c>
      <c r="G127">
        <v>24</v>
      </c>
      <c r="H127">
        <v>0</v>
      </c>
      <c r="I127">
        <v>0</v>
      </c>
      <c r="J127">
        <v>28</v>
      </c>
      <c r="K127">
        <v>35</v>
      </c>
      <c r="L127" s="1">
        <f>J127/(J127+K127)</f>
        <v>0.44444444444444442</v>
      </c>
      <c r="O127">
        <v>72</v>
      </c>
      <c r="P127">
        <v>1331</v>
      </c>
      <c r="Q127">
        <v>2137</v>
      </c>
      <c r="R127" s="1">
        <f t="shared" si="14"/>
        <v>0.62283575105287792</v>
      </c>
      <c r="S127">
        <v>14619</v>
      </c>
      <c r="T127">
        <v>76</v>
      </c>
      <c r="U127">
        <v>47</v>
      </c>
      <c r="V127">
        <v>138</v>
      </c>
      <c r="W127">
        <v>435</v>
      </c>
      <c r="X127">
        <v>6</v>
      </c>
      <c r="Y127" t="s">
        <v>80</v>
      </c>
      <c r="Z127" t="s">
        <v>237</v>
      </c>
      <c r="AA127">
        <v>57</v>
      </c>
      <c r="AB127">
        <v>1546</v>
      </c>
      <c r="AC127">
        <v>2229</v>
      </c>
      <c r="AD127" s="1">
        <f>AB127/AC127</f>
        <v>0.69358456707043514</v>
      </c>
      <c r="AE127">
        <v>19217</v>
      </c>
      <c r="AF127" s="1">
        <f>AE127/AC127</f>
        <v>8.6213548676536558</v>
      </c>
      <c r="AG127" s="2">
        <v>155</v>
      </c>
      <c r="AH127" s="2">
        <v>46</v>
      </c>
      <c r="AI127" s="1">
        <f>AH127/AC127</f>
        <v>2.063705697622252E-2</v>
      </c>
      <c r="AJ127" s="2">
        <v>300</v>
      </c>
      <c r="AK127" s="2">
        <v>897</v>
      </c>
      <c r="AL127" s="2">
        <v>23</v>
      </c>
    </row>
    <row r="128" spans="1:42" x14ac:dyDescent="0.2">
      <c r="A128">
        <v>2007</v>
      </c>
      <c r="B128">
        <v>6</v>
      </c>
      <c r="C128">
        <v>205</v>
      </c>
      <c r="D128" t="s">
        <v>48</v>
      </c>
      <c r="E128" t="s">
        <v>306</v>
      </c>
      <c r="F128" t="s">
        <v>69</v>
      </c>
      <c r="G128">
        <v>23</v>
      </c>
      <c r="H128">
        <v>0</v>
      </c>
      <c r="I128">
        <v>0</v>
      </c>
      <c r="J128">
        <v>0</v>
      </c>
      <c r="K128">
        <v>0</v>
      </c>
      <c r="L128" s="1">
        <v>0</v>
      </c>
      <c r="M128">
        <v>0</v>
      </c>
      <c r="O128">
        <v>5</v>
      </c>
      <c r="P128">
        <v>11</v>
      </c>
      <c r="Q128">
        <v>18</v>
      </c>
      <c r="R128" s="1">
        <f t="shared" si="14"/>
        <v>0.61111111111111116</v>
      </c>
      <c r="S128">
        <v>66</v>
      </c>
      <c r="T128">
        <v>0</v>
      </c>
      <c r="U128">
        <v>2</v>
      </c>
      <c r="V128">
        <v>2</v>
      </c>
      <c r="W128">
        <v>3</v>
      </c>
      <c r="X128">
        <v>0</v>
      </c>
      <c r="Y128" t="s">
        <v>55</v>
      </c>
      <c r="Z128" t="s">
        <v>237</v>
      </c>
    </row>
    <row r="129" spans="1:42" x14ac:dyDescent="0.2">
      <c r="A129">
        <v>2007</v>
      </c>
      <c r="B129">
        <v>2</v>
      </c>
      <c r="C129">
        <v>36</v>
      </c>
      <c r="D129" t="s">
        <v>150</v>
      </c>
      <c r="E129" t="s">
        <v>299</v>
      </c>
      <c r="F129" t="s">
        <v>69</v>
      </c>
      <c r="G129">
        <v>23</v>
      </c>
      <c r="H129">
        <v>0</v>
      </c>
      <c r="I129">
        <v>0</v>
      </c>
      <c r="J129">
        <v>9</v>
      </c>
      <c r="K129">
        <v>12</v>
      </c>
      <c r="L129" s="1">
        <f>J129/(J129+K129)</f>
        <v>0.42857142857142855</v>
      </c>
      <c r="M129">
        <v>12</v>
      </c>
      <c r="N129">
        <v>5</v>
      </c>
      <c r="O129">
        <v>34</v>
      </c>
      <c r="P129">
        <v>449</v>
      </c>
      <c r="Q129">
        <v>755</v>
      </c>
      <c r="R129" s="1">
        <f t="shared" si="14"/>
        <v>0.59470198675496688</v>
      </c>
      <c r="S129">
        <v>5206</v>
      </c>
      <c r="T129">
        <v>28</v>
      </c>
      <c r="U129">
        <v>25</v>
      </c>
      <c r="V129">
        <v>69</v>
      </c>
      <c r="W129">
        <v>229</v>
      </c>
      <c r="X129">
        <v>2</v>
      </c>
      <c r="Y129" t="s">
        <v>80</v>
      </c>
      <c r="Z129" t="s">
        <v>237</v>
      </c>
      <c r="AA129">
        <v>50</v>
      </c>
      <c r="AB129">
        <v>964</v>
      </c>
      <c r="AC129">
        <v>1565</v>
      </c>
      <c r="AD129" s="1">
        <f>AB129/AC129</f>
        <v>0.61597444089456865</v>
      </c>
      <c r="AE129">
        <v>12964</v>
      </c>
      <c r="AF129" s="1">
        <f>AE129/AC129</f>
        <v>8.2837060702875398</v>
      </c>
      <c r="AG129" s="2">
        <v>85</v>
      </c>
      <c r="AH129" s="2">
        <v>31</v>
      </c>
      <c r="AI129" s="1">
        <f>AH129/AC129</f>
        <v>1.9808306709265176E-2</v>
      </c>
      <c r="AJ129" s="2">
        <v>472</v>
      </c>
      <c r="AK129" s="2">
        <v>751</v>
      </c>
      <c r="AL129" s="2">
        <v>21</v>
      </c>
    </row>
    <row r="130" spans="1:42" x14ac:dyDescent="0.2">
      <c r="A130">
        <v>2005</v>
      </c>
      <c r="B130">
        <v>4</v>
      </c>
      <c r="C130">
        <v>121</v>
      </c>
      <c r="D130" t="s">
        <v>147</v>
      </c>
      <c r="E130" t="s">
        <v>260</v>
      </c>
      <c r="F130" t="s">
        <v>69</v>
      </c>
      <c r="H130">
        <v>0</v>
      </c>
      <c r="I130">
        <v>0</v>
      </c>
      <c r="J130">
        <v>0</v>
      </c>
      <c r="K130">
        <v>0</v>
      </c>
      <c r="L130" s="1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 s="1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 t="s">
        <v>72</v>
      </c>
      <c r="Z130" t="s">
        <v>237</v>
      </c>
    </row>
    <row r="131" spans="1:42" x14ac:dyDescent="0.2">
      <c r="A131">
        <v>2004</v>
      </c>
      <c r="B131">
        <v>1</v>
      </c>
      <c r="C131">
        <v>22</v>
      </c>
      <c r="D131" t="s">
        <v>86</v>
      </c>
      <c r="E131" t="s">
        <v>218</v>
      </c>
      <c r="F131" t="s">
        <v>69</v>
      </c>
      <c r="G131">
        <v>23</v>
      </c>
      <c r="H131">
        <v>0</v>
      </c>
      <c r="I131">
        <v>0</v>
      </c>
      <c r="J131">
        <v>10</v>
      </c>
      <c r="K131">
        <v>23</v>
      </c>
      <c r="L131" s="1">
        <f>J131/(J131+K131)</f>
        <v>0.30303030303030304</v>
      </c>
      <c r="M131">
        <v>19</v>
      </c>
      <c r="N131">
        <v>19</v>
      </c>
      <c r="O131">
        <v>45</v>
      </c>
      <c r="P131">
        <v>564</v>
      </c>
      <c r="Q131">
        <v>952</v>
      </c>
      <c r="R131" s="1">
        <f>P131/Q131</f>
        <v>0.59243697478991597</v>
      </c>
      <c r="S131">
        <v>6271</v>
      </c>
      <c r="T131">
        <v>33</v>
      </c>
      <c r="U131">
        <v>34</v>
      </c>
      <c r="V131">
        <v>105</v>
      </c>
      <c r="W131">
        <v>490</v>
      </c>
      <c r="X131">
        <v>3</v>
      </c>
      <c r="Y131" t="s">
        <v>83</v>
      </c>
      <c r="Z131" t="s">
        <v>237</v>
      </c>
      <c r="AA131">
        <v>38</v>
      </c>
      <c r="AB131">
        <v>570</v>
      </c>
      <c r="AC131">
        <v>987</v>
      </c>
      <c r="AD131" s="1">
        <f>AB131/AC131</f>
        <v>0.57750759878419455</v>
      </c>
      <c r="AE131">
        <v>6754</v>
      </c>
      <c r="AF131" s="1">
        <f>AE131/AC131</f>
        <v>6.8429584599797364</v>
      </c>
      <c r="AG131" s="2">
        <v>60</v>
      </c>
      <c r="AH131" s="2">
        <v>27</v>
      </c>
      <c r="AI131" s="1">
        <f>AH131/AC131</f>
        <v>2.7355623100303952E-2</v>
      </c>
      <c r="AJ131" s="2">
        <v>237</v>
      </c>
      <c r="AK131" s="2">
        <v>241</v>
      </c>
      <c r="AL131" s="2">
        <v>10</v>
      </c>
    </row>
    <row r="132" spans="1:42" x14ac:dyDescent="0.2">
      <c r="A132">
        <v>2003</v>
      </c>
      <c r="B132">
        <v>3</v>
      </c>
      <c r="C132">
        <v>88</v>
      </c>
      <c r="D132" t="s">
        <v>80</v>
      </c>
      <c r="E132" t="s">
        <v>198</v>
      </c>
      <c r="F132" t="s">
        <v>69</v>
      </c>
      <c r="G132">
        <v>23</v>
      </c>
      <c r="H132">
        <v>0</v>
      </c>
      <c r="I132">
        <v>0</v>
      </c>
      <c r="J132">
        <v>0</v>
      </c>
      <c r="K132">
        <v>2</v>
      </c>
      <c r="L132" s="1">
        <f>J132/(J132+K132)</f>
        <v>0</v>
      </c>
      <c r="M132">
        <v>1</v>
      </c>
      <c r="N132">
        <v>1</v>
      </c>
      <c r="O132">
        <v>2</v>
      </c>
      <c r="P132">
        <v>20</v>
      </c>
      <c r="Q132">
        <v>40</v>
      </c>
      <c r="R132" s="1">
        <f>P132/Q132</f>
        <v>0.5</v>
      </c>
      <c r="S132">
        <v>135</v>
      </c>
      <c r="T132">
        <v>0</v>
      </c>
      <c r="U132">
        <v>1</v>
      </c>
      <c r="V132">
        <v>6</v>
      </c>
      <c r="W132">
        <v>51</v>
      </c>
      <c r="X132">
        <v>0</v>
      </c>
      <c r="Y132" t="s">
        <v>72</v>
      </c>
      <c r="Z132" t="s">
        <v>237</v>
      </c>
    </row>
    <row r="133" spans="1:42" x14ac:dyDescent="0.2">
      <c r="A133">
        <v>2002</v>
      </c>
      <c r="B133">
        <v>4</v>
      </c>
      <c r="C133">
        <v>108</v>
      </c>
      <c r="D133" t="s">
        <v>184</v>
      </c>
      <c r="E133" t="s">
        <v>177</v>
      </c>
      <c r="F133" t="s">
        <v>69</v>
      </c>
      <c r="G133">
        <v>24</v>
      </c>
      <c r="H133">
        <v>0</v>
      </c>
      <c r="I133">
        <v>1</v>
      </c>
      <c r="J133">
        <v>39</v>
      </c>
      <c r="K133">
        <v>37</v>
      </c>
      <c r="L133" s="1">
        <f>J133/(J133+K133)</f>
        <v>0.51315789473684215</v>
      </c>
      <c r="M133">
        <v>62</v>
      </c>
      <c r="N133">
        <v>62</v>
      </c>
      <c r="O133">
        <v>86</v>
      </c>
      <c r="P133">
        <v>1406</v>
      </c>
      <c r="Q133">
        <v>2281</v>
      </c>
      <c r="R133" s="1">
        <f>P133/Q133</f>
        <v>0.61639631740464706</v>
      </c>
      <c r="S133">
        <v>16003</v>
      </c>
      <c r="T133">
        <v>89</v>
      </c>
      <c r="U133">
        <v>54</v>
      </c>
      <c r="V133">
        <v>380</v>
      </c>
      <c r="W133">
        <v>1746</v>
      </c>
      <c r="X133">
        <v>17</v>
      </c>
      <c r="Y133" t="s">
        <v>164</v>
      </c>
      <c r="Z133" t="s">
        <v>237</v>
      </c>
      <c r="AA133">
        <v>44</v>
      </c>
      <c r="AB133">
        <v>666</v>
      </c>
      <c r="AC133">
        <v>1169</v>
      </c>
      <c r="AD133" s="1">
        <f>AB133/AC133</f>
        <v>0.56971770744225836</v>
      </c>
      <c r="AE133">
        <v>9029</v>
      </c>
      <c r="AF133" s="1">
        <f>AE133/AC133</f>
        <v>7.7236954662104367</v>
      </c>
      <c r="AG133" s="2">
        <v>60</v>
      </c>
      <c r="AH133" s="2">
        <v>39</v>
      </c>
      <c r="AI133" s="1">
        <f>AH133/AC133</f>
        <v>3.3361847733105215E-2</v>
      </c>
      <c r="AJ133" s="2">
        <v>516</v>
      </c>
      <c r="AK133" s="2">
        <v>1209</v>
      </c>
      <c r="AL133" s="2">
        <v>21</v>
      </c>
    </row>
    <row r="134" spans="1:42" x14ac:dyDescent="0.2">
      <c r="A134">
        <v>2002</v>
      </c>
      <c r="B134">
        <v>7</v>
      </c>
      <c r="C134">
        <v>232</v>
      </c>
      <c r="D134" t="s">
        <v>110</v>
      </c>
      <c r="E134" t="s">
        <v>183</v>
      </c>
      <c r="F134" t="s">
        <v>69</v>
      </c>
      <c r="G134">
        <v>23</v>
      </c>
      <c r="H134">
        <v>0</v>
      </c>
      <c r="I134">
        <v>0</v>
      </c>
      <c r="J134">
        <v>0</v>
      </c>
      <c r="K134">
        <v>0</v>
      </c>
      <c r="L134" s="1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 s="1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 t="s">
        <v>66</v>
      </c>
      <c r="Z134" t="s">
        <v>237</v>
      </c>
    </row>
    <row r="135" spans="1:42" x14ac:dyDescent="0.2">
      <c r="A135">
        <v>2002</v>
      </c>
      <c r="B135">
        <v>1</v>
      </c>
      <c r="C135">
        <v>32</v>
      </c>
      <c r="D135" t="s">
        <v>48</v>
      </c>
      <c r="E135" t="s">
        <v>175</v>
      </c>
      <c r="F135" t="s">
        <v>69</v>
      </c>
      <c r="G135">
        <v>23</v>
      </c>
      <c r="H135">
        <v>0</v>
      </c>
      <c r="I135">
        <v>0</v>
      </c>
      <c r="J135">
        <v>10</v>
      </c>
      <c r="K135">
        <v>14</v>
      </c>
      <c r="L135" s="1">
        <f>J135/(J135+K135)</f>
        <v>0.41666666666666669</v>
      </c>
      <c r="M135">
        <v>14</v>
      </c>
      <c r="N135">
        <v>13</v>
      </c>
      <c r="O135">
        <v>37</v>
      </c>
      <c r="P135">
        <v>511</v>
      </c>
      <c r="Q135">
        <v>913</v>
      </c>
      <c r="R135" s="1">
        <f>P135/Q135</f>
        <v>0.55969331872946326</v>
      </c>
      <c r="S135">
        <v>5930</v>
      </c>
      <c r="T135">
        <v>35</v>
      </c>
      <c r="U135">
        <v>30</v>
      </c>
      <c r="V135">
        <v>47</v>
      </c>
      <c r="W135">
        <v>89</v>
      </c>
      <c r="X135">
        <v>2</v>
      </c>
      <c r="Y135" t="s">
        <v>83</v>
      </c>
      <c r="Z135" t="s">
        <v>237</v>
      </c>
      <c r="AA135">
        <v>35</v>
      </c>
      <c r="AB135">
        <v>798</v>
      </c>
      <c r="AC135">
        <v>1355</v>
      </c>
      <c r="AD135" s="1">
        <f>AB135/AC135</f>
        <v>0.58892988929889301</v>
      </c>
      <c r="AE135">
        <v>9305</v>
      </c>
      <c r="AF135" s="1">
        <f>AE135/AC135</f>
        <v>6.8671586715867159</v>
      </c>
      <c r="AG135" s="2">
        <v>72</v>
      </c>
      <c r="AH135" s="2">
        <v>51</v>
      </c>
      <c r="AI135" s="1">
        <f>AH135/AC135</f>
        <v>3.7638376383763834E-2</v>
      </c>
      <c r="AJ135" s="2">
        <v>152</v>
      </c>
      <c r="AK135" s="2">
        <v>-128</v>
      </c>
      <c r="AL135" s="2">
        <v>4</v>
      </c>
    </row>
    <row r="136" spans="1:42" x14ac:dyDescent="0.2">
      <c r="A136">
        <v>2000</v>
      </c>
      <c r="B136">
        <v>3</v>
      </c>
      <c r="C136">
        <v>75</v>
      </c>
      <c r="D136" t="s">
        <v>100</v>
      </c>
      <c r="E136" t="s">
        <v>88</v>
      </c>
      <c r="F136" t="s">
        <v>69</v>
      </c>
      <c r="G136">
        <v>23</v>
      </c>
      <c r="H136">
        <v>0</v>
      </c>
      <c r="I136">
        <v>0</v>
      </c>
      <c r="J136">
        <v>4</v>
      </c>
      <c r="K136">
        <v>8</v>
      </c>
      <c r="L136" s="1">
        <f>J136/(J136+K136)</f>
        <v>0.33333333333333331</v>
      </c>
      <c r="M136">
        <v>9</v>
      </c>
      <c r="N136">
        <v>3</v>
      </c>
      <c r="O136">
        <v>31</v>
      </c>
      <c r="P136">
        <v>286</v>
      </c>
      <c r="Q136">
        <v>500</v>
      </c>
      <c r="R136" s="1">
        <f>P136/Q136</f>
        <v>0.57199999999999995</v>
      </c>
      <c r="S136">
        <v>3179</v>
      </c>
      <c r="T136">
        <v>21</v>
      </c>
      <c r="U136">
        <v>14</v>
      </c>
      <c r="V136">
        <v>33</v>
      </c>
      <c r="W136">
        <v>25</v>
      </c>
      <c r="X136">
        <v>0</v>
      </c>
      <c r="Y136" t="s">
        <v>72</v>
      </c>
      <c r="Z136" t="s">
        <v>237</v>
      </c>
      <c r="AA136">
        <v>43</v>
      </c>
      <c r="AB136">
        <v>1031</v>
      </c>
      <c r="AC136">
        <v>1679</v>
      </c>
      <c r="AD136" s="1">
        <f>AB136/AC136</f>
        <v>0.61405598570577724</v>
      </c>
      <c r="AE136">
        <v>12541</v>
      </c>
      <c r="AF136" s="1">
        <f>AE136/AC136</f>
        <v>7.4693269803454436</v>
      </c>
      <c r="AG136" s="2">
        <v>84</v>
      </c>
      <c r="AH136" s="2">
        <v>51</v>
      </c>
      <c r="AI136" s="1">
        <f>AH136/AC136</f>
        <v>3.0375223347230494E-2</v>
      </c>
      <c r="AJ136" s="2">
        <v>167</v>
      </c>
      <c r="AK136" s="2">
        <v>-412</v>
      </c>
      <c r="AL136" s="2">
        <v>3</v>
      </c>
    </row>
    <row r="137" spans="1:42" x14ac:dyDescent="0.2">
      <c r="A137">
        <v>2020</v>
      </c>
      <c r="B137">
        <v>7</v>
      </c>
      <c r="C137">
        <v>231</v>
      </c>
      <c r="D137" t="s">
        <v>109</v>
      </c>
      <c r="E137" t="s">
        <v>518</v>
      </c>
      <c r="F137" t="s">
        <v>69</v>
      </c>
      <c r="G137">
        <v>23</v>
      </c>
      <c r="H137">
        <v>0</v>
      </c>
      <c r="I137">
        <v>0</v>
      </c>
      <c r="J137">
        <v>0</v>
      </c>
      <c r="K137">
        <v>1</v>
      </c>
      <c r="L137" s="1">
        <f>J137/(J137+K137)</f>
        <v>0</v>
      </c>
      <c r="M137">
        <v>1</v>
      </c>
      <c r="N137">
        <v>1</v>
      </c>
      <c r="O137">
        <v>3</v>
      </c>
      <c r="P137">
        <v>23</v>
      </c>
      <c r="Q137">
        <v>43</v>
      </c>
      <c r="R137" s="1">
        <f>P137/Q137</f>
        <v>0.53488372093023251</v>
      </c>
      <c r="S137">
        <v>219</v>
      </c>
      <c r="T137">
        <v>0</v>
      </c>
      <c r="U137">
        <v>0</v>
      </c>
      <c r="V137">
        <v>6</v>
      </c>
      <c r="W137">
        <v>22</v>
      </c>
      <c r="X137">
        <v>0</v>
      </c>
      <c r="Y137" t="s">
        <v>79</v>
      </c>
      <c r="Z137" t="s">
        <v>330</v>
      </c>
      <c r="AM137">
        <v>3</v>
      </c>
      <c r="AN137" s="11">
        <v>0.81459999999999999</v>
      </c>
      <c r="AO137">
        <v>2015</v>
      </c>
      <c r="AP137">
        <v>106</v>
      </c>
    </row>
    <row r="138" spans="1:42" x14ac:dyDescent="0.2">
      <c r="A138">
        <v>2018</v>
      </c>
      <c r="B138">
        <v>4</v>
      </c>
      <c r="C138">
        <v>108</v>
      </c>
      <c r="D138" t="s">
        <v>148</v>
      </c>
      <c r="E138" t="s">
        <v>486</v>
      </c>
      <c r="F138" t="s">
        <v>69</v>
      </c>
      <c r="G138">
        <v>23</v>
      </c>
      <c r="H138">
        <v>0</v>
      </c>
      <c r="I138">
        <v>0</v>
      </c>
      <c r="J138">
        <v>0</v>
      </c>
      <c r="K138">
        <v>0</v>
      </c>
      <c r="L138" s="1">
        <v>0</v>
      </c>
      <c r="M138">
        <v>0</v>
      </c>
      <c r="N138">
        <v>0</v>
      </c>
      <c r="O138">
        <v>2</v>
      </c>
      <c r="P138">
        <v>0</v>
      </c>
      <c r="Q138">
        <v>5</v>
      </c>
      <c r="R138" s="1">
        <f>P138/Q138</f>
        <v>0</v>
      </c>
      <c r="S138">
        <v>0</v>
      </c>
      <c r="T138">
        <v>0</v>
      </c>
      <c r="U138">
        <v>1</v>
      </c>
      <c r="V138">
        <v>1</v>
      </c>
      <c r="W138">
        <v>-2</v>
      </c>
      <c r="X138">
        <v>0</v>
      </c>
      <c r="Y138" t="s">
        <v>85</v>
      </c>
      <c r="Z138" t="s">
        <v>330</v>
      </c>
      <c r="AM138" s="2"/>
    </row>
    <row r="139" spans="1:42" x14ac:dyDescent="0.2">
      <c r="A139">
        <v>2008</v>
      </c>
      <c r="B139">
        <v>1</v>
      </c>
      <c r="C139">
        <v>18</v>
      </c>
      <c r="D139" t="s">
        <v>100</v>
      </c>
      <c r="E139" t="s">
        <v>318</v>
      </c>
      <c r="F139" t="s">
        <v>69</v>
      </c>
      <c r="G139">
        <v>23</v>
      </c>
      <c r="H139">
        <v>0</v>
      </c>
      <c r="I139">
        <v>0</v>
      </c>
      <c r="J139">
        <v>98</v>
      </c>
      <c r="K139">
        <v>77</v>
      </c>
      <c r="L139" s="1">
        <f>J139/(J139+K139)</f>
        <v>0.56000000000000005</v>
      </c>
      <c r="M139">
        <v>92</v>
      </c>
      <c r="N139">
        <v>89</v>
      </c>
      <c r="O139">
        <v>176</v>
      </c>
      <c r="P139">
        <v>3744</v>
      </c>
      <c r="Q139">
        <v>6066</v>
      </c>
      <c r="R139" s="1">
        <f>P139/Q139</f>
        <v>0.6172106824925816</v>
      </c>
      <c r="S139">
        <v>40931</v>
      </c>
      <c r="T139">
        <v>224</v>
      </c>
      <c r="U139">
        <v>144</v>
      </c>
      <c r="V139">
        <v>363</v>
      </c>
      <c r="W139">
        <v>853</v>
      </c>
      <c r="X139">
        <v>16</v>
      </c>
      <c r="Y139" t="s">
        <v>166</v>
      </c>
      <c r="Z139" t="s">
        <v>330</v>
      </c>
      <c r="AB139">
        <v>596</v>
      </c>
      <c r="AC139">
        <v>942</v>
      </c>
      <c r="AD139" s="1">
        <f>AB139/AC139</f>
        <v>0.63269639065817407</v>
      </c>
      <c r="AE139">
        <v>7057</v>
      </c>
      <c r="AF139" s="1">
        <f>AE139/AC139</f>
        <v>7.4915074309978769</v>
      </c>
      <c r="AG139" s="2">
        <v>41</v>
      </c>
      <c r="AH139" s="2">
        <v>15</v>
      </c>
      <c r="AI139" s="1">
        <f>AH139/AC139</f>
        <v>1.5923566878980892E-2</v>
      </c>
      <c r="AJ139" s="2">
        <v>153</v>
      </c>
      <c r="AK139" s="2">
        <v>76</v>
      </c>
      <c r="AL139" s="2">
        <v>9</v>
      </c>
    </row>
    <row r="140" spans="1:42" x14ac:dyDescent="0.2">
      <c r="A140">
        <v>2001</v>
      </c>
      <c r="B140">
        <v>8</v>
      </c>
      <c r="C140">
        <v>300</v>
      </c>
      <c r="D140" t="s">
        <v>10</v>
      </c>
      <c r="E140" t="s">
        <v>156</v>
      </c>
      <c r="F140" t="s">
        <v>69</v>
      </c>
      <c r="G140">
        <v>23</v>
      </c>
      <c r="H140">
        <v>0</v>
      </c>
      <c r="I140">
        <v>0</v>
      </c>
      <c r="J140">
        <v>0</v>
      </c>
      <c r="K140">
        <v>0</v>
      </c>
      <c r="L140" s="1">
        <v>0</v>
      </c>
      <c r="O140">
        <v>12</v>
      </c>
      <c r="P140">
        <v>0</v>
      </c>
      <c r="Q140">
        <v>0</v>
      </c>
      <c r="R140" s="1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 t="s">
        <v>159</v>
      </c>
      <c r="Z140" t="s">
        <v>253</v>
      </c>
    </row>
    <row r="141" spans="1:42" x14ac:dyDescent="0.2">
      <c r="A141">
        <v>2021</v>
      </c>
      <c r="B141">
        <v>4</v>
      </c>
      <c r="C141">
        <v>133</v>
      </c>
      <c r="D141" t="s">
        <v>101</v>
      </c>
      <c r="E141" t="s">
        <v>529</v>
      </c>
      <c r="F141" t="s">
        <v>69</v>
      </c>
      <c r="G141">
        <v>23</v>
      </c>
      <c r="H141">
        <v>0</v>
      </c>
      <c r="I141">
        <v>0</v>
      </c>
      <c r="J141">
        <v>0</v>
      </c>
      <c r="K141">
        <v>0</v>
      </c>
      <c r="L141" s="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 s="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 t="s">
        <v>77</v>
      </c>
      <c r="Z141" t="s">
        <v>255</v>
      </c>
      <c r="AA141">
        <v>45</v>
      </c>
      <c r="AB141">
        <v>728</v>
      </c>
      <c r="AC141">
        <v>1141</v>
      </c>
      <c r="AD141" s="1">
        <f>AB141/AC141</f>
        <v>0.6380368098159509</v>
      </c>
      <c r="AE141">
        <v>8948</v>
      </c>
      <c r="AF141" s="1">
        <f>AE141/AC141</f>
        <v>7.8422436459246274</v>
      </c>
      <c r="AG141" s="2">
        <v>72</v>
      </c>
      <c r="AH141" s="2">
        <v>20</v>
      </c>
      <c r="AI141" s="1">
        <f>AH141/AC141</f>
        <v>1.7528483786152498E-2</v>
      </c>
      <c r="AJ141" s="2">
        <v>361</v>
      </c>
      <c r="AK141" s="2">
        <v>1517</v>
      </c>
      <c r="AL141" s="2">
        <v>17</v>
      </c>
      <c r="AM141" s="2">
        <v>3</v>
      </c>
      <c r="AN141" s="11">
        <v>0.86809999999999998</v>
      </c>
      <c r="AO141" s="2">
        <v>2016</v>
      </c>
      <c r="AP141" s="2">
        <v>35</v>
      </c>
    </row>
    <row r="142" spans="1:42" x14ac:dyDescent="0.2">
      <c r="A142">
        <v>2021</v>
      </c>
      <c r="B142">
        <v>1</v>
      </c>
      <c r="C142">
        <v>2</v>
      </c>
      <c r="D142" t="s">
        <v>10</v>
      </c>
      <c r="E142" t="s">
        <v>522</v>
      </c>
      <c r="F142" t="s">
        <v>69</v>
      </c>
      <c r="G142">
        <v>22</v>
      </c>
      <c r="H142">
        <v>0</v>
      </c>
      <c r="I142">
        <v>0</v>
      </c>
      <c r="J142">
        <v>0</v>
      </c>
      <c r="K142">
        <v>2</v>
      </c>
      <c r="L142" s="1">
        <v>0</v>
      </c>
      <c r="M142">
        <v>0</v>
      </c>
      <c r="N142">
        <v>0</v>
      </c>
      <c r="O142">
        <v>2</v>
      </c>
      <c r="P142">
        <v>39</v>
      </c>
      <c r="Q142">
        <v>70</v>
      </c>
      <c r="R142" s="1">
        <f t="shared" ref="R142:R149" si="15">P142/Q142</f>
        <v>0.55714285714285716</v>
      </c>
      <c r="S142">
        <v>468</v>
      </c>
      <c r="T142">
        <v>2</v>
      </c>
      <c r="U142">
        <v>5</v>
      </c>
      <c r="V142">
        <v>3</v>
      </c>
      <c r="W142">
        <v>19</v>
      </c>
      <c r="X142">
        <v>0</v>
      </c>
      <c r="Y142" t="s">
        <v>46</v>
      </c>
      <c r="Z142" t="s">
        <v>255</v>
      </c>
      <c r="AA142">
        <v>30</v>
      </c>
      <c r="AB142">
        <v>566</v>
      </c>
      <c r="AC142">
        <v>837</v>
      </c>
      <c r="AD142" s="1">
        <f>AB142/AC142</f>
        <v>0.67622461170848269</v>
      </c>
      <c r="AE142">
        <v>7652</v>
      </c>
      <c r="AF142" s="1">
        <f>AE142/AC142</f>
        <v>9.1421744324970131</v>
      </c>
      <c r="AG142" s="2">
        <v>56</v>
      </c>
      <c r="AH142" s="2">
        <v>15</v>
      </c>
      <c r="AI142" s="1">
        <f>AH142/AC142</f>
        <v>1.7921146953405017E-2</v>
      </c>
      <c r="AJ142" s="2">
        <v>212</v>
      </c>
      <c r="AK142" s="2">
        <v>642</v>
      </c>
      <c r="AL142" s="2">
        <v>15</v>
      </c>
    </row>
    <row r="143" spans="1:42" x14ac:dyDescent="0.2">
      <c r="A143">
        <v>2017</v>
      </c>
      <c r="B143">
        <v>2</v>
      </c>
      <c r="C143">
        <v>52</v>
      </c>
      <c r="D143" t="s">
        <v>102</v>
      </c>
      <c r="E143" t="s">
        <v>470</v>
      </c>
      <c r="F143" t="s">
        <v>69</v>
      </c>
      <c r="G143">
        <v>21</v>
      </c>
      <c r="H143">
        <v>0</v>
      </c>
      <c r="I143">
        <v>0</v>
      </c>
      <c r="J143">
        <v>0</v>
      </c>
      <c r="K143">
        <v>15</v>
      </c>
      <c r="L143" s="1">
        <f t="shared" ref="L143:L149" si="16">J143/(J143+K143)</f>
        <v>0</v>
      </c>
      <c r="M143">
        <v>6</v>
      </c>
      <c r="N143">
        <v>5</v>
      </c>
      <c r="O143">
        <v>18</v>
      </c>
      <c r="P143">
        <v>275</v>
      </c>
      <c r="Q143">
        <v>518</v>
      </c>
      <c r="R143" s="1">
        <f t="shared" si="15"/>
        <v>0.53088803088803094</v>
      </c>
      <c r="S143">
        <v>3081</v>
      </c>
      <c r="T143">
        <v>11</v>
      </c>
      <c r="U143">
        <v>24</v>
      </c>
      <c r="V143">
        <v>82</v>
      </c>
      <c r="W143">
        <v>458</v>
      </c>
      <c r="X143">
        <v>5</v>
      </c>
      <c r="Y143" t="s">
        <v>77</v>
      </c>
      <c r="Z143" t="s">
        <v>255</v>
      </c>
      <c r="AA143">
        <v>25</v>
      </c>
      <c r="AB143">
        <v>422</v>
      </c>
      <c r="AC143">
        <v>695</v>
      </c>
      <c r="AD143" s="1">
        <f>AB143/AC143</f>
        <v>0.60719424460431659</v>
      </c>
      <c r="AE143">
        <v>5808</v>
      </c>
      <c r="AF143" s="1">
        <f>AE143/AC143</f>
        <v>8.3568345323741013</v>
      </c>
      <c r="AG143" s="2">
        <v>47</v>
      </c>
      <c r="AH143" s="2">
        <v>19</v>
      </c>
      <c r="AI143" s="1">
        <f>AH143/AC143</f>
        <v>2.7338129496402876E-2</v>
      </c>
      <c r="AJ143" s="2">
        <v>264</v>
      </c>
      <c r="AK143" s="2">
        <v>997</v>
      </c>
      <c r="AL143" s="2">
        <v>18</v>
      </c>
      <c r="AM143" s="2"/>
    </row>
    <row r="144" spans="1:42" x14ac:dyDescent="0.2">
      <c r="A144">
        <v>2017</v>
      </c>
      <c r="B144">
        <v>8</v>
      </c>
      <c r="C144">
        <v>300</v>
      </c>
      <c r="D144" t="s">
        <v>154</v>
      </c>
      <c r="E144" t="s">
        <v>477</v>
      </c>
      <c r="F144" t="s">
        <v>69</v>
      </c>
      <c r="G144">
        <v>27</v>
      </c>
      <c r="H144">
        <v>0</v>
      </c>
      <c r="I144">
        <v>0</v>
      </c>
      <c r="J144">
        <v>4</v>
      </c>
      <c r="K144">
        <v>1</v>
      </c>
      <c r="L144" s="1">
        <f t="shared" si="16"/>
        <v>0.8</v>
      </c>
      <c r="O144">
        <v>56</v>
      </c>
      <c r="P144">
        <v>95</v>
      </c>
      <c r="Q144">
        <v>135</v>
      </c>
      <c r="R144" s="1">
        <f t="shared" si="15"/>
        <v>0.70370370370370372</v>
      </c>
      <c r="S144">
        <v>1050</v>
      </c>
      <c r="T144">
        <v>4</v>
      </c>
      <c r="U144">
        <v>3</v>
      </c>
      <c r="V144">
        <v>161</v>
      </c>
      <c r="W144">
        <v>858</v>
      </c>
      <c r="X144">
        <v>12</v>
      </c>
      <c r="Y144" t="s">
        <v>46</v>
      </c>
      <c r="Z144" t="s">
        <v>255</v>
      </c>
    </row>
    <row r="145" spans="1:38" x14ac:dyDescent="0.2">
      <c r="A145">
        <v>2010</v>
      </c>
      <c r="B145">
        <v>2</v>
      </c>
      <c r="C145">
        <v>48</v>
      </c>
      <c r="D145" t="s">
        <v>147</v>
      </c>
      <c r="E145" t="s">
        <v>355</v>
      </c>
      <c r="F145" t="s">
        <v>69</v>
      </c>
      <c r="G145">
        <v>22</v>
      </c>
      <c r="H145">
        <v>0</v>
      </c>
      <c r="I145">
        <v>0</v>
      </c>
      <c r="J145">
        <v>1</v>
      </c>
      <c r="K145">
        <v>13</v>
      </c>
      <c r="L145" s="1">
        <f t="shared" si="16"/>
        <v>7.1428571428571425E-2</v>
      </c>
      <c r="M145">
        <v>3</v>
      </c>
      <c r="N145">
        <v>0</v>
      </c>
      <c r="O145">
        <v>21</v>
      </c>
      <c r="P145">
        <v>255</v>
      </c>
      <c r="Q145">
        <v>472</v>
      </c>
      <c r="R145" s="1">
        <f t="shared" si="15"/>
        <v>0.5402542372881356</v>
      </c>
      <c r="S145">
        <v>2520</v>
      </c>
      <c r="T145">
        <v>7</v>
      </c>
      <c r="U145">
        <v>14</v>
      </c>
      <c r="V145">
        <v>37</v>
      </c>
      <c r="W145">
        <v>102</v>
      </c>
      <c r="X145">
        <v>0</v>
      </c>
      <c r="Y145" t="s">
        <v>77</v>
      </c>
      <c r="Z145" t="s">
        <v>255</v>
      </c>
      <c r="AA145">
        <v>35</v>
      </c>
      <c r="AB145">
        <v>695</v>
      </c>
      <c r="AC145">
        <v>1110</v>
      </c>
      <c r="AD145" s="1">
        <f>AB145/AC145</f>
        <v>0.62612612612612617</v>
      </c>
      <c r="AE145">
        <v>8148</v>
      </c>
      <c r="AF145" s="1">
        <f>AE145/AC145</f>
        <v>7.3405405405405402</v>
      </c>
      <c r="AG145" s="2">
        <v>60</v>
      </c>
      <c r="AH145" s="2">
        <v>27</v>
      </c>
      <c r="AI145" s="1">
        <f>AH145/AC145</f>
        <v>2.4324324324324326E-2</v>
      </c>
      <c r="AJ145" s="2">
        <v>175</v>
      </c>
      <c r="AK145" s="2">
        <v>-355</v>
      </c>
      <c r="AL145" s="2">
        <v>5</v>
      </c>
    </row>
    <row r="146" spans="1:38" x14ac:dyDescent="0.2">
      <c r="A146">
        <v>2007</v>
      </c>
      <c r="B146">
        <v>1</v>
      </c>
      <c r="C146">
        <v>22</v>
      </c>
      <c r="D146" t="s">
        <v>102</v>
      </c>
      <c r="E146" t="s">
        <v>298</v>
      </c>
      <c r="F146" t="s">
        <v>69</v>
      </c>
      <c r="G146">
        <v>22</v>
      </c>
      <c r="H146">
        <v>0</v>
      </c>
      <c r="I146">
        <v>0</v>
      </c>
      <c r="J146">
        <v>4</v>
      </c>
      <c r="K146">
        <v>16</v>
      </c>
      <c r="L146" s="1">
        <f t="shared" si="16"/>
        <v>0.2</v>
      </c>
      <c r="M146">
        <v>2</v>
      </c>
      <c r="N146">
        <v>3</v>
      </c>
      <c r="O146">
        <v>24</v>
      </c>
      <c r="P146">
        <v>296</v>
      </c>
      <c r="Q146">
        <v>550</v>
      </c>
      <c r="R146" s="1">
        <f t="shared" si="15"/>
        <v>0.53818181818181821</v>
      </c>
      <c r="S146">
        <v>3043</v>
      </c>
      <c r="T146">
        <v>12</v>
      </c>
      <c r="U146">
        <v>17</v>
      </c>
      <c r="V146">
        <v>44</v>
      </c>
      <c r="W146">
        <v>185</v>
      </c>
      <c r="X146">
        <v>1</v>
      </c>
      <c r="Y146" t="s">
        <v>77</v>
      </c>
      <c r="Z146" t="s">
        <v>255</v>
      </c>
      <c r="AA146">
        <v>49</v>
      </c>
      <c r="AB146">
        <v>929</v>
      </c>
      <c r="AC146">
        <v>1602</v>
      </c>
      <c r="AD146" s="1">
        <f>AB146/AC146</f>
        <v>0.57990012484394504</v>
      </c>
      <c r="AE146">
        <v>11762</v>
      </c>
      <c r="AF146" s="1">
        <f>AE146/AC146</f>
        <v>7.3420724094881402</v>
      </c>
      <c r="AG146" s="2">
        <v>95</v>
      </c>
      <c r="AH146" s="2">
        <v>39</v>
      </c>
      <c r="AI146" s="1">
        <f>AH146/AC146</f>
        <v>2.4344569288389514E-2</v>
      </c>
      <c r="AJ146" s="2">
        <v>254</v>
      </c>
      <c r="AK146" s="2">
        <v>182</v>
      </c>
      <c r="AL146" s="2">
        <v>6</v>
      </c>
    </row>
    <row r="147" spans="1:38" x14ac:dyDescent="0.2">
      <c r="A147">
        <v>2000</v>
      </c>
      <c r="B147">
        <v>7</v>
      </c>
      <c r="C147">
        <v>214</v>
      </c>
      <c r="D147" t="s">
        <v>105</v>
      </c>
      <c r="E147" t="s">
        <v>95</v>
      </c>
      <c r="F147" t="s">
        <v>69</v>
      </c>
      <c r="G147">
        <v>23</v>
      </c>
      <c r="H147">
        <v>0</v>
      </c>
      <c r="I147">
        <v>0</v>
      </c>
      <c r="J147">
        <v>0</v>
      </c>
      <c r="K147">
        <v>1</v>
      </c>
      <c r="L147" s="1">
        <f t="shared" si="16"/>
        <v>0</v>
      </c>
      <c r="M147">
        <v>0</v>
      </c>
      <c r="N147">
        <v>0</v>
      </c>
      <c r="O147">
        <v>5</v>
      </c>
      <c r="P147">
        <v>11</v>
      </c>
      <c r="Q147">
        <v>22</v>
      </c>
      <c r="R147" s="1">
        <f t="shared" si="15"/>
        <v>0.5</v>
      </c>
      <c r="S147">
        <v>114</v>
      </c>
      <c r="T147">
        <v>0</v>
      </c>
      <c r="U147">
        <v>1</v>
      </c>
      <c r="V147">
        <v>7</v>
      </c>
      <c r="W147">
        <v>15</v>
      </c>
      <c r="X147">
        <v>0</v>
      </c>
      <c r="Y147" t="s">
        <v>77</v>
      </c>
      <c r="Z147" t="s">
        <v>255</v>
      </c>
    </row>
    <row r="148" spans="1:38" x14ac:dyDescent="0.2">
      <c r="A148">
        <v>2000</v>
      </c>
      <c r="B148">
        <v>7</v>
      </c>
      <c r="C148">
        <v>212</v>
      </c>
      <c r="D148" t="s">
        <v>231</v>
      </c>
      <c r="E148" t="s">
        <v>94</v>
      </c>
      <c r="F148" t="s">
        <v>69</v>
      </c>
      <c r="G148">
        <v>23</v>
      </c>
      <c r="H148">
        <v>0</v>
      </c>
      <c r="I148">
        <v>0</v>
      </c>
      <c r="J148">
        <v>5</v>
      </c>
      <c r="K148">
        <v>13</v>
      </c>
      <c r="L148" s="1">
        <f t="shared" si="16"/>
        <v>0.27777777777777779</v>
      </c>
      <c r="M148">
        <v>12</v>
      </c>
      <c r="N148">
        <v>10</v>
      </c>
      <c r="O148">
        <v>40</v>
      </c>
      <c r="P148">
        <v>432</v>
      </c>
      <c r="Q148">
        <v>714</v>
      </c>
      <c r="R148" s="1">
        <f t="shared" si="15"/>
        <v>0.60504201680672265</v>
      </c>
      <c r="S148">
        <v>4853</v>
      </c>
      <c r="T148">
        <v>31</v>
      </c>
      <c r="U148">
        <v>23</v>
      </c>
      <c r="V148">
        <v>45</v>
      </c>
      <c r="W148">
        <v>77</v>
      </c>
      <c r="X148">
        <v>0</v>
      </c>
      <c r="Y148" t="s">
        <v>76</v>
      </c>
      <c r="Z148" t="s">
        <v>255</v>
      </c>
      <c r="AA148">
        <v>33</v>
      </c>
      <c r="AB148">
        <v>1015</v>
      </c>
      <c r="AC148">
        <v>1552</v>
      </c>
      <c r="AD148" s="1">
        <f>AB148/AC148</f>
        <v>0.65399484536082475</v>
      </c>
      <c r="AE148">
        <v>12746</v>
      </c>
      <c r="AF148" s="1">
        <f>AE148/AC148</f>
        <v>8.2126288659793811</v>
      </c>
      <c r="AG148" s="2">
        <v>115</v>
      </c>
      <c r="AH148" s="2">
        <v>35</v>
      </c>
      <c r="AI148" s="1">
        <f>AH148/AC148</f>
        <v>2.2551546391752577E-2</v>
      </c>
      <c r="AJ148" s="2">
        <v>153</v>
      </c>
      <c r="AK148" s="2">
        <v>-103</v>
      </c>
      <c r="AL148" s="2">
        <v>2</v>
      </c>
    </row>
    <row r="149" spans="1:38" x14ac:dyDescent="0.2">
      <c r="A149">
        <v>2002</v>
      </c>
      <c r="B149">
        <v>6</v>
      </c>
      <c r="C149">
        <v>186</v>
      </c>
      <c r="D149" t="s">
        <v>101</v>
      </c>
      <c r="E149" t="s">
        <v>182</v>
      </c>
      <c r="F149" t="s">
        <v>69</v>
      </c>
      <c r="G149">
        <v>23</v>
      </c>
      <c r="H149">
        <v>0</v>
      </c>
      <c r="I149">
        <v>0</v>
      </c>
      <c r="J149">
        <v>2</v>
      </c>
      <c r="K149">
        <v>6</v>
      </c>
      <c r="L149" s="1">
        <f t="shared" si="16"/>
        <v>0.25</v>
      </c>
      <c r="M149">
        <v>6</v>
      </c>
      <c r="O149">
        <v>17</v>
      </c>
      <c r="P149">
        <v>145</v>
      </c>
      <c r="Q149">
        <v>257</v>
      </c>
      <c r="R149" s="1">
        <f t="shared" si="15"/>
        <v>0.56420233463035019</v>
      </c>
      <c r="S149">
        <v>1866</v>
      </c>
      <c r="T149">
        <v>9</v>
      </c>
      <c r="U149">
        <v>13</v>
      </c>
      <c r="V149">
        <v>39</v>
      </c>
      <c r="W149">
        <v>145</v>
      </c>
      <c r="X149">
        <v>0</v>
      </c>
      <c r="Y149" t="s">
        <v>131</v>
      </c>
      <c r="Z149" t="s">
        <v>248</v>
      </c>
      <c r="AB149">
        <v>669</v>
      </c>
      <c r="AC149">
        <v>1070</v>
      </c>
      <c r="AD149" s="1">
        <f>AB149/AC149</f>
        <v>0.62523364485981303</v>
      </c>
      <c r="AE149">
        <v>10745</v>
      </c>
      <c r="AF149" s="1">
        <f>AE149/AC149</f>
        <v>10.042056074766355</v>
      </c>
      <c r="AG149" s="2">
        <v>96</v>
      </c>
      <c r="AH149" s="2">
        <v>41</v>
      </c>
      <c r="AI149" s="1">
        <f>AH149/AC149</f>
        <v>3.8317757009345796E-2</v>
      </c>
    </row>
    <row r="150" spans="1:38" x14ac:dyDescent="0.2">
      <c r="A150">
        <v>2002</v>
      </c>
      <c r="B150">
        <v>7</v>
      </c>
      <c r="C150">
        <v>216</v>
      </c>
      <c r="D150" t="s">
        <v>104</v>
      </c>
      <c r="E150" t="s">
        <v>169</v>
      </c>
      <c r="F150" t="s">
        <v>69</v>
      </c>
      <c r="H150">
        <v>0</v>
      </c>
      <c r="I150">
        <v>0</v>
      </c>
      <c r="J150">
        <v>0</v>
      </c>
      <c r="K150">
        <v>0</v>
      </c>
      <c r="L150" s="1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 s="1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 t="s">
        <v>170</v>
      </c>
      <c r="Z150" t="s">
        <v>249</v>
      </c>
    </row>
    <row r="151" spans="1:38" x14ac:dyDescent="0.2">
      <c r="A151">
        <v>2000</v>
      </c>
      <c r="B151">
        <v>3</v>
      </c>
      <c r="C151">
        <v>65</v>
      </c>
      <c r="D151" t="s">
        <v>231</v>
      </c>
      <c r="E151" t="s">
        <v>70</v>
      </c>
      <c r="F151" t="s">
        <v>69</v>
      </c>
      <c r="H151">
        <v>0</v>
      </c>
      <c r="I151">
        <v>0</v>
      </c>
      <c r="J151">
        <v>0</v>
      </c>
      <c r="K151">
        <v>0</v>
      </c>
      <c r="L151" s="1">
        <v>0</v>
      </c>
      <c r="O151">
        <v>0</v>
      </c>
      <c r="P151">
        <v>0</v>
      </c>
      <c r="Q151">
        <v>0</v>
      </c>
      <c r="R151" s="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 t="s">
        <v>71</v>
      </c>
      <c r="Z151" t="s">
        <v>249</v>
      </c>
    </row>
    <row r="152" spans="1:38" x14ac:dyDescent="0.2">
      <c r="A152">
        <v>2005</v>
      </c>
      <c r="B152">
        <v>7</v>
      </c>
      <c r="C152">
        <v>250</v>
      </c>
      <c r="D152" t="s">
        <v>185</v>
      </c>
      <c r="E152" t="s">
        <v>273</v>
      </c>
      <c r="F152" t="s">
        <v>69</v>
      </c>
      <c r="G152">
        <v>22</v>
      </c>
      <c r="H152">
        <v>0</v>
      </c>
      <c r="I152">
        <v>0</v>
      </c>
      <c r="J152">
        <v>59</v>
      </c>
      <c r="K152">
        <v>87</v>
      </c>
      <c r="L152" s="1">
        <f>J152/(J152+K152)</f>
        <v>0.4041095890410959</v>
      </c>
      <c r="M152">
        <v>78</v>
      </c>
      <c r="N152">
        <v>1</v>
      </c>
      <c r="O152">
        <v>166</v>
      </c>
      <c r="P152">
        <v>3072</v>
      </c>
      <c r="Q152">
        <v>5060</v>
      </c>
      <c r="R152" s="1">
        <f>P152/Q152</f>
        <v>0.6071146245059289</v>
      </c>
      <c r="S152">
        <v>34990</v>
      </c>
      <c r="T152">
        <v>223</v>
      </c>
      <c r="U152">
        <v>169</v>
      </c>
      <c r="V152">
        <v>575</v>
      </c>
      <c r="W152">
        <v>2623</v>
      </c>
      <c r="X152">
        <v>21</v>
      </c>
      <c r="Y152" t="s">
        <v>67</v>
      </c>
      <c r="Z152" t="s">
        <v>276</v>
      </c>
      <c r="AA152">
        <v>30</v>
      </c>
      <c r="AB152">
        <v>384</v>
      </c>
      <c r="AC152">
        <v>641</v>
      </c>
      <c r="AD152" s="1">
        <f>AB152/AC152</f>
        <v>0.59906396255850236</v>
      </c>
      <c r="AE152">
        <v>5234</v>
      </c>
      <c r="AF152" s="1">
        <f>AE152/AC152</f>
        <v>8.1653666146645865</v>
      </c>
      <c r="AG152" s="2">
        <v>39</v>
      </c>
      <c r="AH152" s="2">
        <v>15</v>
      </c>
      <c r="AI152" s="1">
        <f>AH152/AC152</f>
        <v>2.3400936037441498E-2</v>
      </c>
      <c r="AJ152" s="2">
        <v>365</v>
      </c>
      <c r="AK152" s="2">
        <v>1487</v>
      </c>
      <c r="AL152" s="2">
        <v>16</v>
      </c>
    </row>
    <row r="153" spans="1:38" x14ac:dyDescent="0.2">
      <c r="A153">
        <v>2009</v>
      </c>
      <c r="B153">
        <v>6</v>
      </c>
      <c r="C153">
        <v>196</v>
      </c>
      <c r="D153" t="s">
        <v>185</v>
      </c>
      <c r="E153" t="s">
        <v>342</v>
      </c>
      <c r="F153" t="s">
        <v>69</v>
      </c>
      <c r="G153">
        <v>23</v>
      </c>
      <c r="H153">
        <v>0</v>
      </c>
      <c r="I153">
        <v>0</v>
      </c>
      <c r="J153">
        <v>0</v>
      </c>
      <c r="K153">
        <v>4</v>
      </c>
      <c r="L153" s="1">
        <f>J153/(J153+K153)</f>
        <v>0</v>
      </c>
      <c r="M153">
        <v>1</v>
      </c>
      <c r="N153">
        <v>1</v>
      </c>
      <c r="O153">
        <v>4</v>
      </c>
      <c r="P153">
        <v>73</v>
      </c>
      <c r="Q153">
        <v>119</v>
      </c>
      <c r="R153" s="1">
        <f>P153/Q153</f>
        <v>0.61344537815126055</v>
      </c>
      <c r="S153">
        <v>566</v>
      </c>
      <c r="T153">
        <v>3</v>
      </c>
      <c r="U153">
        <v>9</v>
      </c>
      <c r="V153">
        <v>5</v>
      </c>
      <c r="W153">
        <v>6</v>
      </c>
      <c r="X153">
        <v>0</v>
      </c>
      <c r="Y153" t="s">
        <v>33</v>
      </c>
      <c r="Z153" t="s">
        <v>313</v>
      </c>
    </row>
    <row r="154" spans="1:38" x14ac:dyDescent="0.2">
      <c r="A154">
        <v>2007</v>
      </c>
      <c r="B154">
        <v>8</v>
      </c>
      <c r="C154">
        <v>300</v>
      </c>
      <c r="D154" t="s">
        <v>109</v>
      </c>
      <c r="E154" t="s">
        <v>308</v>
      </c>
      <c r="F154" t="s">
        <v>69</v>
      </c>
      <c r="H154">
        <v>0</v>
      </c>
      <c r="I154">
        <v>0</v>
      </c>
      <c r="J154">
        <v>0</v>
      </c>
      <c r="K154">
        <v>0</v>
      </c>
      <c r="L154" s="1">
        <v>0</v>
      </c>
      <c r="O154">
        <v>3</v>
      </c>
      <c r="P154">
        <v>26</v>
      </c>
      <c r="Q154">
        <v>50</v>
      </c>
      <c r="R154" s="1">
        <f>P154/Q154</f>
        <v>0.52</v>
      </c>
      <c r="S154">
        <v>236</v>
      </c>
      <c r="T154">
        <v>1</v>
      </c>
      <c r="U154">
        <v>2</v>
      </c>
      <c r="V154">
        <v>1</v>
      </c>
      <c r="W154">
        <v>9</v>
      </c>
      <c r="X154">
        <v>0</v>
      </c>
      <c r="Y154" t="s">
        <v>312</v>
      </c>
      <c r="Z154" t="s">
        <v>313</v>
      </c>
    </row>
    <row r="155" spans="1:38" x14ac:dyDescent="0.2">
      <c r="A155">
        <v>2018</v>
      </c>
      <c r="B155">
        <v>7</v>
      </c>
      <c r="C155">
        <v>249</v>
      </c>
      <c r="D155" t="s">
        <v>135</v>
      </c>
      <c r="E155" t="s">
        <v>492</v>
      </c>
      <c r="F155" t="s">
        <v>69</v>
      </c>
      <c r="G155">
        <v>23</v>
      </c>
      <c r="H155">
        <v>0</v>
      </c>
      <c r="I155">
        <v>0</v>
      </c>
      <c r="J155">
        <v>0</v>
      </c>
      <c r="K155">
        <v>0</v>
      </c>
      <c r="L155" s="1">
        <v>0</v>
      </c>
      <c r="M155">
        <v>0</v>
      </c>
      <c r="O155">
        <v>6</v>
      </c>
      <c r="P155">
        <v>1</v>
      </c>
      <c r="Q155">
        <v>3</v>
      </c>
      <c r="R155" s="1">
        <f>P155/Q155</f>
        <v>0.33333333333333331</v>
      </c>
      <c r="S155">
        <v>7</v>
      </c>
      <c r="T155">
        <v>0</v>
      </c>
      <c r="U155">
        <v>0</v>
      </c>
      <c r="V155">
        <v>7</v>
      </c>
      <c r="W155">
        <v>10</v>
      </c>
      <c r="X155">
        <v>0</v>
      </c>
      <c r="Y155" t="s">
        <v>168</v>
      </c>
      <c r="Z155" t="s">
        <v>236</v>
      </c>
    </row>
    <row r="156" spans="1:38" x14ac:dyDescent="0.2">
      <c r="A156">
        <v>2014</v>
      </c>
      <c r="B156">
        <v>6</v>
      </c>
      <c r="C156">
        <v>194</v>
      </c>
      <c r="D156" t="s">
        <v>100</v>
      </c>
      <c r="E156" t="s">
        <v>430</v>
      </c>
      <c r="F156" t="s">
        <v>69</v>
      </c>
      <c r="G156">
        <v>23</v>
      </c>
      <c r="H156">
        <v>0</v>
      </c>
      <c r="I156">
        <v>0</v>
      </c>
      <c r="J156">
        <v>0</v>
      </c>
      <c r="K156">
        <v>0</v>
      </c>
      <c r="L156" s="1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 s="1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 t="s">
        <v>349</v>
      </c>
      <c r="Z156" t="s">
        <v>236</v>
      </c>
    </row>
    <row r="157" spans="1:38" x14ac:dyDescent="0.2">
      <c r="A157">
        <v>2013</v>
      </c>
      <c r="B157">
        <v>7</v>
      </c>
      <c r="C157">
        <v>234</v>
      </c>
      <c r="D157" t="s">
        <v>105</v>
      </c>
      <c r="E157" t="s">
        <v>414</v>
      </c>
      <c r="F157" t="s">
        <v>69</v>
      </c>
      <c r="G157">
        <v>23</v>
      </c>
      <c r="H157">
        <v>0</v>
      </c>
      <c r="I157">
        <v>0</v>
      </c>
      <c r="J157">
        <v>0</v>
      </c>
      <c r="K157">
        <v>0</v>
      </c>
      <c r="L157" s="1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 s="1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 t="s">
        <v>78</v>
      </c>
      <c r="Z157" t="s">
        <v>236</v>
      </c>
    </row>
    <row r="158" spans="1:38" x14ac:dyDescent="0.2">
      <c r="A158">
        <v>2012</v>
      </c>
      <c r="B158">
        <v>7</v>
      </c>
      <c r="C158">
        <v>253</v>
      </c>
      <c r="D158" t="s">
        <v>230</v>
      </c>
      <c r="E158" t="s">
        <v>396</v>
      </c>
      <c r="F158" t="s">
        <v>69</v>
      </c>
      <c r="G158">
        <v>24</v>
      </c>
      <c r="H158">
        <v>0</v>
      </c>
      <c r="I158">
        <v>0</v>
      </c>
      <c r="J158">
        <v>0</v>
      </c>
      <c r="K158">
        <v>0</v>
      </c>
      <c r="L158" s="1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 s="1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 t="s">
        <v>128</v>
      </c>
      <c r="Z158" t="s">
        <v>236</v>
      </c>
    </row>
    <row r="159" spans="1:38" x14ac:dyDescent="0.2">
      <c r="A159">
        <v>2010</v>
      </c>
      <c r="B159">
        <v>6</v>
      </c>
      <c r="C159">
        <v>181</v>
      </c>
      <c r="D159" t="s">
        <v>229</v>
      </c>
      <c r="E159" t="s">
        <v>361</v>
      </c>
      <c r="F159" t="s">
        <v>69</v>
      </c>
      <c r="G159">
        <v>23</v>
      </c>
      <c r="H159">
        <v>0</v>
      </c>
      <c r="I159">
        <v>0</v>
      </c>
      <c r="J159">
        <v>0</v>
      </c>
      <c r="K159">
        <v>0</v>
      </c>
      <c r="L159" s="1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 s="1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 t="s">
        <v>259</v>
      </c>
      <c r="Z159" t="s">
        <v>236</v>
      </c>
    </row>
    <row r="160" spans="1:38" x14ac:dyDescent="0.2">
      <c r="A160">
        <v>2009</v>
      </c>
      <c r="B160">
        <v>5</v>
      </c>
      <c r="C160">
        <v>171</v>
      </c>
      <c r="D160" t="s">
        <v>231</v>
      </c>
      <c r="E160" t="s">
        <v>339</v>
      </c>
      <c r="F160" t="s">
        <v>69</v>
      </c>
      <c r="G160">
        <v>22</v>
      </c>
      <c r="H160">
        <v>0</v>
      </c>
      <c r="I160">
        <v>0</v>
      </c>
      <c r="J160">
        <v>0</v>
      </c>
      <c r="K160">
        <v>0</v>
      </c>
      <c r="L160" s="1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 s="1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 t="s">
        <v>349</v>
      </c>
      <c r="Z160" t="s">
        <v>236</v>
      </c>
    </row>
    <row r="161" spans="1:42" x14ac:dyDescent="0.2">
      <c r="A161">
        <v>2006</v>
      </c>
      <c r="B161">
        <v>6</v>
      </c>
      <c r="C161">
        <v>194</v>
      </c>
      <c r="D161" t="s">
        <v>106</v>
      </c>
      <c r="E161" t="s">
        <v>292</v>
      </c>
      <c r="F161" t="s">
        <v>69</v>
      </c>
      <c r="G161">
        <v>23</v>
      </c>
      <c r="H161">
        <v>0</v>
      </c>
      <c r="I161">
        <v>0</v>
      </c>
      <c r="J161">
        <v>6</v>
      </c>
      <c r="K161">
        <v>14</v>
      </c>
      <c r="L161" s="1">
        <f>J161/(J161+K161)</f>
        <v>0.3</v>
      </c>
      <c r="M161">
        <v>8</v>
      </c>
      <c r="N161">
        <v>3</v>
      </c>
      <c r="O161">
        <v>37</v>
      </c>
      <c r="P161">
        <v>375</v>
      </c>
      <c r="Q161">
        <v>709</v>
      </c>
      <c r="R161" s="1">
        <f>P161/Q161</f>
        <v>0.52891396332863183</v>
      </c>
      <c r="S161">
        <v>4057</v>
      </c>
      <c r="T161">
        <v>21</v>
      </c>
      <c r="U161">
        <v>24</v>
      </c>
      <c r="V161">
        <v>88</v>
      </c>
      <c r="W161">
        <v>329</v>
      </c>
      <c r="X161">
        <v>0</v>
      </c>
      <c r="Y161" t="s">
        <v>168</v>
      </c>
      <c r="Z161" t="s">
        <v>236</v>
      </c>
      <c r="AA161">
        <v>49</v>
      </c>
      <c r="AB161">
        <v>766</v>
      </c>
      <c r="AC161">
        <v>1123</v>
      </c>
      <c r="AD161" s="1">
        <f>AB161/AC161</f>
        <v>0.68210151380231521</v>
      </c>
      <c r="AE161">
        <v>9225</v>
      </c>
      <c r="AF161" s="1">
        <f>AE161/AC161</f>
        <v>8.2146037399821914</v>
      </c>
      <c r="AG161" s="2">
        <v>85</v>
      </c>
      <c r="AH161" s="2">
        <v>27</v>
      </c>
      <c r="AI161" s="1">
        <f>AH161/AC161</f>
        <v>2.4042742653606411E-2</v>
      </c>
      <c r="AJ161" s="2">
        <v>248</v>
      </c>
      <c r="AK161" s="2">
        <v>1018</v>
      </c>
      <c r="AL161" s="2">
        <v>14</v>
      </c>
    </row>
    <row r="162" spans="1:42" x14ac:dyDescent="0.2">
      <c r="A162">
        <v>2006</v>
      </c>
      <c r="B162">
        <v>5</v>
      </c>
      <c r="C162">
        <v>164</v>
      </c>
      <c r="D162" t="s">
        <v>29</v>
      </c>
      <c r="E162" t="s">
        <v>279</v>
      </c>
      <c r="F162" t="s">
        <v>69</v>
      </c>
      <c r="H162">
        <v>0</v>
      </c>
      <c r="I162">
        <v>0</v>
      </c>
      <c r="J162">
        <v>0</v>
      </c>
      <c r="K162">
        <v>0</v>
      </c>
      <c r="L162" s="1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 s="1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 t="s">
        <v>212</v>
      </c>
      <c r="Z162" t="s">
        <v>236</v>
      </c>
    </row>
    <row r="163" spans="1:42" x14ac:dyDescent="0.2">
      <c r="A163">
        <v>2005</v>
      </c>
      <c r="B163">
        <v>3</v>
      </c>
      <c r="C163">
        <v>67</v>
      </c>
      <c r="D163" t="s">
        <v>102</v>
      </c>
      <c r="E163" t="s">
        <v>267</v>
      </c>
      <c r="F163" t="s">
        <v>69</v>
      </c>
      <c r="G163">
        <v>24</v>
      </c>
      <c r="H163">
        <v>0</v>
      </c>
      <c r="I163">
        <v>0</v>
      </c>
      <c r="J163">
        <v>7</v>
      </c>
      <c r="K163">
        <v>16</v>
      </c>
      <c r="L163" s="1">
        <f>J163/(J163+K163)</f>
        <v>0.30434782608695654</v>
      </c>
      <c r="M163">
        <v>8</v>
      </c>
      <c r="N163">
        <v>7</v>
      </c>
      <c r="O163">
        <v>26</v>
      </c>
      <c r="P163">
        <v>419</v>
      </c>
      <c r="Q163">
        <v>677</v>
      </c>
      <c r="R163" s="1">
        <f>P163/Q163</f>
        <v>0.61890694239290989</v>
      </c>
      <c r="S163">
        <v>4154</v>
      </c>
      <c r="T163">
        <v>17</v>
      </c>
      <c r="U163">
        <v>29</v>
      </c>
      <c r="V163">
        <v>72</v>
      </c>
      <c r="W163">
        <v>347</v>
      </c>
      <c r="X163">
        <v>4</v>
      </c>
      <c r="Y163" t="s">
        <v>124</v>
      </c>
      <c r="Z163" t="s">
        <v>236</v>
      </c>
      <c r="AA163">
        <v>46</v>
      </c>
      <c r="AB163">
        <v>913</v>
      </c>
      <c r="AC163">
        <v>1436</v>
      </c>
      <c r="AD163" s="1">
        <f>AB163/AC163</f>
        <v>0.63579387186629521</v>
      </c>
      <c r="AE163">
        <v>11049</v>
      </c>
      <c r="AF163" s="1">
        <f>AE163/AC163</f>
        <v>7.6942896935933147</v>
      </c>
      <c r="AG163" s="2">
        <v>64</v>
      </c>
      <c r="AH163" s="2">
        <v>32</v>
      </c>
      <c r="AI163" s="1">
        <f>AH163/AC163</f>
        <v>2.2284122562674095E-2</v>
      </c>
      <c r="AJ163" s="2">
        <v>375</v>
      </c>
      <c r="AK163" s="2">
        <v>429</v>
      </c>
      <c r="AL163" s="2">
        <v>19</v>
      </c>
    </row>
    <row r="164" spans="1:42" x14ac:dyDescent="0.2">
      <c r="A164">
        <v>2004</v>
      </c>
      <c r="B164">
        <v>1</v>
      </c>
      <c r="C164">
        <v>11</v>
      </c>
      <c r="D164" t="s">
        <v>29</v>
      </c>
      <c r="E164" t="s">
        <v>219</v>
      </c>
      <c r="F164" t="s">
        <v>69</v>
      </c>
      <c r="G164">
        <v>22</v>
      </c>
      <c r="H164">
        <v>0</v>
      </c>
      <c r="I164">
        <v>6</v>
      </c>
      <c r="J164">
        <v>157</v>
      </c>
      <c r="K164">
        <v>75</v>
      </c>
      <c r="L164" s="1">
        <f>J164/(J164+K164)</f>
        <v>0.67672413793103448</v>
      </c>
      <c r="M164">
        <v>129</v>
      </c>
      <c r="N164">
        <v>129</v>
      </c>
      <c r="O164">
        <v>235</v>
      </c>
      <c r="P164">
        <v>5095</v>
      </c>
      <c r="Q164">
        <v>7910</v>
      </c>
      <c r="R164" s="1">
        <f>P164/Q164</f>
        <v>0.6441213653603034</v>
      </c>
      <c r="S164">
        <v>60831</v>
      </c>
      <c r="T164">
        <v>398</v>
      </c>
      <c r="U164">
        <v>202</v>
      </c>
      <c r="V164">
        <v>499</v>
      </c>
      <c r="W164">
        <v>1373</v>
      </c>
      <c r="X164">
        <v>19</v>
      </c>
      <c r="Y164" t="s">
        <v>78</v>
      </c>
      <c r="Z164" t="s">
        <v>236</v>
      </c>
      <c r="AA164">
        <v>38</v>
      </c>
      <c r="AB164">
        <v>854</v>
      </c>
      <c r="AC164">
        <v>1304</v>
      </c>
      <c r="AD164" s="1">
        <f>AB164/AC164</f>
        <v>0.65490797546012269</v>
      </c>
      <c r="AE164">
        <v>10829</v>
      </c>
      <c r="AF164" s="1">
        <f>AE164/AC164</f>
        <v>8.3044478527607364</v>
      </c>
      <c r="AG164" s="2">
        <v>84</v>
      </c>
      <c r="AH164" s="2">
        <v>34</v>
      </c>
      <c r="AI164" s="1">
        <f>AH164/AC164</f>
        <v>2.6073619631901839E-2</v>
      </c>
      <c r="AJ164" s="2">
        <v>269</v>
      </c>
      <c r="AK164" s="2">
        <v>246</v>
      </c>
      <c r="AL164" s="2">
        <v>7</v>
      </c>
    </row>
    <row r="165" spans="1:42" x14ac:dyDescent="0.2">
      <c r="A165">
        <v>2004</v>
      </c>
      <c r="B165">
        <v>6</v>
      </c>
      <c r="C165">
        <v>187</v>
      </c>
      <c r="D165" t="s">
        <v>100</v>
      </c>
      <c r="E165" t="s">
        <v>211</v>
      </c>
      <c r="F165" t="s">
        <v>69</v>
      </c>
      <c r="H165">
        <v>0</v>
      </c>
      <c r="I165">
        <v>0</v>
      </c>
      <c r="J165">
        <v>0</v>
      </c>
      <c r="K165">
        <v>0</v>
      </c>
      <c r="L165" s="1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 s="1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 t="s">
        <v>212</v>
      </c>
      <c r="Z165" t="s">
        <v>236</v>
      </c>
    </row>
    <row r="166" spans="1:42" x14ac:dyDescent="0.2">
      <c r="A166">
        <v>2003</v>
      </c>
      <c r="B166">
        <v>1</v>
      </c>
      <c r="C166">
        <v>7</v>
      </c>
      <c r="D166" t="s">
        <v>184</v>
      </c>
      <c r="E166" t="s">
        <v>195</v>
      </c>
      <c r="F166" t="s">
        <v>69</v>
      </c>
      <c r="G166">
        <v>23</v>
      </c>
      <c r="H166">
        <v>0</v>
      </c>
      <c r="I166">
        <v>0</v>
      </c>
      <c r="J166">
        <v>24</v>
      </c>
      <c r="K166">
        <v>26</v>
      </c>
      <c r="L166" s="1">
        <f>J166/(J166+K166)</f>
        <v>0.48</v>
      </c>
      <c r="M166">
        <v>33</v>
      </c>
      <c r="N166">
        <v>30</v>
      </c>
      <c r="O166">
        <v>60</v>
      </c>
      <c r="P166">
        <v>930</v>
      </c>
      <c r="Q166">
        <v>1605</v>
      </c>
      <c r="R166" s="1">
        <f>P166/Q166</f>
        <v>0.57943925233644855</v>
      </c>
      <c r="S166">
        <v>10532</v>
      </c>
      <c r="T166">
        <v>58</v>
      </c>
      <c r="U166">
        <v>42</v>
      </c>
      <c r="V166">
        <v>137</v>
      </c>
      <c r="W166">
        <v>415</v>
      </c>
      <c r="X166">
        <v>10</v>
      </c>
      <c r="Y166" t="s">
        <v>11</v>
      </c>
      <c r="Z166" t="s">
        <v>236</v>
      </c>
      <c r="AA166">
        <v>61</v>
      </c>
      <c r="AB166">
        <v>939</v>
      </c>
      <c r="AC166">
        <v>1442</v>
      </c>
      <c r="AD166" s="1">
        <f>AB166/AC166</f>
        <v>0.65117891816920948</v>
      </c>
      <c r="AE166">
        <v>11903</v>
      </c>
      <c r="AF166" s="1">
        <f>AE166/AC166</f>
        <v>8.2545076282940357</v>
      </c>
      <c r="AG166" s="2">
        <v>89</v>
      </c>
      <c r="AH166" s="2">
        <v>28</v>
      </c>
      <c r="AI166" s="1">
        <f>AH166/AC166</f>
        <v>1.9417475728155338E-2</v>
      </c>
      <c r="AJ166" s="2">
        <v>190</v>
      </c>
      <c r="AK166" s="2">
        <v>181</v>
      </c>
      <c r="AL166" s="2">
        <v>6</v>
      </c>
    </row>
    <row r="167" spans="1:42" x14ac:dyDescent="0.2">
      <c r="A167">
        <v>2000</v>
      </c>
      <c r="B167">
        <v>1</v>
      </c>
      <c r="C167">
        <v>18</v>
      </c>
      <c r="D167" t="s">
        <v>10</v>
      </c>
      <c r="E167" t="s">
        <v>9</v>
      </c>
      <c r="F167" t="s">
        <v>69</v>
      </c>
      <c r="G167">
        <v>24</v>
      </c>
      <c r="H167">
        <v>0</v>
      </c>
      <c r="I167">
        <v>0</v>
      </c>
      <c r="J167">
        <v>44</v>
      </c>
      <c r="K167">
        <v>37</v>
      </c>
      <c r="L167" s="1">
        <f>J167/(J167+K167)</f>
        <v>0.54320987654320985</v>
      </c>
      <c r="M167">
        <v>55</v>
      </c>
      <c r="N167">
        <v>41</v>
      </c>
      <c r="O167">
        <v>89</v>
      </c>
      <c r="P167">
        <v>1632</v>
      </c>
      <c r="Q167">
        <v>2471</v>
      </c>
      <c r="R167" s="1">
        <f>P167/Q167</f>
        <v>0.66046135167948194</v>
      </c>
      <c r="S167">
        <v>17823</v>
      </c>
      <c r="T167">
        <v>102</v>
      </c>
      <c r="U167">
        <v>64</v>
      </c>
      <c r="V167">
        <v>180</v>
      </c>
      <c r="W167">
        <v>465</v>
      </c>
      <c r="X167">
        <v>7</v>
      </c>
      <c r="Y167" t="s">
        <v>11</v>
      </c>
      <c r="Z167" t="s">
        <v>236</v>
      </c>
      <c r="AA167">
        <v>38</v>
      </c>
      <c r="AB167">
        <v>848</v>
      </c>
      <c r="AC167">
        <v>1334</v>
      </c>
      <c r="AD167" s="1">
        <f>AB167/AC167</f>
        <v>0.6356821589205397</v>
      </c>
      <c r="AE167">
        <v>11446</v>
      </c>
      <c r="AF167" s="1">
        <f>AE167/AC167</f>
        <v>8.580209895052473</v>
      </c>
      <c r="AG167" s="2">
        <v>107</v>
      </c>
      <c r="AH167" s="2">
        <v>30</v>
      </c>
      <c r="AI167" s="1">
        <f>AH167/AC167</f>
        <v>2.2488755622188907E-2</v>
      </c>
      <c r="AJ167" s="2">
        <v>168</v>
      </c>
      <c r="AK167" s="2">
        <v>61</v>
      </c>
      <c r="AL167" s="2">
        <v>4</v>
      </c>
    </row>
    <row r="168" spans="1:42" x14ac:dyDescent="0.2">
      <c r="A168">
        <v>2002</v>
      </c>
      <c r="B168">
        <v>8</v>
      </c>
      <c r="C168">
        <v>300</v>
      </c>
      <c r="D168" t="s">
        <v>184</v>
      </c>
      <c r="E168" t="s">
        <v>189</v>
      </c>
      <c r="F168" t="s">
        <v>69</v>
      </c>
      <c r="H168">
        <v>0</v>
      </c>
      <c r="I168">
        <v>0</v>
      </c>
      <c r="J168">
        <v>2</v>
      </c>
      <c r="K168">
        <v>2</v>
      </c>
      <c r="L168" s="1">
        <f>J168/(J168+K168)</f>
        <v>0.5</v>
      </c>
      <c r="O168">
        <v>12</v>
      </c>
      <c r="P168">
        <v>108</v>
      </c>
      <c r="Q168">
        <v>188</v>
      </c>
      <c r="R168" s="1">
        <f>P168/Q168</f>
        <v>0.57446808510638303</v>
      </c>
      <c r="S168">
        <v>1328</v>
      </c>
      <c r="T168">
        <v>13</v>
      </c>
      <c r="U168">
        <v>5</v>
      </c>
      <c r="V168">
        <v>25</v>
      </c>
      <c r="W168">
        <v>111</v>
      </c>
      <c r="X168">
        <v>2</v>
      </c>
      <c r="Y168" t="s">
        <v>75</v>
      </c>
      <c r="Z168" t="s">
        <v>250</v>
      </c>
    </row>
    <row r="169" spans="1:42" x14ac:dyDescent="0.2">
      <c r="A169">
        <v>2000</v>
      </c>
      <c r="B169">
        <v>6</v>
      </c>
      <c r="C169">
        <v>205</v>
      </c>
      <c r="D169" t="s">
        <v>104</v>
      </c>
      <c r="E169" t="s">
        <v>74</v>
      </c>
      <c r="F169" t="s">
        <v>69</v>
      </c>
      <c r="H169">
        <v>0</v>
      </c>
      <c r="I169">
        <v>0</v>
      </c>
      <c r="J169">
        <v>0</v>
      </c>
      <c r="K169">
        <v>0</v>
      </c>
      <c r="L169" s="1">
        <v>0</v>
      </c>
      <c r="O169">
        <v>0</v>
      </c>
      <c r="P169">
        <v>0</v>
      </c>
      <c r="Q169">
        <v>0</v>
      </c>
      <c r="R169" s="1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 t="s">
        <v>75</v>
      </c>
      <c r="Z169" t="s">
        <v>250</v>
      </c>
    </row>
    <row r="170" spans="1:42" x14ac:dyDescent="0.2">
      <c r="A170">
        <v>2012</v>
      </c>
      <c r="B170">
        <v>8</v>
      </c>
      <c r="C170">
        <v>300</v>
      </c>
      <c r="D170" t="s">
        <v>263</v>
      </c>
      <c r="E170" t="s">
        <v>404</v>
      </c>
      <c r="F170" t="s">
        <v>69</v>
      </c>
      <c r="G170">
        <v>25</v>
      </c>
      <c r="H170">
        <v>0</v>
      </c>
      <c r="I170">
        <v>0</v>
      </c>
      <c r="J170">
        <v>0</v>
      </c>
      <c r="K170">
        <v>0</v>
      </c>
      <c r="L170" s="1">
        <v>0</v>
      </c>
      <c r="O170">
        <v>2</v>
      </c>
      <c r="P170">
        <v>11</v>
      </c>
      <c r="Q170">
        <v>15</v>
      </c>
      <c r="R170" s="1">
        <f>P170/Q170</f>
        <v>0.73333333333333328</v>
      </c>
      <c r="S170">
        <v>100</v>
      </c>
      <c r="T170">
        <v>1</v>
      </c>
      <c r="U170">
        <v>0</v>
      </c>
      <c r="V170">
        <v>0</v>
      </c>
      <c r="W170">
        <v>0</v>
      </c>
      <c r="X170">
        <v>0</v>
      </c>
      <c r="Y170" t="s">
        <v>401</v>
      </c>
      <c r="Z170" t="s">
        <v>400</v>
      </c>
    </row>
    <row r="171" spans="1:42" x14ac:dyDescent="0.2">
      <c r="A171">
        <v>2021</v>
      </c>
      <c r="B171">
        <v>1</v>
      </c>
      <c r="C171">
        <v>3</v>
      </c>
      <c r="D171" t="s">
        <v>231</v>
      </c>
      <c r="E171" t="s">
        <v>523</v>
      </c>
      <c r="F171" t="s">
        <v>69</v>
      </c>
      <c r="G171">
        <v>21</v>
      </c>
      <c r="H171">
        <v>0</v>
      </c>
      <c r="I171">
        <v>0</v>
      </c>
      <c r="J171">
        <v>0</v>
      </c>
      <c r="K171">
        <v>0</v>
      </c>
      <c r="L171" s="1">
        <v>0</v>
      </c>
      <c r="M171">
        <v>0</v>
      </c>
      <c r="N171">
        <v>0</v>
      </c>
      <c r="O171">
        <v>1</v>
      </c>
      <c r="P171">
        <v>1</v>
      </c>
      <c r="Q171">
        <v>1</v>
      </c>
      <c r="R171" s="1">
        <f>P171/Q171</f>
        <v>1</v>
      </c>
      <c r="S171">
        <v>5</v>
      </c>
      <c r="T171">
        <v>1</v>
      </c>
      <c r="U171">
        <v>0</v>
      </c>
      <c r="V171">
        <v>3</v>
      </c>
      <c r="W171">
        <v>2</v>
      </c>
      <c r="X171">
        <v>0</v>
      </c>
      <c r="Y171" t="s">
        <v>460</v>
      </c>
      <c r="Z171" t="s">
        <v>534</v>
      </c>
      <c r="AA171">
        <v>19</v>
      </c>
      <c r="AB171">
        <v>208</v>
      </c>
      <c r="AC171">
        <v>318</v>
      </c>
      <c r="AD171" s="1">
        <f>AB171/AC171</f>
        <v>0.65408805031446537</v>
      </c>
      <c r="AE171">
        <v>2947</v>
      </c>
      <c r="AF171" s="1">
        <f>AE171/AC171</f>
        <v>9.2672955974842761</v>
      </c>
      <c r="AG171" s="2">
        <v>30</v>
      </c>
      <c r="AH171" s="2">
        <v>1</v>
      </c>
      <c r="AI171" s="1">
        <f>AH171/AC171</f>
        <v>3.1446540880503146E-3</v>
      </c>
      <c r="AJ171" s="2">
        <v>192</v>
      </c>
      <c r="AK171" s="2">
        <v>1325</v>
      </c>
      <c r="AL171" s="2">
        <v>18</v>
      </c>
    </row>
    <row r="172" spans="1:42" x14ac:dyDescent="0.2">
      <c r="A172">
        <v>2019</v>
      </c>
      <c r="B172">
        <v>5</v>
      </c>
      <c r="C172">
        <v>166</v>
      </c>
      <c r="D172" t="s">
        <v>533</v>
      </c>
      <c r="E172" t="s">
        <v>504</v>
      </c>
      <c r="F172" t="s">
        <v>69</v>
      </c>
      <c r="G172">
        <v>23</v>
      </c>
      <c r="H172">
        <v>0</v>
      </c>
      <c r="I172">
        <v>0</v>
      </c>
      <c r="J172">
        <v>0</v>
      </c>
      <c r="K172">
        <v>0</v>
      </c>
      <c r="L172" s="1">
        <v>0</v>
      </c>
      <c r="M172">
        <v>0</v>
      </c>
      <c r="N172">
        <v>0</v>
      </c>
      <c r="O172">
        <v>1</v>
      </c>
      <c r="P172">
        <v>1</v>
      </c>
      <c r="Q172">
        <v>1</v>
      </c>
      <c r="R172" s="1">
        <f>P172/Q172</f>
        <v>1</v>
      </c>
      <c r="S172">
        <v>4</v>
      </c>
      <c r="T172">
        <v>0</v>
      </c>
      <c r="U172">
        <v>0</v>
      </c>
      <c r="V172">
        <v>1</v>
      </c>
      <c r="W172">
        <v>-2</v>
      </c>
      <c r="X172">
        <v>0</v>
      </c>
      <c r="Y172" t="s">
        <v>460</v>
      </c>
      <c r="Z172" t="s">
        <v>534</v>
      </c>
    </row>
    <row r="173" spans="1:42" x14ac:dyDescent="0.2">
      <c r="A173">
        <v>2016</v>
      </c>
      <c r="B173">
        <v>1</v>
      </c>
      <c r="C173">
        <v>2</v>
      </c>
      <c r="D173" t="s">
        <v>150</v>
      </c>
      <c r="E173" t="s">
        <v>446</v>
      </c>
      <c r="F173" t="s">
        <v>69</v>
      </c>
      <c r="G173">
        <v>23</v>
      </c>
      <c r="H173">
        <v>0</v>
      </c>
      <c r="I173">
        <v>1</v>
      </c>
      <c r="J173">
        <v>35</v>
      </c>
      <c r="K173">
        <v>34</v>
      </c>
      <c r="L173" s="1">
        <f>J173/(J173+K173)</f>
        <v>0.50724637681159424</v>
      </c>
      <c r="M173">
        <v>44</v>
      </c>
      <c r="N173">
        <v>44</v>
      </c>
      <c r="O173">
        <v>70</v>
      </c>
      <c r="P173">
        <v>1607</v>
      </c>
      <c r="Q173">
        <v>2561</v>
      </c>
      <c r="R173" s="1">
        <f>P173/Q173</f>
        <v>0.62748926200702848</v>
      </c>
      <c r="S173">
        <v>17309</v>
      </c>
      <c r="T173">
        <v>116</v>
      </c>
      <c r="U173">
        <v>51</v>
      </c>
      <c r="V173">
        <v>267</v>
      </c>
      <c r="W173">
        <v>1121</v>
      </c>
      <c r="X173">
        <v>8</v>
      </c>
      <c r="Y173" t="s">
        <v>460</v>
      </c>
      <c r="Z173" t="s">
        <v>534</v>
      </c>
      <c r="AA173">
        <v>42</v>
      </c>
      <c r="AB173">
        <v>392</v>
      </c>
      <c r="AC173">
        <v>612</v>
      </c>
      <c r="AD173" s="1">
        <f>AB173/AC173</f>
        <v>0.64052287581699341</v>
      </c>
      <c r="AE173">
        <v>5115</v>
      </c>
      <c r="AF173" s="1">
        <f>AE173/AC173</f>
        <v>8.3578431372549016</v>
      </c>
      <c r="AG173" s="2">
        <v>45</v>
      </c>
      <c r="AH173" s="2">
        <v>14</v>
      </c>
      <c r="AI173" s="1">
        <f>AH173/AC173</f>
        <v>2.2875816993464051E-2</v>
      </c>
      <c r="AJ173" s="2">
        <v>216</v>
      </c>
      <c r="AK173" s="2">
        <v>1028</v>
      </c>
      <c r="AL173" s="2">
        <v>13</v>
      </c>
    </row>
    <row r="174" spans="1:42" x14ac:dyDescent="0.2">
      <c r="A174">
        <v>2020</v>
      </c>
      <c r="B174">
        <v>7</v>
      </c>
      <c r="C174">
        <v>224</v>
      </c>
      <c r="D174" t="s">
        <v>25</v>
      </c>
      <c r="E174" t="s">
        <v>517</v>
      </c>
      <c r="F174" t="s">
        <v>69</v>
      </c>
      <c r="H174">
        <v>0</v>
      </c>
      <c r="I174">
        <v>0</v>
      </c>
      <c r="J174">
        <v>0</v>
      </c>
      <c r="K174">
        <v>0</v>
      </c>
      <c r="L174" s="1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 s="1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 t="s">
        <v>59</v>
      </c>
      <c r="Z174" t="s">
        <v>399</v>
      </c>
    </row>
    <row r="175" spans="1:42" x14ac:dyDescent="0.2">
      <c r="A175">
        <v>2020</v>
      </c>
      <c r="B175">
        <v>1</v>
      </c>
      <c r="C175">
        <v>26</v>
      </c>
      <c r="D175" t="s">
        <v>154</v>
      </c>
      <c r="E175" t="s">
        <v>511</v>
      </c>
      <c r="F175" t="s">
        <v>69</v>
      </c>
      <c r="G175">
        <v>21</v>
      </c>
      <c r="H175">
        <v>0</v>
      </c>
      <c r="I175">
        <v>0</v>
      </c>
      <c r="J175">
        <v>0</v>
      </c>
      <c r="K175">
        <v>0</v>
      </c>
      <c r="L175" s="1">
        <v>0</v>
      </c>
      <c r="M175">
        <v>0</v>
      </c>
      <c r="N175">
        <v>0</v>
      </c>
      <c r="O175">
        <v>2</v>
      </c>
      <c r="P175">
        <v>5</v>
      </c>
      <c r="Q175">
        <v>7</v>
      </c>
      <c r="R175" s="1">
        <f>P175/Q175</f>
        <v>0.7142857142857143</v>
      </c>
      <c r="S175">
        <v>68</v>
      </c>
      <c r="T175">
        <v>0</v>
      </c>
      <c r="U175">
        <v>0</v>
      </c>
      <c r="V175">
        <v>3</v>
      </c>
      <c r="W175">
        <v>-3</v>
      </c>
      <c r="X175">
        <v>0</v>
      </c>
      <c r="Y175" t="s">
        <v>531</v>
      </c>
      <c r="Z175" t="s">
        <v>399</v>
      </c>
      <c r="AA175">
        <v>37</v>
      </c>
      <c r="AB175">
        <v>689</v>
      </c>
      <c r="AC175">
        <v>1125</v>
      </c>
      <c r="AD175" s="1">
        <f>AB175/AC175</f>
        <v>0.61244444444444446</v>
      </c>
      <c r="AE175">
        <v>8600</v>
      </c>
      <c r="AF175" s="1">
        <f>AE175/AC175</f>
        <v>7.6444444444444448</v>
      </c>
      <c r="AG175" s="2">
        <v>60</v>
      </c>
      <c r="AH175" s="2">
        <v>29</v>
      </c>
      <c r="AI175" s="1">
        <f>AH175/AC175</f>
        <v>2.5777777777777778E-2</v>
      </c>
      <c r="AJ175" s="2">
        <v>170</v>
      </c>
      <c r="AK175" s="2">
        <v>403</v>
      </c>
      <c r="AL175" s="2">
        <v>9</v>
      </c>
      <c r="AM175" s="2">
        <v>3</v>
      </c>
      <c r="AN175" s="11">
        <v>0.81910000000000005</v>
      </c>
      <c r="AO175" s="2">
        <v>2016</v>
      </c>
      <c r="AP175" s="2">
        <v>98</v>
      </c>
    </row>
    <row r="176" spans="1:42" x14ac:dyDescent="0.2">
      <c r="A176">
        <v>2018</v>
      </c>
      <c r="B176">
        <v>1</v>
      </c>
      <c r="C176">
        <v>7</v>
      </c>
      <c r="D176" t="s">
        <v>86</v>
      </c>
      <c r="E176" t="s">
        <v>482</v>
      </c>
      <c r="F176" t="s">
        <v>69</v>
      </c>
      <c r="G176">
        <v>22</v>
      </c>
      <c r="H176">
        <v>0</v>
      </c>
      <c r="I176">
        <v>1</v>
      </c>
      <c r="J176">
        <v>29</v>
      </c>
      <c r="K176">
        <v>16</v>
      </c>
      <c r="L176" s="1">
        <f>J176/(J176+K176)</f>
        <v>0.64444444444444449</v>
      </c>
      <c r="M176">
        <v>36</v>
      </c>
      <c r="N176">
        <v>36</v>
      </c>
      <c r="O176">
        <v>46</v>
      </c>
      <c r="P176">
        <v>883</v>
      </c>
      <c r="Q176">
        <v>1437</v>
      </c>
      <c r="R176" s="1">
        <f>P176/Q176</f>
        <v>0.6144745998608212</v>
      </c>
      <c r="S176">
        <v>10156</v>
      </c>
      <c r="T176">
        <v>70</v>
      </c>
      <c r="U176">
        <v>32</v>
      </c>
      <c r="V176">
        <v>314</v>
      </c>
      <c r="W176">
        <v>1641</v>
      </c>
      <c r="X176">
        <v>25</v>
      </c>
      <c r="Y176" t="s">
        <v>132</v>
      </c>
      <c r="Z176" t="s">
        <v>399</v>
      </c>
      <c r="AA176">
        <v>27</v>
      </c>
      <c r="AB176">
        <v>365</v>
      </c>
      <c r="AC176">
        <v>649</v>
      </c>
      <c r="AD176" s="1">
        <f>AB176/AC176</f>
        <v>0.56240369799691836</v>
      </c>
      <c r="AE176">
        <v>5066</v>
      </c>
      <c r="AF176" s="1">
        <f>AE176/AC176</f>
        <v>7.805855161787365</v>
      </c>
      <c r="AG176" s="2">
        <v>44</v>
      </c>
      <c r="AH176" s="2">
        <v>21</v>
      </c>
      <c r="AI176" s="1">
        <f>AH176/AC176</f>
        <v>3.2357473035439135E-2</v>
      </c>
      <c r="AJ176" s="2">
        <v>237</v>
      </c>
      <c r="AK176" s="2">
        <v>767</v>
      </c>
      <c r="AL176" s="2">
        <v>12</v>
      </c>
    </row>
    <row r="177" spans="1:38" x14ac:dyDescent="0.2">
      <c r="A177">
        <v>2015</v>
      </c>
      <c r="B177">
        <v>3</v>
      </c>
      <c r="C177">
        <v>75</v>
      </c>
      <c r="D177" t="s">
        <v>101</v>
      </c>
      <c r="E177" t="s">
        <v>437</v>
      </c>
      <c r="F177" t="s">
        <v>69</v>
      </c>
      <c r="G177">
        <v>24</v>
      </c>
      <c r="H177">
        <v>0</v>
      </c>
      <c r="I177">
        <v>0</v>
      </c>
      <c r="J177">
        <v>0</v>
      </c>
      <c r="K177">
        <v>0</v>
      </c>
      <c r="L177" s="1">
        <v>0</v>
      </c>
      <c r="M177">
        <v>0</v>
      </c>
      <c r="N177">
        <v>0</v>
      </c>
      <c r="O177">
        <v>1</v>
      </c>
      <c r="P177">
        <v>0</v>
      </c>
      <c r="Q177">
        <v>0</v>
      </c>
      <c r="R177" s="1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 t="s">
        <v>233</v>
      </c>
      <c r="Z177" t="s">
        <v>399</v>
      </c>
    </row>
    <row r="178" spans="1:38" x14ac:dyDescent="0.2">
      <c r="A178">
        <v>2014</v>
      </c>
      <c r="B178">
        <v>6</v>
      </c>
      <c r="C178">
        <v>183</v>
      </c>
      <c r="D178" t="s">
        <v>229</v>
      </c>
      <c r="E178" t="s">
        <v>429</v>
      </c>
      <c r="F178" t="s">
        <v>69</v>
      </c>
      <c r="G178">
        <v>23</v>
      </c>
      <c r="H178">
        <v>0</v>
      </c>
      <c r="I178">
        <v>0</v>
      </c>
      <c r="J178">
        <v>0</v>
      </c>
      <c r="K178">
        <v>0</v>
      </c>
      <c r="L178" s="1">
        <v>0</v>
      </c>
      <c r="M178">
        <v>1</v>
      </c>
      <c r="N178">
        <v>0</v>
      </c>
      <c r="O178">
        <v>5</v>
      </c>
      <c r="P178">
        <v>31</v>
      </c>
      <c r="Q178">
        <v>48</v>
      </c>
      <c r="R178" s="1">
        <f t="shared" ref="R178:R188" si="17">P178/Q178</f>
        <v>0.64583333333333337</v>
      </c>
      <c r="S178">
        <v>287</v>
      </c>
      <c r="T178">
        <v>1</v>
      </c>
      <c r="U178">
        <v>1</v>
      </c>
      <c r="V178">
        <v>5</v>
      </c>
      <c r="W178">
        <v>8</v>
      </c>
      <c r="X178">
        <v>1</v>
      </c>
      <c r="Y178" t="s">
        <v>433</v>
      </c>
      <c r="Z178" t="s">
        <v>399</v>
      </c>
    </row>
    <row r="179" spans="1:38" x14ac:dyDescent="0.2">
      <c r="A179">
        <v>2014</v>
      </c>
      <c r="B179">
        <v>2</v>
      </c>
      <c r="C179">
        <v>36</v>
      </c>
      <c r="D179" t="s">
        <v>146</v>
      </c>
      <c r="E179" t="s">
        <v>422</v>
      </c>
      <c r="F179" t="s">
        <v>69</v>
      </c>
      <c r="G179">
        <v>23</v>
      </c>
      <c r="H179">
        <v>0</v>
      </c>
      <c r="I179">
        <v>3</v>
      </c>
      <c r="J179">
        <v>49</v>
      </c>
      <c r="K179">
        <v>63</v>
      </c>
      <c r="L179" s="1">
        <f t="shared" ref="L179:L184" si="18">J179/(J179+K179)</f>
        <v>0.4375</v>
      </c>
      <c r="M179">
        <v>66</v>
      </c>
      <c r="N179">
        <v>66</v>
      </c>
      <c r="O179">
        <v>112</v>
      </c>
      <c r="P179">
        <v>2530</v>
      </c>
      <c r="Q179">
        <v>3923</v>
      </c>
      <c r="R179" s="1">
        <f t="shared" si="17"/>
        <v>0.64491460616874841</v>
      </c>
      <c r="S179">
        <v>27713</v>
      </c>
      <c r="T179">
        <v>174</v>
      </c>
      <c r="U179">
        <v>72</v>
      </c>
      <c r="V179">
        <v>222</v>
      </c>
      <c r="W179">
        <v>650</v>
      </c>
      <c r="X179">
        <v>6</v>
      </c>
      <c r="Y179" t="s">
        <v>116</v>
      </c>
      <c r="Z179" t="s">
        <v>399</v>
      </c>
      <c r="AA179">
        <v>44</v>
      </c>
      <c r="AB179">
        <v>1087</v>
      </c>
      <c r="AC179">
        <v>1630</v>
      </c>
      <c r="AD179" s="1">
        <f>AB179/AC179</f>
        <v>0.66687116564417181</v>
      </c>
      <c r="AE179">
        <v>12843</v>
      </c>
      <c r="AF179" s="1">
        <f>AE179/AC179</f>
        <v>7.8791411042944786</v>
      </c>
      <c r="AG179" s="2">
        <v>113</v>
      </c>
      <c r="AH179" s="2">
        <v>24</v>
      </c>
      <c r="AI179" s="1">
        <f>AH179/AC179</f>
        <v>1.4723926380368098E-2</v>
      </c>
      <c r="AJ179" s="2">
        <v>164</v>
      </c>
      <c r="AK179" s="2">
        <v>190</v>
      </c>
      <c r="AL179" s="2">
        <v>5</v>
      </c>
    </row>
    <row r="180" spans="1:38" x14ac:dyDescent="0.2">
      <c r="A180">
        <v>2012</v>
      </c>
      <c r="B180">
        <v>8</v>
      </c>
      <c r="C180">
        <v>300</v>
      </c>
      <c r="D180" t="s">
        <v>149</v>
      </c>
      <c r="E180" t="s">
        <v>397</v>
      </c>
      <c r="F180" t="s">
        <v>69</v>
      </c>
      <c r="G180">
        <v>23</v>
      </c>
      <c r="H180">
        <v>0</v>
      </c>
      <c r="I180">
        <v>0</v>
      </c>
      <c r="J180">
        <v>0</v>
      </c>
      <c r="K180">
        <v>2</v>
      </c>
      <c r="L180" s="1">
        <f t="shared" si="18"/>
        <v>0</v>
      </c>
      <c r="O180">
        <v>3</v>
      </c>
      <c r="P180">
        <v>61</v>
      </c>
      <c r="Q180">
        <v>104</v>
      </c>
      <c r="R180" s="1">
        <f t="shared" si="17"/>
        <v>0.58653846153846156</v>
      </c>
      <c r="S180">
        <v>779</v>
      </c>
      <c r="T180">
        <v>4</v>
      </c>
      <c r="U180">
        <v>6</v>
      </c>
      <c r="V180">
        <v>2</v>
      </c>
      <c r="W180">
        <v>-1</v>
      </c>
      <c r="X180">
        <v>0</v>
      </c>
      <c r="Y180" t="s">
        <v>398</v>
      </c>
      <c r="Z180" t="s">
        <v>399</v>
      </c>
    </row>
    <row r="181" spans="1:38" x14ac:dyDescent="0.2">
      <c r="A181">
        <v>2012</v>
      </c>
      <c r="B181">
        <v>6</v>
      </c>
      <c r="C181">
        <v>185</v>
      </c>
      <c r="D181" t="s">
        <v>62</v>
      </c>
      <c r="E181" t="s">
        <v>394</v>
      </c>
      <c r="F181" t="s">
        <v>69</v>
      </c>
      <c r="G181">
        <v>23</v>
      </c>
      <c r="H181">
        <v>0</v>
      </c>
      <c r="I181">
        <v>0</v>
      </c>
      <c r="J181">
        <v>1</v>
      </c>
      <c r="K181">
        <v>5</v>
      </c>
      <c r="L181" s="1">
        <f t="shared" si="18"/>
        <v>0.16666666666666666</v>
      </c>
      <c r="M181">
        <v>-4</v>
      </c>
      <c r="N181">
        <v>-4</v>
      </c>
      <c r="O181">
        <v>10</v>
      </c>
      <c r="P181">
        <v>140</v>
      </c>
      <c r="Q181">
        <v>274</v>
      </c>
      <c r="R181" s="1">
        <f t="shared" si="17"/>
        <v>0.51094890510948909</v>
      </c>
      <c r="S181">
        <v>1372</v>
      </c>
      <c r="T181">
        <v>3</v>
      </c>
      <c r="U181">
        <v>11</v>
      </c>
      <c r="V181">
        <v>4</v>
      </c>
      <c r="W181">
        <v>7</v>
      </c>
      <c r="X181">
        <v>0</v>
      </c>
      <c r="Y181" t="s">
        <v>345</v>
      </c>
      <c r="Z181" t="s">
        <v>399</v>
      </c>
      <c r="AA181">
        <v>49</v>
      </c>
      <c r="AB181">
        <v>961</v>
      </c>
      <c r="AC181">
        <v>1732</v>
      </c>
      <c r="AD181" s="1">
        <f>AB181/AC181</f>
        <v>0.55484988452655892</v>
      </c>
      <c r="AE181">
        <v>12690</v>
      </c>
      <c r="AF181" s="1">
        <f>AE181/AC181</f>
        <v>7.3267898383371826</v>
      </c>
      <c r="AG181" s="2">
        <v>90</v>
      </c>
      <c r="AH181" s="2">
        <v>47</v>
      </c>
      <c r="AI181" s="1">
        <f>AH181/AC181</f>
        <v>2.7136258660508082E-2</v>
      </c>
      <c r="AJ181" s="2">
        <v>90</v>
      </c>
      <c r="AK181" s="2">
        <v>-275</v>
      </c>
      <c r="AL181" s="2">
        <v>2</v>
      </c>
    </row>
    <row r="182" spans="1:38" x14ac:dyDescent="0.2">
      <c r="A182">
        <v>2011</v>
      </c>
      <c r="B182">
        <v>2</v>
      </c>
      <c r="C182">
        <v>35</v>
      </c>
      <c r="D182" t="s">
        <v>135</v>
      </c>
      <c r="E182" t="s">
        <v>377</v>
      </c>
      <c r="F182" t="s">
        <v>69</v>
      </c>
      <c r="G182">
        <v>23</v>
      </c>
      <c r="H182">
        <v>0</v>
      </c>
      <c r="I182">
        <v>3</v>
      </c>
      <c r="J182">
        <v>75</v>
      </c>
      <c r="K182">
        <v>67</v>
      </c>
      <c r="L182" s="1">
        <f t="shared" si="18"/>
        <v>0.528169014084507</v>
      </c>
      <c r="M182">
        <v>85</v>
      </c>
      <c r="N182">
        <v>82</v>
      </c>
      <c r="O182">
        <v>146</v>
      </c>
      <c r="P182">
        <v>3009</v>
      </c>
      <c r="Q182">
        <v>4831</v>
      </c>
      <c r="R182" s="1">
        <f t="shared" si="17"/>
        <v>0.62285241150900439</v>
      </c>
      <c r="S182">
        <v>34026</v>
      </c>
      <c r="T182">
        <v>219</v>
      </c>
      <c r="U182">
        <v>127</v>
      </c>
      <c r="V182">
        <v>426</v>
      </c>
      <c r="W182">
        <v>1373</v>
      </c>
      <c r="X182">
        <v>22</v>
      </c>
      <c r="Y182" t="s">
        <v>119</v>
      </c>
      <c r="Z182" t="s">
        <v>242</v>
      </c>
      <c r="AA182">
        <v>50</v>
      </c>
      <c r="AB182">
        <v>812</v>
      </c>
      <c r="AC182">
        <v>1317</v>
      </c>
      <c r="AD182" s="1">
        <f>AB182/AC182</f>
        <v>0.61655277145026577</v>
      </c>
      <c r="AE182">
        <v>10314</v>
      </c>
      <c r="AF182" s="1">
        <f>AE182/AC182</f>
        <v>7.8314350797266519</v>
      </c>
      <c r="AG182" s="2">
        <v>71</v>
      </c>
      <c r="AH182" s="2">
        <v>30</v>
      </c>
      <c r="AI182" s="1">
        <f>AH182/AC182</f>
        <v>2.2779043280182234E-2</v>
      </c>
      <c r="AJ182" s="2">
        <v>413</v>
      </c>
      <c r="AK182" s="2">
        <v>1611</v>
      </c>
      <c r="AL182" s="2">
        <v>22</v>
      </c>
    </row>
    <row r="183" spans="1:38" x14ac:dyDescent="0.2">
      <c r="A183">
        <v>2010</v>
      </c>
      <c r="B183">
        <v>8</v>
      </c>
      <c r="C183">
        <v>300</v>
      </c>
      <c r="D183" t="s">
        <v>62</v>
      </c>
      <c r="E183" t="s">
        <v>366</v>
      </c>
      <c r="F183" t="s">
        <v>69</v>
      </c>
      <c r="G183">
        <v>25</v>
      </c>
      <c r="H183">
        <v>0</v>
      </c>
      <c r="I183">
        <v>0</v>
      </c>
      <c r="J183">
        <v>1</v>
      </c>
      <c r="K183">
        <v>2</v>
      </c>
      <c r="L183" s="1">
        <f t="shared" si="18"/>
        <v>0.33333333333333331</v>
      </c>
      <c r="O183">
        <v>6</v>
      </c>
      <c r="P183">
        <v>39</v>
      </c>
      <c r="Q183">
        <v>78</v>
      </c>
      <c r="R183" s="1">
        <f t="shared" si="17"/>
        <v>0.5</v>
      </c>
      <c r="S183">
        <v>370</v>
      </c>
      <c r="T183">
        <v>1</v>
      </c>
      <c r="U183">
        <v>6</v>
      </c>
      <c r="V183">
        <v>1</v>
      </c>
      <c r="W183">
        <v>-5</v>
      </c>
      <c r="X183">
        <v>0</v>
      </c>
      <c r="Y183" t="s">
        <v>46</v>
      </c>
      <c r="Z183" t="s">
        <v>242</v>
      </c>
    </row>
    <row r="184" spans="1:38" x14ac:dyDescent="0.2">
      <c r="A184">
        <v>2008</v>
      </c>
      <c r="B184">
        <v>8</v>
      </c>
      <c r="C184">
        <v>300</v>
      </c>
      <c r="D184" t="s">
        <v>229</v>
      </c>
      <c r="E184" t="s">
        <v>329</v>
      </c>
      <c r="F184" t="s">
        <v>69</v>
      </c>
      <c r="G184">
        <v>23</v>
      </c>
      <c r="H184">
        <v>0</v>
      </c>
      <c r="I184">
        <v>0</v>
      </c>
      <c r="J184">
        <v>0</v>
      </c>
      <c r="K184">
        <v>4</v>
      </c>
      <c r="L184" s="1">
        <f t="shared" si="18"/>
        <v>0</v>
      </c>
      <c r="O184">
        <v>10</v>
      </c>
      <c r="P184">
        <v>59</v>
      </c>
      <c r="Q184">
        <v>116</v>
      </c>
      <c r="R184" s="1">
        <f t="shared" si="17"/>
        <v>0.50862068965517238</v>
      </c>
      <c r="S184">
        <v>679</v>
      </c>
      <c r="T184">
        <v>3</v>
      </c>
      <c r="U184">
        <v>10</v>
      </c>
      <c r="V184">
        <v>14</v>
      </c>
      <c r="W184">
        <v>97</v>
      </c>
      <c r="X184">
        <v>0</v>
      </c>
      <c r="Y184" t="s">
        <v>233</v>
      </c>
      <c r="Z184" t="s">
        <v>242</v>
      </c>
    </row>
    <row r="185" spans="1:38" x14ac:dyDescent="0.2">
      <c r="A185">
        <v>2008</v>
      </c>
      <c r="B185">
        <v>3</v>
      </c>
      <c r="C185">
        <v>94</v>
      </c>
      <c r="D185" t="s">
        <v>103</v>
      </c>
      <c r="E185" t="s">
        <v>321</v>
      </c>
      <c r="F185" t="s">
        <v>69</v>
      </c>
      <c r="G185">
        <v>23</v>
      </c>
      <c r="H185">
        <v>0</v>
      </c>
      <c r="I185">
        <v>0</v>
      </c>
      <c r="J185">
        <v>0</v>
      </c>
      <c r="K185">
        <v>0</v>
      </c>
      <c r="L185" s="1">
        <v>0</v>
      </c>
      <c r="M185">
        <v>0</v>
      </c>
      <c r="N185">
        <v>0</v>
      </c>
      <c r="O185">
        <v>2</v>
      </c>
      <c r="P185">
        <v>4</v>
      </c>
      <c r="Q185">
        <v>6</v>
      </c>
      <c r="R185" s="1">
        <f t="shared" si="17"/>
        <v>0.66666666666666663</v>
      </c>
      <c r="S185">
        <v>23</v>
      </c>
      <c r="T185">
        <v>0</v>
      </c>
      <c r="U185">
        <v>0</v>
      </c>
      <c r="V185">
        <v>3</v>
      </c>
      <c r="W185">
        <v>-6</v>
      </c>
      <c r="X185">
        <v>0</v>
      </c>
      <c r="Y185" t="s">
        <v>345</v>
      </c>
      <c r="Z185" t="s">
        <v>242</v>
      </c>
    </row>
    <row r="186" spans="1:38" x14ac:dyDescent="0.2">
      <c r="A186">
        <v>2007</v>
      </c>
      <c r="B186">
        <v>2</v>
      </c>
      <c r="C186">
        <v>40</v>
      </c>
      <c r="D186" t="s">
        <v>151</v>
      </c>
      <c r="E186" t="s">
        <v>300</v>
      </c>
      <c r="F186" t="s">
        <v>69</v>
      </c>
      <c r="G186">
        <v>26</v>
      </c>
      <c r="H186">
        <v>0</v>
      </c>
      <c r="I186">
        <v>0</v>
      </c>
      <c r="J186">
        <v>0</v>
      </c>
      <c r="K186">
        <v>7</v>
      </c>
      <c r="L186" s="1">
        <f>J186/(J186+K186)</f>
        <v>0</v>
      </c>
      <c r="M186">
        <v>4</v>
      </c>
      <c r="N186">
        <v>2</v>
      </c>
      <c r="O186">
        <v>9</v>
      </c>
      <c r="P186">
        <v>140</v>
      </c>
      <c r="Q186">
        <v>239</v>
      </c>
      <c r="R186" s="1">
        <f t="shared" si="17"/>
        <v>0.58577405857740583</v>
      </c>
      <c r="S186">
        <v>1417</v>
      </c>
      <c r="T186">
        <v>3</v>
      </c>
      <c r="U186">
        <v>7</v>
      </c>
      <c r="V186">
        <v>19</v>
      </c>
      <c r="W186">
        <v>55</v>
      </c>
      <c r="X186">
        <v>3</v>
      </c>
      <c r="Y186" t="s">
        <v>46</v>
      </c>
      <c r="Z186" t="s">
        <v>242</v>
      </c>
    </row>
    <row r="187" spans="1:38" x14ac:dyDescent="0.2">
      <c r="A187">
        <v>2005</v>
      </c>
      <c r="B187">
        <v>1</v>
      </c>
      <c r="C187">
        <v>1</v>
      </c>
      <c r="D187" t="s">
        <v>231</v>
      </c>
      <c r="E187" t="s">
        <v>264</v>
      </c>
      <c r="F187" t="s">
        <v>69</v>
      </c>
      <c r="G187">
        <v>21</v>
      </c>
      <c r="H187">
        <v>0</v>
      </c>
      <c r="I187">
        <v>3</v>
      </c>
      <c r="J187">
        <v>99</v>
      </c>
      <c r="K187">
        <v>67</v>
      </c>
      <c r="L187" s="1">
        <f>J187/(J187+K187)</f>
        <v>0.59638554216867468</v>
      </c>
      <c r="M187">
        <v>98</v>
      </c>
      <c r="N187">
        <v>28</v>
      </c>
      <c r="O187">
        <v>174</v>
      </c>
      <c r="P187">
        <v>3250</v>
      </c>
      <c r="Q187">
        <v>5193</v>
      </c>
      <c r="R187" s="1">
        <f t="shared" si="17"/>
        <v>0.62584248026189104</v>
      </c>
      <c r="S187">
        <v>35650</v>
      </c>
      <c r="T187">
        <v>199</v>
      </c>
      <c r="U187">
        <v>109</v>
      </c>
      <c r="V187">
        <v>580</v>
      </c>
      <c r="W187">
        <v>2604</v>
      </c>
      <c r="X187">
        <v>15</v>
      </c>
      <c r="Y187" t="s">
        <v>49</v>
      </c>
      <c r="Z187" t="s">
        <v>242</v>
      </c>
      <c r="AA187">
        <v>25</v>
      </c>
      <c r="AB187">
        <v>389</v>
      </c>
      <c r="AC187">
        <v>587</v>
      </c>
      <c r="AD187" s="1">
        <f>AB187/AC187</f>
        <v>0.66269165247018735</v>
      </c>
      <c r="AE187">
        <v>5203</v>
      </c>
      <c r="AF187" s="1">
        <f>AE187/AC187</f>
        <v>8.8637137989778534</v>
      </c>
      <c r="AG187" s="2">
        <v>47</v>
      </c>
      <c r="AH187" s="2">
        <v>8</v>
      </c>
      <c r="AI187" s="1">
        <f>AH187/AC187</f>
        <v>1.3628620102214651E-2</v>
      </c>
      <c r="AJ187" s="2">
        <v>286</v>
      </c>
      <c r="AK187" s="2">
        <v>1072</v>
      </c>
      <c r="AL187" s="2">
        <v>15</v>
      </c>
    </row>
    <row r="188" spans="1:38" x14ac:dyDescent="0.2">
      <c r="A188">
        <v>2004</v>
      </c>
      <c r="B188">
        <v>7</v>
      </c>
      <c r="C188">
        <v>250</v>
      </c>
      <c r="D188" t="s">
        <v>105</v>
      </c>
      <c r="E188" t="s">
        <v>228</v>
      </c>
      <c r="F188" t="s">
        <v>69</v>
      </c>
      <c r="G188">
        <v>24</v>
      </c>
      <c r="H188">
        <v>0</v>
      </c>
      <c r="I188">
        <v>0</v>
      </c>
      <c r="J188">
        <v>0</v>
      </c>
      <c r="K188">
        <v>0</v>
      </c>
      <c r="L188" s="1">
        <v>0</v>
      </c>
      <c r="M188">
        <v>0</v>
      </c>
      <c r="N188">
        <v>0</v>
      </c>
      <c r="O188">
        <v>3</v>
      </c>
      <c r="P188">
        <v>2</v>
      </c>
      <c r="Q188">
        <v>8</v>
      </c>
      <c r="R188" s="1">
        <f t="shared" si="17"/>
        <v>0.25</v>
      </c>
      <c r="S188">
        <v>7</v>
      </c>
      <c r="T188">
        <v>0</v>
      </c>
      <c r="U188">
        <v>0</v>
      </c>
      <c r="V188">
        <v>11</v>
      </c>
      <c r="W188">
        <v>48</v>
      </c>
      <c r="X188">
        <v>1</v>
      </c>
      <c r="Y188" t="s">
        <v>233</v>
      </c>
      <c r="Z188" t="s">
        <v>242</v>
      </c>
    </row>
    <row r="189" spans="1:38" x14ac:dyDescent="0.2">
      <c r="A189">
        <v>2004</v>
      </c>
      <c r="B189">
        <v>7</v>
      </c>
      <c r="C189">
        <v>218</v>
      </c>
      <c r="D189" t="s">
        <v>135</v>
      </c>
      <c r="E189" t="s">
        <v>214</v>
      </c>
      <c r="F189" t="s">
        <v>69</v>
      </c>
      <c r="H189">
        <v>0</v>
      </c>
      <c r="I189">
        <v>0</v>
      </c>
      <c r="J189">
        <v>0</v>
      </c>
      <c r="K189">
        <v>0</v>
      </c>
      <c r="L189" s="1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 s="1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 t="s">
        <v>132</v>
      </c>
      <c r="Z189" t="s">
        <v>242</v>
      </c>
    </row>
    <row r="190" spans="1:38" x14ac:dyDescent="0.2">
      <c r="A190">
        <v>2002</v>
      </c>
      <c r="B190">
        <v>5</v>
      </c>
      <c r="C190">
        <v>163</v>
      </c>
      <c r="D190" t="s">
        <v>231</v>
      </c>
      <c r="E190" t="s">
        <v>165</v>
      </c>
      <c r="F190" t="s">
        <v>69</v>
      </c>
      <c r="H190">
        <v>0</v>
      </c>
      <c r="I190">
        <v>0</v>
      </c>
      <c r="J190">
        <v>0</v>
      </c>
      <c r="K190">
        <v>0</v>
      </c>
      <c r="L190" s="1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 s="1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 t="s">
        <v>46</v>
      </c>
      <c r="Z190" t="s">
        <v>242</v>
      </c>
    </row>
    <row r="191" spans="1:38" x14ac:dyDescent="0.2">
      <c r="A191">
        <v>2016</v>
      </c>
      <c r="B191">
        <v>8</v>
      </c>
      <c r="C191">
        <v>300</v>
      </c>
      <c r="D191" t="s">
        <v>154</v>
      </c>
      <c r="E191" t="s">
        <v>462</v>
      </c>
      <c r="F191" t="s">
        <v>69</v>
      </c>
      <c r="G191">
        <v>23</v>
      </c>
      <c r="H191">
        <v>0</v>
      </c>
      <c r="I191">
        <v>0</v>
      </c>
      <c r="J191">
        <v>0</v>
      </c>
      <c r="K191">
        <v>0</v>
      </c>
      <c r="L191" s="1">
        <v>0</v>
      </c>
      <c r="O191">
        <v>1</v>
      </c>
      <c r="P191">
        <v>5</v>
      </c>
      <c r="Q191">
        <v>7</v>
      </c>
      <c r="R191" s="1">
        <f>P191/Q191</f>
        <v>0.7142857142857143</v>
      </c>
      <c r="S191">
        <v>11</v>
      </c>
      <c r="T191">
        <v>0</v>
      </c>
      <c r="U191">
        <v>0</v>
      </c>
      <c r="V191">
        <v>0</v>
      </c>
      <c r="W191">
        <v>0</v>
      </c>
      <c r="X191">
        <v>0</v>
      </c>
      <c r="Y191" t="s">
        <v>463</v>
      </c>
      <c r="Z191" t="s">
        <v>464</v>
      </c>
    </row>
    <row r="192" spans="1:38" x14ac:dyDescent="0.2">
      <c r="A192">
        <v>2014</v>
      </c>
      <c r="B192">
        <v>2</v>
      </c>
      <c r="C192">
        <v>62</v>
      </c>
      <c r="D192" t="s">
        <v>103</v>
      </c>
      <c r="E192" t="s">
        <v>423</v>
      </c>
      <c r="F192" t="s">
        <v>69</v>
      </c>
      <c r="G192">
        <v>22</v>
      </c>
      <c r="H192">
        <v>0</v>
      </c>
      <c r="I192">
        <v>0</v>
      </c>
      <c r="J192">
        <v>26</v>
      </c>
      <c r="K192">
        <v>8</v>
      </c>
      <c r="L192" s="1">
        <f>J192/(J192+K192)</f>
        <v>0.76470588235294112</v>
      </c>
      <c r="M192">
        <v>27</v>
      </c>
      <c r="N192">
        <v>2</v>
      </c>
      <c r="O192">
        <v>50</v>
      </c>
      <c r="P192">
        <v>698</v>
      </c>
      <c r="Q192">
        <v>1032</v>
      </c>
      <c r="R192" s="1">
        <f>P192/Q192</f>
        <v>0.6763565891472868</v>
      </c>
      <c r="S192">
        <v>8545</v>
      </c>
      <c r="T192">
        <v>53</v>
      </c>
      <c r="U192">
        <v>26</v>
      </c>
      <c r="V192">
        <v>118</v>
      </c>
      <c r="W192">
        <v>163</v>
      </c>
      <c r="X192">
        <v>3</v>
      </c>
      <c r="Y192" t="s">
        <v>208</v>
      </c>
      <c r="Z192" t="s">
        <v>245</v>
      </c>
      <c r="AB192">
        <v>1047</v>
      </c>
      <c r="AC192">
        <v>1668</v>
      </c>
      <c r="AD192" s="1">
        <f>AB192/AC192</f>
        <v>0.62769784172661869</v>
      </c>
      <c r="AE192">
        <v>13156</v>
      </c>
      <c r="AF192" s="1">
        <f>AE192/AC192</f>
        <v>7.8872901678657072</v>
      </c>
      <c r="AG192" s="2">
        <v>118</v>
      </c>
      <c r="AH192" s="2">
        <v>51</v>
      </c>
      <c r="AI192" s="1">
        <f>AH192/AC192</f>
        <v>3.0575539568345324E-2</v>
      </c>
    </row>
    <row r="193" spans="1:38" x14ac:dyDescent="0.2">
      <c r="A193">
        <v>2003</v>
      </c>
      <c r="B193">
        <v>8</v>
      </c>
      <c r="C193">
        <v>300</v>
      </c>
      <c r="D193" t="s">
        <v>109</v>
      </c>
      <c r="E193" t="s">
        <v>207</v>
      </c>
      <c r="F193" t="s">
        <v>69</v>
      </c>
      <c r="G193">
        <v>23</v>
      </c>
      <c r="H193">
        <v>0</v>
      </c>
      <c r="I193">
        <v>4</v>
      </c>
      <c r="J193">
        <v>78</v>
      </c>
      <c r="K193">
        <v>49</v>
      </c>
      <c r="L193" s="1">
        <f>J193/(J193+K193)</f>
        <v>0.61417322834645671</v>
      </c>
      <c r="O193">
        <v>156</v>
      </c>
      <c r="P193">
        <v>2829</v>
      </c>
      <c r="Q193">
        <v>4335</v>
      </c>
      <c r="R193" s="1">
        <f>P193/Q193</f>
        <v>0.65259515570934257</v>
      </c>
      <c r="S193">
        <v>34183</v>
      </c>
      <c r="T193">
        <v>248</v>
      </c>
      <c r="U193">
        <v>117</v>
      </c>
      <c r="V193">
        <v>238</v>
      </c>
      <c r="W193">
        <v>620</v>
      </c>
      <c r="X193">
        <v>5</v>
      </c>
      <c r="Y193" t="s">
        <v>208</v>
      </c>
      <c r="Z193" t="s">
        <v>245</v>
      </c>
      <c r="AA193">
        <v>33</v>
      </c>
      <c r="AB193">
        <v>560</v>
      </c>
      <c r="AC193">
        <v>892</v>
      </c>
      <c r="AD193" s="1">
        <f>AB193/AC193</f>
        <v>0.62780269058295968</v>
      </c>
      <c r="AE193">
        <v>7816</v>
      </c>
      <c r="AF193" s="1">
        <f>AE193/AC193</f>
        <v>8.7623318385650233</v>
      </c>
      <c r="AG193" s="2">
        <v>82</v>
      </c>
      <c r="AH193" s="2">
        <v>34</v>
      </c>
      <c r="AI193" s="1">
        <f>AH193/AC193</f>
        <v>3.811659192825112E-2</v>
      </c>
    </row>
    <row r="194" spans="1:38" x14ac:dyDescent="0.2">
      <c r="A194">
        <v>2011</v>
      </c>
      <c r="B194">
        <v>1</v>
      </c>
      <c r="C194">
        <v>8</v>
      </c>
      <c r="D194" t="s">
        <v>25</v>
      </c>
      <c r="E194" t="s">
        <v>374</v>
      </c>
      <c r="F194" t="s">
        <v>69</v>
      </c>
      <c r="G194">
        <v>23</v>
      </c>
      <c r="H194">
        <v>0</v>
      </c>
      <c r="I194">
        <v>0</v>
      </c>
      <c r="J194">
        <v>9</v>
      </c>
      <c r="K194">
        <v>14</v>
      </c>
      <c r="L194" s="1">
        <f>J194/(J194+K194)</f>
        <v>0.39130434782608697</v>
      </c>
      <c r="M194">
        <v>15</v>
      </c>
      <c r="N194">
        <v>15</v>
      </c>
      <c r="O194">
        <v>30</v>
      </c>
      <c r="P194">
        <v>408</v>
      </c>
      <c r="Q194">
        <v>709</v>
      </c>
      <c r="R194" s="1">
        <f>P194/Q194</f>
        <v>0.57545839210155147</v>
      </c>
      <c r="S194">
        <v>4967</v>
      </c>
      <c r="T194">
        <v>27</v>
      </c>
      <c r="U194">
        <v>22</v>
      </c>
      <c r="V194">
        <v>95</v>
      </c>
      <c r="W194">
        <v>644</v>
      </c>
      <c r="X194">
        <v>5</v>
      </c>
      <c r="Y194" t="s">
        <v>48</v>
      </c>
      <c r="Z194" t="s">
        <v>241</v>
      </c>
      <c r="AA194">
        <v>40</v>
      </c>
      <c r="AB194">
        <v>619</v>
      </c>
      <c r="AC194">
        <v>1147</v>
      </c>
      <c r="AD194" s="1">
        <f>AB194/AC194</f>
        <v>0.53966870095902353</v>
      </c>
      <c r="AE194">
        <v>7639</v>
      </c>
      <c r="AF194" s="1">
        <f>AE194/AC194</f>
        <v>6.65998256320837</v>
      </c>
      <c r="AG194" s="2">
        <v>53</v>
      </c>
      <c r="AH194" s="2">
        <v>35</v>
      </c>
      <c r="AI194" s="1">
        <f>AH194/AC194</f>
        <v>3.051438535309503E-2</v>
      </c>
      <c r="AJ194" s="2">
        <v>454</v>
      </c>
      <c r="AK194" s="2">
        <v>1939</v>
      </c>
      <c r="AL194" s="2">
        <v>29</v>
      </c>
    </row>
    <row r="195" spans="1:38" x14ac:dyDescent="0.2">
      <c r="A195">
        <v>2010</v>
      </c>
      <c r="B195">
        <v>7</v>
      </c>
      <c r="C195">
        <v>239</v>
      </c>
      <c r="D195" t="s">
        <v>101</v>
      </c>
      <c r="E195" t="s">
        <v>364</v>
      </c>
      <c r="F195" t="s">
        <v>69</v>
      </c>
      <c r="G195">
        <v>24</v>
      </c>
      <c r="H195">
        <v>0</v>
      </c>
      <c r="I195">
        <v>0</v>
      </c>
      <c r="J195">
        <v>0</v>
      </c>
      <c r="K195">
        <v>0</v>
      </c>
      <c r="L195" s="1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 s="1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 t="s">
        <v>275</v>
      </c>
      <c r="Z195" t="s">
        <v>241</v>
      </c>
    </row>
    <row r="196" spans="1:38" x14ac:dyDescent="0.2">
      <c r="A196">
        <v>2009</v>
      </c>
      <c r="B196">
        <v>1</v>
      </c>
      <c r="C196">
        <v>5</v>
      </c>
      <c r="D196" t="s">
        <v>10</v>
      </c>
      <c r="E196" t="s">
        <v>334</v>
      </c>
      <c r="F196" t="s">
        <v>69</v>
      </c>
      <c r="G196">
        <v>22</v>
      </c>
      <c r="H196">
        <v>0</v>
      </c>
      <c r="I196">
        <v>0</v>
      </c>
      <c r="J196">
        <v>37</v>
      </c>
      <c r="K196">
        <v>36</v>
      </c>
      <c r="L196" s="1">
        <f>J196/(J196+K196)</f>
        <v>0.50684931506849318</v>
      </c>
      <c r="M196">
        <v>32</v>
      </c>
      <c r="N196">
        <v>26</v>
      </c>
      <c r="O196">
        <v>79</v>
      </c>
      <c r="P196">
        <v>1314</v>
      </c>
      <c r="Q196">
        <v>2320</v>
      </c>
      <c r="R196" s="1">
        <f>P196/Q196</f>
        <v>0.56637931034482758</v>
      </c>
      <c r="S196">
        <v>15357</v>
      </c>
      <c r="T196">
        <v>86</v>
      </c>
      <c r="U196">
        <v>89</v>
      </c>
      <c r="V196">
        <v>170</v>
      </c>
      <c r="W196">
        <v>457</v>
      </c>
      <c r="X196">
        <v>13</v>
      </c>
      <c r="Y196" t="s">
        <v>41</v>
      </c>
      <c r="Z196" t="s">
        <v>241</v>
      </c>
      <c r="AA196">
        <v>27</v>
      </c>
      <c r="AB196">
        <v>313</v>
      </c>
      <c r="AC196">
        <v>487</v>
      </c>
      <c r="AD196" s="1">
        <f>AB196/AC196</f>
        <v>0.64271047227926081</v>
      </c>
      <c r="AE196">
        <v>3965</v>
      </c>
      <c r="AF196" s="1">
        <f>AE196/AC196</f>
        <v>8.1416837782340856</v>
      </c>
      <c r="AG196" s="2">
        <v>41</v>
      </c>
      <c r="AH196" s="2">
        <v>16</v>
      </c>
      <c r="AI196" s="1">
        <f>AH196/AC196</f>
        <v>3.2854209445585217E-2</v>
      </c>
      <c r="AJ196" s="2">
        <v>70</v>
      </c>
      <c r="AK196" s="2">
        <v>33</v>
      </c>
      <c r="AL196" s="2">
        <v>4</v>
      </c>
    </row>
    <row r="197" spans="1:38" x14ac:dyDescent="0.2">
      <c r="A197">
        <v>2008</v>
      </c>
      <c r="B197">
        <v>7</v>
      </c>
      <c r="C197">
        <v>223</v>
      </c>
      <c r="D197" t="s">
        <v>80</v>
      </c>
      <c r="E197" t="s">
        <v>328</v>
      </c>
      <c r="F197" t="s">
        <v>69</v>
      </c>
      <c r="G197">
        <v>23</v>
      </c>
      <c r="H197">
        <v>0</v>
      </c>
      <c r="I197">
        <v>0</v>
      </c>
      <c r="J197">
        <v>0</v>
      </c>
      <c r="K197">
        <v>0</v>
      </c>
      <c r="L197" s="1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 s="1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 t="s">
        <v>344</v>
      </c>
      <c r="Z197" t="s">
        <v>241</v>
      </c>
    </row>
    <row r="198" spans="1:38" x14ac:dyDescent="0.2">
      <c r="A198">
        <v>2008</v>
      </c>
      <c r="B198">
        <v>5</v>
      </c>
      <c r="C198">
        <v>156</v>
      </c>
      <c r="D198" t="s">
        <v>29</v>
      </c>
      <c r="E198" t="s">
        <v>322</v>
      </c>
      <c r="F198" t="s">
        <v>69</v>
      </c>
      <c r="G198">
        <v>23</v>
      </c>
      <c r="H198">
        <v>0</v>
      </c>
      <c r="I198">
        <v>0</v>
      </c>
      <c r="J198">
        <v>2</v>
      </c>
      <c r="K198">
        <v>1</v>
      </c>
      <c r="L198" s="1">
        <f>J198/(J198+K198)</f>
        <v>0.66666666666666663</v>
      </c>
      <c r="M198">
        <v>2</v>
      </c>
      <c r="N198">
        <v>2</v>
      </c>
      <c r="O198">
        <v>4</v>
      </c>
      <c r="P198">
        <v>35</v>
      </c>
      <c r="Q198">
        <v>59</v>
      </c>
      <c r="R198" s="1">
        <f>P198/Q198</f>
        <v>0.59322033898305082</v>
      </c>
      <c r="S198">
        <v>402</v>
      </c>
      <c r="T198">
        <v>1</v>
      </c>
      <c r="U198">
        <v>2</v>
      </c>
      <c r="V198">
        <v>10</v>
      </c>
      <c r="W198">
        <v>56</v>
      </c>
      <c r="X198">
        <v>1</v>
      </c>
      <c r="Y198" t="s">
        <v>68</v>
      </c>
      <c r="Z198" t="s">
        <v>241</v>
      </c>
    </row>
    <row r="199" spans="1:38" x14ac:dyDescent="0.2">
      <c r="A199">
        <v>2008</v>
      </c>
      <c r="B199">
        <v>5</v>
      </c>
      <c r="C199">
        <v>137</v>
      </c>
      <c r="D199" t="s">
        <v>34</v>
      </c>
      <c r="E199" t="s">
        <v>316</v>
      </c>
      <c r="F199" t="s">
        <v>69</v>
      </c>
      <c r="H199">
        <v>0</v>
      </c>
      <c r="I199">
        <v>0</v>
      </c>
      <c r="J199">
        <v>0</v>
      </c>
      <c r="K199">
        <v>0</v>
      </c>
      <c r="L199" s="1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 s="1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 t="s">
        <v>41</v>
      </c>
      <c r="Z199" t="s">
        <v>241</v>
      </c>
    </row>
    <row r="200" spans="1:38" x14ac:dyDescent="0.2">
      <c r="A200">
        <v>2007</v>
      </c>
      <c r="B200">
        <v>4</v>
      </c>
      <c r="C200">
        <v>103</v>
      </c>
      <c r="D200" t="s">
        <v>109</v>
      </c>
      <c r="E200" t="s">
        <v>303</v>
      </c>
      <c r="F200" t="s">
        <v>69</v>
      </c>
      <c r="G200">
        <v>23</v>
      </c>
      <c r="H200">
        <v>0</v>
      </c>
      <c r="I200">
        <v>0</v>
      </c>
      <c r="J200">
        <v>0</v>
      </c>
      <c r="K200">
        <v>0</v>
      </c>
      <c r="L200" s="1">
        <v>0</v>
      </c>
      <c r="M200">
        <v>0</v>
      </c>
      <c r="N200">
        <v>0</v>
      </c>
      <c r="O200">
        <v>22</v>
      </c>
      <c r="P200">
        <v>0</v>
      </c>
      <c r="Q200">
        <v>0</v>
      </c>
      <c r="R200" s="1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 t="s">
        <v>48</v>
      </c>
      <c r="Z200" t="s">
        <v>241</v>
      </c>
    </row>
    <row r="201" spans="1:38" x14ac:dyDescent="0.2">
      <c r="A201">
        <v>2007</v>
      </c>
      <c r="B201">
        <v>8</v>
      </c>
      <c r="C201">
        <v>300</v>
      </c>
      <c r="D201" t="s">
        <v>109</v>
      </c>
      <c r="E201" t="s">
        <v>309</v>
      </c>
      <c r="F201" t="s">
        <v>69</v>
      </c>
      <c r="G201">
        <v>23</v>
      </c>
      <c r="H201">
        <v>0</v>
      </c>
      <c r="I201">
        <v>0</v>
      </c>
      <c r="J201">
        <v>16</v>
      </c>
      <c r="K201">
        <v>16</v>
      </c>
      <c r="L201" s="1">
        <f t="shared" ref="L201:L216" si="19">J201/(J201+K201)</f>
        <v>0.5</v>
      </c>
      <c r="O201">
        <v>55</v>
      </c>
      <c r="P201">
        <v>645</v>
      </c>
      <c r="Q201">
        <v>1074</v>
      </c>
      <c r="R201" s="1">
        <f t="shared" ref="R201:R225" si="20">P201/Q201</f>
        <v>0.6005586592178771</v>
      </c>
      <c r="S201">
        <v>7597</v>
      </c>
      <c r="T201">
        <v>49</v>
      </c>
      <c r="U201">
        <v>36</v>
      </c>
      <c r="V201">
        <v>71</v>
      </c>
      <c r="W201">
        <v>92</v>
      </c>
      <c r="X201">
        <v>2</v>
      </c>
      <c r="Y201" t="s">
        <v>275</v>
      </c>
      <c r="Z201" t="s">
        <v>241</v>
      </c>
      <c r="AA201">
        <v>37</v>
      </c>
      <c r="AB201">
        <v>525</v>
      </c>
      <c r="AC201">
        <v>898</v>
      </c>
      <c r="AD201" s="1">
        <f t="shared" ref="AD201:AD208" si="21">AB201/AC201</f>
        <v>0.58463251670378624</v>
      </c>
      <c r="AE201">
        <v>6700</v>
      </c>
      <c r="AF201" s="1">
        <f t="shared" ref="AF201:AF208" si="22">AE201/AC201</f>
        <v>7.4610244988864141</v>
      </c>
      <c r="AG201" s="2">
        <v>33</v>
      </c>
      <c r="AH201" s="2">
        <v>32</v>
      </c>
      <c r="AI201" s="1">
        <f t="shared" ref="AI201:AI208" si="23">AH201/AC201</f>
        <v>3.5634743875278395E-2</v>
      </c>
      <c r="AJ201" s="2">
        <v>166</v>
      </c>
      <c r="AK201" s="2">
        <v>-226</v>
      </c>
      <c r="AL201" s="2">
        <v>8</v>
      </c>
    </row>
    <row r="202" spans="1:38" x14ac:dyDescent="0.2">
      <c r="A202">
        <v>2007</v>
      </c>
      <c r="B202">
        <v>3</v>
      </c>
      <c r="C202">
        <v>92</v>
      </c>
      <c r="D202" t="s">
        <v>86</v>
      </c>
      <c r="E202" t="s">
        <v>302</v>
      </c>
      <c r="F202" t="s">
        <v>69</v>
      </c>
      <c r="G202">
        <v>23</v>
      </c>
      <c r="H202">
        <v>0</v>
      </c>
      <c r="I202">
        <v>0</v>
      </c>
      <c r="J202">
        <v>14</v>
      </c>
      <c r="K202">
        <v>19</v>
      </c>
      <c r="L202" s="1">
        <f t="shared" si="19"/>
        <v>0.42424242424242425</v>
      </c>
      <c r="M202">
        <v>16</v>
      </c>
      <c r="N202">
        <v>15</v>
      </c>
      <c r="O202">
        <v>38</v>
      </c>
      <c r="P202">
        <v>563</v>
      </c>
      <c r="Q202">
        <v>929</v>
      </c>
      <c r="R202" s="1">
        <f t="shared" si="20"/>
        <v>0.60602798708288486</v>
      </c>
      <c r="S202">
        <v>6033</v>
      </c>
      <c r="T202">
        <v>26</v>
      </c>
      <c r="U202">
        <v>30</v>
      </c>
      <c r="V202">
        <v>78</v>
      </c>
      <c r="W202">
        <v>330</v>
      </c>
      <c r="X202">
        <v>3</v>
      </c>
      <c r="Y202" t="s">
        <v>73</v>
      </c>
      <c r="Z202" t="s">
        <v>241</v>
      </c>
      <c r="AA202">
        <v>35</v>
      </c>
      <c r="AB202">
        <v>487</v>
      </c>
      <c r="AC202">
        <v>865</v>
      </c>
      <c r="AD202" s="1">
        <f t="shared" si="21"/>
        <v>0.56300578034682081</v>
      </c>
      <c r="AE202">
        <v>5429</v>
      </c>
      <c r="AF202" s="1">
        <f t="shared" si="22"/>
        <v>6.2763005780346823</v>
      </c>
      <c r="AG202" s="2">
        <v>36</v>
      </c>
      <c r="AH202" s="2">
        <v>33</v>
      </c>
      <c r="AI202" s="1">
        <f t="shared" si="23"/>
        <v>3.8150289017341042E-2</v>
      </c>
      <c r="AJ202" s="2">
        <v>226</v>
      </c>
      <c r="AK202" s="2">
        <v>199</v>
      </c>
      <c r="AL202" s="2">
        <v>2</v>
      </c>
    </row>
    <row r="203" spans="1:38" x14ac:dyDescent="0.2">
      <c r="A203">
        <v>2006</v>
      </c>
      <c r="B203">
        <v>2</v>
      </c>
      <c r="C203">
        <v>49</v>
      </c>
      <c r="D203" t="s">
        <v>10</v>
      </c>
      <c r="E203" t="s">
        <v>285</v>
      </c>
      <c r="F203" t="s">
        <v>69</v>
      </c>
      <c r="G203">
        <v>23</v>
      </c>
      <c r="H203">
        <v>0</v>
      </c>
      <c r="I203">
        <v>0</v>
      </c>
      <c r="J203">
        <v>8</v>
      </c>
      <c r="K203">
        <v>13</v>
      </c>
      <c r="L203" s="1">
        <f t="shared" si="19"/>
        <v>0.38095238095238093</v>
      </c>
      <c r="M203">
        <v>10</v>
      </c>
      <c r="N203">
        <v>3</v>
      </c>
      <c r="O203">
        <v>64</v>
      </c>
      <c r="P203">
        <v>350</v>
      </c>
      <c r="Q203">
        <v>638</v>
      </c>
      <c r="R203" s="1">
        <f t="shared" si="20"/>
        <v>0.54858934169278994</v>
      </c>
      <c r="S203">
        <v>4053</v>
      </c>
      <c r="T203">
        <v>16</v>
      </c>
      <c r="U203">
        <v>21</v>
      </c>
      <c r="V203">
        <v>85</v>
      </c>
      <c r="W203">
        <v>227</v>
      </c>
      <c r="X203">
        <v>3</v>
      </c>
      <c r="Y203" t="s">
        <v>68</v>
      </c>
      <c r="Z203" t="s">
        <v>241</v>
      </c>
      <c r="AA203">
        <v>38</v>
      </c>
      <c r="AB203">
        <v>613</v>
      </c>
      <c r="AC203">
        <v>1005</v>
      </c>
      <c r="AD203" s="1">
        <f t="shared" si="21"/>
        <v>0.60995024875621895</v>
      </c>
      <c r="AE203">
        <v>7555</v>
      </c>
      <c r="AF203" s="1">
        <f t="shared" si="22"/>
        <v>7.5174129353233834</v>
      </c>
      <c r="AG203" s="2">
        <v>61</v>
      </c>
      <c r="AH203" s="2">
        <v>24</v>
      </c>
      <c r="AI203" s="1">
        <f t="shared" si="23"/>
        <v>2.3880597014925373E-2</v>
      </c>
      <c r="AJ203" s="2">
        <v>273</v>
      </c>
      <c r="AK203" s="2">
        <v>535</v>
      </c>
      <c r="AL203" s="2">
        <v>6</v>
      </c>
    </row>
    <row r="204" spans="1:38" x14ac:dyDescent="0.2">
      <c r="A204">
        <v>2006</v>
      </c>
      <c r="B204">
        <v>1</v>
      </c>
      <c r="C204">
        <v>10</v>
      </c>
      <c r="D204" t="s">
        <v>62</v>
      </c>
      <c r="E204" t="s">
        <v>283</v>
      </c>
      <c r="F204" t="s">
        <v>69</v>
      </c>
      <c r="G204">
        <v>23</v>
      </c>
      <c r="H204">
        <v>0</v>
      </c>
      <c r="I204">
        <v>0</v>
      </c>
      <c r="J204">
        <v>8</v>
      </c>
      <c r="K204">
        <v>10</v>
      </c>
      <c r="L204" s="1">
        <f t="shared" si="19"/>
        <v>0.44444444444444442</v>
      </c>
      <c r="M204">
        <v>12</v>
      </c>
      <c r="N204">
        <v>12</v>
      </c>
      <c r="O204">
        <v>33</v>
      </c>
      <c r="P204">
        <v>366</v>
      </c>
      <c r="Q204">
        <v>641</v>
      </c>
      <c r="R204" s="1">
        <f t="shared" si="20"/>
        <v>0.57098283931357252</v>
      </c>
      <c r="S204">
        <v>4065</v>
      </c>
      <c r="T204">
        <v>15</v>
      </c>
      <c r="U204">
        <v>21</v>
      </c>
      <c r="V204">
        <v>47</v>
      </c>
      <c r="W204">
        <v>89</v>
      </c>
      <c r="X204">
        <v>2</v>
      </c>
      <c r="Y204" t="s">
        <v>41</v>
      </c>
      <c r="Z204" t="s">
        <v>241</v>
      </c>
      <c r="AA204">
        <v>39</v>
      </c>
      <c r="AB204">
        <v>807</v>
      </c>
      <c r="AC204">
        <v>1245</v>
      </c>
      <c r="AD204" s="1">
        <f t="shared" si="21"/>
        <v>0.64819277108433737</v>
      </c>
      <c r="AE204">
        <v>10693</v>
      </c>
      <c r="AF204" s="1">
        <f t="shared" si="22"/>
        <v>8.5887550200803204</v>
      </c>
      <c r="AG204" s="2">
        <v>99</v>
      </c>
      <c r="AH204" s="2">
        <v>23</v>
      </c>
      <c r="AI204" s="1">
        <f t="shared" si="23"/>
        <v>1.8473895582329317E-2</v>
      </c>
      <c r="AJ204" s="2">
        <v>132</v>
      </c>
      <c r="AK204" s="2">
        <v>-70</v>
      </c>
      <c r="AL204" s="2">
        <v>9</v>
      </c>
    </row>
    <row r="205" spans="1:38" x14ac:dyDescent="0.2">
      <c r="A205">
        <v>2005</v>
      </c>
      <c r="B205">
        <v>1</v>
      </c>
      <c r="C205">
        <v>24</v>
      </c>
      <c r="D205" t="s">
        <v>154</v>
      </c>
      <c r="E205" t="s">
        <v>265</v>
      </c>
      <c r="F205" t="s">
        <v>69</v>
      </c>
      <c r="G205">
        <v>21</v>
      </c>
      <c r="H205">
        <v>3</v>
      </c>
      <c r="I205">
        <v>9</v>
      </c>
      <c r="J205">
        <v>127</v>
      </c>
      <c r="K205">
        <v>64</v>
      </c>
      <c r="L205" s="1">
        <f t="shared" si="19"/>
        <v>0.66492146596858637</v>
      </c>
      <c r="M205">
        <v>152</v>
      </c>
      <c r="N205">
        <v>152</v>
      </c>
      <c r="O205">
        <v>199</v>
      </c>
      <c r="P205">
        <v>4322</v>
      </c>
      <c r="Q205">
        <v>6642</v>
      </c>
      <c r="R205" s="1">
        <f t="shared" si="20"/>
        <v>0.65070761818729295</v>
      </c>
      <c r="S205">
        <v>51633</v>
      </c>
      <c r="T205">
        <v>416</v>
      </c>
      <c r="U205">
        <v>91</v>
      </c>
      <c r="V205">
        <v>656</v>
      </c>
      <c r="W205">
        <v>3277</v>
      </c>
      <c r="X205">
        <v>31</v>
      </c>
      <c r="Y205" t="s">
        <v>20</v>
      </c>
      <c r="Z205" t="s">
        <v>241</v>
      </c>
      <c r="AA205">
        <v>25</v>
      </c>
      <c r="AB205">
        <v>424</v>
      </c>
      <c r="AC205">
        <v>665</v>
      </c>
      <c r="AD205" s="1">
        <f t="shared" si="21"/>
        <v>0.63759398496240605</v>
      </c>
      <c r="AE205">
        <v>5469</v>
      </c>
      <c r="AF205" s="1">
        <f t="shared" si="22"/>
        <v>8.2240601503759407</v>
      </c>
      <c r="AG205" s="2">
        <v>43</v>
      </c>
      <c r="AH205" s="2">
        <v>13</v>
      </c>
      <c r="AI205" s="1">
        <f t="shared" si="23"/>
        <v>1.9548872180451128E-2</v>
      </c>
      <c r="AJ205" s="2">
        <v>160</v>
      </c>
      <c r="AK205" s="2">
        <v>336</v>
      </c>
      <c r="AL205" s="2">
        <v>8</v>
      </c>
    </row>
    <row r="206" spans="1:38" x14ac:dyDescent="0.2">
      <c r="A206">
        <v>2005</v>
      </c>
      <c r="B206">
        <v>3</v>
      </c>
      <c r="C206">
        <v>69</v>
      </c>
      <c r="D206" t="s">
        <v>146</v>
      </c>
      <c r="E206" t="s">
        <v>268</v>
      </c>
      <c r="F206" t="s">
        <v>69</v>
      </c>
      <c r="G206">
        <v>23</v>
      </c>
      <c r="H206">
        <v>0</v>
      </c>
      <c r="I206">
        <v>0</v>
      </c>
      <c r="J206">
        <v>2</v>
      </c>
      <c r="K206">
        <v>7</v>
      </c>
      <c r="L206" s="1">
        <f t="shared" si="19"/>
        <v>0.22222222222222221</v>
      </c>
      <c r="M206">
        <v>1</v>
      </c>
      <c r="N206">
        <v>1</v>
      </c>
      <c r="O206">
        <v>15</v>
      </c>
      <c r="P206">
        <v>174</v>
      </c>
      <c r="Q206">
        <v>333</v>
      </c>
      <c r="R206" s="1">
        <f t="shared" si="20"/>
        <v>0.52252252252252251</v>
      </c>
      <c r="S206">
        <v>1919</v>
      </c>
      <c r="T206">
        <v>3</v>
      </c>
      <c r="U206">
        <v>16</v>
      </c>
      <c r="V206">
        <v>19</v>
      </c>
      <c r="W206">
        <v>49</v>
      </c>
      <c r="X206">
        <v>0</v>
      </c>
      <c r="Y206" t="s">
        <v>274</v>
      </c>
      <c r="Z206" t="s">
        <v>241</v>
      </c>
      <c r="AA206">
        <v>48</v>
      </c>
      <c r="AB206">
        <v>777</v>
      </c>
      <c r="AC206">
        <v>1416</v>
      </c>
      <c r="AD206" s="1">
        <f t="shared" si="21"/>
        <v>0.54872881355932202</v>
      </c>
      <c r="AE206">
        <v>10617</v>
      </c>
      <c r="AF206" s="1">
        <f t="shared" si="22"/>
        <v>7.4978813559322033</v>
      </c>
      <c r="AG206" s="2">
        <v>85</v>
      </c>
      <c r="AH206" s="2">
        <v>36</v>
      </c>
      <c r="AI206" s="1">
        <f t="shared" si="23"/>
        <v>2.5423728813559324E-2</v>
      </c>
      <c r="AJ206" s="2">
        <v>175</v>
      </c>
      <c r="AK206" s="2">
        <v>-475</v>
      </c>
      <c r="AL206" s="2">
        <v>0</v>
      </c>
    </row>
    <row r="207" spans="1:38" x14ac:dyDescent="0.2">
      <c r="A207">
        <v>2005</v>
      </c>
      <c r="B207">
        <v>6</v>
      </c>
      <c r="C207">
        <v>213</v>
      </c>
      <c r="D207" t="s">
        <v>100</v>
      </c>
      <c r="E207" t="s">
        <v>271</v>
      </c>
      <c r="F207" t="s">
        <v>69</v>
      </c>
      <c r="G207">
        <v>22</v>
      </c>
      <c r="H207">
        <v>0</v>
      </c>
      <c r="I207">
        <v>1</v>
      </c>
      <c r="J207">
        <v>20</v>
      </c>
      <c r="K207">
        <v>29</v>
      </c>
      <c r="L207" s="1">
        <f t="shared" si="19"/>
        <v>0.40816326530612246</v>
      </c>
      <c r="M207">
        <v>23</v>
      </c>
      <c r="O207">
        <v>78</v>
      </c>
      <c r="P207">
        <v>909</v>
      </c>
      <c r="Q207">
        <v>1674</v>
      </c>
      <c r="R207" s="1">
        <f t="shared" si="20"/>
        <v>0.543010752688172</v>
      </c>
      <c r="S207">
        <v>10878</v>
      </c>
      <c r="T207">
        <v>60</v>
      </c>
      <c r="U207">
        <v>64</v>
      </c>
      <c r="V207">
        <v>102</v>
      </c>
      <c r="W207">
        <v>226</v>
      </c>
      <c r="X207">
        <v>5</v>
      </c>
      <c r="Y207" t="s">
        <v>275</v>
      </c>
      <c r="Z207" t="s">
        <v>241</v>
      </c>
      <c r="AA207">
        <v>49</v>
      </c>
      <c r="AB207">
        <v>768</v>
      </c>
      <c r="AC207">
        <v>1515</v>
      </c>
      <c r="AD207" s="1">
        <f t="shared" si="21"/>
        <v>0.50693069306930694</v>
      </c>
      <c r="AE207">
        <v>11249</v>
      </c>
      <c r="AF207" s="1">
        <f t="shared" si="22"/>
        <v>7.4250825082508252</v>
      </c>
      <c r="AG207" s="2">
        <v>79</v>
      </c>
      <c r="AH207" s="2">
        <v>57</v>
      </c>
      <c r="AI207" s="1">
        <f t="shared" si="23"/>
        <v>3.7623762376237622E-2</v>
      </c>
      <c r="AJ207" s="2">
        <v>182</v>
      </c>
      <c r="AK207" s="2">
        <v>-533</v>
      </c>
      <c r="AL207" s="2">
        <v>8</v>
      </c>
    </row>
    <row r="208" spans="1:38" x14ac:dyDescent="0.2">
      <c r="A208">
        <v>2005</v>
      </c>
      <c r="B208">
        <v>7</v>
      </c>
      <c r="C208">
        <v>230</v>
      </c>
      <c r="D208" t="s">
        <v>103</v>
      </c>
      <c r="E208" t="s">
        <v>272</v>
      </c>
      <c r="F208" t="s">
        <v>69</v>
      </c>
      <c r="G208">
        <v>23</v>
      </c>
      <c r="H208">
        <v>0</v>
      </c>
      <c r="I208">
        <v>1</v>
      </c>
      <c r="J208">
        <v>36</v>
      </c>
      <c r="K208">
        <v>45</v>
      </c>
      <c r="L208" s="1">
        <f t="shared" si="19"/>
        <v>0.44444444444444442</v>
      </c>
      <c r="M208">
        <v>47</v>
      </c>
      <c r="N208">
        <v>18</v>
      </c>
      <c r="O208">
        <v>107</v>
      </c>
      <c r="P208">
        <v>1578</v>
      </c>
      <c r="Q208">
        <v>2683</v>
      </c>
      <c r="R208" s="1">
        <f t="shared" si="20"/>
        <v>0.58814759597465527</v>
      </c>
      <c r="S208">
        <v>17508</v>
      </c>
      <c r="T208">
        <v>104</v>
      </c>
      <c r="U208">
        <v>82</v>
      </c>
      <c r="V208">
        <v>268</v>
      </c>
      <c r="W208">
        <v>1025</v>
      </c>
      <c r="X208">
        <v>5</v>
      </c>
      <c r="Y208" t="s">
        <v>41</v>
      </c>
      <c r="Z208" t="s">
        <v>241</v>
      </c>
      <c r="AA208">
        <v>34</v>
      </c>
      <c r="AB208">
        <v>20</v>
      </c>
      <c r="AC208">
        <v>33</v>
      </c>
      <c r="AD208" s="1">
        <f t="shared" si="21"/>
        <v>0.60606060606060608</v>
      </c>
      <c r="AE208">
        <v>192</v>
      </c>
      <c r="AF208" s="1">
        <f t="shared" si="22"/>
        <v>5.8181818181818183</v>
      </c>
      <c r="AG208" s="2">
        <v>0</v>
      </c>
      <c r="AH208" s="2">
        <v>1</v>
      </c>
      <c r="AI208" s="1">
        <f t="shared" si="23"/>
        <v>3.0303030303030304E-2</v>
      </c>
      <c r="AJ208" s="2">
        <v>11</v>
      </c>
      <c r="AK208" s="2">
        <v>32</v>
      </c>
      <c r="AL208" s="2">
        <v>0</v>
      </c>
    </row>
    <row r="209" spans="1:42" x14ac:dyDescent="0.2">
      <c r="A209">
        <v>2004</v>
      </c>
      <c r="B209">
        <v>7</v>
      </c>
      <c r="C209">
        <v>217</v>
      </c>
      <c r="D209" t="s">
        <v>231</v>
      </c>
      <c r="E209" t="s">
        <v>226</v>
      </c>
      <c r="F209" t="s">
        <v>69</v>
      </c>
      <c r="G209">
        <v>24</v>
      </c>
      <c r="H209">
        <v>0</v>
      </c>
      <c r="I209">
        <v>0</v>
      </c>
      <c r="J209">
        <v>0</v>
      </c>
      <c r="K209">
        <v>2</v>
      </c>
      <c r="L209" s="1">
        <f t="shared" si="19"/>
        <v>0</v>
      </c>
      <c r="M209">
        <v>1</v>
      </c>
      <c r="N209">
        <v>1</v>
      </c>
      <c r="O209">
        <v>6</v>
      </c>
      <c r="P209">
        <v>18</v>
      </c>
      <c r="Q209">
        <v>45</v>
      </c>
      <c r="R209" s="1">
        <f t="shared" si="20"/>
        <v>0.4</v>
      </c>
      <c r="S209">
        <v>195</v>
      </c>
      <c r="T209">
        <v>0</v>
      </c>
      <c r="U209">
        <v>4</v>
      </c>
      <c r="V209">
        <v>14</v>
      </c>
      <c r="W209">
        <v>47</v>
      </c>
      <c r="X209">
        <v>0</v>
      </c>
      <c r="Y209" t="s">
        <v>48</v>
      </c>
      <c r="Z209" t="s">
        <v>241</v>
      </c>
    </row>
    <row r="210" spans="1:42" x14ac:dyDescent="0.2">
      <c r="A210">
        <v>2003</v>
      </c>
      <c r="B210">
        <v>1</v>
      </c>
      <c r="C210">
        <v>1</v>
      </c>
      <c r="D210" t="s">
        <v>135</v>
      </c>
      <c r="E210" t="s">
        <v>194</v>
      </c>
      <c r="F210" t="s">
        <v>69</v>
      </c>
      <c r="G210">
        <v>23</v>
      </c>
      <c r="H210">
        <v>0</v>
      </c>
      <c r="I210">
        <v>3</v>
      </c>
      <c r="J210">
        <v>92</v>
      </c>
      <c r="K210">
        <v>88</v>
      </c>
      <c r="L210" s="1">
        <f t="shared" si="19"/>
        <v>0.51111111111111107</v>
      </c>
      <c r="M210">
        <v>107</v>
      </c>
      <c r="N210">
        <v>60</v>
      </c>
      <c r="O210">
        <v>182</v>
      </c>
      <c r="P210">
        <v>3941</v>
      </c>
      <c r="Q210">
        <v>6307</v>
      </c>
      <c r="R210" s="1">
        <f t="shared" si="20"/>
        <v>0.62486126526082131</v>
      </c>
      <c r="S210">
        <v>46247</v>
      </c>
      <c r="T210">
        <v>294</v>
      </c>
      <c r="U210">
        <v>187</v>
      </c>
      <c r="V210">
        <v>301</v>
      </c>
      <c r="W210">
        <v>474</v>
      </c>
      <c r="X210">
        <v>8</v>
      </c>
      <c r="Y210" t="s">
        <v>41</v>
      </c>
      <c r="Z210" t="s">
        <v>241</v>
      </c>
      <c r="AA210">
        <v>53</v>
      </c>
      <c r="AB210">
        <v>927</v>
      </c>
      <c r="AC210">
        <v>1569</v>
      </c>
      <c r="AD210" s="1">
        <f>AB210/AC210</f>
        <v>0.59082217973231355</v>
      </c>
      <c r="AE210">
        <v>11818</v>
      </c>
      <c r="AF210" s="1">
        <f>AE210/AC210</f>
        <v>7.5321861057998722</v>
      </c>
      <c r="AG210" s="2">
        <v>72</v>
      </c>
      <c r="AH210" s="2">
        <v>49</v>
      </c>
      <c r="AI210" s="1">
        <f>AH210/AC210</f>
        <v>3.1230082855321861E-2</v>
      </c>
      <c r="AJ210" s="2">
        <v>255</v>
      </c>
      <c r="AK210" s="2">
        <v>-197</v>
      </c>
      <c r="AL210" s="2">
        <v>9</v>
      </c>
    </row>
    <row r="211" spans="1:42" x14ac:dyDescent="0.2">
      <c r="A211">
        <v>2003</v>
      </c>
      <c r="B211">
        <v>1</v>
      </c>
      <c r="C211">
        <v>19</v>
      </c>
      <c r="D211" t="s">
        <v>100</v>
      </c>
      <c r="E211" t="s">
        <v>196</v>
      </c>
      <c r="F211" t="s">
        <v>69</v>
      </c>
      <c r="G211">
        <v>22</v>
      </c>
      <c r="H211">
        <v>0</v>
      </c>
      <c r="I211">
        <v>0</v>
      </c>
      <c r="J211">
        <v>20</v>
      </c>
      <c r="K211">
        <v>27</v>
      </c>
      <c r="L211" s="1">
        <f t="shared" si="19"/>
        <v>0.42553191489361702</v>
      </c>
      <c r="M211">
        <v>16</v>
      </c>
      <c r="N211">
        <v>17</v>
      </c>
      <c r="O211">
        <v>67</v>
      </c>
      <c r="P211">
        <v>861</v>
      </c>
      <c r="Q211">
        <v>1519</v>
      </c>
      <c r="R211" s="1">
        <f t="shared" si="20"/>
        <v>0.56682027649769584</v>
      </c>
      <c r="S211">
        <v>8931</v>
      </c>
      <c r="T211">
        <v>48</v>
      </c>
      <c r="U211">
        <v>54</v>
      </c>
      <c r="V211">
        <v>176</v>
      </c>
      <c r="W211">
        <v>572</v>
      </c>
      <c r="X211">
        <v>2</v>
      </c>
      <c r="Y211" t="s">
        <v>20</v>
      </c>
      <c r="Z211" t="s">
        <v>241</v>
      </c>
      <c r="AA211">
        <v>43</v>
      </c>
      <c r="AB211">
        <v>622</v>
      </c>
      <c r="AC211">
        <v>1301</v>
      </c>
      <c r="AD211" s="1">
        <f>AB211/AC211</f>
        <v>0.47809377401998465</v>
      </c>
      <c r="AE211">
        <v>7980</v>
      </c>
      <c r="AF211" s="1">
        <f>AE211/AC211</f>
        <v>6.1337432744043046</v>
      </c>
      <c r="AG211" s="2">
        <v>64</v>
      </c>
      <c r="AH211" s="2">
        <v>48</v>
      </c>
      <c r="AI211" s="1">
        <f>AH211/AC211</f>
        <v>3.6894696387394309E-2</v>
      </c>
      <c r="AJ211" s="2">
        <v>275</v>
      </c>
      <c r="AK211" s="2">
        <v>-169</v>
      </c>
      <c r="AL211" s="2">
        <v>6</v>
      </c>
    </row>
    <row r="212" spans="1:42" x14ac:dyDescent="0.2">
      <c r="A212">
        <v>2002</v>
      </c>
      <c r="B212">
        <v>8</v>
      </c>
      <c r="C212">
        <v>300</v>
      </c>
      <c r="D212" t="s">
        <v>109</v>
      </c>
      <c r="E212" t="s">
        <v>188</v>
      </c>
      <c r="F212" t="s">
        <v>69</v>
      </c>
      <c r="G212">
        <v>25</v>
      </c>
      <c r="H212">
        <v>0</v>
      </c>
      <c r="I212">
        <v>0</v>
      </c>
      <c r="J212">
        <v>3</v>
      </c>
      <c r="K212">
        <v>11</v>
      </c>
      <c r="L212" s="1">
        <f t="shared" si="19"/>
        <v>0.21428571428571427</v>
      </c>
      <c r="O212">
        <v>15</v>
      </c>
      <c r="P212">
        <v>220</v>
      </c>
      <c r="Q212">
        <v>413</v>
      </c>
      <c r="R212" s="1">
        <f t="shared" si="20"/>
        <v>0.53268765133171914</v>
      </c>
      <c r="S212">
        <v>2466</v>
      </c>
      <c r="T212">
        <v>11</v>
      </c>
      <c r="U212">
        <v>11</v>
      </c>
      <c r="V212">
        <v>26</v>
      </c>
      <c r="W212">
        <v>85</v>
      </c>
      <c r="X212">
        <v>0</v>
      </c>
      <c r="Y212" t="s">
        <v>73</v>
      </c>
      <c r="Z212" t="s">
        <v>241</v>
      </c>
      <c r="AA212">
        <v>22</v>
      </c>
      <c r="AB212">
        <v>379</v>
      </c>
      <c r="AC212">
        <v>627</v>
      </c>
      <c r="AD212" s="1">
        <f>AB212/AC212</f>
        <v>0.6044657097288676</v>
      </c>
      <c r="AE212">
        <v>4235</v>
      </c>
      <c r="AF212" s="1">
        <f>AE212/AC212</f>
        <v>6.7543859649122808</v>
      </c>
      <c r="AG212" s="2">
        <v>20</v>
      </c>
      <c r="AH212" s="2">
        <v>22</v>
      </c>
      <c r="AI212" s="1">
        <f>AH212/AC212</f>
        <v>3.5087719298245612E-2</v>
      </c>
      <c r="AJ212" s="2">
        <v>118</v>
      </c>
      <c r="AK212" s="2">
        <v>-451</v>
      </c>
      <c r="AL212" s="2">
        <v>1</v>
      </c>
    </row>
    <row r="213" spans="1:42" x14ac:dyDescent="0.2">
      <c r="A213">
        <v>2002</v>
      </c>
      <c r="B213">
        <v>1</v>
      </c>
      <c r="C213">
        <v>3</v>
      </c>
      <c r="D213" t="s">
        <v>149</v>
      </c>
      <c r="E213" t="s">
        <v>174</v>
      </c>
      <c r="F213" t="s">
        <v>69</v>
      </c>
      <c r="G213">
        <v>23</v>
      </c>
      <c r="H213">
        <v>0</v>
      </c>
      <c r="I213">
        <v>0</v>
      </c>
      <c r="J213">
        <v>26</v>
      </c>
      <c r="K213">
        <v>50</v>
      </c>
      <c r="L213" s="1">
        <f t="shared" si="19"/>
        <v>0.34210526315789475</v>
      </c>
      <c r="M213">
        <v>31</v>
      </c>
      <c r="N213">
        <v>23</v>
      </c>
      <c r="O213">
        <v>81</v>
      </c>
      <c r="P213">
        <v>1424</v>
      </c>
      <c r="Q213">
        <v>2538</v>
      </c>
      <c r="R213" s="1">
        <f t="shared" si="20"/>
        <v>0.56107171000788025</v>
      </c>
      <c r="S213">
        <v>14693</v>
      </c>
      <c r="T213">
        <v>79</v>
      </c>
      <c r="U213">
        <v>85</v>
      </c>
      <c r="V213">
        <v>142</v>
      </c>
      <c r="W213">
        <v>402</v>
      </c>
      <c r="X213">
        <v>0</v>
      </c>
      <c r="Y213" t="s">
        <v>68</v>
      </c>
      <c r="Z213" t="s">
        <v>241</v>
      </c>
      <c r="AA213">
        <v>34</v>
      </c>
      <c r="AB213">
        <v>512</v>
      </c>
      <c r="AC213">
        <v>928</v>
      </c>
      <c r="AD213" s="1">
        <f>AB213/AC213</f>
        <v>0.55172413793103448</v>
      </c>
      <c r="AE213">
        <v>6991</v>
      </c>
      <c r="AF213" s="1">
        <f>AE213/AC213</f>
        <v>7.5334051724137927</v>
      </c>
      <c r="AG213" s="2">
        <v>59</v>
      </c>
      <c r="AH213" s="2">
        <v>23</v>
      </c>
      <c r="AI213" s="1">
        <f>AH213/AC213</f>
        <v>2.4784482758620691E-2</v>
      </c>
      <c r="AJ213" s="2">
        <v>145</v>
      </c>
      <c r="AK213" s="2">
        <v>210</v>
      </c>
      <c r="AL213" s="2">
        <v>18</v>
      </c>
    </row>
    <row r="214" spans="1:42" x14ac:dyDescent="0.2">
      <c r="A214">
        <v>2002</v>
      </c>
      <c r="B214">
        <v>5</v>
      </c>
      <c r="C214">
        <v>137</v>
      </c>
      <c r="D214" t="s">
        <v>147</v>
      </c>
      <c r="E214" t="s">
        <v>179</v>
      </c>
      <c r="F214" t="s">
        <v>69</v>
      </c>
      <c r="G214">
        <v>23</v>
      </c>
      <c r="H214">
        <v>0</v>
      </c>
      <c r="I214">
        <v>0</v>
      </c>
      <c r="J214">
        <v>0</v>
      </c>
      <c r="K214">
        <v>1</v>
      </c>
      <c r="L214" s="1">
        <f t="shared" si="19"/>
        <v>0</v>
      </c>
      <c r="M214">
        <v>1</v>
      </c>
      <c r="N214">
        <v>1</v>
      </c>
      <c r="O214">
        <v>4</v>
      </c>
      <c r="P214">
        <v>15</v>
      </c>
      <c r="Q214">
        <v>44</v>
      </c>
      <c r="R214" s="1">
        <f t="shared" si="20"/>
        <v>0.34090909090909088</v>
      </c>
      <c r="S214">
        <v>171</v>
      </c>
      <c r="T214">
        <v>0</v>
      </c>
      <c r="U214">
        <v>4</v>
      </c>
      <c r="V214">
        <v>18</v>
      </c>
      <c r="W214">
        <v>95</v>
      </c>
      <c r="X214">
        <v>0</v>
      </c>
      <c r="Y214" t="s">
        <v>73</v>
      </c>
      <c r="Z214" t="s">
        <v>241</v>
      </c>
    </row>
    <row r="215" spans="1:42" x14ac:dyDescent="0.2">
      <c r="A215">
        <v>2001</v>
      </c>
      <c r="B215">
        <v>5</v>
      </c>
      <c r="C215">
        <v>155</v>
      </c>
      <c r="D215" t="s">
        <v>150</v>
      </c>
      <c r="E215" t="s">
        <v>145</v>
      </c>
      <c r="F215" t="s">
        <v>69</v>
      </c>
      <c r="G215">
        <v>24</v>
      </c>
      <c r="H215">
        <v>0</v>
      </c>
      <c r="I215">
        <v>0</v>
      </c>
      <c r="J215">
        <v>8</v>
      </c>
      <c r="K215">
        <v>10</v>
      </c>
      <c r="L215" s="1">
        <f t="shared" si="19"/>
        <v>0.44444444444444442</v>
      </c>
      <c r="M215">
        <v>7</v>
      </c>
      <c r="N215">
        <v>6</v>
      </c>
      <c r="O215">
        <v>28</v>
      </c>
      <c r="P215">
        <v>425</v>
      </c>
      <c r="Q215">
        <v>762</v>
      </c>
      <c r="R215" s="1">
        <f t="shared" si="20"/>
        <v>0.55774278215223094</v>
      </c>
      <c r="S215">
        <v>4618</v>
      </c>
      <c r="T215">
        <v>28</v>
      </c>
      <c r="U215">
        <v>31</v>
      </c>
      <c r="V215">
        <v>37</v>
      </c>
      <c r="W215">
        <v>49</v>
      </c>
      <c r="X215">
        <v>1</v>
      </c>
      <c r="Y215" t="s">
        <v>68</v>
      </c>
      <c r="Z215" t="s">
        <v>241</v>
      </c>
      <c r="AA215">
        <v>22</v>
      </c>
      <c r="AB215">
        <v>149</v>
      </c>
      <c r="AC215">
        <v>282</v>
      </c>
      <c r="AD215" s="1">
        <f>AB215/AC215</f>
        <v>0.52836879432624118</v>
      </c>
      <c r="AE215">
        <v>2175</v>
      </c>
      <c r="AF215" s="1">
        <f>AE215/AC215</f>
        <v>7.7127659574468082</v>
      </c>
      <c r="AG215" s="2">
        <v>15</v>
      </c>
      <c r="AH215" s="2">
        <v>6</v>
      </c>
      <c r="AI215" s="1">
        <f>AH215/AC215</f>
        <v>2.1276595744680851E-2</v>
      </c>
      <c r="AJ215" s="2">
        <v>37</v>
      </c>
      <c r="AK215" s="2">
        <v>0</v>
      </c>
      <c r="AL215" s="2">
        <v>1</v>
      </c>
    </row>
    <row r="216" spans="1:42" x14ac:dyDescent="0.2">
      <c r="A216">
        <v>2001</v>
      </c>
      <c r="B216">
        <v>2</v>
      </c>
      <c r="C216">
        <v>59</v>
      </c>
      <c r="D216" t="s">
        <v>146</v>
      </c>
      <c r="E216" t="s">
        <v>140</v>
      </c>
      <c r="F216" t="s">
        <v>69</v>
      </c>
      <c r="G216">
        <v>22</v>
      </c>
      <c r="H216">
        <v>0</v>
      </c>
      <c r="I216">
        <v>0</v>
      </c>
      <c r="J216">
        <v>0</v>
      </c>
      <c r="K216">
        <v>2</v>
      </c>
      <c r="L216" s="1">
        <f t="shared" si="19"/>
        <v>0</v>
      </c>
      <c r="M216">
        <v>1</v>
      </c>
      <c r="N216">
        <v>1</v>
      </c>
      <c r="O216">
        <v>13</v>
      </c>
      <c r="P216">
        <v>49</v>
      </c>
      <c r="Q216">
        <v>90</v>
      </c>
      <c r="R216" s="1">
        <f t="shared" si="20"/>
        <v>0.5444444444444444</v>
      </c>
      <c r="S216">
        <v>554</v>
      </c>
      <c r="T216">
        <v>2</v>
      </c>
      <c r="U216">
        <v>7</v>
      </c>
      <c r="V216">
        <v>17</v>
      </c>
      <c r="W216">
        <v>79</v>
      </c>
      <c r="X216">
        <v>0</v>
      </c>
      <c r="Y216" t="s">
        <v>48</v>
      </c>
      <c r="Z216" t="s">
        <v>241</v>
      </c>
    </row>
    <row r="217" spans="1:42" x14ac:dyDescent="0.2">
      <c r="A217">
        <v>2000</v>
      </c>
      <c r="B217">
        <v>6</v>
      </c>
      <c r="C217">
        <v>202</v>
      </c>
      <c r="D217" t="s">
        <v>48</v>
      </c>
      <c r="E217" t="s">
        <v>93</v>
      </c>
      <c r="F217" t="s">
        <v>69</v>
      </c>
      <c r="G217">
        <v>22</v>
      </c>
      <c r="H217">
        <v>0</v>
      </c>
      <c r="I217">
        <v>0</v>
      </c>
      <c r="J217">
        <v>0</v>
      </c>
      <c r="K217">
        <v>0</v>
      </c>
      <c r="L217" s="1">
        <v>0</v>
      </c>
      <c r="M217">
        <v>0</v>
      </c>
      <c r="N217">
        <v>0</v>
      </c>
      <c r="O217">
        <v>1</v>
      </c>
      <c r="P217">
        <v>2</v>
      </c>
      <c r="Q217">
        <v>2</v>
      </c>
      <c r="R217" s="1">
        <f t="shared" si="20"/>
        <v>1</v>
      </c>
      <c r="S217">
        <v>-2</v>
      </c>
      <c r="T217">
        <v>0</v>
      </c>
      <c r="U217">
        <v>0</v>
      </c>
      <c r="V217">
        <v>1</v>
      </c>
      <c r="W217">
        <v>-1</v>
      </c>
      <c r="X217">
        <v>0</v>
      </c>
      <c r="Y217" t="s">
        <v>73</v>
      </c>
      <c r="Z217" t="s">
        <v>241</v>
      </c>
    </row>
    <row r="218" spans="1:42" x14ac:dyDescent="0.2">
      <c r="A218">
        <v>2021</v>
      </c>
      <c r="B218">
        <v>3</v>
      </c>
      <c r="C218">
        <v>67</v>
      </c>
      <c r="D218" t="s">
        <v>80</v>
      </c>
      <c r="E218" t="s">
        <v>528</v>
      </c>
      <c r="F218" t="s">
        <v>69</v>
      </c>
      <c r="G218">
        <v>22</v>
      </c>
      <c r="H218">
        <v>0</v>
      </c>
      <c r="I218">
        <v>0</v>
      </c>
      <c r="J218">
        <v>0</v>
      </c>
      <c r="K218">
        <v>1</v>
      </c>
      <c r="L218" s="1">
        <f>J218/(J218+K218)</f>
        <v>0</v>
      </c>
      <c r="M218">
        <v>0</v>
      </c>
      <c r="N218">
        <v>0</v>
      </c>
      <c r="O218">
        <v>2</v>
      </c>
      <c r="P218">
        <v>27</v>
      </c>
      <c r="Q218">
        <v>46</v>
      </c>
      <c r="R218" s="1">
        <f t="shared" si="20"/>
        <v>0.58695652173913049</v>
      </c>
      <c r="S218">
        <v>270</v>
      </c>
      <c r="T218">
        <v>2</v>
      </c>
      <c r="U218">
        <v>1</v>
      </c>
      <c r="V218">
        <v>3</v>
      </c>
      <c r="W218">
        <v>-1</v>
      </c>
      <c r="X218">
        <v>0</v>
      </c>
      <c r="Y218" t="s">
        <v>73</v>
      </c>
      <c r="Z218" t="s">
        <v>418</v>
      </c>
      <c r="AA218">
        <v>14</v>
      </c>
      <c r="AB218">
        <v>287</v>
      </c>
      <c r="AC218">
        <v>438</v>
      </c>
      <c r="AD218" s="1">
        <f>AB218/AC218</f>
        <v>0.65525114155251141</v>
      </c>
      <c r="AE218">
        <v>3468</v>
      </c>
      <c r="AF218" s="1">
        <f>AE218/AC218</f>
        <v>7.9178082191780819</v>
      </c>
      <c r="AG218" s="2">
        <v>18</v>
      </c>
      <c r="AH218" s="2">
        <v>8</v>
      </c>
      <c r="AI218" s="1">
        <f>AH218/AC218</f>
        <v>1.8264840182648401E-2</v>
      </c>
      <c r="AJ218" s="2">
        <v>63</v>
      </c>
      <c r="AK218" s="2">
        <v>86</v>
      </c>
      <c r="AL218" s="2">
        <v>3</v>
      </c>
      <c r="AM218" s="2">
        <v>5</v>
      </c>
      <c r="AN218" s="11">
        <v>0.99180000000000001</v>
      </c>
      <c r="AO218" s="2">
        <v>2017</v>
      </c>
      <c r="AP218">
        <v>1</v>
      </c>
    </row>
    <row r="219" spans="1:42" x14ac:dyDescent="0.2">
      <c r="A219">
        <v>2020</v>
      </c>
      <c r="B219">
        <v>4</v>
      </c>
      <c r="C219">
        <v>122</v>
      </c>
      <c r="D219" t="s">
        <v>230</v>
      </c>
      <c r="E219" t="s">
        <v>513</v>
      </c>
      <c r="F219" t="s">
        <v>69</v>
      </c>
      <c r="G219">
        <v>22</v>
      </c>
      <c r="H219">
        <v>0</v>
      </c>
      <c r="I219">
        <v>0</v>
      </c>
      <c r="J219">
        <v>0</v>
      </c>
      <c r="K219">
        <v>0</v>
      </c>
      <c r="L219" s="1">
        <v>0</v>
      </c>
      <c r="M219">
        <v>0</v>
      </c>
      <c r="N219">
        <v>0</v>
      </c>
      <c r="O219">
        <v>1</v>
      </c>
      <c r="P219">
        <v>2</v>
      </c>
      <c r="Q219">
        <v>5</v>
      </c>
      <c r="R219" s="1">
        <f t="shared" si="20"/>
        <v>0.4</v>
      </c>
      <c r="S219">
        <v>25</v>
      </c>
      <c r="T219">
        <v>0</v>
      </c>
      <c r="U219">
        <v>1</v>
      </c>
      <c r="V219">
        <v>0</v>
      </c>
      <c r="W219">
        <v>0</v>
      </c>
      <c r="X219">
        <v>0</v>
      </c>
      <c r="Y219" t="s">
        <v>48</v>
      </c>
      <c r="Z219" t="s">
        <v>418</v>
      </c>
      <c r="AM219">
        <v>5</v>
      </c>
      <c r="AN219" s="11">
        <v>0.99750000000000005</v>
      </c>
      <c r="AO219">
        <v>2016</v>
      </c>
      <c r="AP219">
        <v>2</v>
      </c>
    </row>
    <row r="220" spans="1:42" x14ac:dyDescent="0.2">
      <c r="A220">
        <v>2020</v>
      </c>
      <c r="B220">
        <v>6</v>
      </c>
      <c r="C220">
        <v>189</v>
      </c>
      <c r="D220" t="s">
        <v>184</v>
      </c>
      <c r="E220" t="s">
        <v>516</v>
      </c>
      <c r="F220" t="s">
        <v>69</v>
      </c>
      <c r="G220">
        <v>24</v>
      </c>
      <c r="H220">
        <v>0</v>
      </c>
      <c r="I220">
        <v>0</v>
      </c>
      <c r="J220">
        <v>0</v>
      </c>
      <c r="K220">
        <v>3</v>
      </c>
      <c r="L220" s="1">
        <f t="shared" ref="L220:L225" si="24">J220/(J220+K220)</f>
        <v>0</v>
      </c>
      <c r="M220">
        <v>1</v>
      </c>
      <c r="N220">
        <v>1</v>
      </c>
      <c r="O220">
        <v>3</v>
      </c>
      <c r="P220">
        <v>60</v>
      </c>
      <c r="Q220">
        <v>110</v>
      </c>
      <c r="R220" s="1">
        <f t="shared" si="20"/>
        <v>0.54545454545454541</v>
      </c>
      <c r="S220">
        <v>624</v>
      </c>
      <c r="T220">
        <v>2</v>
      </c>
      <c r="U220">
        <v>6</v>
      </c>
      <c r="V220">
        <v>1</v>
      </c>
      <c r="W220">
        <v>13</v>
      </c>
      <c r="X220">
        <v>1</v>
      </c>
      <c r="Y220" t="s">
        <v>275</v>
      </c>
      <c r="Z220" t="s">
        <v>418</v>
      </c>
    </row>
    <row r="221" spans="1:42" x14ac:dyDescent="0.2">
      <c r="A221">
        <v>2020</v>
      </c>
      <c r="B221">
        <v>1</v>
      </c>
      <c r="C221">
        <v>6</v>
      </c>
      <c r="D221" t="s">
        <v>533</v>
      </c>
      <c r="E221" t="s">
        <v>510</v>
      </c>
      <c r="F221" t="s">
        <v>69</v>
      </c>
      <c r="G221">
        <v>22</v>
      </c>
      <c r="H221">
        <v>0</v>
      </c>
      <c r="I221">
        <v>0</v>
      </c>
      <c r="J221">
        <v>7</v>
      </c>
      <c r="K221">
        <v>10</v>
      </c>
      <c r="L221" s="1">
        <f t="shared" si="24"/>
        <v>0.41176470588235292</v>
      </c>
      <c r="M221">
        <v>13</v>
      </c>
      <c r="N221">
        <v>13</v>
      </c>
      <c r="O221">
        <v>17</v>
      </c>
      <c r="P221">
        <v>458</v>
      </c>
      <c r="Q221">
        <v>683</v>
      </c>
      <c r="R221" s="1">
        <f t="shared" si="20"/>
        <v>0.67057101024890187</v>
      </c>
      <c r="S221">
        <v>5011</v>
      </c>
      <c r="T221">
        <v>33</v>
      </c>
      <c r="U221">
        <v>13</v>
      </c>
      <c r="V221">
        <v>63</v>
      </c>
      <c r="W221">
        <v>245</v>
      </c>
      <c r="X221">
        <v>5</v>
      </c>
      <c r="Y221" t="s">
        <v>68</v>
      </c>
      <c r="Z221" t="s">
        <v>418</v>
      </c>
      <c r="AA221">
        <v>43</v>
      </c>
      <c r="AB221">
        <v>827</v>
      </c>
      <c r="AC221">
        <v>1293</v>
      </c>
      <c r="AD221" s="1">
        <f>AB221/AC221</f>
        <v>0.63959783449342611</v>
      </c>
      <c r="AE221">
        <v>10541</v>
      </c>
      <c r="AF221" s="1">
        <f>AE221/AC221</f>
        <v>8.1523588553750965</v>
      </c>
      <c r="AG221" s="2">
        <v>95</v>
      </c>
      <c r="AH221" s="2">
        <v>23</v>
      </c>
      <c r="AI221" s="1">
        <f>AH221/AC221</f>
        <v>1.7788089713843776E-2</v>
      </c>
      <c r="AJ221" s="2">
        <v>231</v>
      </c>
      <c r="AK221" s="2">
        <v>560</v>
      </c>
      <c r="AL221" s="2">
        <v>13</v>
      </c>
      <c r="AM221" s="2">
        <v>3</v>
      </c>
      <c r="AN221" s="11">
        <v>0.85840000000000005</v>
      </c>
      <c r="AO221" s="2">
        <v>2016</v>
      </c>
      <c r="AP221" s="2">
        <v>43</v>
      </c>
    </row>
    <row r="222" spans="1:42" x14ac:dyDescent="0.2">
      <c r="A222">
        <v>2019</v>
      </c>
      <c r="B222">
        <v>6</v>
      </c>
      <c r="C222">
        <v>178</v>
      </c>
      <c r="D222" t="s">
        <v>184</v>
      </c>
      <c r="E222" t="s">
        <v>506</v>
      </c>
      <c r="F222" t="s">
        <v>69</v>
      </c>
      <c r="G222">
        <v>23</v>
      </c>
      <c r="H222">
        <v>0</v>
      </c>
      <c r="I222">
        <v>0</v>
      </c>
      <c r="J222">
        <v>7</v>
      </c>
      <c r="K222">
        <v>13</v>
      </c>
      <c r="L222" s="1">
        <f t="shared" si="24"/>
        <v>0.35</v>
      </c>
      <c r="M222">
        <v>16</v>
      </c>
      <c r="N222">
        <v>16</v>
      </c>
      <c r="O222">
        <v>23</v>
      </c>
      <c r="P222">
        <v>501</v>
      </c>
      <c r="Q222">
        <v>797</v>
      </c>
      <c r="R222" s="1">
        <f t="shared" si="20"/>
        <v>0.6286072772898369</v>
      </c>
      <c r="S222">
        <v>5530</v>
      </c>
      <c r="T222">
        <v>37</v>
      </c>
      <c r="U222">
        <v>11</v>
      </c>
      <c r="V222">
        <v>96</v>
      </c>
      <c r="W222">
        <v>497</v>
      </c>
      <c r="X222">
        <v>1</v>
      </c>
      <c r="Y222" t="s">
        <v>344</v>
      </c>
      <c r="Z222" t="s">
        <v>418</v>
      </c>
      <c r="AA222">
        <v>30</v>
      </c>
      <c r="AB222">
        <v>761</v>
      </c>
      <c r="AC222">
        <v>1168</v>
      </c>
      <c r="AD222" s="1">
        <f>AB222/AC222</f>
        <v>0.65154109589041098</v>
      </c>
      <c r="AE222">
        <v>8266</v>
      </c>
      <c r="AF222" s="1">
        <f>AE222/AC222</f>
        <v>7.0770547945205475</v>
      </c>
      <c r="AG222" s="2">
        <v>62</v>
      </c>
      <c r="AH222" s="2">
        <v>20</v>
      </c>
      <c r="AI222" s="1">
        <f>AH222/AC222</f>
        <v>1.7123287671232876E-2</v>
      </c>
      <c r="AJ222" s="2">
        <v>96</v>
      </c>
      <c r="AK222" s="2">
        <v>43</v>
      </c>
      <c r="AL222" s="2">
        <v>4</v>
      </c>
      <c r="AM222" s="2">
        <v>3</v>
      </c>
      <c r="AN222" s="11">
        <v>0.80869999999999997</v>
      </c>
      <c r="AO222" s="2">
        <v>2015</v>
      </c>
      <c r="AP222" s="2">
        <v>114</v>
      </c>
    </row>
    <row r="223" spans="1:42" x14ac:dyDescent="0.2">
      <c r="A223">
        <v>2018</v>
      </c>
      <c r="B223">
        <v>1</v>
      </c>
      <c r="C223">
        <v>10</v>
      </c>
      <c r="D223" t="s">
        <v>62</v>
      </c>
      <c r="E223" t="s">
        <v>483</v>
      </c>
      <c r="F223" t="s">
        <v>69</v>
      </c>
      <c r="G223">
        <v>21</v>
      </c>
      <c r="H223">
        <v>0</v>
      </c>
      <c r="I223">
        <v>0</v>
      </c>
      <c r="J223">
        <v>3</v>
      </c>
      <c r="K223">
        <v>13</v>
      </c>
      <c r="L223" s="1">
        <f t="shared" si="24"/>
        <v>0.1875</v>
      </c>
      <c r="M223">
        <v>3</v>
      </c>
      <c r="N223">
        <v>2</v>
      </c>
      <c r="O223">
        <v>22</v>
      </c>
      <c r="P223">
        <v>275</v>
      </c>
      <c r="Q223">
        <v>504</v>
      </c>
      <c r="R223" s="1">
        <f t="shared" si="20"/>
        <v>0.54563492063492058</v>
      </c>
      <c r="S223">
        <v>2845</v>
      </c>
      <c r="T223">
        <v>12</v>
      </c>
      <c r="U223">
        <v>19</v>
      </c>
      <c r="V223">
        <v>26</v>
      </c>
      <c r="W223">
        <v>151</v>
      </c>
      <c r="X223">
        <v>0</v>
      </c>
      <c r="Y223" t="s">
        <v>84</v>
      </c>
      <c r="Z223" t="s">
        <v>418</v>
      </c>
      <c r="AA223">
        <v>30</v>
      </c>
      <c r="AB223">
        <v>712</v>
      </c>
      <c r="AC223">
        <v>1170</v>
      </c>
      <c r="AD223" s="1">
        <f>AB223/AC223</f>
        <v>0.60854700854700849</v>
      </c>
      <c r="AE223">
        <v>9340</v>
      </c>
      <c r="AF223" s="1">
        <f>AE223/AC223</f>
        <v>7.982905982905983</v>
      </c>
      <c r="AG223" s="2">
        <v>59</v>
      </c>
      <c r="AH223" s="2">
        <v>26</v>
      </c>
      <c r="AI223" s="1">
        <f>AH223/AC223</f>
        <v>2.2222222222222223E-2</v>
      </c>
      <c r="AJ223" s="2">
        <v>109</v>
      </c>
      <c r="AK223" s="2">
        <v>-154</v>
      </c>
      <c r="AL223" s="2">
        <v>6</v>
      </c>
      <c r="AM223" s="2">
        <v>5</v>
      </c>
      <c r="AN223" s="11">
        <v>0.99319999999999997</v>
      </c>
      <c r="AO223" s="2">
        <v>2015</v>
      </c>
      <c r="AP223" s="2">
        <v>1</v>
      </c>
    </row>
    <row r="224" spans="1:42" x14ac:dyDescent="0.2">
      <c r="A224">
        <v>2018</v>
      </c>
      <c r="B224">
        <v>6</v>
      </c>
      <c r="C224">
        <v>199</v>
      </c>
      <c r="D224" t="s">
        <v>25</v>
      </c>
      <c r="E224" t="s">
        <v>488</v>
      </c>
      <c r="F224" t="s">
        <v>69</v>
      </c>
      <c r="G224">
        <v>23</v>
      </c>
      <c r="H224">
        <v>0</v>
      </c>
      <c r="I224">
        <v>0</v>
      </c>
      <c r="J224">
        <v>0</v>
      </c>
      <c r="K224">
        <v>2</v>
      </c>
      <c r="L224" s="1">
        <f t="shared" si="24"/>
        <v>0</v>
      </c>
      <c r="M224">
        <v>1</v>
      </c>
      <c r="O224">
        <v>3</v>
      </c>
      <c r="P224">
        <v>47</v>
      </c>
      <c r="Q224">
        <v>73</v>
      </c>
      <c r="R224" s="1">
        <f t="shared" si="20"/>
        <v>0.64383561643835618</v>
      </c>
      <c r="S224">
        <v>416</v>
      </c>
      <c r="T224">
        <v>0</v>
      </c>
      <c r="U224">
        <v>3</v>
      </c>
      <c r="V224">
        <v>0</v>
      </c>
      <c r="W224">
        <v>0</v>
      </c>
      <c r="X224">
        <v>0</v>
      </c>
      <c r="Y224" t="s">
        <v>344</v>
      </c>
      <c r="Z224" t="s">
        <v>418</v>
      </c>
    </row>
    <row r="225" spans="1:42" x14ac:dyDescent="0.2">
      <c r="A225">
        <v>2018</v>
      </c>
      <c r="B225">
        <v>1</v>
      </c>
      <c r="C225">
        <v>3</v>
      </c>
      <c r="D225" t="s">
        <v>10</v>
      </c>
      <c r="E225" t="s">
        <v>481</v>
      </c>
      <c r="F225" t="s">
        <v>69</v>
      </c>
      <c r="G225">
        <v>21</v>
      </c>
      <c r="H225">
        <v>0</v>
      </c>
      <c r="I225">
        <v>0</v>
      </c>
      <c r="J225">
        <v>16</v>
      </c>
      <c r="K225">
        <v>25</v>
      </c>
      <c r="L225" s="1">
        <f t="shared" si="24"/>
        <v>0.3902439024390244</v>
      </c>
      <c r="M225">
        <v>15</v>
      </c>
      <c r="N225">
        <v>15</v>
      </c>
      <c r="O225">
        <v>41</v>
      </c>
      <c r="P225">
        <v>802</v>
      </c>
      <c r="Q225">
        <v>1326</v>
      </c>
      <c r="R225" s="1">
        <f t="shared" si="20"/>
        <v>0.60482654600301655</v>
      </c>
      <c r="S225">
        <v>8985</v>
      </c>
      <c r="T225">
        <v>48</v>
      </c>
      <c r="U225">
        <v>40</v>
      </c>
      <c r="V225">
        <v>128</v>
      </c>
      <c r="W225">
        <v>434</v>
      </c>
      <c r="X225">
        <v>8</v>
      </c>
      <c r="Y225" t="s">
        <v>41</v>
      </c>
      <c r="Z225" t="s">
        <v>418</v>
      </c>
      <c r="AA225">
        <v>27</v>
      </c>
      <c r="AB225">
        <v>549</v>
      </c>
      <c r="AC225">
        <v>846</v>
      </c>
      <c r="AD225" s="1">
        <f>AB225/AC225</f>
        <v>0.64893617021276595</v>
      </c>
      <c r="AE225">
        <v>7229</v>
      </c>
      <c r="AF225" s="1">
        <f>AE225/AC225</f>
        <v>8.5449172576832151</v>
      </c>
      <c r="AG225" s="2">
        <v>57</v>
      </c>
      <c r="AH225" s="2">
        <v>22</v>
      </c>
      <c r="AI225" s="1">
        <f>AH225/AC225</f>
        <v>2.6004728132387706E-2</v>
      </c>
      <c r="AJ225" s="2">
        <v>137</v>
      </c>
      <c r="AK225" s="2">
        <v>332</v>
      </c>
      <c r="AL225" s="2">
        <v>7</v>
      </c>
      <c r="AM225" s="2">
        <v>4</v>
      </c>
      <c r="AN225" s="11">
        <v>0.93389999999999995</v>
      </c>
      <c r="AO225" s="2">
        <v>2015</v>
      </c>
      <c r="AP225" s="2">
        <v>12</v>
      </c>
    </row>
    <row r="226" spans="1:42" x14ac:dyDescent="0.2">
      <c r="A226">
        <v>2017</v>
      </c>
      <c r="B226">
        <v>3</v>
      </c>
      <c r="C226">
        <v>87</v>
      </c>
      <c r="D226" t="s">
        <v>148</v>
      </c>
      <c r="E226" t="s">
        <v>471</v>
      </c>
      <c r="F226" t="s">
        <v>69</v>
      </c>
      <c r="G226">
        <v>22</v>
      </c>
      <c r="H226">
        <v>0</v>
      </c>
      <c r="I226">
        <v>0</v>
      </c>
      <c r="J226">
        <v>0</v>
      </c>
      <c r="K226">
        <v>0</v>
      </c>
      <c r="L226" s="1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 s="1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 t="s">
        <v>20</v>
      </c>
      <c r="Z226" t="s">
        <v>418</v>
      </c>
    </row>
    <row r="227" spans="1:42" x14ac:dyDescent="0.2">
      <c r="A227">
        <v>2016</v>
      </c>
      <c r="B227">
        <v>3</v>
      </c>
      <c r="C227">
        <v>93</v>
      </c>
      <c r="D227" t="s">
        <v>102</v>
      </c>
      <c r="E227" t="s">
        <v>450</v>
      </c>
      <c r="F227" t="s">
        <v>69</v>
      </c>
      <c r="G227">
        <v>23</v>
      </c>
      <c r="H227">
        <v>0</v>
      </c>
      <c r="I227">
        <v>0</v>
      </c>
      <c r="J227">
        <v>2</v>
      </c>
      <c r="K227">
        <v>10</v>
      </c>
      <c r="L227" s="1">
        <f t="shared" ref="L227:L239" si="25">J227/(J227+K227)</f>
        <v>0.16666666666666666</v>
      </c>
      <c r="M227">
        <v>5</v>
      </c>
      <c r="N227">
        <v>3</v>
      </c>
      <c r="O227">
        <v>17</v>
      </c>
      <c r="P227">
        <v>224</v>
      </c>
      <c r="Q227">
        <v>349</v>
      </c>
      <c r="R227" s="1">
        <f t="shared" ref="R227:R239" si="26">P227/Q227</f>
        <v>0.6418338108882522</v>
      </c>
      <c r="S227">
        <v>2215</v>
      </c>
      <c r="T227">
        <v>8</v>
      </c>
      <c r="U227">
        <v>5</v>
      </c>
      <c r="V227">
        <v>31</v>
      </c>
      <c r="W227">
        <v>140</v>
      </c>
      <c r="X227">
        <v>0</v>
      </c>
      <c r="Y227" t="s">
        <v>41</v>
      </c>
      <c r="Z227" t="s">
        <v>418</v>
      </c>
      <c r="AA227">
        <v>51</v>
      </c>
      <c r="AB227">
        <v>851</v>
      </c>
      <c r="AC227">
        <v>1261</v>
      </c>
      <c r="AD227" s="1">
        <f>AB227/AC227</f>
        <v>0.67486122125297388</v>
      </c>
      <c r="AE227">
        <v>10339</v>
      </c>
      <c r="AF227" s="1">
        <f>AE227/AC227</f>
        <v>8.1990483743061056</v>
      </c>
      <c r="AG227" s="2">
        <v>88</v>
      </c>
      <c r="AH227" s="2">
        <v>19</v>
      </c>
      <c r="AI227" s="1">
        <f>AH227/AC227</f>
        <v>1.506740681998414E-2</v>
      </c>
      <c r="AJ227" s="2">
        <v>158</v>
      </c>
      <c r="AK227" s="2">
        <v>-425</v>
      </c>
      <c r="AL227" s="2">
        <v>7</v>
      </c>
    </row>
    <row r="228" spans="1:42" x14ac:dyDescent="0.2">
      <c r="A228">
        <v>2016</v>
      </c>
      <c r="B228">
        <v>1</v>
      </c>
      <c r="C228">
        <v>1</v>
      </c>
      <c r="D228" t="s">
        <v>444</v>
      </c>
      <c r="E228" t="s">
        <v>445</v>
      </c>
      <c r="F228" t="s">
        <v>69</v>
      </c>
      <c r="G228">
        <v>21</v>
      </c>
      <c r="H228">
        <v>0</v>
      </c>
      <c r="I228">
        <v>2</v>
      </c>
      <c r="J228">
        <v>42</v>
      </c>
      <c r="K228">
        <v>29</v>
      </c>
      <c r="L228" s="1">
        <f t="shared" si="25"/>
        <v>0.59154929577464788</v>
      </c>
      <c r="M228">
        <v>49</v>
      </c>
      <c r="N228">
        <v>49</v>
      </c>
      <c r="O228">
        <v>71</v>
      </c>
      <c r="P228">
        <v>1600</v>
      </c>
      <c r="Q228">
        <v>2514</v>
      </c>
      <c r="R228" s="1">
        <f t="shared" si="26"/>
        <v>0.63643595863166269</v>
      </c>
      <c r="S228">
        <v>18755</v>
      </c>
      <c r="T228">
        <v>112</v>
      </c>
      <c r="U228">
        <v>57</v>
      </c>
      <c r="V228">
        <v>170</v>
      </c>
      <c r="W228">
        <v>374</v>
      </c>
      <c r="X228">
        <v>10</v>
      </c>
      <c r="Y228" t="s">
        <v>20</v>
      </c>
      <c r="Z228" t="s">
        <v>418</v>
      </c>
      <c r="AA228">
        <v>37</v>
      </c>
      <c r="AB228">
        <v>977</v>
      </c>
      <c r="AC228">
        <v>1568</v>
      </c>
      <c r="AD228" s="1">
        <f>AB228/AC228</f>
        <v>0.62308673469387754</v>
      </c>
      <c r="AE228">
        <v>12195</v>
      </c>
      <c r="AF228" s="1">
        <f>AE228/AC228</f>
        <v>7.7774234693877551</v>
      </c>
      <c r="AG228" s="2">
        <v>96</v>
      </c>
      <c r="AH228" s="2">
        <v>30</v>
      </c>
      <c r="AI228" s="1">
        <f>AH228/AC228</f>
        <v>1.913265306122449E-2</v>
      </c>
      <c r="AJ228" s="2">
        <v>170</v>
      </c>
      <c r="AK228" s="2">
        <v>-114</v>
      </c>
      <c r="AL228" s="2">
        <v>1</v>
      </c>
    </row>
    <row r="229" spans="1:42" x14ac:dyDescent="0.2">
      <c r="A229">
        <v>2016</v>
      </c>
      <c r="B229">
        <v>5</v>
      </c>
      <c r="C229">
        <v>162</v>
      </c>
      <c r="D229" t="s">
        <v>263</v>
      </c>
      <c r="E229" t="s">
        <v>454</v>
      </c>
      <c r="F229" t="s">
        <v>69</v>
      </c>
      <c r="G229">
        <v>23</v>
      </c>
      <c r="H229">
        <v>0</v>
      </c>
      <c r="I229">
        <v>0</v>
      </c>
      <c r="J229">
        <v>0</v>
      </c>
      <c r="K229">
        <v>1</v>
      </c>
      <c r="L229" s="1">
        <f t="shared" si="25"/>
        <v>0</v>
      </c>
      <c r="M229">
        <v>2</v>
      </c>
      <c r="O229">
        <v>8</v>
      </c>
      <c r="P229">
        <v>60</v>
      </c>
      <c r="Q229">
        <v>101</v>
      </c>
      <c r="R229" s="1">
        <f t="shared" si="26"/>
        <v>0.59405940594059403</v>
      </c>
      <c r="S229">
        <v>621</v>
      </c>
      <c r="T229">
        <v>4</v>
      </c>
      <c r="U229">
        <v>7</v>
      </c>
      <c r="V229">
        <v>18</v>
      </c>
      <c r="W229">
        <v>176</v>
      </c>
      <c r="X229">
        <v>1</v>
      </c>
      <c r="Y229" t="s">
        <v>73</v>
      </c>
      <c r="Z229" t="s">
        <v>418</v>
      </c>
    </row>
    <row r="230" spans="1:42" x14ac:dyDescent="0.2">
      <c r="A230">
        <v>2015</v>
      </c>
      <c r="B230">
        <v>5</v>
      </c>
      <c r="C230">
        <v>147</v>
      </c>
      <c r="D230" t="s">
        <v>154</v>
      </c>
      <c r="E230" t="s">
        <v>440</v>
      </c>
      <c r="F230" t="s">
        <v>69</v>
      </c>
      <c r="G230">
        <v>22</v>
      </c>
      <c r="H230">
        <v>0</v>
      </c>
      <c r="I230">
        <v>0</v>
      </c>
      <c r="J230">
        <v>3</v>
      </c>
      <c r="K230">
        <v>6</v>
      </c>
      <c r="L230" s="1">
        <f t="shared" si="25"/>
        <v>0.33333333333333331</v>
      </c>
      <c r="M230">
        <v>5</v>
      </c>
      <c r="N230">
        <v>5</v>
      </c>
      <c r="O230">
        <v>18</v>
      </c>
      <c r="P230">
        <v>199</v>
      </c>
      <c r="Q230">
        <v>337</v>
      </c>
      <c r="R230" s="1">
        <f t="shared" si="26"/>
        <v>0.59050445103857563</v>
      </c>
      <c r="S230">
        <v>1902</v>
      </c>
      <c r="T230">
        <v>9</v>
      </c>
      <c r="U230">
        <v>13</v>
      </c>
      <c r="V230">
        <v>46</v>
      </c>
      <c r="W230">
        <v>309</v>
      </c>
      <c r="X230">
        <v>2</v>
      </c>
      <c r="Y230" t="s">
        <v>84</v>
      </c>
      <c r="Z230" t="s">
        <v>418</v>
      </c>
      <c r="AA230">
        <v>40</v>
      </c>
      <c r="AB230">
        <v>837</v>
      </c>
      <c r="AC230">
        <v>1241</v>
      </c>
      <c r="AD230" s="1">
        <f>AB230/AC230</f>
        <v>0.6744560838033844</v>
      </c>
      <c r="AE230">
        <v>9966</v>
      </c>
      <c r="AF230" s="1">
        <f>AE230/AC230</f>
        <v>8.0306204673650274</v>
      </c>
      <c r="AG230" s="2">
        <v>75</v>
      </c>
      <c r="AH230" s="2">
        <v>25</v>
      </c>
      <c r="AI230" s="1">
        <f>AH230/AC230</f>
        <v>2.0145044319097503E-2</v>
      </c>
      <c r="AJ230" s="2">
        <v>479</v>
      </c>
      <c r="AK230" s="2">
        <v>1747</v>
      </c>
      <c r="AL230" s="2">
        <v>30</v>
      </c>
    </row>
    <row r="231" spans="1:42" x14ac:dyDescent="0.2">
      <c r="A231">
        <v>2015</v>
      </c>
      <c r="B231">
        <v>1</v>
      </c>
      <c r="C231">
        <v>2</v>
      </c>
      <c r="D231" t="s">
        <v>25</v>
      </c>
      <c r="E231" t="s">
        <v>436</v>
      </c>
      <c r="F231" t="s">
        <v>69</v>
      </c>
      <c r="G231">
        <v>21</v>
      </c>
      <c r="H231">
        <v>0</v>
      </c>
      <c r="I231">
        <v>0</v>
      </c>
      <c r="J231">
        <v>29</v>
      </c>
      <c r="K231">
        <v>32</v>
      </c>
      <c r="L231" s="1">
        <f t="shared" si="25"/>
        <v>0.47540983606557374</v>
      </c>
      <c r="M231">
        <v>45</v>
      </c>
      <c r="N231">
        <v>44</v>
      </c>
      <c r="O231">
        <v>65</v>
      </c>
      <c r="P231">
        <v>1127</v>
      </c>
      <c r="Q231">
        <v>1793</v>
      </c>
      <c r="R231" s="1">
        <f t="shared" si="26"/>
        <v>0.62855549358616847</v>
      </c>
      <c r="S231">
        <v>13433</v>
      </c>
      <c r="T231">
        <v>77</v>
      </c>
      <c r="U231">
        <v>45</v>
      </c>
      <c r="V231">
        <v>252</v>
      </c>
      <c r="W231">
        <v>1518</v>
      </c>
      <c r="X231">
        <v>12</v>
      </c>
      <c r="Y231" t="s">
        <v>68</v>
      </c>
      <c r="Z231" t="s">
        <v>418</v>
      </c>
      <c r="AA231">
        <v>41</v>
      </c>
      <c r="AB231">
        <v>779</v>
      </c>
      <c r="AC231">
        <v>1167</v>
      </c>
      <c r="AD231" s="1">
        <f>AB231/AC231</f>
        <v>0.66752356469580121</v>
      </c>
      <c r="AE231">
        <v>10796</v>
      </c>
      <c r="AF231" s="1">
        <f>AE231/AC231</f>
        <v>9.2510711225364179</v>
      </c>
      <c r="AG231" s="2">
        <v>105</v>
      </c>
      <c r="AH231" s="2">
        <v>14</v>
      </c>
      <c r="AI231" s="1">
        <f>AH231/AC231</f>
        <v>1.1996572407883462E-2</v>
      </c>
      <c r="AJ231" s="2">
        <v>337</v>
      </c>
      <c r="AK231" s="2">
        <v>2237</v>
      </c>
      <c r="AL231" s="2">
        <v>29</v>
      </c>
    </row>
    <row r="232" spans="1:42" x14ac:dyDescent="0.2">
      <c r="A232">
        <v>2015</v>
      </c>
      <c r="B232">
        <v>3</v>
      </c>
      <c r="C232">
        <v>89</v>
      </c>
      <c r="D232" t="s">
        <v>185</v>
      </c>
      <c r="E232" t="s">
        <v>438</v>
      </c>
      <c r="F232" t="s">
        <v>69</v>
      </c>
      <c r="G232">
        <v>23</v>
      </c>
      <c r="H232">
        <v>0</v>
      </c>
      <c r="I232">
        <v>0</v>
      </c>
      <c r="J232">
        <v>0</v>
      </c>
      <c r="K232">
        <v>2</v>
      </c>
      <c r="L232" s="1">
        <f t="shared" si="25"/>
        <v>0</v>
      </c>
      <c r="M232">
        <v>1</v>
      </c>
      <c r="N232">
        <v>1</v>
      </c>
      <c r="O232">
        <v>13</v>
      </c>
      <c r="P232">
        <v>45</v>
      </c>
      <c r="Q232">
        <v>74</v>
      </c>
      <c r="R232" s="1">
        <f t="shared" si="26"/>
        <v>0.60810810810810811</v>
      </c>
      <c r="S232">
        <v>384</v>
      </c>
      <c r="T232">
        <v>0</v>
      </c>
      <c r="U232">
        <v>3</v>
      </c>
      <c r="V232">
        <v>23</v>
      </c>
      <c r="W232">
        <v>-17</v>
      </c>
      <c r="X232">
        <v>0</v>
      </c>
      <c r="Y232" t="s">
        <v>275</v>
      </c>
      <c r="Z232" t="s">
        <v>418</v>
      </c>
    </row>
    <row r="233" spans="1:42" x14ac:dyDescent="0.2">
      <c r="A233">
        <v>2013</v>
      </c>
      <c r="B233">
        <v>8</v>
      </c>
      <c r="C233">
        <v>300</v>
      </c>
      <c r="D233" t="s">
        <v>86</v>
      </c>
      <c r="E233" t="s">
        <v>417</v>
      </c>
      <c r="F233" t="s">
        <v>69</v>
      </c>
      <c r="G233">
        <v>22</v>
      </c>
      <c r="H233">
        <v>0</v>
      </c>
      <c r="I233">
        <v>0</v>
      </c>
      <c r="J233">
        <v>0</v>
      </c>
      <c r="K233">
        <v>1</v>
      </c>
      <c r="L233" s="1">
        <f t="shared" si="25"/>
        <v>0</v>
      </c>
      <c r="O233">
        <v>2</v>
      </c>
      <c r="P233">
        <v>26</v>
      </c>
      <c r="Q233">
        <v>59</v>
      </c>
      <c r="R233" s="1">
        <f t="shared" si="26"/>
        <v>0.44067796610169491</v>
      </c>
      <c r="S233">
        <v>309</v>
      </c>
      <c r="T233">
        <v>1</v>
      </c>
      <c r="U233">
        <v>3</v>
      </c>
      <c r="V233">
        <v>3</v>
      </c>
      <c r="W233">
        <v>17</v>
      </c>
      <c r="X233">
        <v>0</v>
      </c>
      <c r="Y233" t="s">
        <v>344</v>
      </c>
      <c r="Z233" t="s">
        <v>418</v>
      </c>
    </row>
    <row r="234" spans="1:42" x14ac:dyDescent="0.2">
      <c r="A234">
        <v>2013</v>
      </c>
      <c r="B234">
        <v>4</v>
      </c>
      <c r="C234">
        <v>98</v>
      </c>
      <c r="D234" t="s">
        <v>150</v>
      </c>
      <c r="E234" t="s">
        <v>409</v>
      </c>
      <c r="F234" t="s">
        <v>69</v>
      </c>
      <c r="G234">
        <v>22</v>
      </c>
      <c r="H234">
        <v>0</v>
      </c>
      <c r="I234">
        <v>0</v>
      </c>
      <c r="J234">
        <v>2</v>
      </c>
      <c r="K234">
        <v>5</v>
      </c>
      <c r="L234" s="1">
        <f t="shared" si="25"/>
        <v>0.2857142857142857</v>
      </c>
      <c r="M234">
        <v>5</v>
      </c>
      <c r="N234">
        <v>1</v>
      </c>
      <c r="O234">
        <v>19</v>
      </c>
      <c r="P234">
        <v>212</v>
      </c>
      <c r="Q234">
        <v>363</v>
      </c>
      <c r="R234" s="1">
        <f t="shared" si="26"/>
        <v>0.58402203856749313</v>
      </c>
      <c r="S234">
        <v>2699</v>
      </c>
      <c r="T234">
        <v>11</v>
      </c>
      <c r="U234">
        <v>22</v>
      </c>
      <c r="V234">
        <v>23</v>
      </c>
      <c r="W234">
        <v>-12</v>
      </c>
      <c r="X234">
        <v>0</v>
      </c>
      <c r="Y234" t="s">
        <v>41</v>
      </c>
      <c r="Z234" t="s">
        <v>418</v>
      </c>
      <c r="AA234">
        <v>47</v>
      </c>
      <c r="AB234">
        <v>1001</v>
      </c>
      <c r="AC234">
        <v>1562</v>
      </c>
      <c r="AD234" s="1">
        <f t="shared" ref="AD234:AD242" si="27">AB234/AC234</f>
        <v>0.64084507042253525</v>
      </c>
      <c r="AE234">
        <v>12327</v>
      </c>
      <c r="AF234" s="1">
        <f t="shared" ref="AF234:AF242" si="28">AE234/AC234</f>
        <v>7.8918053777208703</v>
      </c>
      <c r="AG234" s="2">
        <v>116</v>
      </c>
      <c r="AH234" s="2">
        <v>48</v>
      </c>
      <c r="AI234" s="1">
        <f t="shared" ref="AI234:AI242" si="29">AH234/AC234</f>
        <v>3.0729833546734954E-2</v>
      </c>
      <c r="AJ234" s="2">
        <v>132</v>
      </c>
      <c r="AK234" s="2">
        <v>-113</v>
      </c>
      <c r="AL234" s="2">
        <v>6</v>
      </c>
    </row>
    <row r="235" spans="1:42" x14ac:dyDescent="0.2">
      <c r="A235">
        <v>2012</v>
      </c>
      <c r="B235">
        <v>1</v>
      </c>
      <c r="C235">
        <v>1</v>
      </c>
      <c r="D235" t="s">
        <v>230</v>
      </c>
      <c r="E235" t="s">
        <v>386</v>
      </c>
      <c r="F235" t="s">
        <v>69</v>
      </c>
      <c r="G235">
        <v>22</v>
      </c>
      <c r="H235">
        <v>0</v>
      </c>
      <c r="I235">
        <v>4</v>
      </c>
      <c r="J235">
        <v>53</v>
      </c>
      <c r="K235">
        <v>33</v>
      </c>
      <c r="L235" s="1">
        <f t="shared" si="25"/>
        <v>0.61627906976744184</v>
      </c>
      <c r="M235">
        <v>72</v>
      </c>
      <c r="N235">
        <v>72</v>
      </c>
      <c r="O235">
        <v>86</v>
      </c>
      <c r="P235">
        <v>2000</v>
      </c>
      <c r="Q235">
        <v>3290</v>
      </c>
      <c r="R235" s="1">
        <f t="shared" si="26"/>
        <v>0.60790273556231</v>
      </c>
      <c r="S235">
        <v>23671</v>
      </c>
      <c r="T235">
        <v>171</v>
      </c>
      <c r="U235">
        <v>83</v>
      </c>
      <c r="V235">
        <v>332</v>
      </c>
      <c r="W235">
        <v>1590</v>
      </c>
      <c r="X235">
        <v>14</v>
      </c>
      <c r="Y235" t="s">
        <v>73</v>
      </c>
      <c r="Z235" t="s">
        <v>418</v>
      </c>
      <c r="AA235">
        <v>38</v>
      </c>
      <c r="AB235">
        <v>713</v>
      </c>
      <c r="AC235">
        <v>1064</v>
      </c>
      <c r="AD235" s="1">
        <f t="shared" si="27"/>
        <v>0.67011278195488722</v>
      </c>
      <c r="AE235">
        <v>9430</v>
      </c>
      <c r="AF235" s="1">
        <f t="shared" si="28"/>
        <v>8.8627819548872182</v>
      </c>
      <c r="AG235" s="2">
        <v>82</v>
      </c>
      <c r="AH235" s="2">
        <v>22</v>
      </c>
      <c r="AI235" s="1">
        <f t="shared" si="29"/>
        <v>2.0676691729323307E-2</v>
      </c>
      <c r="AJ235" s="2">
        <v>163</v>
      </c>
      <c r="AK235" s="2">
        <v>957</v>
      </c>
      <c r="AL235" s="2">
        <v>7</v>
      </c>
    </row>
    <row r="236" spans="1:42" x14ac:dyDescent="0.2">
      <c r="A236">
        <v>2012</v>
      </c>
      <c r="B236">
        <v>2</v>
      </c>
      <c r="C236">
        <v>57</v>
      </c>
      <c r="D236" t="s">
        <v>105</v>
      </c>
      <c r="E236" t="s">
        <v>390</v>
      </c>
      <c r="F236" t="s">
        <v>69</v>
      </c>
      <c r="G236">
        <v>21</v>
      </c>
      <c r="H236">
        <v>0</v>
      </c>
      <c r="I236">
        <v>0</v>
      </c>
      <c r="J236">
        <v>15</v>
      </c>
      <c r="K236">
        <v>15</v>
      </c>
      <c r="L236" s="1">
        <f t="shared" si="25"/>
        <v>0.5</v>
      </c>
      <c r="M236">
        <v>14</v>
      </c>
      <c r="N236">
        <v>7</v>
      </c>
      <c r="O236">
        <v>49</v>
      </c>
      <c r="P236">
        <v>697</v>
      </c>
      <c r="Q236">
        <v>1165</v>
      </c>
      <c r="R236" s="1">
        <f t="shared" si="26"/>
        <v>0.59828326180257507</v>
      </c>
      <c r="S236">
        <v>7418</v>
      </c>
      <c r="T236">
        <v>37</v>
      </c>
      <c r="U236">
        <v>31</v>
      </c>
      <c r="V236">
        <v>92</v>
      </c>
      <c r="W236">
        <v>266</v>
      </c>
      <c r="X236">
        <v>4</v>
      </c>
      <c r="Y236" t="s">
        <v>274</v>
      </c>
      <c r="Z236" t="s">
        <v>418</v>
      </c>
      <c r="AA236">
        <v>29</v>
      </c>
      <c r="AB236">
        <v>412</v>
      </c>
      <c r="AC236">
        <v>680</v>
      </c>
      <c r="AD236" s="1">
        <f t="shared" si="27"/>
        <v>0.60588235294117643</v>
      </c>
      <c r="AE236">
        <v>5082</v>
      </c>
      <c r="AF236" s="1">
        <f t="shared" si="28"/>
        <v>7.473529411764706</v>
      </c>
      <c r="AG236" s="2">
        <v>33</v>
      </c>
      <c r="AH236" s="2">
        <v>15</v>
      </c>
      <c r="AI236" s="1">
        <f t="shared" si="29"/>
        <v>2.2058823529411766E-2</v>
      </c>
      <c r="AJ236" s="2">
        <v>137</v>
      </c>
      <c r="AK236" s="2">
        <v>221</v>
      </c>
      <c r="AL236" s="2">
        <v>4</v>
      </c>
    </row>
    <row r="237" spans="1:42" x14ac:dyDescent="0.2">
      <c r="A237">
        <v>2012</v>
      </c>
      <c r="B237">
        <v>3</v>
      </c>
      <c r="C237">
        <v>88</v>
      </c>
      <c r="D237" t="s">
        <v>150</v>
      </c>
      <c r="E237" t="s">
        <v>392</v>
      </c>
      <c r="F237" t="s">
        <v>69</v>
      </c>
      <c r="G237">
        <v>23</v>
      </c>
      <c r="H237">
        <v>0</v>
      </c>
      <c r="I237">
        <v>1</v>
      </c>
      <c r="J237">
        <v>28</v>
      </c>
      <c r="K237">
        <v>27</v>
      </c>
      <c r="L237" s="1">
        <f t="shared" si="25"/>
        <v>0.50909090909090904</v>
      </c>
      <c r="M237">
        <v>31</v>
      </c>
      <c r="N237">
        <v>24</v>
      </c>
      <c r="O237">
        <v>67</v>
      </c>
      <c r="P237">
        <v>1253</v>
      </c>
      <c r="Q237">
        <v>2010</v>
      </c>
      <c r="R237" s="1">
        <f t="shared" si="26"/>
        <v>0.62338308457711444</v>
      </c>
      <c r="S237">
        <v>13753</v>
      </c>
      <c r="T237">
        <v>81</v>
      </c>
      <c r="U237">
        <v>43</v>
      </c>
      <c r="V237">
        <v>145</v>
      </c>
      <c r="W237">
        <v>391</v>
      </c>
      <c r="X237">
        <v>6</v>
      </c>
      <c r="Y237" t="s">
        <v>62</v>
      </c>
      <c r="Z237" t="s">
        <v>418</v>
      </c>
      <c r="AA237">
        <v>36</v>
      </c>
      <c r="AB237">
        <v>938</v>
      </c>
      <c r="AC237">
        <v>1404</v>
      </c>
      <c r="AD237" s="1">
        <f t="shared" si="27"/>
        <v>0.66809116809116809</v>
      </c>
      <c r="AE237">
        <v>10068</v>
      </c>
      <c r="AF237" s="1">
        <f t="shared" si="28"/>
        <v>7.1709401709401712</v>
      </c>
      <c r="AG237" s="2">
        <v>67</v>
      </c>
      <c r="AH237" s="2">
        <v>33</v>
      </c>
      <c r="AI237" s="1">
        <f t="shared" si="29"/>
        <v>2.3504273504273504E-2</v>
      </c>
      <c r="AJ237" s="2">
        <v>106</v>
      </c>
      <c r="AK237" s="2">
        <v>-290</v>
      </c>
      <c r="AL237" s="2">
        <v>4</v>
      </c>
    </row>
    <row r="238" spans="1:42" x14ac:dyDescent="0.2">
      <c r="A238">
        <v>2010</v>
      </c>
      <c r="B238">
        <v>5</v>
      </c>
      <c r="C238">
        <v>155</v>
      </c>
      <c r="D238" t="s">
        <v>62</v>
      </c>
      <c r="E238" t="s">
        <v>358</v>
      </c>
      <c r="F238" t="s">
        <v>69</v>
      </c>
      <c r="G238">
        <v>22</v>
      </c>
      <c r="H238">
        <v>0</v>
      </c>
      <c r="I238">
        <v>0</v>
      </c>
      <c r="J238">
        <v>8</v>
      </c>
      <c r="K238">
        <v>9</v>
      </c>
      <c r="L238" s="1">
        <f t="shared" si="25"/>
        <v>0.47058823529411764</v>
      </c>
      <c r="M238">
        <v>4</v>
      </c>
      <c r="N238">
        <v>4</v>
      </c>
      <c r="O238">
        <v>20</v>
      </c>
      <c r="P238">
        <v>320</v>
      </c>
      <c r="Q238">
        <v>602</v>
      </c>
      <c r="R238" s="1">
        <f t="shared" si="26"/>
        <v>0.53156146179401997</v>
      </c>
      <c r="S238">
        <v>3707</v>
      </c>
      <c r="T238">
        <v>15</v>
      </c>
      <c r="U238">
        <v>25</v>
      </c>
      <c r="V238">
        <v>42</v>
      </c>
      <c r="W238">
        <v>182</v>
      </c>
      <c r="X238">
        <v>0</v>
      </c>
      <c r="Y238" t="s">
        <v>351</v>
      </c>
      <c r="Z238" t="s">
        <v>369</v>
      </c>
      <c r="AA238">
        <v>43</v>
      </c>
      <c r="AB238">
        <v>802</v>
      </c>
      <c r="AC238">
        <v>1363</v>
      </c>
      <c r="AD238" s="1">
        <f t="shared" si="27"/>
        <v>0.58840792369772565</v>
      </c>
      <c r="AE238">
        <v>9923</v>
      </c>
      <c r="AF238" s="1">
        <f t="shared" si="28"/>
        <v>7.2802641232575205</v>
      </c>
      <c r="AG238" s="2">
        <v>69</v>
      </c>
      <c r="AH238" s="2">
        <v>36</v>
      </c>
      <c r="AI238" s="1">
        <f t="shared" si="29"/>
        <v>2.6412325752017608E-2</v>
      </c>
      <c r="AJ238" s="2">
        <v>296</v>
      </c>
      <c r="AK238" s="2">
        <v>1216</v>
      </c>
      <c r="AL238" s="2">
        <v>14</v>
      </c>
    </row>
    <row r="239" spans="1:42" x14ac:dyDescent="0.2">
      <c r="A239">
        <v>2008</v>
      </c>
      <c r="B239">
        <v>5</v>
      </c>
      <c r="C239">
        <v>160</v>
      </c>
      <c r="D239" t="s">
        <v>106</v>
      </c>
      <c r="E239" t="s">
        <v>323</v>
      </c>
      <c r="F239" t="s">
        <v>69</v>
      </c>
      <c r="G239">
        <v>22</v>
      </c>
      <c r="H239">
        <v>0</v>
      </c>
      <c r="I239">
        <v>0</v>
      </c>
      <c r="J239">
        <v>1</v>
      </c>
      <c r="K239">
        <v>7</v>
      </c>
      <c r="L239" s="1">
        <f t="shared" si="25"/>
        <v>0.125</v>
      </c>
      <c r="M239">
        <v>6</v>
      </c>
      <c r="N239">
        <v>4</v>
      </c>
      <c r="O239">
        <v>33</v>
      </c>
      <c r="P239">
        <v>148</v>
      </c>
      <c r="Q239">
        <v>268</v>
      </c>
      <c r="R239" s="1">
        <f t="shared" si="26"/>
        <v>0.55223880597014929</v>
      </c>
      <c r="S239">
        <v>1632</v>
      </c>
      <c r="T239">
        <v>8</v>
      </c>
      <c r="U239">
        <v>14</v>
      </c>
      <c r="V239">
        <v>67</v>
      </c>
      <c r="W239">
        <v>394</v>
      </c>
      <c r="X239">
        <v>1</v>
      </c>
      <c r="Y239" t="s">
        <v>104</v>
      </c>
      <c r="Z239" t="s">
        <v>331</v>
      </c>
      <c r="AB239">
        <v>724</v>
      </c>
      <c r="AC239">
        <v>1065</v>
      </c>
      <c r="AD239" s="1">
        <f t="shared" si="27"/>
        <v>0.67981220657276997</v>
      </c>
      <c r="AE239">
        <v>9699</v>
      </c>
      <c r="AF239" s="1">
        <f t="shared" si="28"/>
        <v>9.1070422535211275</v>
      </c>
      <c r="AG239" s="2">
        <v>113</v>
      </c>
      <c r="AH239" s="2">
        <v>15</v>
      </c>
      <c r="AI239" s="1">
        <f t="shared" si="29"/>
        <v>1.4084507042253521E-2</v>
      </c>
      <c r="AJ239" s="2">
        <v>307</v>
      </c>
      <c r="AK239" s="2">
        <v>1864</v>
      </c>
      <c r="AL239" s="2">
        <v>19</v>
      </c>
    </row>
    <row r="240" spans="1:42" x14ac:dyDescent="0.2">
      <c r="A240">
        <v>2021</v>
      </c>
      <c r="B240">
        <v>3</v>
      </c>
      <c r="C240">
        <v>66</v>
      </c>
      <c r="D240" t="s">
        <v>34</v>
      </c>
      <c r="E240" t="s">
        <v>527</v>
      </c>
      <c r="F240" t="s">
        <v>69</v>
      </c>
      <c r="G240">
        <v>22</v>
      </c>
      <c r="H240">
        <v>0</v>
      </c>
      <c r="I240">
        <v>0</v>
      </c>
      <c r="J240">
        <v>0</v>
      </c>
      <c r="K240">
        <v>0</v>
      </c>
      <c r="L240" s="1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 s="1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 t="s">
        <v>24</v>
      </c>
      <c r="Z240" t="s">
        <v>234</v>
      </c>
      <c r="AA240">
        <v>46</v>
      </c>
      <c r="AB240">
        <v>801</v>
      </c>
      <c r="AC240">
        <v>1358</v>
      </c>
      <c r="AD240" s="1">
        <f t="shared" si="27"/>
        <v>0.58983799705449191</v>
      </c>
      <c r="AE240">
        <v>9661</v>
      </c>
      <c r="AF240" s="1">
        <f t="shared" si="28"/>
        <v>7.1141384388807065</v>
      </c>
      <c r="AG240" s="2">
        <v>71</v>
      </c>
      <c r="AH240" s="2">
        <v>27</v>
      </c>
      <c r="AI240" s="1">
        <f t="shared" si="29"/>
        <v>1.9882179675994108E-2</v>
      </c>
      <c r="AJ240" s="2">
        <v>438</v>
      </c>
      <c r="AK240" s="2">
        <v>1609</v>
      </c>
      <c r="AL240" s="2">
        <v>22</v>
      </c>
      <c r="AM240" s="2">
        <v>4</v>
      </c>
      <c r="AN240" s="11">
        <v>0.94979999999999998</v>
      </c>
      <c r="AO240" s="2">
        <v>2017</v>
      </c>
      <c r="AP240" s="2">
        <v>7</v>
      </c>
    </row>
    <row r="241" spans="1:42" x14ac:dyDescent="0.2">
      <c r="A241">
        <v>2021</v>
      </c>
      <c r="B241">
        <v>2</v>
      </c>
      <c r="C241">
        <v>64</v>
      </c>
      <c r="D241" t="s">
        <v>106</v>
      </c>
      <c r="E241" t="s">
        <v>526</v>
      </c>
      <c r="F241" t="s">
        <v>69</v>
      </c>
      <c r="G241">
        <v>23</v>
      </c>
      <c r="H241">
        <v>0</v>
      </c>
      <c r="I241">
        <v>0</v>
      </c>
      <c r="J241">
        <v>0</v>
      </c>
      <c r="K241">
        <v>0</v>
      </c>
      <c r="L241" s="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 s="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 t="s">
        <v>60</v>
      </c>
      <c r="Z241" t="s">
        <v>234</v>
      </c>
      <c r="AA241">
        <v>27</v>
      </c>
      <c r="AB241">
        <v>552</v>
      </c>
      <c r="AC241">
        <v>813</v>
      </c>
      <c r="AD241" s="1">
        <f t="shared" si="27"/>
        <v>0.6789667896678967</v>
      </c>
      <c r="AE241">
        <v>7386</v>
      </c>
      <c r="AF241" s="1">
        <f t="shared" si="28"/>
        <v>9.084870848708487</v>
      </c>
      <c r="AG241" s="2">
        <v>69</v>
      </c>
      <c r="AH241" s="2">
        <v>15</v>
      </c>
      <c r="AI241" s="1">
        <f t="shared" si="29"/>
        <v>1.8450184501845018E-2</v>
      </c>
      <c r="AJ241" s="2">
        <v>132</v>
      </c>
      <c r="AK241" s="2">
        <v>54</v>
      </c>
      <c r="AL241" s="2">
        <v>8</v>
      </c>
    </row>
    <row r="242" spans="1:42" x14ac:dyDescent="0.2">
      <c r="A242">
        <v>2021</v>
      </c>
      <c r="B242">
        <v>1</v>
      </c>
      <c r="C242">
        <v>15</v>
      </c>
      <c r="D242" t="s">
        <v>103</v>
      </c>
      <c r="E242" t="s">
        <v>525</v>
      </c>
      <c r="F242" t="s">
        <v>69</v>
      </c>
      <c r="G242">
        <v>23</v>
      </c>
      <c r="H242">
        <v>0</v>
      </c>
      <c r="I242">
        <v>0</v>
      </c>
      <c r="J242">
        <v>1</v>
      </c>
      <c r="K242">
        <v>1</v>
      </c>
      <c r="L242" s="1">
        <f>J242/(J242+K242)</f>
        <v>0.5</v>
      </c>
      <c r="M242">
        <v>0</v>
      </c>
      <c r="N242">
        <v>0</v>
      </c>
      <c r="O242">
        <v>2</v>
      </c>
      <c r="P242">
        <v>51</v>
      </c>
      <c r="Q242">
        <v>69</v>
      </c>
      <c r="R242" s="1">
        <f>P242/Q242</f>
        <v>0.73913043478260865</v>
      </c>
      <c r="S242">
        <v>467</v>
      </c>
      <c r="T242">
        <v>1</v>
      </c>
      <c r="U242">
        <v>0</v>
      </c>
      <c r="V242">
        <v>0</v>
      </c>
      <c r="W242">
        <v>0</v>
      </c>
      <c r="X242">
        <v>0</v>
      </c>
      <c r="Y242" t="s">
        <v>51</v>
      </c>
      <c r="Z242" t="s">
        <v>234</v>
      </c>
      <c r="AA242">
        <v>30</v>
      </c>
      <c r="AB242">
        <v>413</v>
      </c>
      <c r="AC242">
        <v>556</v>
      </c>
      <c r="AD242" s="1">
        <f t="shared" si="27"/>
        <v>0.7428057553956835</v>
      </c>
      <c r="AE242">
        <v>6126</v>
      </c>
      <c r="AF242" s="1">
        <f t="shared" si="28"/>
        <v>11.017985611510792</v>
      </c>
      <c r="AG242" s="2">
        <v>56</v>
      </c>
      <c r="AH242" s="2">
        <v>7</v>
      </c>
      <c r="AI242" s="1">
        <f t="shared" si="29"/>
        <v>1.2589928057553957E-2</v>
      </c>
      <c r="AJ242" s="2">
        <v>54</v>
      </c>
      <c r="AK242" s="2">
        <v>42</v>
      </c>
      <c r="AL242" s="2">
        <v>2</v>
      </c>
      <c r="AM242" s="2">
        <v>3</v>
      </c>
      <c r="AN242" s="11">
        <v>0.88149999999999995</v>
      </c>
      <c r="AO242" s="2">
        <v>2017</v>
      </c>
      <c r="AP242" s="2">
        <v>29</v>
      </c>
    </row>
    <row r="243" spans="1:42" x14ac:dyDescent="0.2">
      <c r="A243">
        <v>2020</v>
      </c>
      <c r="B243">
        <v>5</v>
      </c>
      <c r="C243">
        <v>167</v>
      </c>
      <c r="D243" t="s">
        <v>86</v>
      </c>
      <c r="E243" t="s">
        <v>515</v>
      </c>
      <c r="F243" t="s">
        <v>69</v>
      </c>
      <c r="G243">
        <v>22</v>
      </c>
      <c r="H243">
        <v>0</v>
      </c>
      <c r="I243">
        <v>0</v>
      </c>
      <c r="J243">
        <v>0</v>
      </c>
      <c r="K243">
        <v>0</v>
      </c>
      <c r="L243" s="1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 s="1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 t="s">
        <v>44</v>
      </c>
      <c r="Z243" t="s">
        <v>234</v>
      </c>
      <c r="AM243">
        <v>4</v>
      </c>
      <c r="AN243" s="11">
        <v>0.97940000000000005</v>
      </c>
      <c r="AO243">
        <v>2017</v>
      </c>
      <c r="AP243">
        <v>4</v>
      </c>
    </row>
    <row r="244" spans="1:42" x14ac:dyDescent="0.2">
      <c r="A244">
        <v>2020</v>
      </c>
      <c r="B244">
        <v>1</v>
      </c>
      <c r="C244">
        <v>1</v>
      </c>
      <c r="D244" t="s">
        <v>135</v>
      </c>
      <c r="E244" t="s">
        <v>508</v>
      </c>
      <c r="F244" t="s">
        <v>69</v>
      </c>
      <c r="G244">
        <v>23</v>
      </c>
      <c r="H244">
        <v>0</v>
      </c>
      <c r="I244">
        <v>0</v>
      </c>
      <c r="J244">
        <v>3</v>
      </c>
      <c r="K244">
        <v>8</v>
      </c>
      <c r="L244" s="1">
        <f>J244/(J244+K244)</f>
        <v>0.27272727272727271</v>
      </c>
      <c r="M244">
        <v>7</v>
      </c>
      <c r="N244">
        <v>7</v>
      </c>
      <c r="O244">
        <v>12</v>
      </c>
      <c r="P244">
        <v>303</v>
      </c>
      <c r="Q244">
        <v>461</v>
      </c>
      <c r="R244" s="1">
        <f>P244/Q244</f>
        <v>0.65726681127982645</v>
      </c>
      <c r="S244">
        <v>3156</v>
      </c>
      <c r="T244">
        <v>17</v>
      </c>
      <c r="U244">
        <v>8</v>
      </c>
      <c r="V244">
        <v>38</v>
      </c>
      <c r="W244">
        <v>144</v>
      </c>
      <c r="X244">
        <v>3</v>
      </c>
      <c r="Y244" t="s">
        <v>21</v>
      </c>
      <c r="Z244" t="s">
        <v>234</v>
      </c>
      <c r="AA244">
        <v>41</v>
      </c>
      <c r="AB244">
        <v>650</v>
      </c>
      <c r="AC244">
        <v>945</v>
      </c>
      <c r="AD244" s="1">
        <f>AB244/AC244</f>
        <v>0.68783068783068779</v>
      </c>
      <c r="AE244">
        <v>8852</v>
      </c>
      <c r="AF244" s="1">
        <f>AE244/AC244</f>
        <v>9.3671957671957671</v>
      </c>
      <c r="AG244" s="2">
        <v>78</v>
      </c>
      <c r="AH244" s="2">
        <v>11</v>
      </c>
      <c r="AI244" s="1">
        <f>AH244/AC244</f>
        <v>1.164021164021164E-2</v>
      </c>
      <c r="AJ244" s="2">
        <v>258</v>
      </c>
      <c r="AK244" s="2">
        <v>820</v>
      </c>
      <c r="AL244" s="2">
        <v>13</v>
      </c>
      <c r="AM244" s="2">
        <v>4</v>
      </c>
      <c r="AN244" s="11">
        <v>0.90029999999999999</v>
      </c>
      <c r="AO244" s="2">
        <v>2015</v>
      </c>
      <c r="AP244" s="2">
        <v>19</v>
      </c>
    </row>
    <row r="245" spans="1:42" x14ac:dyDescent="0.2">
      <c r="A245">
        <v>2020</v>
      </c>
      <c r="B245">
        <v>7</v>
      </c>
      <c r="C245">
        <v>240</v>
      </c>
      <c r="D245" t="s">
        <v>101</v>
      </c>
      <c r="E245" t="s">
        <v>519</v>
      </c>
      <c r="F245" t="s">
        <v>69</v>
      </c>
      <c r="G245">
        <v>23</v>
      </c>
      <c r="H245">
        <v>0</v>
      </c>
      <c r="I245">
        <v>0</v>
      </c>
      <c r="J245">
        <v>0</v>
      </c>
      <c r="K245">
        <v>0</v>
      </c>
      <c r="L245" s="1">
        <v>0</v>
      </c>
      <c r="M245">
        <v>0</v>
      </c>
      <c r="O245">
        <v>1</v>
      </c>
      <c r="P245">
        <v>0</v>
      </c>
      <c r="Q245">
        <v>0</v>
      </c>
      <c r="R245" s="1">
        <v>0</v>
      </c>
      <c r="S245">
        <v>0</v>
      </c>
      <c r="T245">
        <v>0</v>
      </c>
      <c r="U245">
        <v>0</v>
      </c>
      <c r="V245">
        <v>4</v>
      </c>
      <c r="W245">
        <v>24</v>
      </c>
      <c r="X245">
        <v>0</v>
      </c>
      <c r="Y245" t="s">
        <v>461</v>
      </c>
      <c r="Z245" t="s">
        <v>234</v>
      </c>
    </row>
    <row r="246" spans="1:42" x14ac:dyDescent="0.2">
      <c r="A246">
        <v>2020</v>
      </c>
      <c r="B246">
        <v>1</v>
      </c>
      <c r="C246">
        <v>5</v>
      </c>
      <c r="D246" t="s">
        <v>151</v>
      </c>
      <c r="E246" t="s">
        <v>509</v>
      </c>
      <c r="F246" t="s">
        <v>69</v>
      </c>
      <c r="G246">
        <v>22</v>
      </c>
      <c r="H246">
        <v>0</v>
      </c>
      <c r="I246">
        <v>0</v>
      </c>
      <c r="J246">
        <v>7</v>
      </c>
      <c r="K246">
        <v>4</v>
      </c>
      <c r="L246" s="1">
        <f>J246/(J246+K246)</f>
        <v>0.63636363636363635</v>
      </c>
      <c r="M246">
        <v>5</v>
      </c>
      <c r="N246">
        <v>5</v>
      </c>
      <c r="O246">
        <v>12</v>
      </c>
      <c r="P246">
        <v>203</v>
      </c>
      <c r="Q246">
        <v>321</v>
      </c>
      <c r="R246" s="1">
        <f>P246/Q246</f>
        <v>0.63239875389408096</v>
      </c>
      <c r="S246">
        <v>2029</v>
      </c>
      <c r="T246">
        <v>12</v>
      </c>
      <c r="U246">
        <v>6</v>
      </c>
      <c r="V246">
        <v>40</v>
      </c>
      <c r="W246">
        <v>110</v>
      </c>
      <c r="X246">
        <v>4</v>
      </c>
      <c r="Y246" t="s">
        <v>51</v>
      </c>
      <c r="Z246" t="s">
        <v>234</v>
      </c>
      <c r="AA246">
        <v>34</v>
      </c>
      <c r="AB246">
        <v>474</v>
      </c>
      <c r="AC246">
        <v>684</v>
      </c>
      <c r="AD246" s="1">
        <f>AB246/AC246</f>
        <v>0.69298245614035092</v>
      </c>
      <c r="AE246">
        <v>7442</v>
      </c>
      <c r="AF246" s="1">
        <f>AE246/AC246</f>
        <v>10.880116959064328</v>
      </c>
      <c r="AG246" s="2">
        <v>81</v>
      </c>
      <c r="AH246" s="2">
        <v>11</v>
      </c>
      <c r="AI246" s="1">
        <f>AH246/AC246</f>
        <v>1.6081871345029239E-2</v>
      </c>
      <c r="AJ246" s="2">
        <v>107</v>
      </c>
      <c r="AK246" s="2">
        <v>340</v>
      </c>
      <c r="AL246" s="2">
        <v>9</v>
      </c>
      <c r="AM246" s="2">
        <v>5</v>
      </c>
      <c r="AN246" s="11">
        <v>0.98429999999999995</v>
      </c>
      <c r="AO246" s="2">
        <v>2017</v>
      </c>
      <c r="AP246" s="2">
        <v>3</v>
      </c>
    </row>
    <row r="247" spans="1:42" x14ac:dyDescent="0.2">
      <c r="A247">
        <v>2019</v>
      </c>
      <c r="B247">
        <v>2</v>
      </c>
      <c r="C247">
        <v>42</v>
      </c>
      <c r="D247" t="s">
        <v>105</v>
      </c>
      <c r="E247" t="s">
        <v>500</v>
      </c>
      <c r="F247" t="s">
        <v>69</v>
      </c>
      <c r="G247">
        <v>22</v>
      </c>
      <c r="H247">
        <v>0</v>
      </c>
      <c r="I247">
        <v>0</v>
      </c>
      <c r="J247">
        <v>8</v>
      </c>
      <c r="K247">
        <v>19</v>
      </c>
      <c r="L247" s="1">
        <f>J247/(J247+K247)</f>
        <v>0.29629629629629628</v>
      </c>
      <c r="M247">
        <v>8</v>
      </c>
      <c r="N247">
        <v>8</v>
      </c>
      <c r="O247">
        <v>18</v>
      </c>
      <c r="P247">
        <v>354</v>
      </c>
      <c r="Q247">
        <v>599</v>
      </c>
      <c r="R247" s="1">
        <f>P247/Q247</f>
        <v>0.59098497495826374</v>
      </c>
      <c r="S247">
        <v>3953</v>
      </c>
      <c r="T247">
        <v>23</v>
      </c>
      <c r="U247">
        <v>18</v>
      </c>
      <c r="V247">
        <v>62</v>
      </c>
      <c r="W247">
        <v>232</v>
      </c>
      <c r="X247">
        <v>3</v>
      </c>
      <c r="Y247" t="s">
        <v>56</v>
      </c>
      <c r="Z247" t="s">
        <v>234</v>
      </c>
      <c r="AA247">
        <v>50</v>
      </c>
      <c r="AB247">
        <v>883</v>
      </c>
      <c r="AC247">
        <v>1553</v>
      </c>
      <c r="AD247" s="1">
        <f>AB247/AC247</f>
        <v>0.56857694784288471</v>
      </c>
      <c r="AE247">
        <v>12193</v>
      </c>
      <c r="AF247" s="1">
        <f>AE247/AC247</f>
        <v>7.8512556342562778</v>
      </c>
      <c r="AG247" s="2">
        <v>99</v>
      </c>
      <c r="AH247" s="2">
        <v>39</v>
      </c>
      <c r="AI247" s="1">
        <f>AH247/AC247</f>
        <v>2.5112685125563427E-2</v>
      </c>
      <c r="AJ247" s="2">
        <v>202</v>
      </c>
      <c r="AK247" s="2">
        <v>437</v>
      </c>
      <c r="AL247" s="2">
        <v>9</v>
      </c>
      <c r="AM247" s="2">
        <v>4</v>
      </c>
      <c r="AN247" s="11">
        <v>0.95530000000000004</v>
      </c>
      <c r="AO247" s="2">
        <v>2015</v>
      </c>
      <c r="AP247" s="2">
        <v>10</v>
      </c>
    </row>
    <row r="248" spans="1:42" x14ac:dyDescent="0.2">
      <c r="A248">
        <v>2019</v>
      </c>
      <c r="B248">
        <v>4</v>
      </c>
      <c r="C248">
        <v>133</v>
      </c>
      <c r="D248" t="s">
        <v>103</v>
      </c>
      <c r="E248" t="s">
        <v>503</v>
      </c>
      <c r="F248" t="s">
        <v>69</v>
      </c>
      <c r="G248">
        <v>23</v>
      </c>
      <c r="H248">
        <v>0</v>
      </c>
      <c r="I248">
        <v>0</v>
      </c>
      <c r="J248">
        <v>0</v>
      </c>
      <c r="K248">
        <v>0</v>
      </c>
      <c r="L248" s="1">
        <v>0</v>
      </c>
      <c r="M248">
        <v>1</v>
      </c>
      <c r="N248">
        <v>1</v>
      </c>
      <c r="O248">
        <v>8</v>
      </c>
      <c r="P248">
        <v>24</v>
      </c>
      <c r="Q248">
        <v>48</v>
      </c>
      <c r="R248" s="1">
        <f>P248/Q248</f>
        <v>0.5</v>
      </c>
      <c r="S248">
        <v>270</v>
      </c>
      <c r="T248">
        <v>2</v>
      </c>
      <c r="U248">
        <v>4</v>
      </c>
      <c r="V248">
        <v>9</v>
      </c>
      <c r="W248">
        <v>5</v>
      </c>
      <c r="X248">
        <v>0</v>
      </c>
      <c r="Y248" t="s">
        <v>50</v>
      </c>
      <c r="Z248" t="s">
        <v>234</v>
      </c>
      <c r="AM248">
        <v>4</v>
      </c>
      <c r="AN248" s="11">
        <v>0.98299999999999998</v>
      </c>
      <c r="AO248">
        <v>2015</v>
      </c>
      <c r="AP248">
        <v>4</v>
      </c>
    </row>
    <row r="249" spans="1:42" x14ac:dyDescent="0.2">
      <c r="A249">
        <v>2018</v>
      </c>
      <c r="B249">
        <v>7</v>
      </c>
      <c r="C249">
        <v>219</v>
      </c>
      <c r="D249" t="s">
        <v>103</v>
      </c>
      <c r="E249" t="s">
        <v>490</v>
      </c>
      <c r="F249" t="s">
        <v>69</v>
      </c>
      <c r="G249">
        <v>24</v>
      </c>
      <c r="H249">
        <v>0</v>
      </c>
      <c r="I249">
        <v>0</v>
      </c>
      <c r="J249">
        <v>0</v>
      </c>
      <c r="K249">
        <v>0</v>
      </c>
      <c r="L249" s="1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 s="1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 t="s">
        <v>21</v>
      </c>
      <c r="Z249" t="s">
        <v>234</v>
      </c>
    </row>
    <row r="250" spans="1:42" x14ac:dyDescent="0.2">
      <c r="A250">
        <v>2017</v>
      </c>
      <c r="B250">
        <v>7</v>
      </c>
      <c r="C250">
        <v>253</v>
      </c>
      <c r="D250" t="s">
        <v>105</v>
      </c>
      <c r="E250" t="s">
        <v>476</v>
      </c>
      <c r="F250" t="s">
        <v>69</v>
      </c>
      <c r="G250">
        <v>23</v>
      </c>
      <c r="H250">
        <v>0</v>
      </c>
      <c r="I250">
        <v>0</v>
      </c>
      <c r="J250">
        <v>0</v>
      </c>
      <c r="K250">
        <v>0</v>
      </c>
      <c r="L250" s="1">
        <v>0</v>
      </c>
      <c r="M250">
        <v>0</v>
      </c>
      <c r="N250">
        <v>0</v>
      </c>
      <c r="O250">
        <v>1</v>
      </c>
      <c r="P250">
        <v>0</v>
      </c>
      <c r="Q250">
        <v>0</v>
      </c>
      <c r="R250" s="1">
        <v>0</v>
      </c>
      <c r="S250">
        <v>0</v>
      </c>
      <c r="T250">
        <v>0</v>
      </c>
      <c r="U250">
        <v>0</v>
      </c>
      <c r="V250">
        <v>1</v>
      </c>
      <c r="W250">
        <v>-1</v>
      </c>
      <c r="X250">
        <v>0</v>
      </c>
      <c r="Y250" t="s">
        <v>52</v>
      </c>
      <c r="Z250" t="s">
        <v>234</v>
      </c>
    </row>
    <row r="251" spans="1:42" x14ac:dyDescent="0.2">
      <c r="A251">
        <v>2017</v>
      </c>
      <c r="B251">
        <v>4</v>
      </c>
      <c r="C251">
        <v>135</v>
      </c>
      <c r="D251" t="s">
        <v>29</v>
      </c>
      <c r="E251" t="s">
        <v>473</v>
      </c>
      <c r="F251" t="s">
        <v>69</v>
      </c>
      <c r="G251">
        <v>22</v>
      </c>
      <c r="H251">
        <v>0</v>
      </c>
      <c r="I251">
        <v>0</v>
      </c>
      <c r="J251">
        <v>0</v>
      </c>
      <c r="K251">
        <v>0</v>
      </c>
      <c r="L251" s="1">
        <v>0</v>
      </c>
      <c r="M251">
        <v>0</v>
      </c>
      <c r="N251">
        <v>0</v>
      </c>
      <c r="O251">
        <v>6</v>
      </c>
      <c r="P251">
        <v>10</v>
      </c>
      <c r="Q251">
        <v>17</v>
      </c>
      <c r="R251" s="1">
        <f>P251/Q251</f>
        <v>0.58823529411764708</v>
      </c>
      <c r="S251">
        <v>45</v>
      </c>
      <c r="T251">
        <v>0</v>
      </c>
      <c r="U251">
        <v>1</v>
      </c>
      <c r="V251">
        <v>6</v>
      </c>
      <c r="W251">
        <v>31</v>
      </c>
      <c r="X251">
        <v>0</v>
      </c>
      <c r="Y251" t="s">
        <v>25</v>
      </c>
      <c r="Z251" t="s">
        <v>234</v>
      </c>
    </row>
    <row r="252" spans="1:42" x14ac:dyDescent="0.2">
      <c r="A252">
        <v>2016</v>
      </c>
      <c r="B252">
        <v>6</v>
      </c>
      <c r="C252">
        <v>201</v>
      </c>
      <c r="D252" t="s">
        <v>184</v>
      </c>
      <c r="E252" t="s">
        <v>457</v>
      </c>
      <c r="F252" t="s">
        <v>69</v>
      </c>
      <c r="G252">
        <v>24</v>
      </c>
      <c r="H252">
        <v>0</v>
      </c>
      <c r="I252">
        <v>0</v>
      </c>
      <c r="J252">
        <v>2</v>
      </c>
      <c r="K252">
        <v>6</v>
      </c>
      <c r="L252" s="1">
        <f>J252/(J252+K252)</f>
        <v>0.25</v>
      </c>
      <c r="M252">
        <v>4</v>
      </c>
      <c r="O252">
        <v>9</v>
      </c>
      <c r="P252">
        <v>130</v>
      </c>
      <c r="Q252">
        <v>227</v>
      </c>
      <c r="R252" s="1">
        <f>P252/Q252</f>
        <v>0.57268722466960353</v>
      </c>
      <c r="S252">
        <v>1447</v>
      </c>
      <c r="T252">
        <v>9</v>
      </c>
      <c r="U252">
        <v>6</v>
      </c>
      <c r="V252">
        <v>26</v>
      </c>
      <c r="W252">
        <v>63</v>
      </c>
      <c r="X252">
        <v>0</v>
      </c>
      <c r="Y252" t="s">
        <v>23</v>
      </c>
      <c r="Z252" t="s">
        <v>234</v>
      </c>
    </row>
    <row r="253" spans="1:42" x14ac:dyDescent="0.2">
      <c r="A253">
        <v>2016</v>
      </c>
      <c r="B253">
        <v>4</v>
      </c>
      <c r="C253">
        <v>135</v>
      </c>
      <c r="D253" t="s">
        <v>109</v>
      </c>
      <c r="E253" t="s">
        <v>452</v>
      </c>
      <c r="F253" t="s">
        <v>69</v>
      </c>
      <c r="G253">
        <v>23</v>
      </c>
      <c r="H253">
        <v>0</v>
      </c>
      <c r="I253">
        <v>2</v>
      </c>
      <c r="J253">
        <v>43</v>
      </c>
      <c r="K253">
        <v>28</v>
      </c>
      <c r="L253" s="1">
        <f>J253/(J253+K253)</f>
        <v>0.60563380281690138</v>
      </c>
      <c r="M253">
        <v>58</v>
      </c>
      <c r="N253">
        <v>58</v>
      </c>
      <c r="O253">
        <v>71</v>
      </c>
      <c r="P253">
        <v>1579</v>
      </c>
      <c r="Q253">
        <v>2378</v>
      </c>
      <c r="R253" s="1">
        <f>P253/Q253</f>
        <v>0.6640033641715728</v>
      </c>
      <c r="S253">
        <v>18274</v>
      </c>
      <c r="T253">
        <v>109</v>
      </c>
      <c r="U253">
        <v>42</v>
      </c>
      <c r="V253">
        <v>263</v>
      </c>
      <c r="W253">
        <v>1327</v>
      </c>
      <c r="X253">
        <v>24</v>
      </c>
      <c r="Y253" t="s">
        <v>461</v>
      </c>
      <c r="Z253" t="s">
        <v>234</v>
      </c>
      <c r="AA253">
        <v>49</v>
      </c>
      <c r="AB253">
        <v>734</v>
      </c>
      <c r="AC253">
        <v>1169</v>
      </c>
      <c r="AD253" s="1">
        <f>AB253/AC253</f>
        <v>0.62788708297690332</v>
      </c>
      <c r="AE253">
        <v>9376</v>
      </c>
      <c r="AF253" s="1">
        <f>AE253/AC253</f>
        <v>8.0205303678357573</v>
      </c>
      <c r="AG253" s="2">
        <v>70</v>
      </c>
      <c r="AH253" s="2">
        <v>23</v>
      </c>
      <c r="AI253" s="1">
        <f>AH253/AC253</f>
        <v>1.9674935842600515E-2</v>
      </c>
      <c r="AJ253" s="2">
        <v>536</v>
      </c>
      <c r="AK253" s="2">
        <v>2521</v>
      </c>
      <c r="AL253" s="2">
        <v>41</v>
      </c>
    </row>
    <row r="254" spans="1:42" x14ac:dyDescent="0.2">
      <c r="A254">
        <v>2014</v>
      </c>
      <c r="B254">
        <v>5</v>
      </c>
      <c r="C254">
        <v>164</v>
      </c>
      <c r="D254" t="s">
        <v>135</v>
      </c>
      <c r="E254" t="s">
        <v>427</v>
      </c>
      <c r="F254" t="s">
        <v>69</v>
      </c>
      <c r="G254">
        <v>23</v>
      </c>
      <c r="H254">
        <v>0</v>
      </c>
      <c r="I254">
        <v>0</v>
      </c>
      <c r="J254">
        <v>2</v>
      </c>
      <c r="K254">
        <v>2</v>
      </c>
      <c r="L254" s="1">
        <f>J254/(J254+K254)</f>
        <v>0.5</v>
      </c>
      <c r="M254">
        <v>4</v>
      </c>
      <c r="N254">
        <v>3</v>
      </c>
      <c r="O254">
        <v>17</v>
      </c>
      <c r="P254">
        <v>109</v>
      </c>
      <c r="Q254">
        <v>174</v>
      </c>
      <c r="R254" s="1">
        <f>P254/Q254</f>
        <v>0.62643678160919536</v>
      </c>
      <c r="S254">
        <v>1173</v>
      </c>
      <c r="T254">
        <v>6</v>
      </c>
      <c r="U254">
        <v>3</v>
      </c>
      <c r="V254">
        <v>22</v>
      </c>
      <c r="W254">
        <v>68</v>
      </c>
      <c r="X254">
        <v>1</v>
      </c>
      <c r="Y254" t="s">
        <v>51</v>
      </c>
      <c r="Z254" t="s">
        <v>234</v>
      </c>
    </row>
    <row r="255" spans="1:42" x14ac:dyDescent="0.2">
      <c r="A255">
        <v>2014</v>
      </c>
      <c r="B255">
        <v>5</v>
      </c>
      <c r="C255">
        <v>163</v>
      </c>
      <c r="D255" t="s">
        <v>263</v>
      </c>
      <c r="E255" t="s">
        <v>426</v>
      </c>
      <c r="F255" t="s">
        <v>69</v>
      </c>
      <c r="G255">
        <v>23</v>
      </c>
      <c r="H255">
        <v>0</v>
      </c>
      <c r="I255">
        <v>0</v>
      </c>
      <c r="J255">
        <v>0</v>
      </c>
      <c r="K255">
        <v>0</v>
      </c>
      <c r="L255" s="1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 s="1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 t="s">
        <v>44</v>
      </c>
      <c r="Z255" t="s">
        <v>234</v>
      </c>
    </row>
    <row r="256" spans="1:42" x14ac:dyDescent="0.2">
      <c r="A256">
        <v>2014</v>
      </c>
      <c r="B256">
        <v>8</v>
      </c>
      <c r="C256">
        <v>300</v>
      </c>
      <c r="D256" t="s">
        <v>102</v>
      </c>
      <c r="E256" t="s">
        <v>434</v>
      </c>
      <c r="F256" t="s">
        <v>69</v>
      </c>
      <c r="G256">
        <v>23</v>
      </c>
      <c r="H256">
        <v>0</v>
      </c>
      <c r="I256">
        <v>0</v>
      </c>
      <c r="J256">
        <v>0</v>
      </c>
      <c r="K256">
        <v>1</v>
      </c>
      <c r="L256" s="1">
        <f>J256/(J256+K256)</f>
        <v>0</v>
      </c>
      <c r="O256">
        <v>1</v>
      </c>
      <c r="P256">
        <v>14</v>
      </c>
      <c r="Q256">
        <v>28</v>
      </c>
      <c r="R256" s="1">
        <f>P256/Q256</f>
        <v>0.5</v>
      </c>
      <c r="S256">
        <v>177</v>
      </c>
      <c r="T256">
        <v>0</v>
      </c>
      <c r="U256">
        <v>1</v>
      </c>
      <c r="V256">
        <v>7</v>
      </c>
      <c r="W256">
        <v>9</v>
      </c>
      <c r="X256">
        <v>0</v>
      </c>
      <c r="Y256" t="s">
        <v>39</v>
      </c>
      <c r="Z256" t="s">
        <v>234</v>
      </c>
    </row>
    <row r="257" spans="1:38" x14ac:dyDescent="0.2">
      <c r="A257">
        <v>2014</v>
      </c>
      <c r="B257">
        <v>1</v>
      </c>
      <c r="C257">
        <v>22</v>
      </c>
      <c r="D257" t="s">
        <v>102</v>
      </c>
      <c r="E257" t="s">
        <v>420</v>
      </c>
      <c r="F257" t="s">
        <v>69</v>
      </c>
      <c r="G257">
        <v>21</v>
      </c>
      <c r="H257">
        <v>0</v>
      </c>
      <c r="I257">
        <v>0</v>
      </c>
      <c r="J257">
        <v>2</v>
      </c>
      <c r="K257">
        <v>6</v>
      </c>
      <c r="L257" s="1">
        <f>J257/(J257+K257)</f>
        <v>0.25</v>
      </c>
      <c r="M257">
        <v>4</v>
      </c>
      <c r="N257">
        <v>4</v>
      </c>
      <c r="O257">
        <v>14</v>
      </c>
      <c r="P257">
        <v>147</v>
      </c>
      <c r="Q257">
        <v>258</v>
      </c>
      <c r="R257" s="1">
        <f>P257/Q257</f>
        <v>0.56976744186046513</v>
      </c>
      <c r="S257">
        <v>1675</v>
      </c>
      <c r="T257">
        <v>7</v>
      </c>
      <c r="U257">
        <v>7</v>
      </c>
      <c r="V257">
        <v>46</v>
      </c>
      <c r="W257">
        <v>259</v>
      </c>
      <c r="X257">
        <v>1</v>
      </c>
      <c r="Y257" t="s">
        <v>24</v>
      </c>
      <c r="Z257" t="s">
        <v>234</v>
      </c>
      <c r="AA257">
        <v>26</v>
      </c>
      <c r="AB257">
        <v>595</v>
      </c>
      <c r="AC257">
        <v>863</v>
      </c>
      <c r="AD257" s="1">
        <f>AB257/AC257</f>
        <v>0.68945538818076479</v>
      </c>
      <c r="AE257">
        <v>7820</v>
      </c>
      <c r="AF257" s="1">
        <f>AE257/AC257</f>
        <v>9.0614136732329076</v>
      </c>
      <c r="AG257" s="2">
        <v>63</v>
      </c>
      <c r="AH257" s="2">
        <v>22</v>
      </c>
      <c r="AI257" s="1">
        <f>AH257/AC257</f>
        <v>2.5492468134414831E-2</v>
      </c>
      <c r="AJ257" s="2">
        <v>345</v>
      </c>
      <c r="AK257" s="2">
        <v>2169</v>
      </c>
      <c r="AL257" s="2">
        <v>30</v>
      </c>
    </row>
    <row r="258" spans="1:38" x14ac:dyDescent="0.2">
      <c r="A258">
        <v>2014</v>
      </c>
      <c r="B258">
        <v>6</v>
      </c>
      <c r="C258">
        <v>178</v>
      </c>
      <c r="D258" t="s">
        <v>25</v>
      </c>
      <c r="E258" t="s">
        <v>428</v>
      </c>
      <c r="F258" t="s">
        <v>69</v>
      </c>
      <c r="G258">
        <v>23</v>
      </c>
      <c r="H258">
        <v>0</v>
      </c>
      <c r="I258">
        <v>0</v>
      </c>
      <c r="J258">
        <v>0</v>
      </c>
      <c r="K258">
        <v>10</v>
      </c>
      <c r="L258" s="1">
        <f>J258/(J258+K258)</f>
        <v>0</v>
      </c>
      <c r="M258">
        <v>1</v>
      </c>
      <c r="N258">
        <v>1</v>
      </c>
      <c r="O258">
        <v>14</v>
      </c>
      <c r="P258">
        <v>208</v>
      </c>
      <c r="Q258">
        <v>345</v>
      </c>
      <c r="R258" s="1">
        <f>P258/Q258</f>
        <v>0.60289855072463772</v>
      </c>
      <c r="S258">
        <v>2347</v>
      </c>
      <c r="T258">
        <v>12</v>
      </c>
      <c r="U258">
        <v>14</v>
      </c>
      <c r="V258">
        <v>14</v>
      </c>
      <c r="W258">
        <v>12</v>
      </c>
      <c r="X258">
        <v>1</v>
      </c>
      <c r="Y258" t="s">
        <v>21</v>
      </c>
      <c r="Z258" t="s">
        <v>234</v>
      </c>
      <c r="AA258">
        <v>30</v>
      </c>
      <c r="AB258">
        <v>407</v>
      </c>
      <c r="AC258">
        <v>659</v>
      </c>
      <c r="AD258" s="1">
        <f>AB258/AC258</f>
        <v>0.61760242792109254</v>
      </c>
      <c r="AE258">
        <v>5783</v>
      </c>
      <c r="AF258" s="1">
        <f>AE258/AC258</f>
        <v>8.7754172989377839</v>
      </c>
      <c r="AG258" s="2">
        <v>35</v>
      </c>
      <c r="AH258" s="2">
        <v>15</v>
      </c>
      <c r="AI258" s="1">
        <f>AH258/AC258</f>
        <v>2.2761760242792108E-2</v>
      </c>
      <c r="AJ258" s="2">
        <v>83</v>
      </c>
      <c r="AK258" s="2">
        <v>-313</v>
      </c>
      <c r="AL258" s="2">
        <v>0</v>
      </c>
    </row>
    <row r="259" spans="1:38" x14ac:dyDescent="0.2">
      <c r="A259">
        <v>2013</v>
      </c>
      <c r="B259">
        <v>4</v>
      </c>
      <c r="C259">
        <v>112</v>
      </c>
      <c r="D259" t="s">
        <v>146</v>
      </c>
      <c r="E259" t="s">
        <v>411</v>
      </c>
      <c r="F259" t="s">
        <v>69</v>
      </c>
      <c r="G259">
        <v>24</v>
      </c>
      <c r="H259">
        <v>0</v>
      </c>
      <c r="I259">
        <v>0</v>
      </c>
      <c r="J259">
        <v>0</v>
      </c>
      <c r="K259">
        <v>0</v>
      </c>
      <c r="L259" s="1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 s="1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 t="s">
        <v>23</v>
      </c>
      <c r="Z259" t="s">
        <v>234</v>
      </c>
    </row>
    <row r="260" spans="1:38" x14ac:dyDescent="0.2">
      <c r="A260">
        <v>2012</v>
      </c>
      <c r="B260">
        <v>8</v>
      </c>
      <c r="C260">
        <v>300</v>
      </c>
      <c r="D260" t="s">
        <v>10</v>
      </c>
      <c r="E260" t="s">
        <v>403</v>
      </c>
      <c r="F260" t="s">
        <v>69</v>
      </c>
      <c r="G260">
        <v>24</v>
      </c>
      <c r="H260">
        <v>0</v>
      </c>
      <c r="I260">
        <v>0</v>
      </c>
      <c r="J260">
        <v>0</v>
      </c>
      <c r="K260">
        <v>0</v>
      </c>
      <c r="L260" s="1">
        <v>0</v>
      </c>
      <c r="O260">
        <v>4</v>
      </c>
      <c r="P260">
        <v>19</v>
      </c>
      <c r="Q260">
        <v>39</v>
      </c>
      <c r="R260" s="1">
        <f>P260/Q260</f>
        <v>0.48717948717948717</v>
      </c>
      <c r="S260">
        <v>195</v>
      </c>
      <c r="T260">
        <v>1</v>
      </c>
      <c r="U260">
        <v>1</v>
      </c>
      <c r="V260">
        <v>6</v>
      </c>
      <c r="W260">
        <v>39</v>
      </c>
      <c r="X260">
        <v>0</v>
      </c>
      <c r="Y260" t="s">
        <v>25</v>
      </c>
      <c r="Z260" t="s">
        <v>234</v>
      </c>
    </row>
    <row r="261" spans="1:38" x14ac:dyDescent="0.2">
      <c r="A261">
        <v>2011</v>
      </c>
      <c r="B261">
        <v>1</v>
      </c>
      <c r="C261">
        <v>1</v>
      </c>
      <c r="D261" t="s">
        <v>147</v>
      </c>
      <c r="E261" t="s">
        <v>373</v>
      </c>
      <c r="F261" t="s">
        <v>69</v>
      </c>
      <c r="G261">
        <v>22</v>
      </c>
      <c r="H261">
        <v>1</v>
      </c>
      <c r="I261">
        <v>3</v>
      </c>
      <c r="J261">
        <v>75</v>
      </c>
      <c r="K261">
        <v>63</v>
      </c>
      <c r="L261" s="1">
        <f>J261/(J261+K261)</f>
        <v>0.54347826086956519</v>
      </c>
      <c r="M261">
        <v>114</v>
      </c>
      <c r="N261">
        <v>105</v>
      </c>
      <c r="O261">
        <v>140</v>
      </c>
      <c r="P261">
        <v>2613</v>
      </c>
      <c r="Q261">
        <v>4348</v>
      </c>
      <c r="R261" s="1">
        <f>P261/Q261</f>
        <v>0.60096596136154556</v>
      </c>
      <c r="S261">
        <v>31698</v>
      </c>
      <c r="T261">
        <v>190</v>
      </c>
      <c r="U261">
        <v>118</v>
      </c>
      <c r="V261">
        <v>1071</v>
      </c>
      <c r="W261">
        <v>5398</v>
      </c>
      <c r="X261">
        <v>70</v>
      </c>
      <c r="Y261" t="s">
        <v>50</v>
      </c>
      <c r="Z261" t="s">
        <v>234</v>
      </c>
      <c r="AA261">
        <v>20</v>
      </c>
      <c r="AB261">
        <v>191</v>
      </c>
      <c r="AC261">
        <v>292</v>
      </c>
      <c r="AD261" s="1">
        <f>AB261/AC261</f>
        <v>0.65410958904109584</v>
      </c>
      <c r="AE261">
        <v>2908</v>
      </c>
      <c r="AF261" s="1">
        <f>AE261/AC261</f>
        <v>9.9589041095890405</v>
      </c>
      <c r="AG261" s="2">
        <v>30</v>
      </c>
      <c r="AH261" s="2">
        <v>7</v>
      </c>
      <c r="AI261" s="1">
        <f>AH261/AC261</f>
        <v>2.3972602739726026E-2</v>
      </c>
      <c r="AJ261" s="2">
        <v>285</v>
      </c>
      <c r="AK261" s="2">
        <v>1586</v>
      </c>
      <c r="AL261" s="2">
        <v>24</v>
      </c>
    </row>
    <row r="262" spans="1:38" x14ac:dyDescent="0.2">
      <c r="A262">
        <v>2011</v>
      </c>
      <c r="B262">
        <v>7</v>
      </c>
      <c r="C262">
        <v>208</v>
      </c>
      <c r="D262" t="s">
        <v>10</v>
      </c>
      <c r="E262" t="s">
        <v>384</v>
      </c>
      <c r="F262" t="s">
        <v>69</v>
      </c>
      <c r="G262">
        <v>23</v>
      </c>
      <c r="H262">
        <v>0</v>
      </c>
      <c r="I262">
        <v>0</v>
      </c>
      <c r="J262">
        <v>0</v>
      </c>
      <c r="K262">
        <v>1</v>
      </c>
      <c r="L262" s="1">
        <f>J262/(J262+K262)</f>
        <v>0</v>
      </c>
      <c r="M262">
        <v>1</v>
      </c>
      <c r="N262">
        <v>1</v>
      </c>
      <c r="O262">
        <v>2</v>
      </c>
      <c r="P262">
        <v>19</v>
      </c>
      <c r="Q262">
        <v>31</v>
      </c>
      <c r="R262" s="1">
        <f>P262/Q262</f>
        <v>0.61290322580645162</v>
      </c>
      <c r="S262">
        <v>214</v>
      </c>
      <c r="T262">
        <v>1</v>
      </c>
      <c r="U262">
        <v>1</v>
      </c>
      <c r="V262">
        <v>8</v>
      </c>
      <c r="W262">
        <v>30</v>
      </c>
      <c r="X262">
        <v>0</v>
      </c>
      <c r="Y262" t="s">
        <v>51</v>
      </c>
      <c r="Z262" t="s">
        <v>234</v>
      </c>
    </row>
    <row r="263" spans="1:38" x14ac:dyDescent="0.2">
      <c r="A263">
        <v>2011</v>
      </c>
      <c r="B263">
        <v>3</v>
      </c>
      <c r="C263">
        <v>74</v>
      </c>
      <c r="D263" t="s">
        <v>103</v>
      </c>
      <c r="E263" t="s">
        <v>379</v>
      </c>
      <c r="F263" t="s">
        <v>69</v>
      </c>
      <c r="G263">
        <v>23</v>
      </c>
      <c r="H263">
        <v>0</v>
      </c>
      <c r="I263">
        <v>0</v>
      </c>
      <c r="J263">
        <v>3</v>
      </c>
      <c r="K263">
        <v>5</v>
      </c>
      <c r="L263" s="1">
        <f>J263/(J263+K263)</f>
        <v>0.375</v>
      </c>
      <c r="M263">
        <v>4</v>
      </c>
      <c r="N263">
        <v>0</v>
      </c>
      <c r="O263">
        <v>21</v>
      </c>
      <c r="P263">
        <v>190</v>
      </c>
      <c r="Q263">
        <v>345</v>
      </c>
      <c r="R263" s="1">
        <f>P263/Q263</f>
        <v>0.55072463768115942</v>
      </c>
      <c r="S263">
        <v>1835</v>
      </c>
      <c r="T263">
        <v>9</v>
      </c>
      <c r="U263">
        <v>10</v>
      </c>
      <c r="V263">
        <v>28</v>
      </c>
      <c r="W263">
        <v>-5</v>
      </c>
      <c r="X263">
        <v>1</v>
      </c>
      <c r="Y263" t="s">
        <v>23</v>
      </c>
      <c r="Z263" t="s">
        <v>234</v>
      </c>
      <c r="AA263">
        <v>37</v>
      </c>
      <c r="AB263">
        <v>552</v>
      </c>
      <c r="AC263">
        <v>955</v>
      </c>
      <c r="AD263" s="1">
        <f>AB263/AC263</f>
        <v>0.57801047120418847</v>
      </c>
      <c r="AE263">
        <v>8385</v>
      </c>
      <c r="AF263" s="1">
        <f>AE263/AC263</f>
        <v>8.7801047120418847</v>
      </c>
      <c r="AG263" s="2">
        <v>69</v>
      </c>
      <c r="AH263" s="2">
        <v>24</v>
      </c>
      <c r="AI263" s="1">
        <f>AH263/AC263</f>
        <v>2.5130890052356022E-2</v>
      </c>
      <c r="AJ263" s="2">
        <v>125</v>
      </c>
      <c r="AK263" s="2">
        <v>-141</v>
      </c>
      <c r="AL263" s="2">
        <v>7</v>
      </c>
    </row>
    <row r="264" spans="1:38" x14ac:dyDescent="0.2">
      <c r="A264">
        <v>2010</v>
      </c>
      <c r="B264">
        <v>5</v>
      </c>
      <c r="C264">
        <v>168</v>
      </c>
      <c r="D264" t="s">
        <v>104</v>
      </c>
      <c r="E264" t="s">
        <v>359</v>
      </c>
      <c r="F264" t="s">
        <v>69</v>
      </c>
      <c r="G264">
        <v>23</v>
      </c>
      <c r="H264">
        <v>0</v>
      </c>
      <c r="I264">
        <v>0</v>
      </c>
      <c r="J264">
        <v>0</v>
      </c>
      <c r="K264">
        <v>0</v>
      </c>
      <c r="L264" s="1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 s="1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 t="s">
        <v>25</v>
      </c>
      <c r="Z264" t="s">
        <v>234</v>
      </c>
    </row>
    <row r="265" spans="1:38" x14ac:dyDescent="0.2">
      <c r="A265">
        <v>2010</v>
      </c>
      <c r="B265">
        <v>1</v>
      </c>
      <c r="C265">
        <v>25</v>
      </c>
      <c r="D265" t="s">
        <v>105</v>
      </c>
      <c r="E265" t="s">
        <v>354</v>
      </c>
      <c r="F265" t="s">
        <v>69</v>
      </c>
      <c r="G265">
        <v>23</v>
      </c>
      <c r="H265">
        <v>0</v>
      </c>
      <c r="I265">
        <v>0</v>
      </c>
      <c r="J265">
        <v>8</v>
      </c>
      <c r="K265">
        <v>6</v>
      </c>
      <c r="L265" s="1">
        <f>J265/(J265+K265)</f>
        <v>0.5714285714285714</v>
      </c>
      <c r="M265">
        <v>12</v>
      </c>
      <c r="N265">
        <v>11</v>
      </c>
      <c r="O265">
        <v>35</v>
      </c>
      <c r="P265">
        <v>173</v>
      </c>
      <c r="Q265">
        <v>361</v>
      </c>
      <c r="R265" s="1">
        <f>P265/Q265</f>
        <v>0.47922437673130192</v>
      </c>
      <c r="S265">
        <v>2422</v>
      </c>
      <c r="T265">
        <v>17</v>
      </c>
      <c r="U265">
        <v>9</v>
      </c>
      <c r="V265">
        <v>197</v>
      </c>
      <c r="W265">
        <v>989</v>
      </c>
      <c r="X265">
        <v>12</v>
      </c>
      <c r="Y265" t="s">
        <v>60</v>
      </c>
      <c r="Z265" t="s">
        <v>234</v>
      </c>
      <c r="AA265">
        <v>57</v>
      </c>
      <c r="AB265">
        <v>661</v>
      </c>
      <c r="AC265">
        <v>995</v>
      </c>
      <c r="AD265" s="1">
        <f>AB265/AC265</f>
        <v>0.66432160804020102</v>
      </c>
      <c r="AE265">
        <v>9285</v>
      </c>
      <c r="AF265" s="1">
        <f>AE265/AC265</f>
        <v>9.3316582914572859</v>
      </c>
      <c r="AG265" s="2">
        <v>88</v>
      </c>
      <c r="AH265" s="2">
        <v>16</v>
      </c>
      <c r="AI265" s="1">
        <f>AH265/AC265</f>
        <v>1.6080402010050253E-2</v>
      </c>
      <c r="AJ265" s="2">
        <v>692</v>
      </c>
      <c r="AK265" s="2">
        <v>2947</v>
      </c>
      <c r="AL265" s="2">
        <v>57</v>
      </c>
    </row>
    <row r="266" spans="1:38" x14ac:dyDescent="0.2">
      <c r="A266">
        <v>2009</v>
      </c>
      <c r="B266">
        <v>1</v>
      </c>
      <c r="C266">
        <v>1</v>
      </c>
      <c r="D266" t="s">
        <v>149</v>
      </c>
      <c r="E266" t="s">
        <v>333</v>
      </c>
      <c r="F266" t="s">
        <v>69</v>
      </c>
      <c r="G266">
        <v>21</v>
      </c>
      <c r="H266">
        <v>0</v>
      </c>
      <c r="I266">
        <v>1</v>
      </c>
      <c r="J266">
        <v>76</v>
      </c>
      <c r="K266">
        <v>90</v>
      </c>
      <c r="L266" s="1">
        <f>J266/(J266+K266)</f>
        <v>0.45783132530120479</v>
      </c>
      <c r="M266">
        <v>103</v>
      </c>
      <c r="N266">
        <v>103</v>
      </c>
      <c r="O266">
        <v>167</v>
      </c>
      <c r="P266">
        <v>3937</v>
      </c>
      <c r="Q266">
        <v>6280</v>
      </c>
      <c r="R266" s="1">
        <f>P266/Q266</f>
        <v>0.62691082802547771</v>
      </c>
      <c r="S266">
        <v>45708</v>
      </c>
      <c r="T266">
        <v>287</v>
      </c>
      <c r="U266">
        <v>145</v>
      </c>
      <c r="V266">
        <v>352</v>
      </c>
      <c r="W266">
        <v>1194</v>
      </c>
      <c r="X266">
        <v>14</v>
      </c>
      <c r="Y266" t="s">
        <v>44</v>
      </c>
      <c r="Z266" t="s">
        <v>234</v>
      </c>
      <c r="AA266">
        <v>39</v>
      </c>
      <c r="AB266">
        <v>564</v>
      </c>
      <c r="AC266">
        <v>987</v>
      </c>
      <c r="AD266" s="1">
        <f>AB266/AC266</f>
        <v>0.5714285714285714</v>
      </c>
      <c r="AE266">
        <v>7731</v>
      </c>
      <c r="AF266" s="1">
        <f>AE266/AC266</f>
        <v>7.8328267477203646</v>
      </c>
      <c r="AG266" s="2">
        <v>51</v>
      </c>
      <c r="AH266" s="2">
        <v>33</v>
      </c>
      <c r="AI266" s="1">
        <f>AH266/AC266</f>
        <v>3.3434650455927049E-2</v>
      </c>
      <c r="AJ266" s="2">
        <v>141</v>
      </c>
      <c r="AK266" s="2">
        <v>213</v>
      </c>
      <c r="AL266" s="2">
        <v>6</v>
      </c>
    </row>
    <row r="267" spans="1:38" x14ac:dyDescent="0.2">
      <c r="A267">
        <v>2008</v>
      </c>
      <c r="B267">
        <v>6</v>
      </c>
      <c r="C267">
        <v>198</v>
      </c>
      <c r="D267" t="s">
        <v>148</v>
      </c>
      <c r="E267" t="s">
        <v>326</v>
      </c>
      <c r="F267" t="s">
        <v>69</v>
      </c>
      <c r="G267">
        <v>24</v>
      </c>
      <c r="H267">
        <v>0</v>
      </c>
      <c r="I267">
        <v>0</v>
      </c>
      <c r="J267">
        <v>0</v>
      </c>
      <c r="K267">
        <v>0</v>
      </c>
      <c r="L267" s="1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 s="1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 t="s">
        <v>81</v>
      </c>
      <c r="Z267" t="s">
        <v>234</v>
      </c>
    </row>
    <row r="268" spans="1:38" x14ac:dyDescent="0.2">
      <c r="A268">
        <v>2008</v>
      </c>
      <c r="B268">
        <v>5</v>
      </c>
      <c r="C268">
        <v>162</v>
      </c>
      <c r="D268" t="s">
        <v>10</v>
      </c>
      <c r="E268" t="s">
        <v>324</v>
      </c>
      <c r="F268" t="s">
        <v>69</v>
      </c>
      <c r="G268">
        <v>22</v>
      </c>
      <c r="H268">
        <v>0</v>
      </c>
      <c r="I268">
        <v>0</v>
      </c>
      <c r="J268">
        <v>0</v>
      </c>
      <c r="K268">
        <v>0</v>
      </c>
      <c r="L268" s="1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 s="1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 t="s">
        <v>25</v>
      </c>
      <c r="Z268" t="s">
        <v>234</v>
      </c>
    </row>
    <row r="269" spans="1:38" x14ac:dyDescent="0.2">
      <c r="A269">
        <v>2008</v>
      </c>
      <c r="B269">
        <v>7</v>
      </c>
      <c r="C269">
        <v>209</v>
      </c>
      <c r="D269" t="s">
        <v>154</v>
      </c>
      <c r="E269" t="s">
        <v>327</v>
      </c>
      <c r="F269" t="s">
        <v>69</v>
      </c>
      <c r="G269">
        <v>23</v>
      </c>
      <c r="H269">
        <v>0</v>
      </c>
      <c r="I269">
        <v>0</v>
      </c>
      <c r="J269">
        <v>3</v>
      </c>
      <c r="K269">
        <v>4</v>
      </c>
      <c r="L269" s="1">
        <f>J269/(J269+K269)</f>
        <v>0.42857142857142855</v>
      </c>
      <c r="M269">
        <v>8</v>
      </c>
      <c r="N269">
        <v>7</v>
      </c>
      <c r="O269">
        <v>53</v>
      </c>
      <c r="P269">
        <v>219</v>
      </c>
      <c r="Q269">
        <v>357</v>
      </c>
      <c r="R269" s="1">
        <f>P269/Q269</f>
        <v>0.61344537815126055</v>
      </c>
      <c r="S269">
        <v>2541</v>
      </c>
      <c r="T269">
        <v>17</v>
      </c>
      <c r="U269">
        <v>11</v>
      </c>
      <c r="V269">
        <v>65</v>
      </c>
      <c r="W269">
        <v>69</v>
      </c>
      <c r="X269">
        <v>1</v>
      </c>
      <c r="Y269" t="s">
        <v>21</v>
      </c>
      <c r="Z269" t="s">
        <v>234</v>
      </c>
      <c r="AA269">
        <v>41</v>
      </c>
      <c r="AB269">
        <v>245</v>
      </c>
      <c r="AC269">
        <v>437</v>
      </c>
      <c r="AD269" s="1">
        <f>AB269/AC269</f>
        <v>0.5606407322654462</v>
      </c>
      <c r="AE269">
        <v>3096</v>
      </c>
      <c r="AF269" s="1">
        <f>AE269/AC269</f>
        <v>7.0846681922196799</v>
      </c>
      <c r="AG269" s="2">
        <v>31</v>
      </c>
      <c r="AH269" s="2">
        <v>13</v>
      </c>
      <c r="AI269" s="1">
        <f>AH269/AC269</f>
        <v>2.9748283752860413E-2</v>
      </c>
      <c r="AJ269" s="2">
        <v>128</v>
      </c>
      <c r="AK269" s="2">
        <v>340</v>
      </c>
      <c r="AL269" s="2">
        <v>5</v>
      </c>
    </row>
    <row r="270" spans="1:38" x14ac:dyDescent="0.2">
      <c r="A270">
        <v>2007</v>
      </c>
      <c r="B270">
        <v>1</v>
      </c>
      <c r="C270">
        <v>1</v>
      </c>
      <c r="D270" t="s">
        <v>146</v>
      </c>
      <c r="E270" t="s">
        <v>297</v>
      </c>
      <c r="F270" t="s">
        <v>69</v>
      </c>
      <c r="G270">
        <v>22</v>
      </c>
      <c r="H270">
        <v>0</v>
      </c>
      <c r="I270">
        <v>0</v>
      </c>
      <c r="J270">
        <v>7</v>
      </c>
      <c r="K270">
        <v>18</v>
      </c>
      <c r="L270" s="1">
        <f>J270/(J270+K270)</f>
        <v>0.28000000000000003</v>
      </c>
      <c r="M270">
        <v>6</v>
      </c>
      <c r="N270">
        <v>6</v>
      </c>
      <c r="O270">
        <v>31</v>
      </c>
      <c r="P270">
        <v>354</v>
      </c>
      <c r="Q270">
        <v>680</v>
      </c>
      <c r="R270" s="1">
        <f>P270/Q270</f>
        <v>0.52058823529411768</v>
      </c>
      <c r="S270">
        <v>4083</v>
      </c>
      <c r="T270">
        <v>18</v>
      </c>
      <c r="U270">
        <v>23</v>
      </c>
      <c r="V270">
        <v>40</v>
      </c>
      <c r="W270">
        <v>175</v>
      </c>
      <c r="X270">
        <v>1</v>
      </c>
      <c r="Y270" t="s">
        <v>21</v>
      </c>
      <c r="Z270" t="s">
        <v>234</v>
      </c>
      <c r="AA270">
        <v>36</v>
      </c>
      <c r="AB270">
        <v>493</v>
      </c>
      <c r="AC270">
        <v>797</v>
      </c>
      <c r="AD270" s="1">
        <f>AB270/AC270</f>
        <v>0.61856963613550819</v>
      </c>
      <c r="AE270">
        <v>6625</v>
      </c>
      <c r="AF270" s="1">
        <f>AE270/AC270</f>
        <v>8.3124215809284809</v>
      </c>
      <c r="AG270" s="2">
        <v>52</v>
      </c>
      <c r="AH270" s="2">
        <v>21</v>
      </c>
      <c r="AI270" s="1">
        <f>AH270/AC270</f>
        <v>2.6348808030112924E-2</v>
      </c>
      <c r="AJ270" s="2">
        <v>139</v>
      </c>
      <c r="AK270" s="2">
        <v>79</v>
      </c>
      <c r="AL270" s="2">
        <v>4</v>
      </c>
    </row>
    <row r="271" spans="1:38" x14ac:dyDescent="0.2">
      <c r="A271">
        <v>2006</v>
      </c>
      <c r="B271">
        <v>3</v>
      </c>
      <c r="C271">
        <v>85</v>
      </c>
      <c r="D271" t="s">
        <v>263</v>
      </c>
      <c r="E271" t="s">
        <v>288</v>
      </c>
      <c r="F271" t="s">
        <v>69</v>
      </c>
      <c r="G271">
        <v>23</v>
      </c>
      <c r="H271">
        <v>0</v>
      </c>
      <c r="I271">
        <v>0</v>
      </c>
      <c r="J271">
        <v>0</v>
      </c>
      <c r="K271">
        <v>10</v>
      </c>
      <c r="L271" s="1">
        <f>J271/(J271+K271)</f>
        <v>0</v>
      </c>
      <c r="M271">
        <v>2</v>
      </c>
      <c r="N271">
        <v>2</v>
      </c>
      <c r="O271">
        <v>18</v>
      </c>
      <c r="P271">
        <v>181</v>
      </c>
      <c r="Q271">
        <v>319</v>
      </c>
      <c r="R271" s="1">
        <f>P271/Q271</f>
        <v>0.56739811912225702</v>
      </c>
      <c r="S271">
        <v>1669</v>
      </c>
      <c r="T271">
        <v>8</v>
      </c>
      <c r="U271">
        <v>9</v>
      </c>
      <c r="V271">
        <v>10</v>
      </c>
      <c r="W271">
        <v>15</v>
      </c>
      <c r="X271">
        <v>0</v>
      </c>
      <c r="Y271" t="s">
        <v>51</v>
      </c>
      <c r="Z271" t="s">
        <v>234</v>
      </c>
      <c r="AA271">
        <v>39</v>
      </c>
      <c r="AB271">
        <v>488</v>
      </c>
      <c r="AC271">
        <v>869</v>
      </c>
      <c r="AD271" s="1">
        <f>AB271/AC271</f>
        <v>0.56156501726121977</v>
      </c>
      <c r="AE271">
        <v>6382</v>
      </c>
      <c r="AF271" s="1">
        <f>AE271/AC271</f>
        <v>7.3440736478711166</v>
      </c>
      <c r="AG271" s="2">
        <v>41</v>
      </c>
      <c r="AH271" s="2">
        <v>22</v>
      </c>
      <c r="AI271" s="1">
        <f>AH271/AC271</f>
        <v>2.5316455696202531E-2</v>
      </c>
      <c r="AJ271" s="2">
        <v>183</v>
      </c>
      <c r="AK271" s="2">
        <v>-177</v>
      </c>
      <c r="AL271" s="2">
        <v>4</v>
      </c>
    </row>
    <row r="272" spans="1:38" x14ac:dyDescent="0.2">
      <c r="A272">
        <v>2006</v>
      </c>
      <c r="B272">
        <v>7</v>
      </c>
      <c r="C272">
        <v>223</v>
      </c>
      <c r="D272" t="s">
        <v>108</v>
      </c>
      <c r="E272" t="s">
        <v>281</v>
      </c>
      <c r="F272" t="s">
        <v>69</v>
      </c>
      <c r="H272">
        <v>0</v>
      </c>
      <c r="I272">
        <v>0</v>
      </c>
      <c r="J272">
        <v>0</v>
      </c>
      <c r="K272">
        <v>0</v>
      </c>
      <c r="L272" s="1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 s="1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 t="s">
        <v>44</v>
      </c>
      <c r="Z272" t="s">
        <v>234</v>
      </c>
    </row>
    <row r="273" spans="1:38" x14ac:dyDescent="0.2">
      <c r="A273">
        <v>2006</v>
      </c>
      <c r="B273">
        <v>1</v>
      </c>
      <c r="C273">
        <v>11</v>
      </c>
      <c r="D273" t="s">
        <v>105</v>
      </c>
      <c r="E273" t="s">
        <v>284</v>
      </c>
      <c r="F273" t="s">
        <v>69</v>
      </c>
      <c r="G273">
        <v>23</v>
      </c>
      <c r="H273">
        <v>0</v>
      </c>
      <c r="I273">
        <v>1</v>
      </c>
      <c r="J273">
        <v>74</v>
      </c>
      <c r="K273">
        <v>79</v>
      </c>
      <c r="L273" s="1">
        <f>J273/(J273+K273)</f>
        <v>0.48366013071895425</v>
      </c>
      <c r="M273">
        <v>86</v>
      </c>
      <c r="N273">
        <v>28</v>
      </c>
      <c r="O273">
        <v>153</v>
      </c>
      <c r="P273">
        <v>3048</v>
      </c>
      <c r="Q273">
        <v>4920</v>
      </c>
      <c r="R273" s="1">
        <f>P273/Q273</f>
        <v>0.61951219512195121</v>
      </c>
      <c r="S273">
        <v>35133</v>
      </c>
      <c r="T273">
        <v>227</v>
      </c>
      <c r="U273">
        <v>160</v>
      </c>
      <c r="V273">
        <v>386</v>
      </c>
      <c r="W273">
        <v>1682</v>
      </c>
      <c r="X273">
        <v>9</v>
      </c>
      <c r="Y273" t="s">
        <v>122</v>
      </c>
      <c r="Z273" t="s">
        <v>234</v>
      </c>
      <c r="AA273">
        <v>45</v>
      </c>
      <c r="AB273">
        <v>710</v>
      </c>
      <c r="AC273">
        <v>1242</v>
      </c>
      <c r="AD273" s="1">
        <f>AB273/AC273</f>
        <v>0.57165861513687599</v>
      </c>
      <c r="AE273">
        <v>8697</v>
      </c>
      <c r="AF273" s="1">
        <f>AE273/AC273</f>
        <v>7.0024154589371976</v>
      </c>
      <c r="AG273" s="2">
        <v>59</v>
      </c>
      <c r="AH273" s="2">
        <v>36</v>
      </c>
      <c r="AI273" s="1">
        <f>AH273/AC273</f>
        <v>2.8985507246376812E-2</v>
      </c>
      <c r="AJ273" s="2">
        <v>453</v>
      </c>
      <c r="AK273" s="2">
        <v>1256</v>
      </c>
      <c r="AL273" s="2">
        <v>17</v>
      </c>
    </row>
    <row r="274" spans="1:38" x14ac:dyDescent="0.2">
      <c r="A274">
        <v>2005</v>
      </c>
      <c r="B274">
        <v>3</v>
      </c>
      <c r="C274">
        <v>85</v>
      </c>
      <c r="D274" t="s">
        <v>110</v>
      </c>
      <c r="E274" t="s">
        <v>258</v>
      </c>
      <c r="F274" t="s">
        <v>69</v>
      </c>
      <c r="H274">
        <v>0</v>
      </c>
      <c r="I274">
        <v>0</v>
      </c>
      <c r="J274">
        <v>0</v>
      </c>
      <c r="K274">
        <v>0</v>
      </c>
      <c r="L274" s="1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 s="1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 t="s">
        <v>44</v>
      </c>
      <c r="Z274" t="s">
        <v>234</v>
      </c>
    </row>
    <row r="275" spans="1:38" x14ac:dyDescent="0.2">
      <c r="A275">
        <v>2005</v>
      </c>
      <c r="B275">
        <v>1</v>
      </c>
      <c r="C275">
        <v>25</v>
      </c>
      <c r="D275" t="s">
        <v>48</v>
      </c>
      <c r="E275" t="s">
        <v>266</v>
      </c>
      <c r="F275" t="s">
        <v>69</v>
      </c>
      <c r="G275">
        <v>23</v>
      </c>
      <c r="H275">
        <v>0</v>
      </c>
      <c r="I275">
        <v>0</v>
      </c>
      <c r="J275">
        <v>32</v>
      </c>
      <c r="K275">
        <v>47</v>
      </c>
      <c r="L275" s="1">
        <f>J275/(J275+K275)</f>
        <v>0.4050632911392405</v>
      </c>
      <c r="M275">
        <v>48</v>
      </c>
      <c r="N275">
        <v>33</v>
      </c>
      <c r="O275">
        <v>90</v>
      </c>
      <c r="P275">
        <v>1519</v>
      </c>
      <c r="Q275">
        <v>2518</v>
      </c>
      <c r="R275" s="1">
        <f t="shared" ref="R275:R280" si="30">P275/Q275</f>
        <v>0.60325655281969814</v>
      </c>
      <c r="S275">
        <v>16771</v>
      </c>
      <c r="T275">
        <v>87</v>
      </c>
      <c r="U275">
        <v>60</v>
      </c>
      <c r="V275">
        <v>240</v>
      </c>
      <c r="W275">
        <v>1204</v>
      </c>
      <c r="X275">
        <v>6</v>
      </c>
      <c r="Y275" t="s">
        <v>50</v>
      </c>
      <c r="Z275" t="s">
        <v>234</v>
      </c>
      <c r="AA275">
        <v>48</v>
      </c>
      <c r="AB275">
        <v>552</v>
      </c>
      <c r="AC275">
        <v>854</v>
      </c>
      <c r="AD275" s="1">
        <f>AB275/AC275</f>
        <v>0.6463700234192038</v>
      </c>
      <c r="AE275">
        <v>7299</v>
      </c>
      <c r="AF275" s="1">
        <f>AE275/AC275</f>
        <v>8.5468384074941444</v>
      </c>
      <c r="AG275" s="2">
        <v>45</v>
      </c>
      <c r="AH275" s="2">
        <v>24</v>
      </c>
      <c r="AI275" s="1">
        <f>AH275/AC275</f>
        <v>2.8103044496487119E-2</v>
      </c>
      <c r="AJ275" s="2">
        <v>249</v>
      </c>
      <c r="AK275" s="2">
        <v>307</v>
      </c>
      <c r="AL275" s="2">
        <v>9</v>
      </c>
    </row>
    <row r="276" spans="1:38" x14ac:dyDescent="0.2">
      <c r="A276">
        <v>2004</v>
      </c>
      <c r="B276">
        <v>1</v>
      </c>
      <c r="C276">
        <v>1</v>
      </c>
      <c r="D276" t="s">
        <v>104</v>
      </c>
      <c r="E276" t="s">
        <v>216</v>
      </c>
      <c r="F276" t="s">
        <v>69</v>
      </c>
      <c r="G276">
        <v>23</v>
      </c>
      <c r="H276">
        <v>0</v>
      </c>
      <c r="I276">
        <v>4</v>
      </c>
      <c r="J276">
        <v>117</v>
      </c>
      <c r="K276">
        <v>117</v>
      </c>
      <c r="L276" s="1">
        <f>J276/(J276+K276)</f>
        <v>0.5</v>
      </c>
      <c r="M276">
        <v>121</v>
      </c>
      <c r="O276">
        <v>236</v>
      </c>
      <c r="P276">
        <v>4895</v>
      </c>
      <c r="Q276">
        <v>8119</v>
      </c>
      <c r="R276" s="1">
        <f t="shared" si="30"/>
        <v>0.60290676191649217</v>
      </c>
      <c r="S276">
        <v>57023</v>
      </c>
      <c r="T276">
        <v>366</v>
      </c>
      <c r="U276">
        <v>244</v>
      </c>
      <c r="V276">
        <v>315</v>
      </c>
      <c r="W276">
        <v>567</v>
      </c>
      <c r="X276">
        <v>7</v>
      </c>
      <c r="Y276" t="s">
        <v>52</v>
      </c>
      <c r="Z276" t="s">
        <v>234</v>
      </c>
      <c r="AA276">
        <v>43</v>
      </c>
      <c r="AB276">
        <v>829</v>
      </c>
      <c r="AC276">
        <v>1363</v>
      </c>
      <c r="AD276" s="1">
        <f>AB276/AC276</f>
        <v>0.60821716801173886</v>
      </c>
      <c r="AE276">
        <v>10119</v>
      </c>
      <c r="AF276" s="1">
        <f>AE276/AC276</f>
        <v>7.4240645634629496</v>
      </c>
      <c r="AG276" s="2">
        <v>81</v>
      </c>
      <c r="AH276" s="2">
        <v>35</v>
      </c>
      <c r="AI276" s="1">
        <f>AH276/AC276</f>
        <v>2.5678650036683785E-2</v>
      </c>
      <c r="AJ276" s="2">
        <v>128</v>
      </c>
      <c r="AK276" s="2">
        <v>-135</v>
      </c>
      <c r="AL276" s="2">
        <v>5</v>
      </c>
    </row>
    <row r="277" spans="1:38" x14ac:dyDescent="0.2">
      <c r="A277">
        <v>2004</v>
      </c>
      <c r="B277">
        <v>7</v>
      </c>
      <c r="C277">
        <v>225</v>
      </c>
      <c r="D277" t="s">
        <v>105</v>
      </c>
      <c r="E277" t="s">
        <v>227</v>
      </c>
      <c r="F277" t="s">
        <v>69</v>
      </c>
      <c r="G277">
        <v>25</v>
      </c>
      <c r="H277">
        <v>0</v>
      </c>
      <c r="I277">
        <v>0</v>
      </c>
      <c r="J277">
        <v>0</v>
      </c>
      <c r="K277">
        <v>1</v>
      </c>
      <c r="L277" s="1">
        <f>J277/(J277+K277)</f>
        <v>0</v>
      </c>
      <c r="M277">
        <v>1</v>
      </c>
      <c r="O277">
        <v>2</v>
      </c>
      <c r="P277">
        <v>15</v>
      </c>
      <c r="Q277">
        <v>27</v>
      </c>
      <c r="R277" s="1">
        <f t="shared" si="30"/>
        <v>0.55555555555555558</v>
      </c>
      <c r="S277">
        <v>136</v>
      </c>
      <c r="T277">
        <v>0</v>
      </c>
      <c r="U277">
        <v>1</v>
      </c>
      <c r="V277">
        <v>7</v>
      </c>
      <c r="W277">
        <v>39</v>
      </c>
      <c r="X277">
        <v>0</v>
      </c>
      <c r="Y277" t="s">
        <v>21</v>
      </c>
      <c r="Z277" t="s">
        <v>234</v>
      </c>
    </row>
    <row r="278" spans="1:38" x14ac:dyDescent="0.2">
      <c r="A278">
        <v>2003</v>
      </c>
      <c r="B278">
        <v>1</v>
      </c>
      <c r="C278">
        <v>22</v>
      </c>
      <c r="D278" t="s">
        <v>229</v>
      </c>
      <c r="E278" t="s">
        <v>197</v>
      </c>
      <c r="F278" t="s">
        <v>69</v>
      </c>
      <c r="G278">
        <v>23</v>
      </c>
      <c r="H278">
        <v>0</v>
      </c>
      <c r="I278">
        <v>0</v>
      </c>
      <c r="J278">
        <v>25</v>
      </c>
      <c r="K278">
        <v>22</v>
      </c>
      <c r="L278" s="1">
        <f>J278/(J278+K278)</f>
        <v>0.53191489361702127</v>
      </c>
      <c r="M278">
        <v>23</v>
      </c>
      <c r="N278">
        <v>16</v>
      </c>
      <c r="O278">
        <v>54</v>
      </c>
      <c r="P278">
        <v>863</v>
      </c>
      <c r="Q278">
        <v>1562</v>
      </c>
      <c r="R278" s="1">
        <f t="shared" si="30"/>
        <v>0.55249679897567217</v>
      </c>
      <c r="S278">
        <v>10232</v>
      </c>
      <c r="T278">
        <v>56</v>
      </c>
      <c r="U278">
        <v>60</v>
      </c>
      <c r="V278">
        <v>81</v>
      </c>
      <c r="W278">
        <v>106</v>
      </c>
      <c r="X278">
        <v>4</v>
      </c>
      <c r="Y278" t="s">
        <v>60</v>
      </c>
      <c r="Z278" t="s">
        <v>234</v>
      </c>
      <c r="AA278">
        <v>25</v>
      </c>
      <c r="AB278">
        <v>677</v>
      </c>
      <c r="AC278">
        <v>1110</v>
      </c>
      <c r="AD278" s="1">
        <f>AB278/AC278</f>
        <v>0.6099099099099099</v>
      </c>
      <c r="AE278">
        <v>9164</v>
      </c>
      <c r="AF278" s="1">
        <f>AE278/AC278</f>
        <v>8.2558558558558559</v>
      </c>
      <c r="AG278" s="2">
        <v>77</v>
      </c>
      <c r="AH278" s="2">
        <v>36</v>
      </c>
      <c r="AI278" s="1">
        <f>AH278/AC278</f>
        <v>3.2432432432432434E-2</v>
      </c>
      <c r="AJ278" s="2">
        <v>119</v>
      </c>
      <c r="AK278" s="2">
        <v>-133</v>
      </c>
      <c r="AL278" s="2">
        <v>6</v>
      </c>
    </row>
    <row r="279" spans="1:38" x14ac:dyDescent="0.2">
      <c r="A279">
        <v>2002</v>
      </c>
      <c r="B279">
        <v>4</v>
      </c>
      <c r="C279">
        <v>117</v>
      </c>
      <c r="D279" t="s">
        <v>103</v>
      </c>
      <c r="E279" t="s">
        <v>178</v>
      </c>
      <c r="F279" t="s">
        <v>69</v>
      </c>
      <c r="G279">
        <v>24</v>
      </c>
      <c r="H279">
        <v>0</v>
      </c>
      <c r="I279">
        <v>0</v>
      </c>
      <c r="J279">
        <v>0</v>
      </c>
      <c r="K279">
        <v>0</v>
      </c>
      <c r="L279" s="1">
        <v>0</v>
      </c>
      <c r="M279">
        <v>0</v>
      </c>
      <c r="N279">
        <v>0</v>
      </c>
      <c r="O279">
        <v>7</v>
      </c>
      <c r="P279">
        <v>8</v>
      </c>
      <c r="Q279">
        <v>19</v>
      </c>
      <c r="R279" s="1">
        <f t="shared" si="30"/>
        <v>0.42105263157894735</v>
      </c>
      <c r="S279">
        <v>88</v>
      </c>
      <c r="T279">
        <v>0</v>
      </c>
      <c r="U279">
        <v>0</v>
      </c>
      <c r="V279">
        <v>6</v>
      </c>
      <c r="W279">
        <v>-5</v>
      </c>
      <c r="X279">
        <v>0</v>
      </c>
      <c r="Y279" t="s">
        <v>21</v>
      </c>
      <c r="Z279" t="s">
        <v>234</v>
      </c>
    </row>
    <row r="280" spans="1:38" x14ac:dyDescent="0.2">
      <c r="A280">
        <v>2001</v>
      </c>
      <c r="B280">
        <v>4</v>
      </c>
      <c r="C280">
        <v>125</v>
      </c>
      <c r="D280" t="s">
        <v>148</v>
      </c>
      <c r="E280" t="s">
        <v>143</v>
      </c>
      <c r="F280" t="s">
        <v>69</v>
      </c>
      <c r="G280">
        <v>22</v>
      </c>
      <c r="H280">
        <v>0</v>
      </c>
      <c r="I280">
        <v>0</v>
      </c>
      <c r="J280">
        <v>0</v>
      </c>
      <c r="K280">
        <v>3</v>
      </c>
      <c r="L280" s="1">
        <f>J280/(J280+K280)</f>
        <v>0</v>
      </c>
      <c r="M280">
        <v>1</v>
      </c>
      <c r="N280">
        <v>1</v>
      </c>
      <c r="O280">
        <v>8</v>
      </c>
      <c r="P280">
        <v>63</v>
      </c>
      <c r="Q280">
        <v>120</v>
      </c>
      <c r="R280" s="1">
        <f t="shared" si="30"/>
        <v>0.52500000000000002</v>
      </c>
      <c r="S280">
        <v>562</v>
      </c>
      <c r="T280">
        <v>3</v>
      </c>
      <c r="U280">
        <v>4</v>
      </c>
      <c r="V280">
        <v>5</v>
      </c>
      <c r="W280">
        <v>20</v>
      </c>
      <c r="X280">
        <v>0</v>
      </c>
      <c r="Y280" t="s">
        <v>60</v>
      </c>
      <c r="Z280" t="s">
        <v>234</v>
      </c>
    </row>
    <row r="281" spans="1:38" x14ac:dyDescent="0.2">
      <c r="A281">
        <v>2001</v>
      </c>
      <c r="B281">
        <v>6</v>
      </c>
      <c r="C281">
        <v>172</v>
      </c>
      <c r="D281" t="s">
        <v>110</v>
      </c>
      <c r="E281" t="s">
        <v>133</v>
      </c>
      <c r="F281" t="s">
        <v>69</v>
      </c>
      <c r="H281">
        <v>0</v>
      </c>
      <c r="I281">
        <v>0</v>
      </c>
      <c r="J281">
        <v>0</v>
      </c>
      <c r="K281">
        <v>0</v>
      </c>
      <c r="L281" s="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 s="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 t="s">
        <v>21</v>
      </c>
      <c r="Z281" t="s">
        <v>234</v>
      </c>
    </row>
    <row r="282" spans="1:38" x14ac:dyDescent="0.2">
      <c r="A282">
        <v>2001</v>
      </c>
      <c r="B282">
        <v>2</v>
      </c>
      <c r="C282">
        <v>53</v>
      </c>
      <c r="D282" t="s">
        <v>109</v>
      </c>
      <c r="E282" t="s">
        <v>139</v>
      </c>
      <c r="F282" t="s">
        <v>69</v>
      </c>
      <c r="G282">
        <v>23</v>
      </c>
      <c r="H282">
        <v>0</v>
      </c>
      <c r="I282">
        <v>0</v>
      </c>
      <c r="J282">
        <v>18</v>
      </c>
      <c r="K282">
        <v>16</v>
      </c>
      <c r="L282" s="1">
        <f>J282/(J282+K282)</f>
        <v>0.52941176470588236</v>
      </c>
      <c r="M282">
        <v>16</v>
      </c>
      <c r="N282">
        <v>15</v>
      </c>
      <c r="O282">
        <v>38</v>
      </c>
      <c r="P282">
        <v>542</v>
      </c>
      <c r="Q282">
        <v>960</v>
      </c>
      <c r="R282" s="1">
        <f>P282/Q282</f>
        <v>0.56458333333333333</v>
      </c>
      <c r="S282">
        <v>6337</v>
      </c>
      <c r="T282">
        <v>32</v>
      </c>
      <c r="U282">
        <v>37</v>
      </c>
      <c r="V282">
        <v>152</v>
      </c>
      <c r="W282">
        <v>518</v>
      </c>
      <c r="X282">
        <v>3</v>
      </c>
      <c r="Y282" t="s">
        <v>44</v>
      </c>
      <c r="Z282" t="s">
        <v>234</v>
      </c>
      <c r="AA282">
        <v>29</v>
      </c>
      <c r="AB282">
        <v>483</v>
      </c>
      <c r="AC282">
        <v>853</v>
      </c>
      <c r="AD282" s="1">
        <f>AB282/AC282</f>
        <v>0.56623681125439629</v>
      </c>
      <c r="AE282">
        <v>6447</v>
      </c>
      <c r="AF282" s="1">
        <f>AE282/AC282</f>
        <v>7.5580304806565062</v>
      </c>
      <c r="AG282" s="2">
        <v>35</v>
      </c>
      <c r="AH282" s="2">
        <v>25</v>
      </c>
      <c r="AI282" s="1">
        <f>AH282/AC282</f>
        <v>2.9308323563892145E-2</v>
      </c>
      <c r="AJ282" s="2">
        <v>251</v>
      </c>
      <c r="AK282" s="2">
        <v>606</v>
      </c>
      <c r="AL282" s="2">
        <v>11</v>
      </c>
    </row>
    <row r="283" spans="1:38" x14ac:dyDescent="0.2">
      <c r="A283">
        <v>2000</v>
      </c>
      <c r="B283">
        <v>8</v>
      </c>
      <c r="C283">
        <v>300</v>
      </c>
      <c r="D283" t="s">
        <v>109</v>
      </c>
      <c r="E283" t="s">
        <v>111</v>
      </c>
      <c r="F283" t="s">
        <v>69</v>
      </c>
      <c r="G283">
        <v>23</v>
      </c>
      <c r="H283">
        <v>0</v>
      </c>
      <c r="I283">
        <v>0</v>
      </c>
      <c r="J283">
        <v>1</v>
      </c>
      <c r="K283">
        <v>1</v>
      </c>
      <c r="L283" s="1">
        <f>J283/(J283+K283)</f>
        <v>0.5</v>
      </c>
      <c r="O283">
        <v>5</v>
      </c>
      <c r="P283">
        <v>29</v>
      </c>
      <c r="Q283">
        <v>54</v>
      </c>
      <c r="R283" s="1">
        <f>P283/Q283</f>
        <v>0.53703703703703709</v>
      </c>
      <c r="S283">
        <v>367</v>
      </c>
      <c r="T283">
        <v>4</v>
      </c>
      <c r="U283">
        <v>5</v>
      </c>
      <c r="V283">
        <v>9</v>
      </c>
      <c r="W283">
        <v>27</v>
      </c>
      <c r="X283">
        <v>1</v>
      </c>
      <c r="Y283" t="s">
        <v>23</v>
      </c>
      <c r="Z283" t="s">
        <v>234</v>
      </c>
    </row>
    <row r="284" spans="1:38" x14ac:dyDescent="0.2">
      <c r="A284">
        <v>2000</v>
      </c>
      <c r="B284">
        <v>8</v>
      </c>
      <c r="C284">
        <v>300</v>
      </c>
      <c r="D284" t="s">
        <v>108</v>
      </c>
      <c r="E284" t="s">
        <v>107</v>
      </c>
      <c r="F284" t="s">
        <v>69</v>
      </c>
      <c r="G284">
        <v>23</v>
      </c>
      <c r="H284">
        <v>0</v>
      </c>
      <c r="I284">
        <v>0</v>
      </c>
      <c r="J284">
        <v>2</v>
      </c>
      <c r="K284">
        <v>9</v>
      </c>
      <c r="L284" s="1">
        <f>J284/(J284+K284)</f>
        <v>0.18181818181818182</v>
      </c>
      <c r="O284">
        <v>25</v>
      </c>
      <c r="P284">
        <v>218</v>
      </c>
      <c r="Q284">
        <v>384</v>
      </c>
      <c r="R284" s="1">
        <f>P284/Q284</f>
        <v>0.56770833333333337</v>
      </c>
      <c r="S284">
        <v>2600</v>
      </c>
      <c r="T284">
        <v>13</v>
      </c>
      <c r="U284">
        <v>18</v>
      </c>
      <c r="V284">
        <v>32</v>
      </c>
      <c r="W284">
        <v>58</v>
      </c>
      <c r="X284">
        <v>2</v>
      </c>
      <c r="Y284" t="s">
        <v>60</v>
      </c>
      <c r="Z284" t="s">
        <v>234</v>
      </c>
      <c r="AA284">
        <v>37</v>
      </c>
      <c r="AB284">
        <v>504</v>
      </c>
      <c r="AC284">
        <v>907</v>
      </c>
      <c r="AD284" s="1">
        <f>AB284/AC284</f>
        <v>0.55567805953693494</v>
      </c>
      <c r="AE284">
        <v>7114</v>
      </c>
      <c r="AF284" s="1">
        <f>AE284/AC284</f>
        <v>7.8434399117971338</v>
      </c>
      <c r="AG284" s="2">
        <v>62</v>
      </c>
      <c r="AH284" s="2">
        <v>36</v>
      </c>
      <c r="AI284" s="1">
        <f>AH284/AC284</f>
        <v>3.9691289966923927E-2</v>
      </c>
      <c r="AJ284" s="2">
        <v>100</v>
      </c>
      <c r="AK284" s="2">
        <v>-372</v>
      </c>
      <c r="AL284" s="2">
        <v>3</v>
      </c>
    </row>
    <row r="285" spans="1:38" x14ac:dyDescent="0.2">
      <c r="A285">
        <v>2000</v>
      </c>
      <c r="B285">
        <v>5</v>
      </c>
      <c r="C285">
        <v>163</v>
      </c>
      <c r="D285" t="s">
        <v>29</v>
      </c>
      <c r="E285" t="s">
        <v>89</v>
      </c>
      <c r="F285" t="s">
        <v>69</v>
      </c>
      <c r="G285">
        <v>22</v>
      </c>
      <c r="H285">
        <v>0</v>
      </c>
      <c r="I285">
        <v>0</v>
      </c>
      <c r="J285">
        <v>0</v>
      </c>
      <c r="K285">
        <v>0</v>
      </c>
      <c r="L285" s="1">
        <v>0</v>
      </c>
      <c r="M285">
        <v>0</v>
      </c>
      <c r="N285">
        <v>0</v>
      </c>
      <c r="O285">
        <v>3</v>
      </c>
      <c r="P285">
        <v>6</v>
      </c>
      <c r="Q285">
        <v>16</v>
      </c>
      <c r="R285" s="1">
        <f>P285/Q285</f>
        <v>0.375</v>
      </c>
      <c r="S285">
        <v>69</v>
      </c>
      <c r="T285">
        <v>0</v>
      </c>
      <c r="U285">
        <v>1</v>
      </c>
      <c r="V285">
        <v>6</v>
      </c>
      <c r="W285">
        <v>36</v>
      </c>
      <c r="X285">
        <v>0</v>
      </c>
      <c r="Y285" t="s">
        <v>25</v>
      </c>
      <c r="Z285" t="s">
        <v>234</v>
      </c>
    </row>
    <row r="286" spans="1:38" x14ac:dyDescent="0.2">
      <c r="A286">
        <v>2019</v>
      </c>
      <c r="B286">
        <v>8</v>
      </c>
      <c r="C286">
        <v>300</v>
      </c>
      <c r="D286" t="s">
        <v>29</v>
      </c>
      <c r="E286" t="s">
        <v>496</v>
      </c>
      <c r="F286" t="s">
        <v>69</v>
      </c>
      <c r="G286">
        <v>23</v>
      </c>
      <c r="H286">
        <v>0</v>
      </c>
      <c r="I286">
        <v>0</v>
      </c>
      <c r="J286">
        <v>3</v>
      </c>
      <c r="K286">
        <v>3</v>
      </c>
      <c r="L286" s="1">
        <f>J286/(J286+K286)</f>
        <v>0.5</v>
      </c>
      <c r="M286" s="1"/>
      <c r="O286">
        <v>8</v>
      </c>
      <c r="P286">
        <v>100</v>
      </c>
      <c r="Q286">
        <v>160</v>
      </c>
      <c r="R286" s="1">
        <f>P286/Q286</f>
        <v>0.625</v>
      </c>
      <c r="S286">
        <v>1063</v>
      </c>
      <c r="T286">
        <v>5</v>
      </c>
      <c r="U286">
        <v>8</v>
      </c>
      <c r="V286">
        <v>21</v>
      </c>
      <c r="W286">
        <v>68</v>
      </c>
      <c r="X286">
        <v>0</v>
      </c>
      <c r="Y286" t="s">
        <v>280</v>
      </c>
      <c r="Z286" t="s">
        <v>294</v>
      </c>
    </row>
    <row r="287" spans="1:38" x14ac:dyDescent="0.2">
      <c r="A287">
        <v>2012</v>
      </c>
      <c r="B287">
        <v>7</v>
      </c>
      <c r="C287">
        <v>243</v>
      </c>
      <c r="D287" t="s">
        <v>154</v>
      </c>
      <c r="E287" t="s">
        <v>395</v>
      </c>
      <c r="F287" t="s">
        <v>69</v>
      </c>
      <c r="G287">
        <v>23</v>
      </c>
      <c r="H287">
        <v>0</v>
      </c>
      <c r="I287">
        <v>0</v>
      </c>
      <c r="J287">
        <v>0</v>
      </c>
      <c r="K287">
        <v>0</v>
      </c>
      <c r="L287" s="1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 s="1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 t="s">
        <v>136</v>
      </c>
      <c r="Z287" t="s">
        <v>294</v>
      </c>
    </row>
    <row r="288" spans="1:38" x14ac:dyDescent="0.2">
      <c r="A288">
        <v>2006</v>
      </c>
      <c r="B288">
        <v>5</v>
      </c>
      <c r="C288">
        <v>148</v>
      </c>
      <c r="D288" t="s">
        <v>154</v>
      </c>
      <c r="E288" t="s">
        <v>290</v>
      </c>
      <c r="F288" t="s">
        <v>69</v>
      </c>
      <c r="G288">
        <v>24</v>
      </c>
      <c r="H288">
        <v>0</v>
      </c>
      <c r="I288">
        <v>0</v>
      </c>
      <c r="J288">
        <v>0</v>
      </c>
      <c r="K288">
        <v>0</v>
      </c>
      <c r="L288" s="1">
        <v>0</v>
      </c>
      <c r="M288">
        <v>0</v>
      </c>
      <c r="N288">
        <v>0</v>
      </c>
      <c r="O288">
        <v>1</v>
      </c>
      <c r="P288">
        <v>0</v>
      </c>
      <c r="Q288">
        <v>0</v>
      </c>
      <c r="R288" s="1">
        <v>0</v>
      </c>
      <c r="S288">
        <v>0</v>
      </c>
      <c r="T288">
        <v>0</v>
      </c>
      <c r="U288">
        <v>0</v>
      </c>
      <c r="V288">
        <v>2</v>
      </c>
      <c r="W288">
        <v>-5</v>
      </c>
      <c r="X288">
        <v>0</v>
      </c>
      <c r="Y288" t="s">
        <v>32</v>
      </c>
      <c r="Z288" t="s">
        <v>294</v>
      </c>
    </row>
    <row r="289" spans="1:38" x14ac:dyDescent="0.2">
      <c r="A289">
        <v>2009</v>
      </c>
      <c r="B289">
        <v>5</v>
      </c>
      <c r="C289">
        <v>151</v>
      </c>
      <c r="D289" t="s">
        <v>148</v>
      </c>
      <c r="E289" t="s">
        <v>338</v>
      </c>
      <c r="F289" t="s">
        <v>69</v>
      </c>
      <c r="G289">
        <v>24</v>
      </c>
      <c r="H289">
        <v>0</v>
      </c>
      <c r="I289">
        <v>0</v>
      </c>
      <c r="J289">
        <v>0</v>
      </c>
      <c r="K289">
        <v>0</v>
      </c>
      <c r="L289" s="1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 s="1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 t="s">
        <v>187</v>
      </c>
      <c r="Z289" t="s">
        <v>246</v>
      </c>
    </row>
    <row r="290" spans="1:38" x14ac:dyDescent="0.2">
      <c r="A290">
        <v>2002</v>
      </c>
      <c r="B290">
        <v>5</v>
      </c>
      <c r="C290">
        <v>164</v>
      </c>
      <c r="D290" t="s">
        <v>154</v>
      </c>
      <c r="E290" t="s">
        <v>181</v>
      </c>
      <c r="F290" t="s">
        <v>69</v>
      </c>
      <c r="G290">
        <v>23</v>
      </c>
      <c r="H290">
        <v>0</v>
      </c>
      <c r="I290">
        <v>0</v>
      </c>
      <c r="J290">
        <v>0</v>
      </c>
      <c r="K290">
        <v>0</v>
      </c>
      <c r="L290" s="1">
        <v>0</v>
      </c>
      <c r="M290">
        <v>1</v>
      </c>
      <c r="N290">
        <v>1</v>
      </c>
      <c r="O290">
        <v>7</v>
      </c>
      <c r="P290">
        <v>30</v>
      </c>
      <c r="Q290">
        <v>48</v>
      </c>
      <c r="R290" s="1">
        <f>P290/Q290</f>
        <v>0.625</v>
      </c>
      <c r="S290">
        <v>402</v>
      </c>
      <c r="T290">
        <v>5</v>
      </c>
      <c r="U290">
        <v>0</v>
      </c>
      <c r="V290">
        <v>10</v>
      </c>
      <c r="W290">
        <v>11</v>
      </c>
      <c r="X290">
        <v>0</v>
      </c>
      <c r="Y290" t="s">
        <v>247</v>
      </c>
      <c r="Z290" t="s">
        <v>246</v>
      </c>
    </row>
    <row r="291" spans="1:38" x14ac:dyDescent="0.2">
      <c r="A291">
        <v>2002</v>
      </c>
      <c r="B291">
        <v>3</v>
      </c>
      <c r="C291">
        <v>81</v>
      </c>
      <c r="D291" t="s">
        <v>62</v>
      </c>
      <c r="E291" t="s">
        <v>176</v>
      </c>
      <c r="F291" t="s">
        <v>69</v>
      </c>
      <c r="G291">
        <v>23</v>
      </c>
      <c r="H291">
        <v>0</v>
      </c>
      <c r="I291">
        <v>0</v>
      </c>
      <c r="J291">
        <v>23</v>
      </c>
      <c r="K291">
        <v>53</v>
      </c>
      <c r="L291" s="1">
        <f>J291/(J291+K291)</f>
        <v>0.30263157894736842</v>
      </c>
      <c r="M291">
        <v>40</v>
      </c>
      <c r="N291">
        <v>12</v>
      </c>
      <c r="O291">
        <v>102</v>
      </c>
      <c r="P291">
        <v>1584</v>
      </c>
      <c r="Q291">
        <v>2633</v>
      </c>
      <c r="R291" s="1">
        <f>P291/Q291</f>
        <v>0.60159513862514247</v>
      </c>
      <c r="S291">
        <v>17731</v>
      </c>
      <c r="T291">
        <v>98</v>
      </c>
      <c r="U291">
        <v>82</v>
      </c>
      <c r="V291">
        <v>248</v>
      </c>
      <c r="W291">
        <v>1106</v>
      </c>
      <c r="X291">
        <v>13</v>
      </c>
      <c r="Y291" t="s">
        <v>187</v>
      </c>
      <c r="Z291" t="s">
        <v>246</v>
      </c>
      <c r="AA291">
        <v>30</v>
      </c>
      <c r="AB291">
        <v>340</v>
      </c>
      <c r="AC291">
        <v>664</v>
      </c>
      <c r="AD291" s="1">
        <f>AB291/AC291</f>
        <v>0.51204819277108438</v>
      </c>
      <c r="AE291">
        <v>4022</v>
      </c>
      <c r="AF291" s="1">
        <f>AE291/AC291</f>
        <v>6.0572289156626509</v>
      </c>
      <c r="AG291" s="2">
        <v>27</v>
      </c>
      <c r="AH291" s="2">
        <v>34</v>
      </c>
      <c r="AI291" s="1">
        <f>AH291/AC291</f>
        <v>5.1204819277108432E-2</v>
      </c>
      <c r="AJ291" s="2">
        <v>198</v>
      </c>
      <c r="AK291" s="2">
        <v>201</v>
      </c>
      <c r="AL291" s="2">
        <v>4</v>
      </c>
    </row>
    <row r="292" spans="1:38" x14ac:dyDescent="0.2">
      <c r="A292">
        <v>2002</v>
      </c>
      <c r="B292">
        <v>7</v>
      </c>
      <c r="C292">
        <v>236</v>
      </c>
      <c r="D292" t="s">
        <v>100</v>
      </c>
      <c r="E292" t="s">
        <v>171</v>
      </c>
      <c r="F292" t="s">
        <v>69</v>
      </c>
      <c r="H292">
        <v>0</v>
      </c>
      <c r="I292">
        <v>0</v>
      </c>
      <c r="J292">
        <v>0</v>
      </c>
      <c r="K292">
        <v>0</v>
      </c>
      <c r="L292" s="1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 s="1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 t="s">
        <v>130</v>
      </c>
      <c r="Z292" t="s">
        <v>246</v>
      </c>
    </row>
    <row r="293" spans="1:38" x14ac:dyDescent="0.2">
      <c r="A293">
        <v>2000</v>
      </c>
      <c r="B293">
        <v>6</v>
      </c>
      <c r="C293">
        <v>183</v>
      </c>
      <c r="D293" t="s">
        <v>102</v>
      </c>
      <c r="E293" t="s">
        <v>91</v>
      </c>
      <c r="F293" t="s">
        <v>69</v>
      </c>
      <c r="G293">
        <v>22</v>
      </c>
      <c r="H293">
        <v>0</v>
      </c>
      <c r="I293">
        <v>0</v>
      </c>
      <c r="J293">
        <v>0</v>
      </c>
      <c r="K293">
        <v>3</v>
      </c>
      <c r="L293" s="1">
        <f>J293/(J293+K293)</f>
        <v>0</v>
      </c>
      <c r="M293">
        <v>2</v>
      </c>
      <c r="N293">
        <v>0</v>
      </c>
      <c r="O293">
        <v>10</v>
      </c>
      <c r="P293">
        <v>70</v>
      </c>
      <c r="Q293">
        <v>152</v>
      </c>
      <c r="R293" s="1">
        <f t="shared" ref="R293:R303" si="31">P293/Q293</f>
        <v>0.46052631578947367</v>
      </c>
      <c r="S293">
        <v>585</v>
      </c>
      <c r="T293">
        <v>1</v>
      </c>
      <c r="U293">
        <v>7</v>
      </c>
      <c r="V293">
        <v>11</v>
      </c>
      <c r="W293">
        <v>76</v>
      </c>
      <c r="X293">
        <v>0</v>
      </c>
      <c r="Y293" t="s">
        <v>254</v>
      </c>
      <c r="Z293" t="s">
        <v>246</v>
      </c>
    </row>
    <row r="294" spans="1:38" x14ac:dyDescent="0.2">
      <c r="A294">
        <v>2010</v>
      </c>
      <c r="B294">
        <v>7</v>
      </c>
      <c r="C294">
        <v>209</v>
      </c>
      <c r="D294" t="s">
        <v>86</v>
      </c>
      <c r="E294" t="s">
        <v>363</v>
      </c>
      <c r="F294" t="s">
        <v>69</v>
      </c>
      <c r="G294">
        <v>23</v>
      </c>
      <c r="H294">
        <v>0</v>
      </c>
      <c r="I294">
        <v>0</v>
      </c>
      <c r="J294">
        <v>0</v>
      </c>
      <c r="K294">
        <v>0</v>
      </c>
      <c r="L294" s="1">
        <v>0</v>
      </c>
      <c r="M294">
        <v>0</v>
      </c>
      <c r="N294">
        <v>0</v>
      </c>
      <c r="O294">
        <v>1</v>
      </c>
      <c r="P294">
        <v>2</v>
      </c>
      <c r="Q294">
        <v>3</v>
      </c>
      <c r="R294" s="1">
        <f t="shared" si="31"/>
        <v>0.66666666666666663</v>
      </c>
      <c r="S294">
        <v>24</v>
      </c>
      <c r="T294">
        <v>0</v>
      </c>
      <c r="U294">
        <v>1</v>
      </c>
      <c r="V294">
        <v>0</v>
      </c>
      <c r="W294">
        <v>0</v>
      </c>
      <c r="X294">
        <v>0</v>
      </c>
      <c r="Y294" t="s">
        <v>61</v>
      </c>
      <c r="Z294" t="s">
        <v>370</v>
      </c>
    </row>
    <row r="295" spans="1:38" x14ac:dyDescent="0.2">
      <c r="A295">
        <v>2010</v>
      </c>
      <c r="B295">
        <v>6</v>
      </c>
      <c r="C295">
        <v>176</v>
      </c>
      <c r="D295" t="s">
        <v>25</v>
      </c>
      <c r="E295" t="s">
        <v>360</v>
      </c>
      <c r="F295" t="s">
        <v>69</v>
      </c>
      <c r="G295">
        <v>23</v>
      </c>
      <c r="H295">
        <v>0</v>
      </c>
      <c r="I295">
        <v>0</v>
      </c>
      <c r="J295">
        <v>0</v>
      </c>
      <c r="K295">
        <v>1</v>
      </c>
      <c r="L295" s="1">
        <f t="shared" ref="L295:L303" si="32">J295/(J295+K295)</f>
        <v>0</v>
      </c>
      <c r="M295">
        <v>1</v>
      </c>
      <c r="N295">
        <v>1</v>
      </c>
      <c r="O295">
        <v>3</v>
      </c>
      <c r="P295">
        <v>23</v>
      </c>
      <c r="Q295">
        <v>45</v>
      </c>
      <c r="R295" s="1">
        <f t="shared" si="31"/>
        <v>0.51111111111111107</v>
      </c>
      <c r="S295">
        <v>234</v>
      </c>
      <c r="T295">
        <v>0</v>
      </c>
      <c r="U295">
        <v>4</v>
      </c>
      <c r="V295">
        <v>0</v>
      </c>
      <c r="W295">
        <v>0</v>
      </c>
      <c r="X295">
        <v>0</v>
      </c>
      <c r="Y295" t="s">
        <v>352</v>
      </c>
      <c r="Z295" t="s">
        <v>370</v>
      </c>
    </row>
    <row r="296" spans="1:38" x14ac:dyDescent="0.2">
      <c r="A296">
        <v>2006</v>
      </c>
      <c r="B296">
        <v>2</v>
      </c>
      <c r="C296">
        <v>64</v>
      </c>
      <c r="D296" t="s">
        <v>34</v>
      </c>
      <c r="E296" t="s">
        <v>286</v>
      </c>
      <c r="F296" t="s">
        <v>69</v>
      </c>
      <c r="G296">
        <v>23</v>
      </c>
      <c r="H296">
        <v>0</v>
      </c>
      <c r="I296">
        <v>0</v>
      </c>
      <c r="J296">
        <v>17</v>
      </c>
      <c r="K296">
        <v>17</v>
      </c>
      <c r="L296" s="1">
        <f t="shared" si="32"/>
        <v>0.5</v>
      </c>
      <c r="M296">
        <v>22</v>
      </c>
      <c r="N296">
        <v>13</v>
      </c>
      <c r="O296">
        <v>59</v>
      </c>
      <c r="P296">
        <v>640</v>
      </c>
      <c r="Q296">
        <v>1073</v>
      </c>
      <c r="R296" s="1">
        <f t="shared" si="31"/>
        <v>0.5964585274930102</v>
      </c>
      <c r="S296">
        <v>7263</v>
      </c>
      <c r="T296">
        <v>39</v>
      </c>
      <c r="U296">
        <v>35</v>
      </c>
      <c r="V296">
        <v>171</v>
      </c>
      <c r="W296">
        <v>636</v>
      </c>
      <c r="X296">
        <v>6</v>
      </c>
      <c r="Y296" t="s">
        <v>532</v>
      </c>
      <c r="Z296" t="s">
        <v>293</v>
      </c>
      <c r="AB296">
        <v>516</v>
      </c>
      <c r="AC296">
        <v>955</v>
      </c>
      <c r="AD296" s="1">
        <f>AB296/AC296</f>
        <v>0.54031413612565449</v>
      </c>
      <c r="AE296">
        <v>7397</v>
      </c>
      <c r="AF296" s="1">
        <f>AE296/AC296</f>
        <v>7.7455497382198955</v>
      </c>
      <c r="AG296" s="2">
        <v>64</v>
      </c>
      <c r="AH296" s="2">
        <v>26</v>
      </c>
      <c r="AI296" s="1">
        <f>AH296/AC296</f>
        <v>2.7225130890052355E-2</v>
      </c>
      <c r="AJ296" s="2">
        <v>275</v>
      </c>
      <c r="AK296" s="2">
        <v>938</v>
      </c>
      <c r="AL296" s="2">
        <v>11</v>
      </c>
    </row>
    <row r="297" spans="1:38" x14ac:dyDescent="0.2">
      <c r="A297">
        <v>2018</v>
      </c>
      <c r="B297">
        <v>8</v>
      </c>
      <c r="C297">
        <v>300</v>
      </c>
      <c r="D297" t="s">
        <v>147</v>
      </c>
      <c r="E297" t="s">
        <v>493</v>
      </c>
      <c r="F297" t="s">
        <v>69</v>
      </c>
      <c r="G297">
        <v>22</v>
      </c>
      <c r="H297">
        <v>0</v>
      </c>
      <c r="I297">
        <v>0</v>
      </c>
      <c r="J297">
        <v>7</v>
      </c>
      <c r="K297">
        <v>10</v>
      </c>
      <c r="L297" s="1">
        <f t="shared" si="32"/>
        <v>0.41176470588235292</v>
      </c>
      <c r="O297">
        <v>19</v>
      </c>
      <c r="P297">
        <v>383</v>
      </c>
      <c r="Q297">
        <v>607</v>
      </c>
      <c r="R297" s="1">
        <f t="shared" si="31"/>
        <v>0.63097199341021415</v>
      </c>
      <c r="S297">
        <v>4198</v>
      </c>
      <c r="T297">
        <v>23</v>
      </c>
      <c r="U297">
        <v>17</v>
      </c>
      <c r="V297">
        <v>44</v>
      </c>
      <c r="W297">
        <v>151</v>
      </c>
      <c r="X297">
        <v>4</v>
      </c>
      <c r="Y297" t="s">
        <v>80</v>
      </c>
      <c r="Z297" t="s">
        <v>479</v>
      </c>
      <c r="AA297">
        <v>24</v>
      </c>
      <c r="AB297">
        <v>358</v>
      </c>
      <c r="AC297">
        <v>580</v>
      </c>
      <c r="AD297" s="1">
        <f>AB297/AC297</f>
        <v>0.61724137931034484</v>
      </c>
      <c r="AE297">
        <v>4283</v>
      </c>
      <c r="AF297" s="1">
        <f>AE297/AC297</f>
        <v>7.38448275862069</v>
      </c>
      <c r="AG297" s="2">
        <v>37</v>
      </c>
      <c r="AH297" s="2">
        <v>18</v>
      </c>
      <c r="AI297" s="1">
        <f>AH297/AC297</f>
        <v>3.1034482758620689E-2</v>
      </c>
      <c r="AJ297" s="2">
        <v>105</v>
      </c>
      <c r="AK297" s="2">
        <v>132</v>
      </c>
      <c r="AL297" s="2">
        <v>3</v>
      </c>
    </row>
    <row r="298" spans="1:38" x14ac:dyDescent="0.2">
      <c r="A298">
        <v>2017</v>
      </c>
      <c r="B298">
        <v>8</v>
      </c>
      <c r="C298">
        <v>300</v>
      </c>
      <c r="D298" t="s">
        <v>230</v>
      </c>
      <c r="E298" t="s">
        <v>478</v>
      </c>
      <c r="F298" t="s">
        <v>69</v>
      </c>
      <c r="G298">
        <v>22</v>
      </c>
      <c r="H298">
        <v>0</v>
      </c>
      <c r="I298">
        <v>0</v>
      </c>
      <c r="J298">
        <v>1</v>
      </c>
      <c r="K298">
        <v>0</v>
      </c>
      <c r="L298" s="1">
        <f t="shared" si="32"/>
        <v>1</v>
      </c>
      <c r="O298">
        <v>5</v>
      </c>
      <c r="P298">
        <v>32</v>
      </c>
      <c r="Q298">
        <v>56</v>
      </c>
      <c r="R298" s="1">
        <f t="shared" si="31"/>
        <v>0.5714285714285714</v>
      </c>
      <c r="S298">
        <v>368</v>
      </c>
      <c r="T298">
        <v>1</v>
      </c>
      <c r="U298">
        <v>5</v>
      </c>
      <c r="V298">
        <v>5</v>
      </c>
      <c r="W298">
        <v>-2</v>
      </c>
      <c r="X298">
        <v>0</v>
      </c>
      <c r="Y298" t="s">
        <v>126</v>
      </c>
      <c r="Z298" t="s">
        <v>479</v>
      </c>
    </row>
    <row r="299" spans="1:38" x14ac:dyDescent="0.2">
      <c r="A299">
        <v>2016</v>
      </c>
      <c r="B299">
        <v>1</v>
      </c>
      <c r="C299">
        <v>26</v>
      </c>
      <c r="D299" t="s">
        <v>105</v>
      </c>
      <c r="E299" t="s">
        <v>447</v>
      </c>
      <c r="F299" t="s">
        <v>69</v>
      </c>
      <c r="G299">
        <v>22</v>
      </c>
      <c r="H299">
        <v>0</v>
      </c>
      <c r="I299">
        <v>0</v>
      </c>
      <c r="J299">
        <v>1</v>
      </c>
      <c r="K299">
        <v>3</v>
      </c>
      <c r="L299" s="1">
        <f t="shared" si="32"/>
        <v>0.25</v>
      </c>
      <c r="M299">
        <v>2</v>
      </c>
      <c r="N299">
        <v>2</v>
      </c>
      <c r="O299">
        <v>5</v>
      </c>
      <c r="P299">
        <v>79</v>
      </c>
      <c r="Q299">
        <v>128</v>
      </c>
      <c r="R299" s="1">
        <f t="shared" si="31"/>
        <v>0.6171875</v>
      </c>
      <c r="S299">
        <v>792</v>
      </c>
      <c r="T299">
        <v>4</v>
      </c>
      <c r="U299">
        <v>4</v>
      </c>
      <c r="V299">
        <v>16</v>
      </c>
      <c r="W299">
        <v>55</v>
      </c>
      <c r="X299">
        <v>0</v>
      </c>
      <c r="Y299" t="s">
        <v>121</v>
      </c>
      <c r="Z299" t="s">
        <v>479</v>
      </c>
    </row>
    <row r="300" spans="1:38" x14ac:dyDescent="0.2">
      <c r="A300">
        <v>2014</v>
      </c>
      <c r="B300">
        <v>1</v>
      </c>
      <c r="C300">
        <v>3</v>
      </c>
      <c r="D300" t="s">
        <v>184</v>
      </c>
      <c r="E300" t="s">
        <v>419</v>
      </c>
      <c r="F300" t="s">
        <v>69</v>
      </c>
      <c r="G300">
        <v>22</v>
      </c>
      <c r="H300">
        <v>0</v>
      </c>
      <c r="I300">
        <v>0</v>
      </c>
      <c r="J300">
        <v>24</v>
      </c>
      <c r="K300">
        <v>49</v>
      </c>
      <c r="L300" s="1">
        <f t="shared" si="32"/>
        <v>0.32876712328767121</v>
      </c>
      <c r="M300">
        <v>44</v>
      </c>
      <c r="N300">
        <v>44</v>
      </c>
      <c r="O300">
        <v>78</v>
      </c>
      <c r="P300">
        <v>1562</v>
      </c>
      <c r="Q300">
        <v>2634</v>
      </c>
      <c r="R300" s="1">
        <f t="shared" si="31"/>
        <v>0.59301442672741078</v>
      </c>
      <c r="S300">
        <v>17649</v>
      </c>
      <c r="T300">
        <v>103</v>
      </c>
      <c r="U300">
        <v>75</v>
      </c>
      <c r="V300">
        <v>283</v>
      </c>
      <c r="W300">
        <v>1766</v>
      </c>
      <c r="X300">
        <v>8</v>
      </c>
      <c r="Y300" t="s">
        <v>87</v>
      </c>
      <c r="Z300" t="s">
        <v>479</v>
      </c>
      <c r="AA300">
        <v>37</v>
      </c>
      <c r="AB300">
        <v>585</v>
      </c>
      <c r="AC300">
        <v>891</v>
      </c>
      <c r="AD300" s="1">
        <f>AB300/AC300</f>
        <v>0.65656565656565657</v>
      </c>
      <c r="AE300">
        <v>7598</v>
      </c>
      <c r="AF300" s="1">
        <f>AE300/AC300</f>
        <v>8.5274971941638604</v>
      </c>
      <c r="AG300" s="2">
        <v>56</v>
      </c>
      <c r="AH300" s="2">
        <v>19</v>
      </c>
      <c r="AI300" s="1">
        <f>AH300/AC300</f>
        <v>2.1324354657687991E-2</v>
      </c>
      <c r="AJ300" s="2">
        <v>195</v>
      </c>
      <c r="AK300" s="2">
        <v>561</v>
      </c>
      <c r="AL300" s="2">
        <v>15</v>
      </c>
    </row>
    <row r="301" spans="1:38" x14ac:dyDescent="0.2">
      <c r="A301">
        <v>2014</v>
      </c>
      <c r="B301">
        <v>6</v>
      </c>
      <c r="C301">
        <v>214</v>
      </c>
      <c r="D301" t="s">
        <v>185</v>
      </c>
      <c r="E301" t="s">
        <v>432</v>
      </c>
      <c r="F301" t="s">
        <v>69</v>
      </c>
      <c r="G301">
        <v>23</v>
      </c>
      <c r="H301">
        <v>0</v>
      </c>
      <c r="I301">
        <v>0</v>
      </c>
      <c r="J301">
        <v>0</v>
      </c>
      <c r="K301">
        <v>1</v>
      </c>
      <c r="L301" s="1">
        <f t="shared" si="32"/>
        <v>0</v>
      </c>
      <c r="M301">
        <v>1</v>
      </c>
      <c r="O301">
        <v>7</v>
      </c>
      <c r="P301">
        <v>23</v>
      </c>
      <c r="Q301">
        <v>44</v>
      </c>
      <c r="R301" s="1">
        <f t="shared" si="31"/>
        <v>0.52272727272727271</v>
      </c>
      <c r="S301">
        <v>283</v>
      </c>
      <c r="T301">
        <v>1</v>
      </c>
      <c r="U301">
        <v>1</v>
      </c>
      <c r="V301">
        <v>6</v>
      </c>
      <c r="W301">
        <v>25</v>
      </c>
      <c r="X301">
        <v>0</v>
      </c>
      <c r="Y301" t="s">
        <v>193</v>
      </c>
      <c r="Z301" t="s">
        <v>479</v>
      </c>
    </row>
    <row r="302" spans="1:38" x14ac:dyDescent="0.2">
      <c r="A302">
        <v>2014</v>
      </c>
      <c r="B302">
        <v>1</v>
      </c>
      <c r="C302">
        <v>32</v>
      </c>
      <c r="D302" t="s">
        <v>34</v>
      </c>
      <c r="E302" t="s">
        <v>421</v>
      </c>
      <c r="F302" t="s">
        <v>69</v>
      </c>
      <c r="G302">
        <v>21</v>
      </c>
      <c r="H302">
        <v>0</v>
      </c>
      <c r="I302">
        <v>1</v>
      </c>
      <c r="J302">
        <v>29</v>
      </c>
      <c r="K302">
        <v>26</v>
      </c>
      <c r="L302" s="1">
        <f t="shared" si="32"/>
        <v>0.52727272727272723</v>
      </c>
      <c r="M302">
        <v>38</v>
      </c>
      <c r="N302">
        <v>22</v>
      </c>
      <c r="O302">
        <v>65</v>
      </c>
      <c r="P302">
        <v>1177</v>
      </c>
      <c r="Q302">
        <v>1760</v>
      </c>
      <c r="R302" s="1">
        <f t="shared" si="31"/>
        <v>0.66874999999999996</v>
      </c>
      <c r="S302">
        <v>12899</v>
      </c>
      <c r="T302">
        <v>63</v>
      </c>
      <c r="U302">
        <v>40</v>
      </c>
      <c r="V302">
        <v>201</v>
      </c>
      <c r="W302">
        <v>779</v>
      </c>
      <c r="X302">
        <v>9</v>
      </c>
      <c r="Y302" t="s">
        <v>72</v>
      </c>
      <c r="Z302" t="s">
        <v>479</v>
      </c>
      <c r="AA302">
        <v>39</v>
      </c>
      <c r="AB302">
        <v>781</v>
      </c>
      <c r="AC302">
        <v>1142</v>
      </c>
      <c r="AD302" s="1">
        <f>AB302/AC302</f>
        <v>0.68388791593695275</v>
      </c>
      <c r="AE302">
        <v>9817</v>
      </c>
      <c r="AF302" s="1">
        <f>AE302/AC302</f>
        <v>8.5963222416812606</v>
      </c>
      <c r="AG302" s="2">
        <v>72</v>
      </c>
      <c r="AH302" s="2">
        <v>24</v>
      </c>
      <c r="AI302" s="1">
        <f>AH302/AC302</f>
        <v>2.1015761821366025E-2</v>
      </c>
      <c r="AJ302" s="2">
        <v>226</v>
      </c>
      <c r="AK302" s="2">
        <v>170</v>
      </c>
      <c r="AL302" s="2">
        <v>6</v>
      </c>
    </row>
    <row r="303" spans="1:38" x14ac:dyDescent="0.2">
      <c r="A303">
        <v>2011</v>
      </c>
      <c r="B303">
        <v>2</v>
      </c>
      <c r="C303">
        <v>36</v>
      </c>
      <c r="D303" t="s">
        <v>231</v>
      </c>
      <c r="E303" t="s">
        <v>378</v>
      </c>
      <c r="F303" t="s">
        <v>69</v>
      </c>
      <c r="G303">
        <v>23</v>
      </c>
      <c r="H303">
        <v>0</v>
      </c>
      <c r="I303">
        <v>0</v>
      </c>
      <c r="J303">
        <v>28</v>
      </c>
      <c r="K303">
        <v>30</v>
      </c>
      <c r="L303" s="1">
        <f t="shared" si="32"/>
        <v>0.48275862068965519</v>
      </c>
      <c r="M303">
        <v>45</v>
      </c>
      <c r="N303">
        <v>45</v>
      </c>
      <c r="O303">
        <v>69</v>
      </c>
      <c r="P303">
        <v>1011</v>
      </c>
      <c r="Q303">
        <v>1692</v>
      </c>
      <c r="R303" s="1">
        <f t="shared" si="31"/>
        <v>0.59751773049645385</v>
      </c>
      <c r="S303">
        <v>12271</v>
      </c>
      <c r="T303">
        <v>72</v>
      </c>
      <c r="U303">
        <v>30</v>
      </c>
      <c r="V303">
        <v>375</v>
      </c>
      <c r="W303">
        <v>2300</v>
      </c>
      <c r="X303">
        <v>13</v>
      </c>
      <c r="Y303" t="s">
        <v>191</v>
      </c>
      <c r="Z303" t="s">
        <v>238</v>
      </c>
      <c r="AA303">
        <v>51</v>
      </c>
      <c r="AB303">
        <v>740</v>
      </c>
      <c r="AC303">
        <v>1271</v>
      </c>
      <c r="AD303" s="1">
        <f>AB303/AC303</f>
        <v>0.58221872541306063</v>
      </c>
      <c r="AE303">
        <v>10098</v>
      </c>
      <c r="AF303" s="1">
        <f>AE303/AC303</f>
        <v>7.9449252557041703</v>
      </c>
      <c r="AG303" s="2">
        <v>82</v>
      </c>
      <c r="AH303" s="2">
        <v>24</v>
      </c>
      <c r="AI303" s="1">
        <f>AH303/AC303</f>
        <v>1.8882769472856019E-2</v>
      </c>
      <c r="AJ303" s="2">
        <v>600</v>
      </c>
      <c r="AK303" s="2">
        <v>4112</v>
      </c>
      <c r="AL303" s="2">
        <v>59</v>
      </c>
    </row>
    <row r="304" spans="1:38" x14ac:dyDescent="0.2">
      <c r="A304">
        <v>2011</v>
      </c>
      <c r="B304">
        <v>5</v>
      </c>
      <c r="C304">
        <v>160</v>
      </c>
      <c r="D304" t="s">
        <v>229</v>
      </c>
      <c r="E304" t="s">
        <v>382</v>
      </c>
      <c r="F304" t="s">
        <v>69</v>
      </c>
      <c r="G304">
        <v>23</v>
      </c>
      <c r="H304">
        <v>0</v>
      </c>
      <c r="I304">
        <v>0</v>
      </c>
      <c r="J304">
        <v>0</v>
      </c>
      <c r="K304">
        <v>0</v>
      </c>
      <c r="L304" s="1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 s="1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 t="s">
        <v>54</v>
      </c>
      <c r="Z304" t="s">
        <v>238</v>
      </c>
    </row>
    <row r="305" spans="1:38" x14ac:dyDescent="0.2">
      <c r="A305">
        <v>2009</v>
      </c>
      <c r="B305">
        <v>6</v>
      </c>
      <c r="C305">
        <v>174</v>
      </c>
      <c r="D305" t="s">
        <v>105</v>
      </c>
      <c r="E305" t="s">
        <v>340</v>
      </c>
      <c r="F305" t="s">
        <v>69</v>
      </c>
      <c r="G305">
        <v>24</v>
      </c>
      <c r="H305">
        <v>0</v>
      </c>
      <c r="I305">
        <v>0</v>
      </c>
      <c r="J305">
        <v>0</v>
      </c>
      <c r="K305">
        <v>0</v>
      </c>
      <c r="L305" s="1">
        <v>0</v>
      </c>
      <c r="M305">
        <v>0</v>
      </c>
      <c r="O305">
        <v>1</v>
      </c>
      <c r="P305">
        <v>0</v>
      </c>
      <c r="Q305">
        <v>2</v>
      </c>
      <c r="R305" s="1">
        <f>P305/Q305</f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 t="s">
        <v>116</v>
      </c>
      <c r="Z305" t="s">
        <v>238</v>
      </c>
    </row>
    <row r="306" spans="1:38" x14ac:dyDescent="0.2">
      <c r="A306">
        <v>2008</v>
      </c>
      <c r="B306">
        <v>6</v>
      </c>
      <c r="C306">
        <v>186</v>
      </c>
      <c r="D306" t="s">
        <v>48</v>
      </c>
      <c r="E306" t="s">
        <v>325</v>
      </c>
      <c r="F306" t="s">
        <v>69</v>
      </c>
      <c r="G306">
        <v>25</v>
      </c>
      <c r="H306">
        <v>0</v>
      </c>
      <c r="I306">
        <v>0</v>
      </c>
      <c r="J306">
        <v>0</v>
      </c>
      <c r="K306">
        <v>0</v>
      </c>
      <c r="L306" s="1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 s="1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 t="s">
        <v>59</v>
      </c>
      <c r="Z306" t="s">
        <v>238</v>
      </c>
    </row>
    <row r="307" spans="1:38" x14ac:dyDescent="0.2">
      <c r="A307">
        <v>2007</v>
      </c>
      <c r="B307">
        <v>5</v>
      </c>
      <c r="C307">
        <v>151</v>
      </c>
      <c r="D307" t="s">
        <v>135</v>
      </c>
      <c r="E307" t="s">
        <v>304</v>
      </c>
      <c r="F307" t="s">
        <v>69</v>
      </c>
      <c r="G307">
        <v>23</v>
      </c>
      <c r="H307">
        <v>0</v>
      </c>
      <c r="I307">
        <v>0</v>
      </c>
      <c r="J307">
        <v>0</v>
      </c>
      <c r="K307">
        <v>0</v>
      </c>
      <c r="L307" s="1">
        <v>0</v>
      </c>
      <c r="M307">
        <v>0</v>
      </c>
      <c r="N307">
        <v>0</v>
      </c>
      <c r="O307">
        <v>2</v>
      </c>
      <c r="P307">
        <v>0</v>
      </c>
      <c r="Q307">
        <v>0</v>
      </c>
      <c r="R307" s="1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 t="s">
        <v>191</v>
      </c>
      <c r="Z307" t="s">
        <v>238</v>
      </c>
    </row>
    <row r="308" spans="1:38" x14ac:dyDescent="0.2">
      <c r="A308">
        <v>2005</v>
      </c>
      <c r="B308">
        <v>7</v>
      </c>
      <c r="C308">
        <v>229</v>
      </c>
      <c r="D308" t="s">
        <v>263</v>
      </c>
      <c r="E308" t="s">
        <v>262</v>
      </c>
      <c r="F308" t="s">
        <v>69</v>
      </c>
      <c r="H308">
        <v>0</v>
      </c>
      <c r="I308">
        <v>0</v>
      </c>
      <c r="J308">
        <v>0</v>
      </c>
      <c r="K308">
        <v>0</v>
      </c>
      <c r="L308" s="1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 s="1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 t="s">
        <v>38</v>
      </c>
      <c r="Z308" t="s">
        <v>238</v>
      </c>
    </row>
    <row r="309" spans="1:38" x14ac:dyDescent="0.2">
      <c r="A309">
        <v>2004</v>
      </c>
      <c r="B309">
        <v>4</v>
      </c>
      <c r="C309">
        <v>106</v>
      </c>
      <c r="D309" t="s">
        <v>102</v>
      </c>
      <c r="E309" t="s">
        <v>221</v>
      </c>
      <c r="F309" t="s">
        <v>69</v>
      </c>
      <c r="G309">
        <v>23</v>
      </c>
      <c r="H309">
        <v>0</v>
      </c>
      <c r="I309">
        <v>0</v>
      </c>
      <c r="J309">
        <v>2</v>
      </c>
      <c r="K309">
        <v>8</v>
      </c>
      <c r="L309" s="1">
        <f>J309/(J309+K309)</f>
        <v>0.2</v>
      </c>
      <c r="M309">
        <v>8</v>
      </c>
      <c r="N309">
        <v>2</v>
      </c>
      <c r="O309">
        <v>62</v>
      </c>
      <c r="P309">
        <v>216</v>
      </c>
      <c r="Q309">
        <v>356</v>
      </c>
      <c r="R309" s="1">
        <f>P309/Q309</f>
        <v>0.6067415730337079</v>
      </c>
      <c r="S309">
        <v>2370</v>
      </c>
      <c r="T309">
        <v>9</v>
      </c>
      <c r="U309">
        <v>15</v>
      </c>
      <c r="V309">
        <v>34</v>
      </c>
      <c r="W309">
        <v>177</v>
      </c>
      <c r="X309">
        <v>0</v>
      </c>
      <c r="Y309" t="s">
        <v>76</v>
      </c>
      <c r="Z309" t="s">
        <v>238</v>
      </c>
      <c r="AA309">
        <v>43</v>
      </c>
      <c r="AB309">
        <v>1063</v>
      </c>
      <c r="AC309">
        <v>1775</v>
      </c>
      <c r="AD309" s="1">
        <f>AB309/AC309</f>
        <v>0.59887323943661974</v>
      </c>
      <c r="AE309">
        <v>12666</v>
      </c>
      <c r="AF309" s="1">
        <f>AE309/AC309</f>
        <v>7.1357746478873239</v>
      </c>
      <c r="AG309" s="2">
        <v>87</v>
      </c>
      <c r="AH309" s="2">
        <v>62</v>
      </c>
      <c r="AI309" s="1">
        <f>AH309/AC309</f>
        <v>3.4929577464788732E-2</v>
      </c>
      <c r="AJ309" s="2">
        <v>274</v>
      </c>
      <c r="AK309" s="2">
        <v>65</v>
      </c>
      <c r="AL309" s="2">
        <v>10</v>
      </c>
    </row>
    <row r="310" spans="1:38" x14ac:dyDescent="0.2">
      <c r="A310">
        <v>2002</v>
      </c>
      <c r="B310">
        <v>1</v>
      </c>
      <c r="C310">
        <v>1</v>
      </c>
      <c r="D310" t="s">
        <v>80</v>
      </c>
      <c r="E310" t="s">
        <v>173</v>
      </c>
      <c r="F310" t="s">
        <v>69</v>
      </c>
      <c r="G310">
        <v>23</v>
      </c>
      <c r="H310">
        <v>0</v>
      </c>
      <c r="I310">
        <v>0</v>
      </c>
      <c r="J310">
        <v>23</v>
      </c>
      <c r="K310">
        <v>56</v>
      </c>
      <c r="L310" s="1">
        <f>J310/(J310+K310)</f>
        <v>0.29113924050632911</v>
      </c>
      <c r="M310">
        <v>45</v>
      </c>
      <c r="N310">
        <v>42</v>
      </c>
      <c r="O310">
        <v>94</v>
      </c>
      <c r="P310">
        <v>1353</v>
      </c>
      <c r="Q310">
        <v>2267</v>
      </c>
      <c r="R310" s="1">
        <f>P310/Q310</f>
        <v>0.59682399647110718</v>
      </c>
      <c r="S310">
        <v>14452</v>
      </c>
      <c r="T310">
        <v>65</v>
      </c>
      <c r="U310">
        <v>71</v>
      </c>
      <c r="V310">
        <v>305</v>
      </c>
      <c r="W310">
        <v>1328</v>
      </c>
      <c r="X310">
        <v>9</v>
      </c>
      <c r="Y310" t="s">
        <v>116</v>
      </c>
      <c r="Z310" t="s">
        <v>238</v>
      </c>
      <c r="AA310">
        <v>36</v>
      </c>
      <c r="AB310">
        <v>565</v>
      </c>
      <c r="AC310">
        <v>901</v>
      </c>
      <c r="AD310" s="1">
        <f>AB310/AC310</f>
        <v>0.62708102108768038</v>
      </c>
      <c r="AE310">
        <v>7458</v>
      </c>
      <c r="AF310" s="1">
        <f>AE310/AC310</f>
        <v>8.2774694783573803</v>
      </c>
      <c r="AG310" s="2">
        <v>65</v>
      </c>
      <c r="AH310" s="2">
        <v>22</v>
      </c>
      <c r="AI310" s="1">
        <f>AH310/AC310</f>
        <v>2.4417314095449501E-2</v>
      </c>
      <c r="AJ310" s="2">
        <v>177</v>
      </c>
      <c r="AK310" s="2">
        <v>95</v>
      </c>
      <c r="AL310" s="2">
        <v>9</v>
      </c>
    </row>
    <row r="311" spans="1:38" x14ac:dyDescent="0.2">
      <c r="A311">
        <v>2000</v>
      </c>
      <c r="B311">
        <v>8</v>
      </c>
      <c r="C311">
        <v>300</v>
      </c>
      <c r="D311" t="s">
        <v>25</v>
      </c>
      <c r="E311" t="s">
        <v>114</v>
      </c>
      <c r="F311" t="s">
        <v>69</v>
      </c>
      <c r="G311">
        <v>24</v>
      </c>
      <c r="H311">
        <v>0</v>
      </c>
      <c r="I311">
        <v>0</v>
      </c>
      <c r="J311">
        <v>3</v>
      </c>
      <c r="K311">
        <v>7</v>
      </c>
      <c r="L311" s="1">
        <f>J311/(J311+K311)</f>
        <v>0.3</v>
      </c>
      <c r="O311">
        <v>39</v>
      </c>
      <c r="P311">
        <v>337</v>
      </c>
      <c r="Q311">
        <v>561</v>
      </c>
      <c r="R311" s="1">
        <f>P311/Q311</f>
        <v>0.60071301247771836</v>
      </c>
      <c r="S311">
        <v>3754</v>
      </c>
      <c r="T311">
        <v>27</v>
      </c>
      <c r="U311">
        <v>15</v>
      </c>
      <c r="V311">
        <v>57</v>
      </c>
      <c r="W311">
        <v>28</v>
      </c>
      <c r="X311">
        <v>2</v>
      </c>
      <c r="Y311" t="s">
        <v>116</v>
      </c>
      <c r="Z311" t="s">
        <v>238</v>
      </c>
      <c r="AA311">
        <v>35</v>
      </c>
      <c r="AB311">
        <v>564</v>
      </c>
      <c r="AC311">
        <v>934</v>
      </c>
      <c r="AD311" s="1">
        <f>AB311/AC311</f>
        <v>0.60385438972162742</v>
      </c>
      <c r="AE311">
        <v>6385</v>
      </c>
      <c r="AF311" s="1">
        <f>AE311/AC311</f>
        <v>6.8361884368308354</v>
      </c>
      <c r="AG311" s="2">
        <v>57</v>
      </c>
      <c r="AH311" s="2">
        <v>12</v>
      </c>
      <c r="AI311" s="1">
        <f>AH311/AC311</f>
        <v>1.284796573875803E-2</v>
      </c>
      <c r="AJ311" s="2">
        <v>175</v>
      </c>
      <c r="AK311" s="2">
        <v>-178</v>
      </c>
      <c r="AL311" s="2">
        <v>9</v>
      </c>
    </row>
  </sheetData>
  <autoFilter ref="A1:AP311" xr:uid="{455E083F-ED83-224E-9983-2E87EE2A3115}">
    <sortState xmlns:xlrd2="http://schemas.microsoft.com/office/spreadsheetml/2017/richdata2" ref="A2:AP311">
      <sortCondition ref="Z1:Z311"/>
    </sortState>
  </autoFilter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6F0415-5FDC-9541-92AF-91BDA2C6D4AD}">
  <dimension ref="A1:S87"/>
  <sheetViews>
    <sheetView workbookViewId="0">
      <pane ySplit="1" topLeftCell="A50" activePane="bottomLeft" state="frozen"/>
      <selection pane="bottomLeft" activeCell="R85" sqref="R85"/>
    </sheetView>
  </sheetViews>
  <sheetFormatPr baseColWidth="10" defaultRowHeight="16" x14ac:dyDescent="0.2"/>
  <cols>
    <col min="1" max="1" width="5.1640625" bestFit="1" customWidth="1"/>
    <col min="2" max="2" width="17" bestFit="1" customWidth="1"/>
    <col min="4" max="4" width="18.33203125" bestFit="1" customWidth="1"/>
    <col min="5" max="5" width="10.33203125" bestFit="1" customWidth="1"/>
    <col min="6" max="6" width="7" bestFit="1" customWidth="1"/>
    <col min="7" max="7" width="11.33203125" bestFit="1" customWidth="1"/>
    <col min="8" max="8" width="8.83203125" bestFit="1" customWidth="1"/>
    <col min="9" max="9" width="20.83203125" bestFit="1" customWidth="1"/>
    <col min="10" max="11" width="5.6640625" bestFit="1" customWidth="1"/>
    <col min="12" max="12" width="5.33203125" bestFit="1" customWidth="1"/>
    <col min="13" max="14" width="3.33203125" bestFit="1" customWidth="1"/>
    <col min="15" max="15" width="5.6640625" bestFit="1" customWidth="1"/>
    <col min="16" max="16" width="13.83203125" bestFit="1" customWidth="1"/>
    <col min="17" max="17" width="10.6640625" bestFit="1" customWidth="1"/>
    <col min="18" max="18" width="12.83203125" bestFit="1" customWidth="1"/>
    <col min="19" max="19" width="8.33203125" bestFit="1" customWidth="1"/>
  </cols>
  <sheetData>
    <row r="1" spans="1:19" x14ac:dyDescent="0.2">
      <c r="A1" t="s">
        <v>158</v>
      </c>
      <c r="B1" t="s">
        <v>12</v>
      </c>
      <c r="C1" t="s">
        <v>671</v>
      </c>
      <c r="D1" t="s">
        <v>551</v>
      </c>
      <c r="E1" t="s">
        <v>8</v>
      </c>
      <c r="F1" t="s">
        <v>949</v>
      </c>
      <c r="G1" t="s">
        <v>950</v>
      </c>
      <c r="H1" t="s">
        <v>951</v>
      </c>
      <c r="I1" s="9" t="s">
        <v>952</v>
      </c>
      <c r="J1" t="s">
        <v>953</v>
      </c>
      <c r="K1" s="3" t="s">
        <v>552</v>
      </c>
      <c r="L1" t="s">
        <v>553</v>
      </c>
      <c r="M1" t="s">
        <v>18</v>
      </c>
      <c r="N1" t="s">
        <v>19</v>
      </c>
      <c r="O1" s="4" t="s">
        <v>554</v>
      </c>
      <c r="P1" t="s">
        <v>954</v>
      </c>
      <c r="Q1" t="s">
        <v>955</v>
      </c>
      <c r="R1" s="3" t="s">
        <v>956</v>
      </c>
      <c r="S1" t="s">
        <v>957</v>
      </c>
    </row>
    <row r="2" spans="1:19" x14ac:dyDescent="0.2">
      <c r="A2">
        <v>2014</v>
      </c>
      <c r="B2" t="s">
        <v>916</v>
      </c>
      <c r="C2" t="s">
        <v>674</v>
      </c>
      <c r="D2" t="s">
        <v>124</v>
      </c>
      <c r="E2" t="s">
        <v>236</v>
      </c>
      <c r="F2">
        <v>10</v>
      </c>
      <c r="G2">
        <v>208</v>
      </c>
      <c r="H2">
        <v>383</v>
      </c>
      <c r="I2" s="6">
        <f t="shared" ref="I2:I3" si="0">G2/H2*100</f>
        <v>54.308093994778076</v>
      </c>
      <c r="J2">
        <v>2189</v>
      </c>
      <c r="K2" s="3">
        <f t="shared" ref="K2:K12" si="1">J2/H2</f>
        <v>5.7154046997389036</v>
      </c>
      <c r="L2">
        <v>5.2</v>
      </c>
      <c r="M2">
        <v>9</v>
      </c>
      <c r="N2">
        <v>8</v>
      </c>
      <c r="O2" s="4">
        <v>105.9</v>
      </c>
      <c r="P2">
        <v>46</v>
      </c>
      <c r="Q2">
        <v>18</v>
      </c>
      <c r="R2" s="3">
        <f t="shared" ref="R2:R18" si="2">Q2/P2</f>
        <v>0.39130434782608697</v>
      </c>
      <c r="S2">
        <v>1</v>
      </c>
    </row>
    <row r="3" spans="1:19" x14ac:dyDescent="0.2">
      <c r="A3">
        <v>2015</v>
      </c>
      <c r="B3" t="s">
        <v>872</v>
      </c>
      <c r="C3" t="s">
        <v>673</v>
      </c>
      <c r="D3" t="s">
        <v>124</v>
      </c>
      <c r="E3" t="s">
        <v>236</v>
      </c>
      <c r="F3">
        <v>12</v>
      </c>
      <c r="G3">
        <v>162</v>
      </c>
      <c r="H3">
        <v>307</v>
      </c>
      <c r="I3" s="6">
        <f t="shared" si="0"/>
        <v>52.76872964169381</v>
      </c>
      <c r="J3">
        <v>2202</v>
      </c>
      <c r="K3" s="3">
        <f t="shared" si="1"/>
        <v>7.1726384364820843</v>
      </c>
      <c r="L3">
        <v>6.6</v>
      </c>
      <c r="M3">
        <v>16</v>
      </c>
      <c r="N3">
        <v>11</v>
      </c>
      <c r="O3" s="4">
        <v>123.1</v>
      </c>
      <c r="P3">
        <v>135</v>
      </c>
      <c r="Q3">
        <v>603</v>
      </c>
      <c r="R3" s="3">
        <f t="shared" si="2"/>
        <v>4.4666666666666668</v>
      </c>
      <c r="S3">
        <v>3</v>
      </c>
    </row>
    <row r="4" spans="1:19" x14ac:dyDescent="0.2">
      <c r="A4">
        <v>2016</v>
      </c>
      <c r="B4" t="s">
        <v>872</v>
      </c>
      <c r="C4" t="s">
        <v>672</v>
      </c>
      <c r="D4" t="s">
        <v>124</v>
      </c>
      <c r="E4" t="s">
        <v>236</v>
      </c>
      <c r="F4">
        <v>8</v>
      </c>
      <c r="G4">
        <v>146</v>
      </c>
      <c r="H4">
        <v>242</v>
      </c>
      <c r="I4" s="6">
        <v>60.3</v>
      </c>
      <c r="J4">
        <v>2079</v>
      </c>
      <c r="K4" s="3">
        <f t="shared" si="1"/>
        <v>8.5909090909090917</v>
      </c>
      <c r="L4">
        <v>9</v>
      </c>
      <c r="M4">
        <v>18</v>
      </c>
      <c r="N4">
        <v>6</v>
      </c>
      <c r="O4" s="4">
        <v>152.1</v>
      </c>
      <c r="P4">
        <v>42</v>
      </c>
      <c r="Q4">
        <v>34</v>
      </c>
      <c r="R4" s="3">
        <f t="shared" si="2"/>
        <v>0.80952380952380953</v>
      </c>
      <c r="S4">
        <v>1</v>
      </c>
    </row>
    <row r="5" spans="1:19" x14ac:dyDescent="0.2">
      <c r="A5">
        <v>2017</v>
      </c>
      <c r="B5" t="s">
        <v>872</v>
      </c>
      <c r="C5" t="s">
        <v>674</v>
      </c>
      <c r="D5" t="s">
        <v>124</v>
      </c>
      <c r="E5" t="s">
        <v>236</v>
      </c>
      <c r="F5">
        <v>10</v>
      </c>
      <c r="G5">
        <v>159</v>
      </c>
      <c r="H5">
        <v>278</v>
      </c>
      <c r="I5" s="6">
        <v>57.2</v>
      </c>
      <c r="J5">
        <v>1777</v>
      </c>
      <c r="K5" s="3">
        <f t="shared" si="1"/>
        <v>6.3920863309352516</v>
      </c>
      <c r="L5">
        <v>5.9</v>
      </c>
      <c r="M5">
        <v>14</v>
      </c>
      <c r="N5">
        <v>9</v>
      </c>
      <c r="O5" s="4">
        <v>121</v>
      </c>
      <c r="P5">
        <v>43</v>
      </c>
      <c r="Q5">
        <v>-25</v>
      </c>
      <c r="R5" s="3">
        <f t="shared" si="2"/>
        <v>-0.58139534883720934</v>
      </c>
      <c r="S5">
        <v>1</v>
      </c>
    </row>
    <row r="6" spans="1:19" x14ac:dyDescent="0.2">
      <c r="A6">
        <v>2018</v>
      </c>
      <c r="B6" t="s">
        <v>727</v>
      </c>
      <c r="C6" t="s">
        <v>673</v>
      </c>
      <c r="D6" t="s">
        <v>124</v>
      </c>
      <c r="E6" t="s">
        <v>236</v>
      </c>
      <c r="F6">
        <v>11</v>
      </c>
      <c r="G6">
        <v>178</v>
      </c>
      <c r="H6">
        <v>342</v>
      </c>
      <c r="I6" s="6">
        <f t="shared" ref="I6:I55" si="3">G6/H6*100</f>
        <v>52.046783625730995</v>
      </c>
      <c r="J6">
        <v>2329</v>
      </c>
      <c r="K6" s="3">
        <f t="shared" si="1"/>
        <v>6.8099415204678362</v>
      </c>
      <c r="L6">
        <v>6.6</v>
      </c>
      <c r="M6">
        <v>15</v>
      </c>
      <c r="N6">
        <v>8</v>
      </c>
      <c r="O6" s="4">
        <v>119</v>
      </c>
      <c r="P6">
        <v>131</v>
      </c>
      <c r="Q6">
        <v>303</v>
      </c>
      <c r="R6" s="3">
        <f t="shared" si="2"/>
        <v>2.3129770992366412</v>
      </c>
      <c r="S6">
        <v>1</v>
      </c>
    </row>
    <row r="7" spans="1:19" x14ac:dyDescent="0.2">
      <c r="A7">
        <v>2019</v>
      </c>
      <c r="B7" t="s">
        <v>727</v>
      </c>
      <c r="C7" t="s">
        <v>672</v>
      </c>
      <c r="D7" t="s">
        <v>124</v>
      </c>
      <c r="E7" t="s">
        <v>236</v>
      </c>
      <c r="F7">
        <v>10</v>
      </c>
      <c r="G7">
        <v>151</v>
      </c>
      <c r="H7">
        <v>280</v>
      </c>
      <c r="I7" s="6">
        <f t="shared" si="3"/>
        <v>53.928571428571423</v>
      </c>
      <c r="J7">
        <v>1820</v>
      </c>
      <c r="K7" s="3">
        <f t="shared" si="1"/>
        <v>6.5</v>
      </c>
      <c r="L7">
        <v>6.3</v>
      </c>
      <c r="M7">
        <v>11</v>
      </c>
      <c r="N7">
        <v>6</v>
      </c>
      <c r="O7" s="4">
        <v>117.2</v>
      </c>
      <c r="P7">
        <v>109</v>
      </c>
      <c r="Q7">
        <v>121</v>
      </c>
      <c r="R7" s="3">
        <f t="shared" si="2"/>
        <v>1.1100917431192661</v>
      </c>
      <c r="S7">
        <v>0</v>
      </c>
    </row>
    <row r="8" spans="1:19" x14ac:dyDescent="0.2">
      <c r="A8">
        <v>2020</v>
      </c>
      <c r="B8" t="s">
        <v>613</v>
      </c>
      <c r="C8" t="s">
        <v>675</v>
      </c>
      <c r="D8" t="s">
        <v>124</v>
      </c>
      <c r="E8" t="s">
        <v>236</v>
      </c>
      <c r="F8">
        <v>6</v>
      </c>
      <c r="G8">
        <v>76</v>
      </c>
      <c r="H8">
        <v>132</v>
      </c>
      <c r="I8" s="6">
        <f t="shared" si="3"/>
        <v>57.575757575757578</v>
      </c>
      <c r="J8">
        <v>784</v>
      </c>
      <c r="K8" s="3">
        <f t="shared" si="1"/>
        <v>5.9393939393939394</v>
      </c>
      <c r="L8">
        <v>4.8</v>
      </c>
      <c r="M8">
        <v>4</v>
      </c>
      <c r="N8">
        <v>5</v>
      </c>
      <c r="O8" s="4">
        <v>109.9</v>
      </c>
      <c r="P8">
        <v>48</v>
      </c>
      <c r="Q8">
        <v>-44</v>
      </c>
      <c r="R8" s="3">
        <f t="shared" si="2"/>
        <v>-0.91666666666666663</v>
      </c>
      <c r="S8">
        <v>0</v>
      </c>
    </row>
    <row r="9" spans="1:19" x14ac:dyDescent="0.2">
      <c r="A9">
        <v>2014</v>
      </c>
      <c r="B9" t="s">
        <v>977</v>
      </c>
      <c r="C9" t="s">
        <v>673</v>
      </c>
      <c r="D9" t="s">
        <v>349</v>
      </c>
      <c r="E9" t="s">
        <v>236</v>
      </c>
      <c r="F9">
        <v>6</v>
      </c>
      <c r="G9">
        <v>115</v>
      </c>
      <c r="H9">
        <v>209</v>
      </c>
      <c r="I9" s="6">
        <f t="shared" si="3"/>
        <v>55.023923444976077</v>
      </c>
      <c r="J9">
        <v>1302</v>
      </c>
      <c r="K9" s="3">
        <f t="shared" si="1"/>
        <v>6.2296650717703352</v>
      </c>
      <c r="L9">
        <v>6</v>
      </c>
      <c r="M9">
        <v>9</v>
      </c>
      <c r="N9">
        <v>5</v>
      </c>
      <c r="O9" s="4">
        <v>116.8</v>
      </c>
      <c r="P9">
        <v>27</v>
      </c>
      <c r="Q9">
        <v>96</v>
      </c>
      <c r="R9" s="3">
        <f t="shared" si="2"/>
        <v>3.5555555555555554</v>
      </c>
      <c r="S9">
        <v>2</v>
      </c>
    </row>
    <row r="10" spans="1:19" x14ac:dyDescent="0.2">
      <c r="A10">
        <v>2015</v>
      </c>
      <c r="B10" t="s">
        <v>729</v>
      </c>
      <c r="C10" t="s">
        <v>675</v>
      </c>
      <c r="D10" t="s">
        <v>349</v>
      </c>
      <c r="E10" t="s">
        <v>236</v>
      </c>
      <c r="F10">
        <v>11</v>
      </c>
      <c r="G10">
        <v>228</v>
      </c>
      <c r="H10">
        <v>391</v>
      </c>
      <c r="I10" s="6">
        <f t="shared" si="3"/>
        <v>58.312020460358063</v>
      </c>
      <c r="J10">
        <v>2276</v>
      </c>
      <c r="K10" s="3">
        <f t="shared" si="1"/>
        <v>5.8209718670076729</v>
      </c>
      <c r="L10">
        <v>5.9</v>
      </c>
      <c r="M10">
        <v>16</v>
      </c>
      <c r="N10">
        <v>6</v>
      </c>
      <c r="O10" s="4">
        <v>117.6</v>
      </c>
      <c r="P10">
        <v>88</v>
      </c>
      <c r="Q10">
        <v>399</v>
      </c>
      <c r="R10" s="3">
        <f t="shared" si="2"/>
        <v>4.5340909090909092</v>
      </c>
      <c r="S10">
        <v>2</v>
      </c>
    </row>
    <row r="11" spans="1:19" x14ac:dyDescent="0.2">
      <c r="A11">
        <v>2016</v>
      </c>
      <c r="B11" t="s">
        <v>729</v>
      </c>
      <c r="C11" t="s">
        <v>673</v>
      </c>
      <c r="D11" t="s">
        <v>349</v>
      </c>
      <c r="E11" t="s">
        <v>236</v>
      </c>
      <c r="F11">
        <v>11</v>
      </c>
      <c r="G11">
        <v>242</v>
      </c>
      <c r="H11">
        <v>394</v>
      </c>
      <c r="I11" s="6">
        <f t="shared" si="3"/>
        <v>61.421319796954307</v>
      </c>
      <c r="J11">
        <v>2541</v>
      </c>
      <c r="K11" s="3">
        <f t="shared" si="1"/>
        <v>6.4492385786802027</v>
      </c>
      <c r="L11">
        <v>5.7</v>
      </c>
      <c r="M11">
        <v>13</v>
      </c>
      <c r="N11">
        <v>12</v>
      </c>
      <c r="O11" s="4">
        <v>120.4</v>
      </c>
      <c r="P11">
        <v>127</v>
      </c>
      <c r="Q11">
        <v>540</v>
      </c>
      <c r="R11" s="3">
        <f t="shared" si="2"/>
        <v>4.2519685039370083</v>
      </c>
      <c r="S11">
        <v>8</v>
      </c>
    </row>
    <row r="12" spans="1:19" x14ac:dyDescent="0.2">
      <c r="A12">
        <v>2017</v>
      </c>
      <c r="B12" t="s">
        <v>977</v>
      </c>
      <c r="C12" t="s">
        <v>674</v>
      </c>
      <c r="D12" t="s">
        <v>349</v>
      </c>
      <c r="E12" t="s">
        <v>236</v>
      </c>
      <c r="F12">
        <v>8</v>
      </c>
      <c r="G12">
        <v>110</v>
      </c>
      <c r="H12">
        <v>207</v>
      </c>
      <c r="I12" s="6">
        <f t="shared" si="3"/>
        <v>53.140096618357489</v>
      </c>
      <c r="J12">
        <v>970</v>
      </c>
      <c r="K12" s="3">
        <f t="shared" si="1"/>
        <v>4.6859903381642516</v>
      </c>
      <c r="L12">
        <v>3.1</v>
      </c>
      <c r="M12">
        <v>2</v>
      </c>
      <c r="N12">
        <v>8</v>
      </c>
      <c r="O12" s="4">
        <v>88</v>
      </c>
      <c r="P12">
        <v>422</v>
      </c>
      <c r="Q12">
        <v>34</v>
      </c>
      <c r="R12" s="3">
        <f t="shared" si="2"/>
        <v>8.0568720379146919E-2</v>
      </c>
      <c r="S12">
        <v>0</v>
      </c>
    </row>
    <row r="13" spans="1:19" x14ac:dyDescent="0.2">
      <c r="A13">
        <v>2018</v>
      </c>
      <c r="B13" t="s">
        <v>729</v>
      </c>
      <c r="C13" t="s">
        <v>672</v>
      </c>
      <c r="D13" t="s">
        <v>349</v>
      </c>
      <c r="E13" t="s">
        <v>236</v>
      </c>
      <c r="F13">
        <v>9</v>
      </c>
      <c r="G13">
        <v>194</v>
      </c>
      <c r="H13">
        <v>335</v>
      </c>
      <c r="I13" s="6">
        <f t="shared" si="3"/>
        <v>57.910447761194028</v>
      </c>
      <c r="J13">
        <v>1917</v>
      </c>
      <c r="K13" s="3">
        <f t="shared" ref="K13:K73" si="4">J13/H13</f>
        <v>5.7223880597014922</v>
      </c>
      <c r="L13">
        <v>5.8</v>
      </c>
      <c r="M13">
        <v>11</v>
      </c>
      <c r="N13">
        <v>4</v>
      </c>
      <c r="O13" s="4">
        <v>114.4</v>
      </c>
      <c r="P13">
        <v>86</v>
      </c>
      <c r="Q13">
        <v>357</v>
      </c>
      <c r="R13" s="3">
        <f t="shared" si="2"/>
        <v>4.1511627906976747</v>
      </c>
      <c r="S13">
        <v>5</v>
      </c>
    </row>
    <row r="14" spans="1:19" x14ac:dyDescent="0.2">
      <c r="A14">
        <v>2019</v>
      </c>
      <c r="B14" t="s">
        <v>639</v>
      </c>
      <c r="C14" t="s">
        <v>672</v>
      </c>
      <c r="D14" t="s">
        <v>349</v>
      </c>
      <c r="E14" t="s">
        <v>236</v>
      </c>
      <c r="F14">
        <v>12</v>
      </c>
      <c r="G14">
        <v>238</v>
      </c>
      <c r="H14">
        <v>370</v>
      </c>
      <c r="I14" s="6">
        <f t="shared" si="3"/>
        <v>64.324324324324323</v>
      </c>
      <c r="J14">
        <v>2918</v>
      </c>
      <c r="K14" s="3">
        <f t="shared" si="4"/>
        <v>7.8864864864864863</v>
      </c>
      <c r="L14">
        <v>8.3000000000000007</v>
      </c>
      <c r="M14">
        <v>24</v>
      </c>
      <c r="N14">
        <v>7</v>
      </c>
      <c r="O14" s="4">
        <v>148.19999999999999</v>
      </c>
      <c r="P14">
        <v>91</v>
      </c>
      <c r="Q14">
        <v>171</v>
      </c>
      <c r="R14" s="3">
        <f t="shared" si="2"/>
        <v>1.8791208791208791</v>
      </c>
      <c r="S14">
        <v>5</v>
      </c>
    </row>
    <row r="15" spans="1:19" x14ac:dyDescent="0.2">
      <c r="A15">
        <v>2020</v>
      </c>
      <c r="B15" t="s">
        <v>639</v>
      </c>
      <c r="C15" t="s">
        <v>674</v>
      </c>
      <c r="D15" t="s">
        <v>349</v>
      </c>
      <c r="E15" t="s">
        <v>236</v>
      </c>
      <c r="F15">
        <v>8</v>
      </c>
      <c r="G15">
        <v>164</v>
      </c>
      <c r="H15">
        <v>250</v>
      </c>
      <c r="I15" s="6">
        <f t="shared" si="3"/>
        <v>65.600000000000009</v>
      </c>
      <c r="J15">
        <v>2164</v>
      </c>
      <c r="K15" s="3">
        <f t="shared" si="4"/>
        <v>8.6560000000000006</v>
      </c>
      <c r="L15">
        <v>8.9</v>
      </c>
      <c r="M15">
        <v>17</v>
      </c>
      <c r="N15">
        <v>6</v>
      </c>
      <c r="O15" s="4">
        <v>156</v>
      </c>
      <c r="P15">
        <v>80</v>
      </c>
      <c r="Q15">
        <v>49</v>
      </c>
      <c r="R15" s="3">
        <f t="shared" si="2"/>
        <v>0.61250000000000004</v>
      </c>
      <c r="S15">
        <v>4</v>
      </c>
    </row>
    <row r="16" spans="1:19" x14ac:dyDescent="0.2">
      <c r="A16">
        <v>2014</v>
      </c>
      <c r="B16" t="s">
        <v>937</v>
      </c>
      <c r="C16" t="s">
        <v>673</v>
      </c>
      <c r="D16" t="s">
        <v>630</v>
      </c>
      <c r="E16" t="s">
        <v>236</v>
      </c>
      <c r="F16">
        <v>13</v>
      </c>
      <c r="G16">
        <v>280</v>
      </c>
      <c r="H16">
        <v>483</v>
      </c>
      <c r="I16" s="6">
        <f t="shared" si="3"/>
        <v>57.971014492753625</v>
      </c>
      <c r="J16">
        <v>3173</v>
      </c>
      <c r="K16" s="3">
        <f t="shared" si="4"/>
        <v>6.5693581780538306</v>
      </c>
      <c r="L16">
        <v>6.1</v>
      </c>
      <c r="M16">
        <v>15</v>
      </c>
      <c r="N16">
        <v>12</v>
      </c>
      <c r="O16" s="4">
        <v>118.4</v>
      </c>
      <c r="P16">
        <v>67</v>
      </c>
      <c r="Q16">
        <v>136</v>
      </c>
      <c r="R16" s="3">
        <f t="shared" si="2"/>
        <v>2.0298507462686568</v>
      </c>
      <c r="S16">
        <v>2</v>
      </c>
    </row>
    <row r="17" spans="1:19" x14ac:dyDescent="0.2">
      <c r="A17">
        <v>2015</v>
      </c>
      <c r="B17" t="s">
        <v>860</v>
      </c>
      <c r="C17" t="s">
        <v>674</v>
      </c>
      <c r="D17" t="s">
        <v>630</v>
      </c>
      <c r="E17" t="s">
        <v>236</v>
      </c>
      <c r="F17">
        <v>14</v>
      </c>
      <c r="G17">
        <v>383</v>
      </c>
      <c r="H17">
        <v>569</v>
      </c>
      <c r="I17" s="6">
        <f t="shared" si="3"/>
        <v>67.311072056239013</v>
      </c>
      <c r="J17">
        <v>4946</v>
      </c>
      <c r="K17" s="3">
        <f t="shared" si="4"/>
        <v>8.6924428822495603</v>
      </c>
      <c r="L17">
        <v>9.6999999999999993</v>
      </c>
      <c r="M17">
        <v>46</v>
      </c>
      <c r="N17">
        <v>8</v>
      </c>
      <c r="O17" s="4">
        <v>164.2</v>
      </c>
      <c r="P17">
        <v>113</v>
      </c>
      <c r="Q17">
        <v>159</v>
      </c>
      <c r="R17" s="3">
        <f t="shared" si="2"/>
        <v>1.4070796460176991</v>
      </c>
      <c r="S17">
        <v>4</v>
      </c>
    </row>
    <row r="18" spans="1:19" x14ac:dyDescent="0.2">
      <c r="A18">
        <v>2016</v>
      </c>
      <c r="B18" t="s">
        <v>514</v>
      </c>
      <c r="C18" t="s">
        <v>675</v>
      </c>
      <c r="D18" t="s">
        <v>630</v>
      </c>
      <c r="E18" t="s">
        <v>236</v>
      </c>
      <c r="F18">
        <v>11</v>
      </c>
      <c r="G18">
        <v>183</v>
      </c>
      <c r="H18">
        <v>326</v>
      </c>
      <c r="I18" s="6">
        <f t="shared" si="3"/>
        <v>56.134969325153371</v>
      </c>
      <c r="J18">
        <v>2082</v>
      </c>
      <c r="K18" s="3">
        <f t="shared" si="4"/>
        <v>6.3865030674846626</v>
      </c>
      <c r="L18">
        <v>5.3</v>
      </c>
      <c r="M18">
        <v>16</v>
      </c>
      <c r="N18">
        <v>15</v>
      </c>
      <c r="O18" s="4">
        <v>116.8</v>
      </c>
      <c r="P18">
        <v>45</v>
      </c>
      <c r="Q18">
        <v>-72</v>
      </c>
      <c r="R18" s="3">
        <f t="shared" si="2"/>
        <v>-1.6</v>
      </c>
      <c r="S18">
        <v>0</v>
      </c>
    </row>
    <row r="19" spans="1:19" x14ac:dyDescent="0.2">
      <c r="A19">
        <v>2017</v>
      </c>
      <c r="B19" t="s">
        <v>514</v>
      </c>
      <c r="C19" t="s">
        <v>673</v>
      </c>
      <c r="D19" t="s">
        <v>630</v>
      </c>
      <c r="E19" t="s">
        <v>236</v>
      </c>
      <c r="F19">
        <v>7</v>
      </c>
      <c r="G19">
        <v>96</v>
      </c>
      <c r="H19">
        <v>212</v>
      </c>
      <c r="I19" s="6">
        <f t="shared" si="3"/>
        <v>45.283018867924532</v>
      </c>
      <c r="J19">
        <v>1260</v>
      </c>
      <c r="K19" s="3">
        <f t="shared" si="4"/>
        <v>5.9433962264150946</v>
      </c>
      <c r="L19">
        <v>5.3</v>
      </c>
      <c r="M19">
        <v>9</v>
      </c>
      <c r="N19">
        <v>7</v>
      </c>
      <c r="O19" s="4">
        <v>102.6</v>
      </c>
      <c r="P19">
        <v>26</v>
      </c>
      <c r="Q19">
        <v>-37</v>
      </c>
      <c r="R19" s="3">
        <f>Q19/P19</f>
        <v>-1.4230769230769231</v>
      </c>
      <c r="S19">
        <v>0</v>
      </c>
    </row>
    <row r="20" spans="1:19" x14ac:dyDescent="0.2">
      <c r="A20">
        <v>2018</v>
      </c>
      <c r="B20" t="s">
        <v>645</v>
      </c>
      <c r="C20" t="s">
        <v>673</v>
      </c>
      <c r="D20" t="s">
        <v>630</v>
      </c>
      <c r="E20" t="s">
        <v>236</v>
      </c>
      <c r="F20">
        <v>12</v>
      </c>
      <c r="G20">
        <v>242</v>
      </c>
      <c r="H20">
        <v>389</v>
      </c>
      <c r="I20" s="6">
        <f t="shared" si="3"/>
        <v>62.210796915167101</v>
      </c>
      <c r="J20">
        <v>2660</v>
      </c>
      <c r="K20" s="3">
        <f t="shared" si="4"/>
        <v>6.8380462724935729</v>
      </c>
      <c r="L20">
        <v>6.8</v>
      </c>
      <c r="M20">
        <v>27</v>
      </c>
      <c r="N20">
        <v>12</v>
      </c>
      <c r="O20" s="4">
        <v>136.4</v>
      </c>
      <c r="P20">
        <v>51</v>
      </c>
      <c r="Q20">
        <v>-188</v>
      </c>
      <c r="R20" s="3">
        <f t="shared" ref="R20:R87" si="5">Q20/P20</f>
        <v>-3.6862745098039214</v>
      </c>
      <c r="S20">
        <v>2</v>
      </c>
    </row>
    <row r="21" spans="1:19" x14ac:dyDescent="0.2">
      <c r="A21">
        <v>2019</v>
      </c>
      <c r="B21" t="s">
        <v>735</v>
      </c>
      <c r="C21" t="s">
        <v>672</v>
      </c>
      <c r="D21" t="s">
        <v>630</v>
      </c>
      <c r="E21" t="s">
        <v>236</v>
      </c>
      <c r="F21">
        <v>12</v>
      </c>
      <c r="G21">
        <v>115</v>
      </c>
      <c r="H21">
        <v>203</v>
      </c>
      <c r="I21" s="6">
        <f t="shared" si="3"/>
        <v>56.650246305418719</v>
      </c>
      <c r="J21">
        <v>1137</v>
      </c>
      <c r="K21" s="3">
        <f t="shared" si="4"/>
        <v>5.6009852216748772</v>
      </c>
      <c r="L21">
        <v>3.8</v>
      </c>
      <c r="M21">
        <v>6</v>
      </c>
      <c r="N21">
        <v>11</v>
      </c>
      <c r="O21" s="4">
        <v>102.6</v>
      </c>
      <c r="P21">
        <v>100</v>
      </c>
      <c r="Q21">
        <v>427</v>
      </c>
      <c r="R21" s="3">
        <f t="shared" si="5"/>
        <v>4.2699999999999996</v>
      </c>
      <c r="S21">
        <v>4</v>
      </c>
    </row>
    <row r="22" spans="1:19" x14ac:dyDescent="0.2">
      <c r="A22">
        <v>2020</v>
      </c>
      <c r="B22" t="s">
        <v>629</v>
      </c>
      <c r="C22" t="s">
        <v>672</v>
      </c>
      <c r="D22" t="s">
        <v>630</v>
      </c>
      <c r="E22" t="s">
        <v>236</v>
      </c>
      <c r="F22">
        <v>5</v>
      </c>
      <c r="G22">
        <v>54</v>
      </c>
      <c r="H22">
        <v>123</v>
      </c>
      <c r="I22" s="6">
        <f t="shared" si="3"/>
        <v>43.902439024390247</v>
      </c>
      <c r="J22">
        <v>712</v>
      </c>
      <c r="K22" s="3">
        <f t="shared" si="4"/>
        <v>5.7886178861788622</v>
      </c>
      <c r="L22">
        <v>3.8</v>
      </c>
      <c r="M22">
        <v>1</v>
      </c>
      <c r="N22">
        <v>6</v>
      </c>
      <c r="O22" s="4">
        <v>85.5</v>
      </c>
      <c r="P22">
        <v>27</v>
      </c>
      <c r="Q22">
        <v>39</v>
      </c>
      <c r="R22" s="3">
        <f t="shared" si="5"/>
        <v>1.4444444444444444</v>
      </c>
      <c r="S22">
        <v>1</v>
      </c>
    </row>
    <row r="23" spans="1:19" x14ac:dyDescent="0.2">
      <c r="A23">
        <v>2014</v>
      </c>
      <c r="B23" t="s">
        <v>888</v>
      </c>
      <c r="C23" t="s">
        <v>672</v>
      </c>
      <c r="D23" t="s">
        <v>86</v>
      </c>
      <c r="E23" t="s">
        <v>236</v>
      </c>
      <c r="F23">
        <v>11</v>
      </c>
      <c r="G23">
        <v>224</v>
      </c>
      <c r="H23">
        <v>345</v>
      </c>
      <c r="I23" s="6">
        <f t="shared" si="3"/>
        <v>64.927536231884048</v>
      </c>
      <c r="J23">
        <v>2647</v>
      </c>
      <c r="K23" s="3">
        <f t="shared" si="4"/>
        <v>7.672463768115942</v>
      </c>
      <c r="L23">
        <v>7.9</v>
      </c>
      <c r="M23">
        <v>29</v>
      </c>
      <c r="N23">
        <v>11</v>
      </c>
      <c r="O23" s="4">
        <v>150.69999999999999</v>
      </c>
      <c r="P23">
        <v>34</v>
      </c>
      <c r="Q23">
        <v>-6</v>
      </c>
      <c r="R23" s="3">
        <f t="shared" si="5"/>
        <v>-0.17647058823529413</v>
      </c>
      <c r="S23">
        <v>2</v>
      </c>
    </row>
    <row r="24" spans="1:19" x14ac:dyDescent="0.2">
      <c r="A24">
        <v>2015</v>
      </c>
      <c r="B24" t="s">
        <v>888</v>
      </c>
      <c r="C24" t="s">
        <v>674</v>
      </c>
      <c r="D24" t="s">
        <v>86</v>
      </c>
      <c r="E24" t="s">
        <v>236</v>
      </c>
      <c r="F24">
        <v>12</v>
      </c>
      <c r="G24">
        <v>280</v>
      </c>
      <c r="H24">
        <v>449</v>
      </c>
      <c r="I24" s="6">
        <f t="shared" si="3"/>
        <v>62.360801781737194</v>
      </c>
      <c r="J24">
        <v>2969</v>
      </c>
      <c r="K24" s="3">
        <f t="shared" si="4"/>
        <v>6.6124721603563472</v>
      </c>
      <c r="L24">
        <v>5.8</v>
      </c>
      <c r="M24">
        <v>16</v>
      </c>
      <c r="N24">
        <v>15</v>
      </c>
      <c r="O24" s="4">
        <v>123</v>
      </c>
      <c r="P24">
        <v>33</v>
      </c>
      <c r="Q24">
        <v>-60</v>
      </c>
      <c r="R24" s="3">
        <f t="shared" si="5"/>
        <v>-1.8181818181818181</v>
      </c>
      <c r="S24">
        <v>1</v>
      </c>
    </row>
    <row r="25" spans="1:19" x14ac:dyDescent="0.2">
      <c r="A25">
        <v>2016</v>
      </c>
      <c r="B25" t="s">
        <v>766</v>
      </c>
      <c r="C25" t="s">
        <v>675</v>
      </c>
      <c r="D25" t="s">
        <v>86</v>
      </c>
      <c r="E25" t="s">
        <v>236</v>
      </c>
      <c r="F25">
        <v>10</v>
      </c>
      <c r="G25">
        <v>165</v>
      </c>
      <c r="H25">
        <v>311</v>
      </c>
      <c r="I25" s="6">
        <f t="shared" si="3"/>
        <v>53.054662379421224</v>
      </c>
      <c r="J25">
        <v>1772</v>
      </c>
      <c r="K25" s="3">
        <f t="shared" si="4"/>
        <v>5.697749196141479</v>
      </c>
      <c r="L25">
        <v>5</v>
      </c>
      <c r="M25">
        <v>9</v>
      </c>
      <c r="N25">
        <v>9</v>
      </c>
      <c r="O25" s="4">
        <v>104.7</v>
      </c>
      <c r="P25">
        <v>99</v>
      </c>
      <c r="Q25">
        <v>399</v>
      </c>
      <c r="R25" s="3">
        <f t="shared" si="5"/>
        <v>4.0303030303030303</v>
      </c>
      <c r="S25">
        <v>5</v>
      </c>
    </row>
    <row r="26" spans="1:19" x14ac:dyDescent="0.2">
      <c r="A26">
        <v>2017</v>
      </c>
      <c r="B26" t="s">
        <v>766</v>
      </c>
      <c r="C26" t="s">
        <v>673</v>
      </c>
      <c r="D26" t="s">
        <v>86</v>
      </c>
      <c r="E26" t="s">
        <v>236</v>
      </c>
      <c r="F26">
        <v>8</v>
      </c>
      <c r="G26">
        <v>143</v>
      </c>
      <c r="H26">
        <v>237</v>
      </c>
      <c r="I26" s="6">
        <f t="shared" si="3"/>
        <v>60.337552742616026</v>
      </c>
      <c r="J26">
        <v>2096</v>
      </c>
      <c r="K26" s="3">
        <f t="shared" si="4"/>
        <v>8.8438818565400847</v>
      </c>
      <c r="L26">
        <v>9.3000000000000007</v>
      </c>
      <c r="M26">
        <v>12</v>
      </c>
      <c r="N26">
        <v>3</v>
      </c>
      <c r="O26" s="4">
        <v>148.80000000000001</v>
      </c>
      <c r="P26">
        <v>47</v>
      </c>
      <c r="Q26">
        <v>197</v>
      </c>
      <c r="R26" s="3">
        <f t="shared" si="5"/>
        <v>4.1914893617021276</v>
      </c>
      <c r="S26">
        <v>4</v>
      </c>
    </row>
    <row r="27" spans="1:19" x14ac:dyDescent="0.2">
      <c r="A27">
        <v>2018</v>
      </c>
      <c r="B27" t="s">
        <v>766</v>
      </c>
      <c r="C27" t="s">
        <v>672</v>
      </c>
      <c r="D27" t="s">
        <v>86</v>
      </c>
      <c r="E27" t="s">
        <v>236</v>
      </c>
      <c r="F27">
        <v>14</v>
      </c>
      <c r="G27">
        <v>225</v>
      </c>
      <c r="H27">
        <v>407</v>
      </c>
      <c r="I27" s="6">
        <f t="shared" si="3"/>
        <v>55.282555282555279</v>
      </c>
      <c r="J27">
        <v>3131</v>
      </c>
      <c r="K27" s="3">
        <f t="shared" si="4"/>
        <v>7.6928746928746925</v>
      </c>
      <c r="L27">
        <v>7.7</v>
      </c>
      <c r="M27">
        <v>28</v>
      </c>
      <c r="N27">
        <v>12</v>
      </c>
      <c r="O27" s="4">
        <v>136.69999999999999</v>
      </c>
      <c r="P27">
        <v>55</v>
      </c>
      <c r="Q27">
        <v>161</v>
      </c>
      <c r="R27" s="3">
        <f t="shared" si="5"/>
        <v>2.9272727272727272</v>
      </c>
      <c r="S27">
        <v>7</v>
      </c>
    </row>
    <row r="28" spans="1:19" x14ac:dyDescent="0.2">
      <c r="A28">
        <v>2019</v>
      </c>
      <c r="B28" t="s">
        <v>651</v>
      </c>
      <c r="C28" t="s">
        <v>673</v>
      </c>
      <c r="D28" t="s">
        <v>86</v>
      </c>
      <c r="E28" t="s">
        <v>236</v>
      </c>
      <c r="F28">
        <v>13</v>
      </c>
      <c r="G28">
        <v>101</v>
      </c>
      <c r="H28">
        <v>172</v>
      </c>
      <c r="I28" s="6">
        <f t="shared" si="3"/>
        <v>58.720930232558146</v>
      </c>
      <c r="J28">
        <v>1193</v>
      </c>
      <c r="K28" s="3">
        <f t="shared" si="4"/>
        <v>6.9360465116279073</v>
      </c>
      <c r="L28">
        <v>7.3</v>
      </c>
      <c r="M28">
        <v>8</v>
      </c>
      <c r="N28">
        <v>2</v>
      </c>
      <c r="O28" s="4">
        <v>130</v>
      </c>
      <c r="P28">
        <v>25</v>
      </c>
      <c r="Q28">
        <v>64</v>
      </c>
      <c r="R28" s="3">
        <f t="shared" si="5"/>
        <v>2.56</v>
      </c>
      <c r="S28">
        <v>6</v>
      </c>
    </row>
    <row r="29" spans="1:19" x14ac:dyDescent="0.2">
      <c r="A29">
        <v>2020</v>
      </c>
      <c r="B29" t="s">
        <v>651</v>
      </c>
      <c r="C29" t="s">
        <v>672</v>
      </c>
      <c r="D29" t="s">
        <v>86</v>
      </c>
      <c r="E29" t="s">
        <v>236</v>
      </c>
      <c r="F29">
        <v>7</v>
      </c>
      <c r="G29">
        <v>96</v>
      </c>
      <c r="H29">
        <v>154</v>
      </c>
      <c r="I29" s="6">
        <f t="shared" si="3"/>
        <v>62.337662337662337</v>
      </c>
      <c r="J29">
        <v>1326</v>
      </c>
      <c r="K29" s="3">
        <f t="shared" si="4"/>
        <v>8.6103896103896105</v>
      </c>
      <c r="L29">
        <v>8.6</v>
      </c>
      <c r="M29">
        <v>7</v>
      </c>
      <c r="N29">
        <v>3</v>
      </c>
      <c r="O29" s="4">
        <v>145.80000000000001</v>
      </c>
      <c r="P29">
        <v>11</v>
      </c>
      <c r="Q29">
        <v>38</v>
      </c>
      <c r="R29" s="3">
        <f t="shared" si="5"/>
        <v>3.4545454545454546</v>
      </c>
      <c r="S29">
        <v>4</v>
      </c>
    </row>
    <row r="30" spans="1:19" x14ac:dyDescent="0.2">
      <c r="A30">
        <v>2014</v>
      </c>
      <c r="B30" t="s">
        <v>846</v>
      </c>
      <c r="C30" t="s">
        <v>673</v>
      </c>
      <c r="D30" t="s">
        <v>259</v>
      </c>
      <c r="E30" t="s">
        <v>236</v>
      </c>
      <c r="F30">
        <v>13</v>
      </c>
      <c r="G30">
        <v>243</v>
      </c>
      <c r="H30">
        <v>382</v>
      </c>
      <c r="I30" s="6">
        <f t="shared" si="3"/>
        <v>63.612565445026178</v>
      </c>
      <c r="J30">
        <v>3149</v>
      </c>
      <c r="K30" s="3">
        <f t="shared" si="4"/>
        <v>8.2434554973821985</v>
      </c>
      <c r="L30">
        <v>8.1</v>
      </c>
      <c r="M30">
        <v>27</v>
      </c>
      <c r="N30">
        <v>13</v>
      </c>
      <c r="O30" s="4">
        <v>149.4</v>
      </c>
      <c r="P30">
        <v>46</v>
      </c>
      <c r="Q30">
        <v>-51</v>
      </c>
      <c r="R30" s="3">
        <f t="shared" si="5"/>
        <v>-1.1086956521739131</v>
      </c>
      <c r="S30">
        <v>0</v>
      </c>
    </row>
    <row r="31" spans="1:19" x14ac:dyDescent="0.2">
      <c r="A31">
        <v>2015</v>
      </c>
      <c r="B31" t="s">
        <v>846</v>
      </c>
      <c r="C31" t="s">
        <v>672</v>
      </c>
      <c r="D31" t="s">
        <v>259</v>
      </c>
      <c r="E31" t="s">
        <v>236</v>
      </c>
      <c r="F31">
        <v>13</v>
      </c>
      <c r="G31">
        <v>324</v>
      </c>
      <c r="H31">
        <v>489</v>
      </c>
      <c r="I31" s="6">
        <f t="shared" si="3"/>
        <v>66.257668711656436</v>
      </c>
      <c r="J31">
        <v>3853</v>
      </c>
      <c r="K31" s="3">
        <f t="shared" si="4"/>
        <v>7.8793456032719833</v>
      </c>
      <c r="L31">
        <v>7.9</v>
      </c>
      <c r="M31">
        <v>25</v>
      </c>
      <c r="N31">
        <v>11</v>
      </c>
      <c r="O31" s="4">
        <v>144.80000000000001</v>
      </c>
      <c r="P31">
        <v>63</v>
      </c>
      <c r="Q31">
        <v>38</v>
      </c>
      <c r="R31" s="3">
        <f t="shared" si="5"/>
        <v>0.60317460317460314</v>
      </c>
      <c r="S31">
        <v>3</v>
      </c>
    </row>
    <row r="32" spans="1:19" x14ac:dyDescent="0.2">
      <c r="A32">
        <v>2016</v>
      </c>
      <c r="B32" t="s">
        <v>846</v>
      </c>
      <c r="C32" t="s">
        <v>674</v>
      </c>
      <c r="D32" t="s">
        <v>259</v>
      </c>
      <c r="E32" t="s">
        <v>236</v>
      </c>
      <c r="F32">
        <v>13</v>
      </c>
      <c r="G32">
        <v>278</v>
      </c>
      <c r="H32">
        <v>465</v>
      </c>
      <c r="I32" s="6">
        <f t="shared" si="3"/>
        <v>59.784946236559144</v>
      </c>
      <c r="J32">
        <v>3540</v>
      </c>
      <c r="K32" s="3">
        <f t="shared" si="4"/>
        <v>7.612903225806452</v>
      </c>
      <c r="L32">
        <v>7.1</v>
      </c>
      <c r="M32">
        <v>23</v>
      </c>
      <c r="N32">
        <v>16</v>
      </c>
      <c r="O32" s="4">
        <v>133.19999999999999</v>
      </c>
      <c r="P32">
        <v>68</v>
      </c>
      <c r="Q32">
        <v>-21</v>
      </c>
      <c r="R32" s="3">
        <f t="shared" si="5"/>
        <v>-0.30882352941176472</v>
      </c>
      <c r="S32">
        <v>1</v>
      </c>
    </row>
    <row r="33" spans="1:19" x14ac:dyDescent="0.2">
      <c r="A33">
        <v>2017</v>
      </c>
      <c r="B33" t="s">
        <v>813</v>
      </c>
      <c r="C33" t="s">
        <v>674</v>
      </c>
      <c r="D33" t="s">
        <v>259</v>
      </c>
      <c r="E33" t="s">
        <v>236</v>
      </c>
      <c r="F33">
        <v>13</v>
      </c>
      <c r="G33">
        <v>249</v>
      </c>
      <c r="H33">
        <v>446</v>
      </c>
      <c r="I33" s="6">
        <f t="shared" si="3"/>
        <v>55.82959641255605</v>
      </c>
      <c r="J33">
        <v>3237</v>
      </c>
      <c r="K33" s="3">
        <f t="shared" si="4"/>
        <v>7.2578475336322867</v>
      </c>
      <c r="L33">
        <v>6.8</v>
      </c>
      <c r="M33">
        <v>27</v>
      </c>
      <c r="N33">
        <v>17</v>
      </c>
      <c r="O33" s="4">
        <v>129.1</v>
      </c>
      <c r="P33">
        <v>88</v>
      </c>
      <c r="Q33">
        <v>93</v>
      </c>
      <c r="R33" s="3">
        <f t="shared" si="5"/>
        <v>1.0568181818181819</v>
      </c>
      <c r="S33">
        <v>3</v>
      </c>
    </row>
    <row r="34" spans="1:19" x14ac:dyDescent="0.2">
      <c r="A34">
        <v>2018</v>
      </c>
      <c r="B34" t="s">
        <v>983</v>
      </c>
      <c r="C34" t="s">
        <v>673</v>
      </c>
      <c r="D34" t="s">
        <v>259</v>
      </c>
      <c r="E34" t="s">
        <v>236</v>
      </c>
      <c r="F34">
        <v>11</v>
      </c>
      <c r="G34">
        <v>76</v>
      </c>
      <c r="H34">
        <v>147</v>
      </c>
      <c r="I34" s="6">
        <f t="shared" si="3"/>
        <v>51.700680272108848</v>
      </c>
      <c r="J34">
        <v>625</v>
      </c>
      <c r="K34" s="3">
        <f t="shared" si="4"/>
        <v>4.2517006802721085</v>
      </c>
      <c r="L34">
        <v>3</v>
      </c>
      <c r="M34">
        <v>2</v>
      </c>
      <c r="N34">
        <v>5</v>
      </c>
      <c r="O34" s="4">
        <v>85.1</v>
      </c>
      <c r="P34">
        <v>64</v>
      </c>
      <c r="Q34">
        <v>123</v>
      </c>
      <c r="R34" s="3">
        <f t="shared" si="5"/>
        <v>1.921875</v>
      </c>
      <c r="S34">
        <v>1</v>
      </c>
    </row>
    <row r="35" spans="1:19" x14ac:dyDescent="0.2">
      <c r="A35">
        <v>2019</v>
      </c>
      <c r="B35" t="s">
        <v>984</v>
      </c>
      <c r="C35" t="s">
        <v>674</v>
      </c>
      <c r="D35" t="s">
        <v>259</v>
      </c>
      <c r="E35" t="s">
        <v>236</v>
      </c>
      <c r="F35">
        <v>10</v>
      </c>
      <c r="G35">
        <v>190</v>
      </c>
      <c r="H35">
        <v>294</v>
      </c>
      <c r="I35" s="6">
        <f t="shared" si="3"/>
        <v>64.625850340136054</v>
      </c>
      <c r="J35">
        <v>2312</v>
      </c>
      <c r="K35" s="3">
        <f t="shared" si="4"/>
        <v>7.8639455782312924</v>
      </c>
      <c r="L35">
        <v>7.4</v>
      </c>
      <c r="M35">
        <v>14</v>
      </c>
      <c r="N35">
        <v>9</v>
      </c>
      <c r="O35" s="4">
        <v>140.30000000000001</v>
      </c>
      <c r="P35">
        <v>35</v>
      </c>
      <c r="Q35">
        <v>-39</v>
      </c>
      <c r="R35" s="3">
        <f t="shared" si="5"/>
        <v>-1.1142857142857143</v>
      </c>
      <c r="S35">
        <v>0</v>
      </c>
    </row>
    <row r="36" spans="1:19" x14ac:dyDescent="0.2">
      <c r="A36">
        <v>2020</v>
      </c>
      <c r="B36" t="s">
        <v>579</v>
      </c>
      <c r="C36" t="s">
        <v>675</v>
      </c>
      <c r="D36" t="s">
        <v>259</v>
      </c>
      <c r="E36" t="s">
        <v>236</v>
      </c>
      <c r="F36">
        <v>5</v>
      </c>
      <c r="G36">
        <v>63</v>
      </c>
      <c r="H36">
        <v>99</v>
      </c>
      <c r="I36" s="6">
        <f t="shared" si="3"/>
        <v>63.636363636363633</v>
      </c>
      <c r="J36">
        <v>714</v>
      </c>
      <c r="K36" s="3">
        <f t="shared" si="4"/>
        <v>7.2121212121212119</v>
      </c>
      <c r="L36">
        <v>7.1</v>
      </c>
      <c r="M36">
        <v>4</v>
      </c>
      <c r="N36">
        <v>2</v>
      </c>
      <c r="O36" s="4">
        <v>133.5</v>
      </c>
      <c r="P36">
        <v>14</v>
      </c>
      <c r="Q36">
        <v>-14</v>
      </c>
      <c r="R36" s="3">
        <f t="shared" si="5"/>
        <v>-1</v>
      </c>
      <c r="S36">
        <v>1</v>
      </c>
    </row>
    <row r="37" spans="1:19" x14ac:dyDescent="0.2">
      <c r="A37">
        <v>2014</v>
      </c>
      <c r="B37" t="s">
        <v>907</v>
      </c>
      <c r="C37" t="s">
        <v>675</v>
      </c>
      <c r="D37" t="s">
        <v>578</v>
      </c>
      <c r="E37" t="s">
        <v>236</v>
      </c>
      <c r="F37">
        <v>10</v>
      </c>
      <c r="G37">
        <v>105</v>
      </c>
      <c r="H37">
        <v>184</v>
      </c>
      <c r="I37" s="6">
        <f t="shared" si="3"/>
        <v>57.065217391304344</v>
      </c>
      <c r="J37">
        <v>1297</v>
      </c>
      <c r="K37" s="3">
        <f t="shared" si="4"/>
        <v>7.0489130434782608</v>
      </c>
      <c r="L37">
        <v>6.6</v>
      </c>
      <c r="M37">
        <v>9</v>
      </c>
      <c r="N37">
        <v>6</v>
      </c>
      <c r="O37" s="4">
        <v>125.9</v>
      </c>
      <c r="P37">
        <v>133</v>
      </c>
      <c r="Q37">
        <v>562</v>
      </c>
      <c r="R37" s="3">
        <f t="shared" si="5"/>
        <v>4.2255639097744364</v>
      </c>
      <c r="S37">
        <v>4</v>
      </c>
    </row>
    <row r="38" spans="1:19" x14ac:dyDescent="0.2">
      <c r="A38">
        <v>2015</v>
      </c>
      <c r="B38" t="s">
        <v>787</v>
      </c>
      <c r="C38" t="s">
        <v>673</v>
      </c>
      <c r="D38" t="s">
        <v>578</v>
      </c>
      <c r="E38" t="s">
        <v>236</v>
      </c>
      <c r="F38">
        <v>12</v>
      </c>
      <c r="G38">
        <v>209</v>
      </c>
      <c r="H38">
        <v>344</v>
      </c>
      <c r="I38" s="6">
        <f t="shared" si="3"/>
        <v>60.755813953488371</v>
      </c>
      <c r="J38">
        <v>2275</v>
      </c>
      <c r="K38" s="3">
        <f t="shared" si="4"/>
        <v>6.6133720930232558</v>
      </c>
      <c r="L38">
        <v>6.1</v>
      </c>
      <c r="M38">
        <v>16</v>
      </c>
      <c r="N38">
        <v>11</v>
      </c>
      <c r="O38" s="4">
        <v>125.3</v>
      </c>
      <c r="P38">
        <v>52</v>
      </c>
      <c r="Q38">
        <v>51</v>
      </c>
      <c r="R38" s="3">
        <f t="shared" si="5"/>
        <v>0.98076923076923073</v>
      </c>
      <c r="S38">
        <v>1</v>
      </c>
    </row>
    <row r="39" spans="1:19" x14ac:dyDescent="0.2">
      <c r="A39">
        <v>2016</v>
      </c>
      <c r="B39" t="s">
        <v>787</v>
      </c>
      <c r="C39" t="s">
        <v>672</v>
      </c>
      <c r="D39" t="s">
        <v>578</v>
      </c>
      <c r="E39" t="s">
        <v>236</v>
      </c>
      <c r="F39">
        <v>10</v>
      </c>
      <c r="G39">
        <v>219</v>
      </c>
      <c r="H39">
        <v>372</v>
      </c>
      <c r="I39" s="6">
        <f t="shared" si="3"/>
        <v>58.870967741935488</v>
      </c>
      <c r="J39">
        <v>2694</v>
      </c>
      <c r="K39" s="3">
        <f t="shared" si="4"/>
        <v>7.241935483870968</v>
      </c>
      <c r="L39">
        <v>7.4</v>
      </c>
      <c r="M39">
        <v>18</v>
      </c>
      <c r="N39">
        <v>7</v>
      </c>
      <c r="O39" s="4">
        <v>131.9</v>
      </c>
      <c r="P39">
        <v>63</v>
      </c>
      <c r="Q39">
        <v>223</v>
      </c>
      <c r="R39" s="3">
        <f t="shared" si="5"/>
        <v>3.5396825396825395</v>
      </c>
      <c r="S39">
        <v>2</v>
      </c>
    </row>
    <row r="40" spans="1:19" x14ac:dyDescent="0.2">
      <c r="A40">
        <v>2017</v>
      </c>
      <c r="B40" t="s">
        <v>787</v>
      </c>
      <c r="C40" t="s">
        <v>674</v>
      </c>
      <c r="D40" t="s">
        <v>578</v>
      </c>
      <c r="E40" t="s">
        <v>236</v>
      </c>
      <c r="F40">
        <v>12</v>
      </c>
      <c r="G40">
        <v>245</v>
      </c>
      <c r="H40">
        <v>409</v>
      </c>
      <c r="I40" s="6">
        <f t="shared" si="3"/>
        <v>59.902200488997558</v>
      </c>
      <c r="J40">
        <v>2890</v>
      </c>
      <c r="K40" s="3">
        <f t="shared" si="4"/>
        <v>7.0660146699266502</v>
      </c>
      <c r="L40">
        <v>6.3</v>
      </c>
      <c r="M40">
        <v>19</v>
      </c>
      <c r="N40">
        <v>15</v>
      </c>
      <c r="O40" s="4">
        <v>127.3</v>
      </c>
      <c r="P40">
        <v>40</v>
      </c>
      <c r="Q40">
        <v>-47</v>
      </c>
      <c r="R40" s="3">
        <f t="shared" si="5"/>
        <v>-1.175</v>
      </c>
      <c r="S40">
        <v>1</v>
      </c>
    </row>
    <row r="41" spans="1:19" x14ac:dyDescent="0.2">
      <c r="A41">
        <v>2018</v>
      </c>
      <c r="B41" t="s">
        <v>776</v>
      </c>
      <c r="C41" t="s">
        <v>674</v>
      </c>
      <c r="D41" t="s">
        <v>578</v>
      </c>
      <c r="E41" t="s">
        <v>236</v>
      </c>
      <c r="F41">
        <v>12</v>
      </c>
      <c r="G41">
        <v>171</v>
      </c>
      <c r="H41">
        <v>265</v>
      </c>
      <c r="I41" s="6">
        <f t="shared" si="3"/>
        <v>64.528301886792448</v>
      </c>
      <c r="J41">
        <v>1887</v>
      </c>
      <c r="K41" s="3">
        <f t="shared" si="4"/>
        <v>7.120754716981132</v>
      </c>
      <c r="L41">
        <v>7.4</v>
      </c>
      <c r="M41">
        <v>11</v>
      </c>
      <c r="N41">
        <v>3</v>
      </c>
      <c r="O41" s="4">
        <v>135.80000000000001</v>
      </c>
      <c r="P41">
        <v>66</v>
      </c>
      <c r="Q41">
        <v>48</v>
      </c>
      <c r="R41" s="3">
        <f t="shared" si="5"/>
        <v>0.72727272727272729</v>
      </c>
      <c r="S41">
        <v>1</v>
      </c>
    </row>
    <row r="42" spans="1:19" x14ac:dyDescent="0.2">
      <c r="A42">
        <v>2019</v>
      </c>
      <c r="B42" t="s">
        <v>691</v>
      </c>
      <c r="C42" t="s">
        <v>674</v>
      </c>
      <c r="D42" t="s">
        <v>578</v>
      </c>
      <c r="E42" t="s">
        <v>236</v>
      </c>
      <c r="F42">
        <v>12</v>
      </c>
      <c r="G42">
        <v>266</v>
      </c>
      <c r="H42">
        <v>401</v>
      </c>
      <c r="I42" s="6">
        <f t="shared" si="3"/>
        <v>66.334164588528679</v>
      </c>
      <c r="J42">
        <v>3169</v>
      </c>
      <c r="K42" s="3">
        <f t="shared" si="4"/>
        <v>7.9027431421446384</v>
      </c>
      <c r="L42">
        <v>7.9</v>
      </c>
      <c r="M42">
        <v>24</v>
      </c>
      <c r="N42">
        <v>11</v>
      </c>
      <c r="O42" s="4">
        <v>147</v>
      </c>
      <c r="P42">
        <v>118</v>
      </c>
      <c r="Q42">
        <v>428</v>
      </c>
      <c r="R42" s="3">
        <f t="shared" si="5"/>
        <v>3.6271186440677967</v>
      </c>
      <c r="S42">
        <v>8</v>
      </c>
    </row>
    <row r="43" spans="1:19" x14ac:dyDescent="0.2">
      <c r="A43">
        <v>2020</v>
      </c>
      <c r="B43" t="s">
        <v>577</v>
      </c>
      <c r="C43" t="s">
        <v>672</v>
      </c>
      <c r="D43" t="s">
        <v>578</v>
      </c>
      <c r="E43" t="s">
        <v>236</v>
      </c>
      <c r="F43">
        <v>6</v>
      </c>
      <c r="G43">
        <v>126</v>
      </c>
      <c r="H43">
        <v>198</v>
      </c>
      <c r="I43" s="6">
        <f t="shared" si="3"/>
        <v>63.636363636363633</v>
      </c>
      <c r="J43">
        <v>1662</v>
      </c>
      <c r="K43" s="3">
        <f t="shared" si="4"/>
        <v>8.3939393939393945</v>
      </c>
      <c r="L43">
        <v>8.1999999999999993</v>
      </c>
      <c r="M43">
        <v>12</v>
      </c>
      <c r="N43">
        <v>6</v>
      </c>
      <c r="O43" s="4">
        <v>148.1</v>
      </c>
      <c r="P43">
        <v>87</v>
      </c>
      <c r="Q43">
        <v>206</v>
      </c>
      <c r="R43" s="3">
        <f t="shared" si="5"/>
        <v>2.367816091954023</v>
      </c>
      <c r="S43">
        <v>8</v>
      </c>
    </row>
    <row r="44" spans="1:19" x14ac:dyDescent="0.2">
      <c r="A44">
        <v>2014</v>
      </c>
      <c r="B44" t="s">
        <v>912</v>
      </c>
      <c r="C44" t="s">
        <v>673</v>
      </c>
      <c r="D44" t="s">
        <v>557</v>
      </c>
      <c r="E44" t="s">
        <v>236</v>
      </c>
      <c r="F44">
        <v>11</v>
      </c>
      <c r="G44">
        <v>228</v>
      </c>
      <c r="H44">
        <v>400</v>
      </c>
      <c r="I44" s="6">
        <f t="shared" si="3"/>
        <v>56.999999999999993</v>
      </c>
      <c r="J44">
        <v>2466</v>
      </c>
      <c r="K44" s="3">
        <f t="shared" si="4"/>
        <v>6.165</v>
      </c>
      <c r="L44">
        <v>5.0999999999999996</v>
      </c>
      <c r="M44">
        <v>14</v>
      </c>
      <c r="N44">
        <v>16</v>
      </c>
      <c r="O44" s="4">
        <v>112.3</v>
      </c>
      <c r="P44">
        <v>59</v>
      </c>
      <c r="Q44">
        <v>148</v>
      </c>
      <c r="R44" s="3">
        <f t="shared" si="5"/>
        <v>2.5084745762711864</v>
      </c>
      <c r="S44">
        <v>2</v>
      </c>
    </row>
    <row r="45" spans="1:19" x14ac:dyDescent="0.2">
      <c r="A45">
        <v>2015</v>
      </c>
      <c r="B45" t="s">
        <v>912</v>
      </c>
      <c r="C45" t="s">
        <v>672</v>
      </c>
      <c r="D45" t="s">
        <v>557</v>
      </c>
      <c r="E45" t="s">
        <v>236</v>
      </c>
      <c r="F45">
        <v>9</v>
      </c>
      <c r="G45">
        <v>81</v>
      </c>
      <c r="H45">
        <v>176</v>
      </c>
      <c r="I45" s="6">
        <f t="shared" si="3"/>
        <v>46.022727272727273</v>
      </c>
      <c r="J45">
        <v>901</v>
      </c>
      <c r="K45" s="3">
        <f t="shared" si="4"/>
        <v>5.1193181818181817</v>
      </c>
      <c r="L45">
        <v>4.9000000000000004</v>
      </c>
      <c r="M45">
        <v>7</v>
      </c>
      <c r="N45">
        <v>4</v>
      </c>
      <c r="O45" s="4">
        <v>97.6</v>
      </c>
      <c r="P45">
        <v>39</v>
      </c>
      <c r="Q45">
        <v>122</v>
      </c>
      <c r="R45" s="3">
        <f t="shared" si="5"/>
        <v>3.1282051282051282</v>
      </c>
      <c r="S45">
        <v>0</v>
      </c>
    </row>
    <row r="46" spans="1:19" x14ac:dyDescent="0.2">
      <c r="A46">
        <v>2016</v>
      </c>
      <c r="B46" t="s">
        <v>1041</v>
      </c>
      <c r="C46" t="s">
        <v>672</v>
      </c>
      <c r="D46" t="s">
        <v>557</v>
      </c>
      <c r="E46" t="s">
        <v>236</v>
      </c>
      <c r="F46">
        <v>11</v>
      </c>
      <c r="G46">
        <v>72</v>
      </c>
      <c r="H46">
        <v>146</v>
      </c>
      <c r="I46" s="6">
        <f t="shared" si="3"/>
        <v>49.315068493150683</v>
      </c>
      <c r="J46">
        <v>868</v>
      </c>
      <c r="K46" s="3">
        <f t="shared" si="4"/>
        <v>5.9452054794520546</v>
      </c>
      <c r="L46">
        <v>5.6</v>
      </c>
      <c r="M46">
        <v>4</v>
      </c>
      <c r="N46">
        <v>3</v>
      </c>
      <c r="O46" s="4">
        <v>104.2</v>
      </c>
      <c r="P46">
        <v>34</v>
      </c>
      <c r="Q46">
        <v>133</v>
      </c>
      <c r="R46" s="3">
        <f t="shared" si="5"/>
        <v>3.9117647058823528</v>
      </c>
      <c r="S46">
        <v>0</v>
      </c>
    </row>
    <row r="47" spans="1:19" x14ac:dyDescent="0.2">
      <c r="A47">
        <v>2017</v>
      </c>
      <c r="B47" t="s">
        <v>795</v>
      </c>
      <c r="C47" t="s">
        <v>672</v>
      </c>
      <c r="D47" t="s">
        <v>557</v>
      </c>
      <c r="E47" t="s">
        <v>236</v>
      </c>
      <c r="F47">
        <v>11</v>
      </c>
      <c r="G47">
        <v>88</v>
      </c>
      <c r="H47">
        <v>182</v>
      </c>
      <c r="I47" s="6">
        <f t="shared" si="3"/>
        <v>48.35164835164835</v>
      </c>
      <c r="J47">
        <v>1133</v>
      </c>
      <c r="K47" s="3">
        <f t="shared" si="4"/>
        <v>6.2252747252747254</v>
      </c>
      <c r="L47">
        <v>3.7</v>
      </c>
      <c r="M47">
        <v>4</v>
      </c>
      <c r="N47">
        <v>12</v>
      </c>
      <c r="O47" s="4">
        <v>94.7</v>
      </c>
      <c r="P47">
        <v>103</v>
      </c>
      <c r="Q47">
        <v>238</v>
      </c>
      <c r="R47" s="3">
        <f t="shared" si="5"/>
        <v>2.3106796116504853</v>
      </c>
      <c r="S47">
        <v>1</v>
      </c>
    </row>
    <row r="48" spans="1:19" x14ac:dyDescent="0.2">
      <c r="A48">
        <v>2018</v>
      </c>
      <c r="B48" t="s">
        <v>753</v>
      </c>
      <c r="C48" t="s">
        <v>673</v>
      </c>
      <c r="D48" t="s">
        <v>557</v>
      </c>
      <c r="E48" t="s">
        <v>236</v>
      </c>
      <c r="F48">
        <v>12</v>
      </c>
      <c r="G48">
        <v>229</v>
      </c>
      <c r="H48">
        <v>390</v>
      </c>
      <c r="I48" s="6">
        <f t="shared" si="3"/>
        <v>58.717948717948723</v>
      </c>
      <c r="J48">
        <v>2339</v>
      </c>
      <c r="K48" s="3">
        <f t="shared" si="4"/>
        <v>5.9974358974358974</v>
      </c>
      <c r="L48">
        <v>5.5</v>
      </c>
      <c r="M48">
        <v>11</v>
      </c>
      <c r="N48">
        <v>9</v>
      </c>
      <c r="O48" s="4">
        <v>113.8</v>
      </c>
      <c r="P48">
        <v>163</v>
      </c>
      <c r="Q48">
        <v>503</v>
      </c>
      <c r="R48" s="3">
        <f t="shared" si="5"/>
        <v>3.0858895705521472</v>
      </c>
      <c r="S48">
        <v>7</v>
      </c>
    </row>
    <row r="49" spans="1:19" x14ac:dyDescent="0.2">
      <c r="A49">
        <v>2019</v>
      </c>
      <c r="B49" t="s">
        <v>556</v>
      </c>
      <c r="C49" t="s">
        <v>672</v>
      </c>
      <c r="D49" t="s">
        <v>557</v>
      </c>
      <c r="E49" t="s">
        <v>236</v>
      </c>
      <c r="F49">
        <v>13</v>
      </c>
      <c r="G49">
        <v>217</v>
      </c>
      <c r="H49">
        <v>313</v>
      </c>
      <c r="I49" s="6">
        <f t="shared" si="3"/>
        <v>69.329073482428115</v>
      </c>
      <c r="J49">
        <v>2625</v>
      </c>
      <c r="K49" s="3">
        <f t="shared" si="4"/>
        <v>8.3865814696485614</v>
      </c>
      <c r="L49">
        <v>9.4</v>
      </c>
      <c r="M49">
        <v>20</v>
      </c>
      <c r="N49">
        <v>2</v>
      </c>
      <c r="O49" s="4">
        <v>159.6</v>
      </c>
      <c r="P49">
        <v>168</v>
      </c>
      <c r="Q49">
        <v>707</v>
      </c>
      <c r="R49" s="3">
        <f t="shared" si="5"/>
        <v>4.208333333333333</v>
      </c>
      <c r="S49">
        <v>6</v>
      </c>
    </row>
    <row r="50" spans="1:19" x14ac:dyDescent="0.2">
      <c r="A50">
        <v>2020</v>
      </c>
      <c r="B50" t="s">
        <v>556</v>
      </c>
      <c r="C50" t="s">
        <v>674</v>
      </c>
      <c r="D50" t="s">
        <v>557</v>
      </c>
      <c r="E50" t="s">
        <v>236</v>
      </c>
      <c r="F50">
        <v>4</v>
      </c>
      <c r="G50">
        <v>83</v>
      </c>
      <c r="H50">
        <v>113</v>
      </c>
      <c r="I50" s="6">
        <f t="shared" si="3"/>
        <v>73.451327433628322</v>
      </c>
      <c r="J50">
        <v>1181</v>
      </c>
      <c r="K50" s="3">
        <f t="shared" si="4"/>
        <v>10.451327433628318</v>
      </c>
      <c r="L50">
        <v>11.8</v>
      </c>
      <c r="M50">
        <v>12</v>
      </c>
      <c r="N50">
        <v>2</v>
      </c>
      <c r="O50" s="4">
        <v>192.7</v>
      </c>
      <c r="P50">
        <v>44</v>
      </c>
      <c r="Q50">
        <v>240</v>
      </c>
      <c r="R50" s="3">
        <f t="shared" si="5"/>
        <v>5.4545454545454541</v>
      </c>
      <c r="S50">
        <v>4</v>
      </c>
    </row>
    <row r="51" spans="1:19" x14ac:dyDescent="0.2">
      <c r="A51">
        <v>2014</v>
      </c>
      <c r="B51" t="s">
        <v>892</v>
      </c>
      <c r="C51" t="s">
        <v>674</v>
      </c>
      <c r="D51" t="s">
        <v>350</v>
      </c>
      <c r="E51" t="s">
        <v>236</v>
      </c>
      <c r="F51">
        <v>10</v>
      </c>
      <c r="G51">
        <v>241</v>
      </c>
      <c r="H51">
        <v>436</v>
      </c>
      <c r="I51" s="6">
        <f t="shared" si="3"/>
        <v>55.27522935779816</v>
      </c>
      <c r="J51">
        <v>3345</v>
      </c>
      <c r="K51" s="3">
        <f t="shared" si="4"/>
        <v>7.6720183486238529</v>
      </c>
      <c r="L51">
        <v>7.7</v>
      </c>
      <c r="M51">
        <v>23</v>
      </c>
      <c r="N51">
        <v>10</v>
      </c>
      <c r="O51" s="4">
        <v>132.5</v>
      </c>
      <c r="P51">
        <v>41</v>
      </c>
      <c r="Q51">
        <v>-85</v>
      </c>
      <c r="R51" s="3">
        <f t="shared" si="5"/>
        <v>-2.0731707317073171</v>
      </c>
      <c r="S51">
        <v>0</v>
      </c>
    </row>
    <row r="52" spans="1:19" x14ac:dyDescent="0.2">
      <c r="A52">
        <v>2015</v>
      </c>
      <c r="B52" t="s">
        <v>892</v>
      </c>
      <c r="C52" t="s">
        <v>674</v>
      </c>
      <c r="D52" t="s">
        <v>350</v>
      </c>
      <c r="E52" t="s">
        <v>236</v>
      </c>
      <c r="F52">
        <v>12</v>
      </c>
      <c r="G52">
        <v>266</v>
      </c>
      <c r="H52">
        <v>472</v>
      </c>
      <c r="I52" s="6">
        <f t="shared" si="3"/>
        <v>56.355932203389834</v>
      </c>
      <c r="J52">
        <v>2919</v>
      </c>
      <c r="K52" s="3">
        <f t="shared" si="4"/>
        <v>6.1843220338983054</v>
      </c>
      <c r="L52">
        <v>5.6</v>
      </c>
      <c r="M52">
        <v>16</v>
      </c>
      <c r="N52">
        <v>13</v>
      </c>
      <c r="O52" s="4">
        <v>114</v>
      </c>
      <c r="P52">
        <v>63</v>
      </c>
      <c r="Q52">
        <v>53</v>
      </c>
      <c r="R52" s="3">
        <f t="shared" si="5"/>
        <v>0.84126984126984128</v>
      </c>
      <c r="S52">
        <v>1</v>
      </c>
    </row>
    <row r="53" spans="1:19" x14ac:dyDescent="0.2">
      <c r="A53">
        <v>2014</v>
      </c>
      <c r="B53" t="s">
        <v>904</v>
      </c>
      <c r="C53" t="s">
        <v>674</v>
      </c>
      <c r="D53" t="s">
        <v>78</v>
      </c>
      <c r="E53" t="s">
        <v>236</v>
      </c>
      <c r="F53">
        <v>12</v>
      </c>
      <c r="G53">
        <v>222</v>
      </c>
      <c r="H53">
        <v>458</v>
      </c>
      <c r="I53" s="6">
        <f t="shared" si="3"/>
        <v>48.471615720524021</v>
      </c>
      <c r="J53">
        <v>3280</v>
      </c>
      <c r="K53" s="3">
        <f t="shared" si="4"/>
        <v>7.1615720524017465</v>
      </c>
      <c r="L53">
        <v>7.3</v>
      </c>
      <c r="M53">
        <v>23</v>
      </c>
      <c r="N53">
        <v>9</v>
      </c>
      <c r="O53" s="4">
        <v>121.3</v>
      </c>
      <c r="P53">
        <v>157</v>
      </c>
      <c r="Q53">
        <v>324</v>
      </c>
      <c r="R53" s="3">
        <f t="shared" si="5"/>
        <v>2.0636942675159236</v>
      </c>
      <c r="S53">
        <v>6</v>
      </c>
    </row>
    <row r="54" spans="1:19" x14ac:dyDescent="0.2">
      <c r="A54">
        <v>2015</v>
      </c>
      <c r="B54" t="s">
        <v>891</v>
      </c>
      <c r="C54" t="s">
        <v>675</v>
      </c>
      <c r="D54" t="s">
        <v>78</v>
      </c>
      <c r="E54" t="s">
        <v>236</v>
      </c>
      <c r="F54">
        <v>11</v>
      </c>
      <c r="G54">
        <v>98</v>
      </c>
      <c r="H54">
        <v>220</v>
      </c>
      <c r="I54" s="6">
        <f t="shared" si="3"/>
        <v>44.545454545454547</v>
      </c>
      <c r="J54">
        <v>1409</v>
      </c>
      <c r="K54" s="3">
        <f t="shared" si="4"/>
        <v>6.4045454545454543</v>
      </c>
      <c r="L54">
        <v>4.5</v>
      </c>
      <c r="M54">
        <v>8</v>
      </c>
      <c r="N54">
        <v>13</v>
      </c>
      <c r="O54" s="4">
        <v>98.5</v>
      </c>
      <c r="P54">
        <v>39</v>
      </c>
      <c r="Q54">
        <v>-70</v>
      </c>
      <c r="R54" s="3">
        <f t="shared" si="5"/>
        <v>-1.7948717948717949</v>
      </c>
      <c r="S54">
        <v>0</v>
      </c>
    </row>
    <row r="55" spans="1:19" x14ac:dyDescent="0.2">
      <c r="A55">
        <v>2016</v>
      </c>
      <c r="B55" t="s">
        <v>747</v>
      </c>
      <c r="C55" t="s">
        <v>673</v>
      </c>
      <c r="D55" t="s">
        <v>78</v>
      </c>
      <c r="E55" t="s">
        <v>236</v>
      </c>
      <c r="F55">
        <v>7</v>
      </c>
      <c r="G55">
        <v>115</v>
      </c>
      <c r="H55">
        <v>179</v>
      </c>
      <c r="I55" s="6">
        <f t="shared" si="3"/>
        <v>64.245810055865931</v>
      </c>
      <c r="J55">
        <v>1537</v>
      </c>
      <c r="K55" s="3">
        <f t="shared" si="4"/>
        <v>8.5865921787709496</v>
      </c>
      <c r="L55">
        <v>10.199999999999999</v>
      </c>
      <c r="M55">
        <v>17</v>
      </c>
      <c r="N55">
        <v>1</v>
      </c>
      <c r="O55" s="4">
        <v>166.6</v>
      </c>
      <c r="P55">
        <v>84</v>
      </c>
      <c r="Q55">
        <v>202</v>
      </c>
      <c r="R55" s="3">
        <f t="shared" si="5"/>
        <v>2.4047619047619047</v>
      </c>
      <c r="S55">
        <v>2</v>
      </c>
    </row>
    <row r="56" spans="1:19" x14ac:dyDescent="0.2">
      <c r="A56">
        <v>2017</v>
      </c>
      <c r="B56" t="s">
        <v>747</v>
      </c>
      <c r="C56" t="s">
        <v>672</v>
      </c>
      <c r="D56" t="s">
        <v>78</v>
      </c>
      <c r="E56" t="s">
        <v>236</v>
      </c>
      <c r="F56">
        <v>9</v>
      </c>
      <c r="G56">
        <v>152</v>
      </c>
      <c r="H56">
        <v>270</v>
      </c>
      <c r="I56" s="6">
        <f>G56/H56*100</f>
        <v>56.296296296296298</v>
      </c>
      <c r="J56">
        <v>2032</v>
      </c>
      <c r="K56" s="3">
        <f t="shared" si="4"/>
        <v>7.5259259259259261</v>
      </c>
      <c r="L56">
        <v>7.8</v>
      </c>
      <c r="M56">
        <v>19</v>
      </c>
      <c r="N56">
        <v>7</v>
      </c>
      <c r="O56" s="4">
        <v>137.6</v>
      </c>
      <c r="P56">
        <v>73</v>
      </c>
      <c r="Q56">
        <v>135</v>
      </c>
      <c r="R56" s="3">
        <f t="shared" si="5"/>
        <v>1.8493150684931507</v>
      </c>
      <c r="S56">
        <v>3</v>
      </c>
    </row>
    <row r="57" spans="1:19" x14ac:dyDescent="0.2">
      <c r="A57">
        <v>2018</v>
      </c>
      <c r="B57" t="s">
        <v>747</v>
      </c>
      <c r="C57" t="s">
        <v>674</v>
      </c>
      <c r="D57" t="s">
        <v>78</v>
      </c>
      <c r="E57" t="s">
        <v>236</v>
      </c>
      <c r="F57">
        <v>12</v>
      </c>
      <c r="G57">
        <v>226</v>
      </c>
      <c r="H57">
        <v>371</v>
      </c>
      <c r="I57" s="6">
        <f>G57/H57*100</f>
        <v>60.916442048517517</v>
      </c>
      <c r="J57">
        <v>2547</v>
      </c>
      <c r="K57" s="3">
        <f t="shared" si="4"/>
        <v>6.8652291105121295</v>
      </c>
      <c r="L57">
        <v>7.2</v>
      </c>
      <c r="M57">
        <v>17</v>
      </c>
      <c r="N57">
        <v>5</v>
      </c>
      <c r="O57" s="4">
        <v>131</v>
      </c>
      <c r="P57">
        <v>92</v>
      </c>
      <c r="Q57">
        <v>214</v>
      </c>
      <c r="R57" s="3">
        <f t="shared" si="5"/>
        <v>2.3260869565217392</v>
      </c>
      <c r="S57">
        <v>7</v>
      </c>
    </row>
    <row r="58" spans="1:19" x14ac:dyDescent="0.2">
      <c r="A58">
        <v>2019</v>
      </c>
      <c r="B58" t="s">
        <v>697</v>
      </c>
      <c r="C58" t="s">
        <v>675</v>
      </c>
      <c r="D58" t="s">
        <v>78</v>
      </c>
      <c r="E58" t="s">
        <v>236</v>
      </c>
      <c r="F58">
        <v>14</v>
      </c>
      <c r="G58">
        <v>175</v>
      </c>
      <c r="H58">
        <v>316</v>
      </c>
      <c r="I58" s="6">
        <f>G58/H58*100</f>
        <v>55.379746835443036</v>
      </c>
      <c r="J58">
        <v>2411</v>
      </c>
      <c r="K58" s="3">
        <f t="shared" si="4"/>
        <v>7.6297468354430382</v>
      </c>
      <c r="L58">
        <v>7.2</v>
      </c>
      <c r="M58">
        <v>11</v>
      </c>
      <c r="N58">
        <v>8</v>
      </c>
      <c r="O58" s="4">
        <v>125.9</v>
      </c>
      <c r="P58">
        <v>88</v>
      </c>
      <c r="Q58">
        <v>72</v>
      </c>
      <c r="R58" s="3">
        <f t="shared" si="5"/>
        <v>0.81818181818181823</v>
      </c>
      <c r="S58">
        <v>3</v>
      </c>
    </row>
    <row r="59" spans="1:19" x14ac:dyDescent="0.2">
      <c r="A59">
        <v>2020</v>
      </c>
      <c r="B59" t="s">
        <v>1042</v>
      </c>
      <c r="C59" t="s">
        <v>673</v>
      </c>
      <c r="D59" t="s">
        <v>78</v>
      </c>
      <c r="E59" t="s">
        <v>236</v>
      </c>
      <c r="F59">
        <v>2</v>
      </c>
      <c r="G59">
        <v>23</v>
      </c>
      <c r="H59">
        <v>49</v>
      </c>
      <c r="I59" s="6">
        <f>G59/H59*100</f>
        <v>46.938775510204081</v>
      </c>
      <c r="J59">
        <v>328</v>
      </c>
      <c r="K59" s="3">
        <f t="shared" si="4"/>
        <v>6.6938775510204085</v>
      </c>
      <c r="L59">
        <v>7.4</v>
      </c>
      <c r="M59">
        <v>4</v>
      </c>
      <c r="N59">
        <v>1</v>
      </c>
      <c r="O59" s="4">
        <v>126</v>
      </c>
      <c r="P59">
        <v>7</v>
      </c>
      <c r="Q59">
        <v>1</v>
      </c>
      <c r="R59" s="3">
        <f t="shared" si="5"/>
        <v>0.14285714285714285</v>
      </c>
      <c r="S59">
        <v>0</v>
      </c>
    </row>
    <row r="60" spans="1:19" x14ac:dyDescent="0.2">
      <c r="A60">
        <v>2014</v>
      </c>
      <c r="B60" t="s">
        <v>933</v>
      </c>
      <c r="C60" t="s">
        <v>673</v>
      </c>
      <c r="D60" t="s">
        <v>128</v>
      </c>
      <c r="E60" t="s">
        <v>236</v>
      </c>
      <c r="F60">
        <v>14</v>
      </c>
      <c r="G60">
        <v>194</v>
      </c>
      <c r="H60">
        <v>326</v>
      </c>
      <c r="I60" s="6">
        <f t="shared" ref="I60:I80" si="6">G60/H60*100</f>
        <v>59.509202453987733</v>
      </c>
      <c r="J60">
        <v>2322</v>
      </c>
      <c r="K60" s="3">
        <f t="shared" si="4"/>
        <v>7.1226993865030677</v>
      </c>
      <c r="L60">
        <v>8</v>
      </c>
      <c r="M60">
        <v>18</v>
      </c>
      <c r="N60">
        <v>2</v>
      </c>
      <c r="O60" s="4">
        <v>136.30000000000001</v>
      </c>
      <c r="P60">
        <v>159</v>
      </c>
      <c r="Q60">
        <v>900</v>
      </c>
      <c r="R60" s="3">
        <f t="shared" si="5"/>
        <v>5.6603773584905657</v>
      </c>
      <c r="S60">
        <v>8</v>
      </c>
    </row>
    <row r="61" spans="1:19" x14ac:dyDescent="0.2">
      <c r="A61">
        <v>2015</v>
      </c>
      <c r="B61" t="s">
        <v>933</v>
      </c>
      <c r="C61" t="s">
        <v>672</v>
      </c>
      <c r="D61" t="s">
        <v>128</v>
      </c>
      <c r="E61" t="s">
        <v>236</v>
      </c>
      <c r="F61">
        <v>9</v>
      </c>
      <c r="G61">
        <v>164</v>
      </c>
      <c r="H61">
        <v>257</v>
      </c>
      <c r="I61" s="6">
        <f t="shared" si="6"/>
        <v>63.813229571984429</v>
      </c>
      <c r="J61">
        <v>1962</v>
      </c>
      <c r="K61" s="3">
        <f t="shared" si="4"/>
        <v>7.6342412451361872</v>
      </c>
      <c r="L61">
        <v>8</v>
      </c>
      <c r="M61">
        <v>14</v>
      </c>
      <c r="N61">
        <v>4</v>
      </c>
      <c r="O61" s="4">
        <v>142.80000000000001</v>
      </c>
      <c r="P61">
        <v>104</v>
      </c>
      <c r="Q61">
        <v>252</v>
      </c>
      <c r="R61" s="3">
        <f t="shared" si="5"/>
        <v>2.4230769230769229</v>
      </c>
      <c r="S61">
        <v>1</v>
      </c>
    </row>
    <row r="62" spans="1:19" x14ac:dyDescent="0.2">
      <c r="A62">
        <v>2016</v>
      </c>
      <c r="B62" t="s">
        <v>1043</v>
      </c>
      <c r="C62" t="s">
        <v>674</v>
      </c>
      <c r="D62" t="s">
        <v>128</v>
      </c>
      <c r="E62" t="s">
        <v>236</v>
      </c>
      <c r="F62">
        <v>7</v>
      </c>
      <c r="G62">
        <v>105</v>
      </c>
      <c r="H62">
        <v>175</v>
      </c>
      <c r="I62" s="6">
        <f t="shared" si="6"/>
        <v>60</v>
      </c>
      <c r="J62">
        <v>1213</v>
      </c>
      <c r="K62" s="3">
        <f t="shared" si="4"/>
        <v>6.9314285714285715</v>
      </c>
      <c r="L62">
        <v>6.6</v>
      </c>
      <c r="M62">
        <v>8</v>
      </c>
      <c r="N62">
        <v>5</v>
      </c>
      <c r="O62" s="4">
        <v>127.6</v>
      </c>
      <c r="P62">
        <v>82</v>
      </c>
      <c r="Q62">
        <v>558</v>
      </c>
      <c r="R62" s="3">
        <f t="shared" si="5"/>
        <v>6.8048780487804876</v>
      </c>
      <c r="S62">
        <v>7</v>
      </c>
    </row>
    <row r="63" spans="1:19" x14ac:dyDescent="0.2">
      <c r="A63">
        <v>2017</v>
      </c>
      <c r="B63" t="s">
        <v>779</v>
      </c>
      <c r="C63" t="s">
        <v>675</v>
      </c>
      <c r="D63" t="s">
        <v>128</v>
      </c>
      <c r="E63" t="s">
        <v>236</v>
      </c>
      <c r="F63">
        <v>12</v>
      </c>
      <c r="G63">
        <v>152</v>
      </c>
      <c r="H63">
        <v>265</v>
      </c>
      <c r="I63" s="6">
        <f t="shared" si="6"/>
        <v>57.358490566037737</v>
      </c>
      <c r="J63">
        <v>1674</v>
      </c>
      <c r="K63" s="3">
        <f t="shared" si="4"/>
        <v>6.3169811320754716</v>
      </c>
      <c r="L63">
        <v>6.7</v>
      </c>
      <c r="M63">
        <v>16</v>
      </c>
      <c r="N63">
        <v>5</v>
      </c>
      <c r="O63" s="4">
        <v>126.6</v>
      </c>
      <c r="P63">
        <v>143</v>
      </c>
      <c r="Q63">
        <v>473</v>
      </c>
      <c r="R63" s="3">
        <f t="shared" si="5"/>
        <v>3.3076923076923075</v>
      </c>
      <c r="S63">
        <v>5</v>
      </c>
    </row>
    <row r="64" spans="1:19" x14ac:dyDescent="0.2">
      <c r="A64">
        <v>2018</v>
      </c>
      <c r="B64" t="s">
        <v>779</v>
      </c>
      <c r="C64" t="s">
        <v>673</v>
      </c>
      <c r="D64" t="s">
        <v>128</v>
      </c>
      <c r="E64" t="s">
        <v>236</v>
      </c>
      <c r="F64">
        <v>14</v>
      </c>
      <c r="G64">
        <v>234</v>
      </c>
      <c r="H64">
        <v>397</v>
      </c>
      <c r="I64" s="6">
        <f t="shared" si="6"/>
        <v>58.942065491183882</v>
      </c>
      <c r="J64">
        <v>2175</v>
      </c>
      <c r="K64" s="3">
        <f t="shared" si="4"/>
        <v>5.4785894206549122</v>
      </c>
      <c r="L64">
        <v>5.0999999999999996</v>
      </c>
      <c r="M64">
        <v>15</v>
      </c>
      <c r="N64">
        <v>10</v>
      </c>
      <c r="O64" s="4">
        <v>112.4</v>
      </c>
      <c r="P64">
        <v>194</v>
      </c>
      <c r="Q64">
        <v>531</v>
      </c>
      <c r="R64" s="3">
        <f t="shared" si="5"/>
        <v>2.7371134020618557</v>
      </c>
      <c r="S64">
        <v>6</v>
      </c>
    </row>
    <row r="65" spans="1:19" x14ac:dyDescent="0.2">
      <c r="A65">
        <v>2019</v>
      </c>
      <c r="B65" t="s">
        <v>611</v>
      </c>
      <c r="C65" t="s">
        <v>674</v>
      </c>
      <c r="D65" t="s">
        <v>128</v>
      </c>
      <c r="E65" t="s">
        <v>236</v>
      </c>
      <c r="F65">
        <v>9</v>
      </c>
      <c r="G65">
        <v>166</v>
      </c>
      <c r="H65">
        <v>287</v>
      </c>
      <c r="I65" s="6">
        <f t="shared" si="6"/>
        <v>57.839721254355403</v>
      </c>
      <c r="J65">
        <v>2130</v>
      </c>
      <c r="K65" s="3">
        <f t="shared" si="4"/>
        <v>7.4216027874564459</v>
      </c>
      <c r="L65">
        <v>6.7</v>
      </c>
      <c r="M65">
        <v>7</v>
      </c>
      <c r="N65">
        <v>8</v>
      </c>
      <c r="O65" s="4">
        <v>122.7</v>
      </c>
      <c r="P65">
        <v>34</v>
      </c>
      <c r="Q65">
        <v>-111</v>
      </c>
      <c r="R65" s="3">
        <f t="shared" si="5"/>
        <v>-3.2647058823529411</v>
      </c>
      <c r="S65">
        <v>1</v>
      </c>
    </row>
    <row r="66" spans="1:19" x14ac:dyDescent="0.2">
      <c r="A66">
        <v>2020</v>
      </c>
      <c r="B66" t="s">
        <v>611</v>
      </c>
      <c r="C66" t="s">
        <v>674</v>
      </c>
      <c r="D66" t="s">
        <v>128</v>
      </c>
      <c r="E66" t="s">
        <v>236</v>
      </c>
      <c r="F66">
        <v>6</v>
      </c>
      <c r="G66">
        <v>123</v>
      </c>
      <c r="H66">
        <v>212</v>
      </c>
      <c r="I66" s="6">
        <f t="shared" si="6"/>
        <v>58.018867924528308</v>
      </c>
      <c r="J66">
        <v>1365</v>
      </c>
      <c r="K66" s="3">
        <f t="shared" si="4"/>
        <v>6.4386792452830193</v>
      </c>
      <c r="L66">
        <v>7</v>
      </c>
      <c r="M66">
        <v>10</v>
      </c>
      <c r="N66">
        <v>2</v>
      </c>
      <c r="O66" s="4">
        <v>125.8</v>
      </c>
      <c r="P66">
        <v>20</v>
      </c>
      <c r="Q66">
        <v>-59</v>
      </c>
      <c r="R66" s="3">
        <f t="shared" si="5"/>
        <v>-2.95</v>
      </c>
      <c r="S66">
        <v>0</v>
      </c>
    </row>
    <row r="67" spans="1:19" x14ac:dyDescent="0.2">
      <c r="A67">
        <v>2014</v>
      </c>
      <c r="B67" t="s">
        <v>914</v>
      </c>
      <c r="C67" t="s">
        <v>673</v>
      </c>
      <c r="D67" t="s">
        <v>682</v>
      </c>
      <c r="E67" t="s">
        <v>236</v>
      </c>
      <c r="F67">
        <v>10</v>
      </c>
      <c r="G67">
        <v>98</v>
      </c>
      <c r="H67">
        <v>202</v>
      </c>
      <c r="I67" s="6">
        <f t="shared" si="6"/>
        <v>48.514851485148512</v>
      </c>
      <c r="J67">
        <v>1236</v>
      </c>
      <c r="K67" s="3">
        <f t="shared" si="4"/>
        <v>6.1188118811881189</v>
      </c>
      <c r="L67">
        <v>5.3</v>
      </c>
      <c r="M67">
        <v>3</v>
      </c>
      <c r="N67">
        <v>5</v>
      </c>
      <c r="O67" s="4">
        <v>99.9</v>
      </c>
      <c r="P67">
        <v>65</v>
      </c>
      <c r="Q67">
        <v>264</v>
      </c>
      <c r="R67" s="3">
        <f t="shared" si="5"/>
        <v>4.0615384615384613</v>
      </c>
      <c r="S67">
        <v>3</v>
      </c>
    </row>
    <row r="68" spans="1:19" x14ac:dyDescent="0.2">
      <c r="A68">
        <v>2015</v>
      </c>
      <c r="B68" t="s">
        <v>871</v>
      </c>
      <c r="C68" t="s">
        <v>674</v>
      </c>
      <c r="D68" t="s">
        <v>682</v>
      </c>
      <c r="E68" t="s">
        <v>236</v>
      </c>
      <c r="F68">
        <v>10</v>
      </c>
      <c r="G68">
        <v>158</v>
      </c>
      <c r="H68">
        <v>248</v>
      </c>
      <c r="I68" s="6">
        <f t="shared" si="6"/>
        <v>63.70967741935484</v>
      </c>
      <c r="J68">
        <v>1807</v>
      </c>
      <c r="K68" s="3">
        <f t="shared" si="4"/>
        <v>7.286290322580645</v>
      </c>
      <c r="L68">
        <v>7</v>
      </c>
      <c r="M68">
        <v>10</v>
      </c>
      <c r="N68">
        <v>6</v>
      </c>
      <c r="O68" s="4">
        <v>133.4</v>
      </c>
      <c r="P68">
        <v>93</v>
      </c>
      <c r="Q68">
        <v>177</v>
      </c>
      <c r="R68" s="3">
        <f t="shared" si="5"/>
        <v>1.903225806451613</v>
      </c>
      <c r="S68">
        <v>1</v>
      </c>
    </row>
    <row r="69" spans="1:19" x14ac:dyDescent="0.2">
      <c r="A69">
        <v>2016</v>
      </c>
      <c r="B69" t="s">
        <v>1044</v>
      </c>
      <c r="C69" t="s">
        <v>674</v>
      </c>
      <c r="D69" t="s">
        <v>682</v>
      </c>
      <c r="E69" t="s">
        <v>236</v>
      </c>
      <c r="F69">
        <v>10</v>
      </c>
      <c r="G69">
        <v>161</v>
      </c>
      <c r="H69">
        <v>297</v>
      </c>
      <c r="I69" s="6">
        <f t="shared" si="6"/>
        <v>54.208754208754208</v>
      </c>
      <c r="J69">
        <v>1895</v>
      </c>
      <c r="K69" s="3">
        <f t="shared" si="4"/>
        <v>6.3804713804713806</v>
      </c>
      <c r="L69">
        <v>6.1</v>
      </c>
      <c r="M69">
        <v>14</v>
      </c>
      <c r="N69">
        <v>8</v>
      </c>
      <c r="O69" s="4">
        <v>119</v>
      </c>
      <c r="P69">
        <v>95</v>
      </c>
      <c r="Q69">
        <v>406</v>
      </c>
      <c r="R69" s="3">
        <f t="shared" si="5"/>
        <v>4.2736842105263158</v>
      </c>
      <c r="S69">
        <v>3</v>
      </c>
    </row>
    <row r="70" spans="1:19" x14ac:dyDescent="0.2">
      <c r="A70">
        <v>2017</v>
      </c>
      <c r="B70" t="s">
        <v>681</v>
      </c>
      <c r="C70" t="s">
        <v>673</v>
      </c>
      <c r="D70" t="s">
        <v>682</v>
      </c>
      <c r="E70" t="s">
        <v>236</v>
      </c>
      <c r="F70">
        <v>13</v>
      </c>
      <c r="G70">
        <v>161</v>
      </c>
      <c r="H70">
        <v>292</v>
      </c>
      <c r="I70" s="6">
        <f t="shared" si="6"/>
        <v>55.136986301369859</v>
      </c>
      <c r="J70">
        <v>2203</v>
      </c>
      <c r="K70" s="3">
        <f t="shared" si="4"/>
        <v>7.5445205479452051</v>
      </c>
      <c r="L70">
        <v>7.6</v>
      </c>
      <c r="M70">
        <v>17</v>
      </c>
      <c r="N70">
        <v>7</v>
      </c>
      <c r="O70" s="4">
        <v>132.9</v>
      </c>
      <c r="P70">
        <v>137</v>
      </c>
      <c r="Q70">
        <v>907</v>
      </c>
      <c r="R70" s="3">
        <f t="shared" si="5"/>
        <v>6.6204379562043796</v>
      </c>
      <c r="S70">
        <v>21</v>
      </c>
    </row>
    <row r="71" spans="1:19" x14ac:dyDescent="0.2">
      <c r="A71">
        <v>2018</v>
      </c>
      <c r="B71" t="s">
        <v>681</v>
      </c>
      <c r="C71" t="s">
        <v>672</v>
      </c>
      <c r="D71" t="s">
        <v>682</v>
      </c>
      <c r="E71" t="s">
        <v>236</v>
      </c>
      <c r="F71">
        <v>13</v>
      </c>
      <c r="G71">
        <v>164</v>
      </c>
      <c r="H71">
        <v>274</v>
      </c>
      <c r="I71" s="6">
        <f t="shared" si="6"/>
        <v>59.854014598540154</v>
      </c>
      <c r="J71">
        <v>2434</v>
      </c>
      <c r="K71" s="3">
        <f t="shared" si="4"/>
        <v>8.8832116788321169</v>
      </c>
      <c r="L71">
        <v>9.1999999999999993</v>
      </c>
      <c r="M71">
        <v>23</v>
      </c>
      <c r="N71">
        <v>8</v>
      </c>
      <c r="O71" s="4">
        <v>156.30000000000001</v>
      </c>
      <c r="P71">
        <v>134</v>
      </c>
      <c r="Q71">
        <v>860</v>
      </c>
      <c r="R71" s="3">
        <f t="shared" si="5"/>
        <v>6.4179104477611943</v>
      </c>
      <c r="S71">
        <v>15</v>
      </c>
    </row>
    <row r="72" spans="1:19" x14ac:dyDescent="0.2">
      <c r="A72">
        <v>2019</v>
      </c>
      <c r="B72" t="s">
        <v>681</v>
      </c>
      <c r="C72" t="s">
        <v>674</v>
      </c>
      <c r="D72" t="s">
        <v>682</v>
      </c>
      <c r="E72" t="s">
        <v>236</v>
      </c>
      <c r="F72">
        <v>13</v>
      </c>
      <c r="G72">
        <v>200</v>
      </c>
      <c r="H72">
        <v>328</v>
      </c>
      <c r="I72" s="6">
        <f t="shared" si="6"/>
        <v>60.975609756097562</v>
      </c>
      <c r="J72">
        <v>2820</v>
      </c>
      <c r="K72" s="3">
        <f t="shared" si="4"/>
        <v>8.5975609756097562</v>
      </c>
      <c r="L72">
        <v>9.1</v>
      </c>
      <c r="M72">
        <v>20</v>
      </c>
      <c r="N72">
        <v>5</v>
      </c>
      <c r="O72" s="4">
        <v>150.30000000000001</v>
      </c>
      <c r="P72">
        <v>154</v>
      </c>
      <c r="Q72">
        <v>867</v>
      </c>
      <c r="R72" s="3">
        <f t="shared" si="5"/>
        <v>5.6298701298701301</v>
      </c>
      <c r="S72">
        <v>13</v>
      </c>
    </row>
    <row r="73" spans="1:19" x14ac:dyDescent="0.2">
      <c r="A73">
        <v>2020</v>
      </c>
      <c r="B73" t="s">
        <v>1045</v>
      </c>
      <c r="C73" t="s">
        <v>675</v>
      </c>
      <c r="D73" t="s">
        <v>682</v>
      </c>
      <c r="E73" t="s">
        <v>236</v>
      </c>
      <c r="F73">
        <v>3</v>
      </c>
      <c r="G73">
        <v>30</v>
      </c>
      <c r="H73">
        <v>44</v>
      </c>
      <c r="I73" s="6">
        <f t="shared" si="6"/>
        <v>68.181818181818173</v>
      </c>
      <c r="J73">
        <v>386</v>
      </c>
      <c r="K73" s="3">
        <f t="shared" si="4"/>
        <v>8.7727272727272734</v>
      </c>
      <c r="L73">
        <v>10.1</v>
      </c>
      <c r="M73">
        <v>3</v>
      </c>
      <c r="N73">
        <v>0</v>
      </c>
      <c r="O73" s="4">
        <v>164.4</v>
      </c>
      <c r="P73">
        <v>14</v>
      </c>
      <c r="Q73">
        <v>17</v>
      </c>
      <c r="R73" s="3">
        <f t="shared" si="5"/>
        <v>1.2142857142857142</v>
      </c>
      <c r="S73">
        <v>0</v>
      </c>
    </row>
    <row r="74" spans="1:19" x14ac:dyDescent="0.2">
      <c r="A74">
        <v>2014</v>
      </c>
      <c r="B74" t="s">
        <v>492</v>
      </c>
      <c r="C74" t="s">
        <v>673</v>
      </c>
      <c r="D74" t="s">
        <v>168</v>
      </c>
      <c r="E74" t="s">
        <v>236</v>
      </c>
      <c r="F74">
        <v>12</v>
      </c>
      <c r="G74">
        <v>185</v>
      </c>
      <c r="H74">
        <v>296</v>
      </c>
      <c r="I74" s="6">
        <f t="shared" si="6"/>
        <v>62.5</v>
      </c>
      <c r="J74">
        <v>2263</v>
      </c>
      <c r="K74" s="3">
        <f t="shared" ref="K74:K87" si="7">J74/H74</f>
        <v>7.6452702702702702</v>
      </c>
      <c r="L74">
        <v>7.7</v>
      </c>
      <c r="M74">
        <v>19</v>
      </c>
      <c r="N74">
        <v>8</v>
      </c>
      <c r="O74" s="4">
        <v>142.5</v>
      </c>
      <c r="P74">
        <v>52</v>
      </c>
      <c r="Q74">
        <v>78</v>
      </c>
      <c r="R74" s="3">
        <f t="shared" si="5"/>
        <v>1.5</v>
      </c>
      <c r="S74">
        <v>3</v>
      </c>
    </row>
    <row r="75" spans="1:19" x14ac:dyDescent="0.2">
      <c r="A75">
        <v>2015</v>
      </c>
      <c r="B75" t="s">
        <v>867</v>
      </c>
      <c r="C75" t="s">
        <v>674</v>
      </c>
      <c r="D75" t="s">
        <v>168</v>
      </c>
      <c r="E75" t="s">
        <v>236</v>
      </c>
      <c r="F75">
        <v>12</v>
      </c>
      <c r="G75">
        <v>226</v>
      </c>
      <c r="H75">
        <v>403</v>
      </c>
      <c r="I75" s="6">
        <f t="shared" si="6"/>
        <v>56.079404466501238</v>
      </c>
      <c r="J75">
        <v>2965</v>
      </c>
      <c r="K75" s="3">
        <f t="shared" si="7"/>
        <v>7.3573200992555829</v>
      </c>
      <c r="L75">
        <v>7.4</v>
      </c>
      <c r="M75">
        <v>23</v>
      </c>
      <c r="N75">
        <v>10</v>
      </c>
      <c r="O75" s="4">
        <v>131.80000000000001</v>
      </c>
      <c r="P75">
        <v>27</v>
      </c>
      <c r="Q75">
        <v>-4</v>
      </c>
      <c r="R75" s="3">
        <f t="shared" si="5"/>
        <v>-0.14814814814814814</v>
      </c>
      <c r="S75">
        <v>1</v>
      </c>
    </row>
    <row r="76" spans="1:19" x14ac:dyDescent="0.2">
      <c r="A76">
        <v>2016</v>
      </c>
      <c r="B76" t="s">
        <v>492</v>
      </c>
      <c r="C76" t="s">
        <v>672</v>
      </c>
      <c r="D76" t="s">
        <v>168</v>
      </c>
      <c r="E76" t="s">
        <v>236</v>
      </c>
      <c r="F76">
        <v>13</v>
      </c>
      <c r="G76">
        <v>289</v>
      </c>
      <c r="H76">
        <v>418</v>
      </c>
      <c r="I76" s="6">
        <f t="shared" si="6"/>
        <v>69.138755980861248</v>
      </c>
      <c r="J76">
        <v>4129</v>
      </c>
      <c r="K76" s="3">
        <f t="shared" si="7"/>
        <v>9.8779904306220097</v>
      </c>
      <c r="L76">
        <v>11.1</v>
      </c>
      <c r="M76">
        <v>45</v>
      </c>
      <c r="N76">
        <v>9</v>
      </c>
      <c r="O76" s="4">
        <v>183.3</v>
      </c>
      <c r="P76">
        <v>37</v>
      </c>
      <c r="Q76">
        <v>-40</v>
      </c>
      <c r="R76" s="3">
        <f t="shared" si="5"/>
        <v>-1.0810810810810811</v>
      </c>
      <c r="S76">
        <v>0</v>
      </c>
    </row>
    <row r="77" spans="1:19" x14ac:dyDescent="0.2">
      <c r="A77">
        <v>2017</v>
      </c>
      <c r="B77" t="s">
        <v>492</v>
      </c>
      <c r="C77" t="s">
        <v>674</v>
      </c>
      <c r="D77" t="s">
        <v>168</v>
      </c>
      <c r="E77" t="s">
        <v>236</v>
      </c>
      <c r="F77">
        <v>14</v>
      </c>
      <c r="G77">
        <v>264</v>
      </c>
      <c r="H77">
        <v>411</v>
      </c>
      <c r="I77" s="6">
        <f t="shared" si="6"/>
        <v>64.233576642335763</v>
      </c>
      <c r="J77">
        <v>3882</v>
      </c>
      <c r="K77" s="3">
        <f t="shared" si="7"/>
        <v>9.445255474452555</v>
      </c>
      <c r="L77">
        <v>9.9</v>
      </c>
      <c r="M77">
        <v>28</v>
      </c>
      <c r="N77">
        <v>8</v>
      </c>
      <c r="O77" s="4">
        <v>162.19999999999999</v>
      </c>
      <c r="P77">
        <v>51</v>
      </c>
      <c r="Q77">
        <v>34</v>
      </c>
      <c r="R77" s="3">
        <f t="shared" si="5"/>
        <v>0.66666666666666663</v>
      </c>
      <c r="S77">
        <v>1</v>
      </c>
    </row>
    <row r="78" spans="1:19" x14ac:dyDescent="0.2">
      <c r="A78">
        <v>2018</v>
      </c>
      <c r="B78" t="s">
        <v>777</v>
      </c>
      <c r="C78" t="s">
        <v>673</v>
      </c>
      <c r="D78" t="s">
        <v>168</v>
      </c>
      <c r="E78" t="s">
        <v>236</v>
      </c>
      <c r="F78">
        <v>11</v>
      </c>
      <c r="G78">
        <v>146</v>
      </c>
      <c r="H78">
        <v>265</v>
      </c>
      <c r="I78" s="6">
        <f t="shared" si="6"/>
        <v>55.094339622641506</v>
      </c>
      <c r="J78">
        <v>1837</v>
      </c>
      <c r="K78" s="3">
        <f t="shared" si="7"/>
        <v>6.9320754716981128</v>
      </c>
      <c r="L78">
        <v>7.1</v>
      </c>
      <c r="M78">
        <v>18</v>
      </c>
      <c r="N78">
        <v>7</v>
      </c>
      <c r="O78" s="4">
        <v>130.5</v>
      </c>
      <c r="P78">
        <v>23</v>
      </c>
      <c r="Q78">
        <v>44</v>
      </c>
      <c r="R78" s="3">
        <f t="shared" si="5"/>
        <v>1.9130434782608696</v>
      </c>
      <c r="S78">
        <v>0</v>
      </c>
    </row>
    <row r="79" spans="1:19" x14ac:dyDescent="0.2">
      <c r="A79">
        <v>2019</v>
      </c>
      <c r="B79" t="s">
        <v>1046</v>
      </c>
      <c r="C79" t="s">
        <v>674</v>
      </c>
      <c r="D79" t="s">
        <v>168</v>
      </c>
      <c r="E79" t="s">
        <v>236</v>
      </c>
      <c r="F79">
        <v>6</v>
      </c>
      <c r="G79">
        <v>79</v>
      </c>
      <c r="H79">
        <v>122</v>
      </c>
      <c r="I79" s="6">
        <f t="shared" si="6"/>
        <v>64.754098360655746</v>
      </c>
      <c r="J79">
        <v>1099</v>
      </c>
      <c r="K79" s="3">
        <f t="shared" si="7"/>
        <v>9.0081967213114762</v>
      </c>
      <c r="L79">
        <v>9.6</v>
      </c>
      <c r="M79">
        <v>8</v>
      </c>
      <c r="N79">
        <v>2</v>
      </c>
      <c r="O79" s="4">
        <v>158.80000000000001</v>
      </c>
      <c r="P79">
        <v>63</v>
      </c>
      <c r="Q79">
        <v>332</v>
      </c>
      <c r="R79" s="3">
        <f t="shared" si="5"/>
        <v>5.2698412698412698</v>
      </c>
      <c r="S79">
        <v>4</v>
      </c>
    </row>
    <row r="80" spans="1:19" x14ac:dyDescent="0.2">
      <c r="A80">
        <v>2020</v>
      </c>
      <c r="B80" t="s">
        <v>777</v>
      </c>
      <c r="C80" t="s">
        <v>674</v>
      </c>
      <c r="D80" t="s">
        <v>168</v>
      </c>
      <c r="E80" t="s">
        <v>236</v>
      </c>
      <c r="F80">
        <v>4</v>
      </c>
      <c r="G80">
        <v>88</v>
      </c>
      <c r="H80">
        <v>129</v>
      </c>
      <c r="I80" s="6">
        <f t="shared" si="6"/>
        <v>68.217054263565885</v>
      </c>
      <c r="J80">
        <v>1106</v>
      </c>
      <c r="K80" s="3">
        <f t="shared" si="7"/>
        <v>8.5736434108527124</v>
      </c>
      <c r="L80">
        <v>9.3000000000000007</v>
      </c>
      <c r="M80">
        <v>9</v>
      </c>
      <c r="N80">
        <v>2</v>
      </c>
      <c r="O80" s="4">
        <v>160.19999999999999</v>
      </c>
      <c r="P80">
        <v>25</v>
      </c>
      <c r="Q80">
        <v>53</v>
      </c>
      <c r="R80" s="3">
        <f t="shared" si="5"/>
        <v>2.12</v>
      </c>
      <c r="S80">
        <v>0</v>
      </c>
    </row>
    <row r="81" spans="1:19" x14ac:dyDescent="0.2">
      <c r="A81">
        <v>2014</v>
      </c>
      <c r="B81" t="s">
        <v>833</v>
      </c>
      <c r="C81" t="s">
        <v>673</v>
      </c>
      <c r="D81" t="s">
        <v>209</v>
      </c>
      <c r="E81" t="s">
        <v>236</v>
      </c>
      <c r="F81">
        <v>13</v>
      </c>
      <c r="G81">
        <v>250</v>
      </c>
      <c r="H81">
        <v>368</v>
      </c>
      <c r="I81" s="6">
        <f t="shared" ref="I81:I87" si="8">G81/H81*100</f>
        <v>67.934782608695656</v>
      </c>
      <c r="J81">
        <v>3443</v>
      </c>
      <c r="K81" s="3">
        <f t="shared" si="7"/>
        <v>9.3559782608695645</v>
      </c>
      <c r="L81">
        <v>9.5</v>
      </c>
      <c r="M81">
        <v>26</v>
      </c>
      <c r="N81">
        <v>10</v>
      </c>
      <c r="O81" s="4">
        <v>164.4</v>
      </c>
      <c r="P81">
        <v>78</v>
      </c>
      <c r="Q81">
        <v>264</v>
      </c>
      <c r="R81" s="3">
        <f t="shared" si="5"/>
        <v>3.3846153846153846</v>
      </c>
      <c r="S81">
        <v>3</v>
      </c>
    </row>
    <row r="82" spans="1:19" x14ac:dyDescent="0.2">
      <c r="A82">
        <v>2015</v>
      </c>
      <c r="B82" t="s">
        <v>833</v>
      </c>
      <c r="C82" t="s">
        <v>672</v>
      </c>
      <c r="D82" t="s">
        <v>209</v>
      </c>
      <c r="E82" t="s">
        <v>236</v>
      </c>
      <c r="F82">
        <v>13</v>
      </c>
      <c r="G82">
        <v>262</v>
      </c>
      <c r="H82">
        <v>391</v>
      </c>
      <c r="I82" s="6">
        <f t="shared" si="8"/>
        <v>67.007672634271103</v>
      </c>
      <c r="J82">
        <v>3522</v>
      </c>
      <c r="K82" s="3">
        <f t="shared" si="7"/>
        <v>9.0076726342710991</v>
      </c>
      <c r="L82">
        <v>9.5</v>
      </c>
      <c r="M82">
        <v>29</v>
      </c>
      <c r="N82">
        <v>9</v>
      </c>
      <c r="O82" s="4">
        <v>162.5</v>
      </c>
      <c r="P82">
        <v>77</v>
      </c>
      <c r="Q82">
        <v>107</v>
      </c>
      <c r="R82" s="3">
        <f t="shared" si="5"/>
        <v>1.3896103896103895</v>
      </c>
      <c r="S82">
        <v>3</v>
      </c>
    </row>
    <row r="83" spans="1:19" x14ac:dyDescent="0.2">
      <c r="A83">
        <v>2016</v>
      </c>
      <c r="B83" t="s">
        <v>833</v>
      </c>
      <c r="C83" t="s">
        <v>674</v>
      </c>
      <c r="D83" t="s">
        <v>209</v>
      </c>
      <c r="E83" t="s">
        <v>236</v>
      </c>
      <c r="F83">
        <v>14</v>
      </c>
      <c r="G83">
        <v>263</v>
      </c>
      <c r="H83">
        <v>377</v>
      </c>
      <c r="I83" s="6">
        <f t="shared" si="8"/>
        <v>69.761273209549074</v>
      </c>
      <c r="J83">
        <v>3533</v>
      </c>
      <c r="K83" s="3">
        <f t="shared" si="7"/>
        <v>9.3713527851458878</v>
      </c>
      <c r="L83">
        <v>10.6</v>
      </c>
      <c r="M83">
        <v>33</v>
      </c>
      <c r="N83">
        <v>4</v>
      </c>
      <c r="O83" s="4">
        <v>175.2</v>
      </c>
      <c r="P83">
        <v>80</v>
      </c>
      <c r="Q83">
        <v>249</v>
      </c>
      <c r="R83" s="3">
        <f t="shared" si="5"/>
        <v>3.1124999999999998</v>
      </c>
      <c r="S83">
        <v>7</v>
      </c>
    </row>
    <row r="84" spans="1:19" x14ac:dyDescent="0.2">
      <c r="A84">
        <v>2017</v>
      </c>
      <c r="B84" t="s">
        <v>696</v>
      </c>
      <c r="C84" t="s">
        <v>673</v>
      </c>
      <c r="D84" t="s">
        <v>209</v>
      </c>
      <c r="E84" t="s">
        <v>236</v>
      </c>
      <c r="F84">
        <v>8</v>
      </c>
      <c r="G84">
        <v>124</v>
      </c>
      <c r="H84">
        <v>193</v>
      </c>
      <c r="I84" s="6">
        <f t="shared" si="8"/>
        <v>64.248704663212436</v>
      </c>
      <c r="J84">
        <v>1391</v>
      </c>
      <c r="K84" s="3">
        <f t="shared" si="7"/>
        <v>7.2072538860103625</v>
      </c>
      <c r="L84">
        <v>7.7</v>
      </c>
      <c r="M84">
        <v>14</v>
      </c>
      <c r="N84">
        <v>4</v>
      </c>
      <c r="O84" s="4">
        <v>144.6</v>
      </c>
      <c r="P84">
        <v>41</v>
      </c>
      <c r="Q84">
        <v>126</v>
      </c>
      <c r="R84" s="3">
        <f t="shared" si="5"/>
        <v>3.0731707317073171</v>
      </c>
      <c r="S84">
        <v>3</v>
      </c>
    </row>
    <row r="85" spans="1:19" x14ac:dyDescent="0.2">
      <c r="A85">
        <v>2018</v>
      </c>
      <c r="B85" t="s">
        <v>696</v>
      </c>
      <c r="C85" t="s">
        <v>672</v>
      </c>
      <c r="D85" t="s">
        <v>209</v>
      </c>
      <c r="E85" t="s">
        <v>236</v>
      </c>
      <c r="F85">
        <v>9</v>
      </c>
      <c r="G85">
        <v>151</v>
      </c>
      <c r="H85">
        <v>245</v>
      </c>
      <c r="I85" s="6">
        <f t="shared" si="8"/>
        <v>61.632653061224488</v>
      </c>
      <c r="J85">
        <v>1994</v>
      </c>
      <c r="K85" s="3">
        <f t="shared" si="7"/>
        <v>8.1387755102040824</v>
      </c>
      <c r="L85">
        <v>8.3000000000000007</v>
      </c>
      <c r="M85">
        <v>16</v>
      </c>
      <c r="N85">
        <v>6</v>
      </c>
      <c r="O85" s="4">
        <v>146.69999999999999</v>
      </c>
      <c r="P85">
        <v>46</v>
      </c>
      <c r="Q85">
        <v>162</v>
      </c>
      <c r="R85" s="3">
        <f t="shared" si="5"/>
        <v>3.5217391304347827</v>
      </c>
      <c r="S85">
        <v>6</v>
      </c>
    </row>
    <row r="86" spans="1:19" x14ac:dyDescent="0.2">
      <c r="A86">
        <v>2019</v>
      </c>
      <c r="B86" t="s">
        <v>696</v>
      </c>
      <c r="C86" t="s">
        <v>674</v>
      </c>
      <c r="D86" t="s">
        <v>209</v>
      </c>
      <c r="E86" t="s">
        <v>236</v>
      </c>
      <c r="F86">
        <v>13</v>
      </c>
      <c r="G86">
        <v>241</v>
      </c>
      <c r="H86">
        <v>407</v>
      </c>
      <c r="I86" s="6">
        <f t="shared" si="8"/>
        <v>59.213759213759211</v>
      </c>
      <c r="J86">
        <v>3097</v>
      </c>
      <c r="K86" s="3">
        <f t="shared" si="7"/>
        <v>7.6093366093366095</v>
      </c>
      <c r="L86">
        <v>7.7</v>
      </c>
      <c r="M86">
        <v>20</v>
      </c>
      <c r="N86">
        <v>8</v>
      </c>
      <c r="O86" s="4">
        <v>135.4</v>
      </c>
      <c r="P86">
        <v>69</v>
      </c>
      <c r="Q86">
        <v>319</v>
      </c>
      <c r="R86" s="3">
        <f t="shared" si="5"/>
        <v>4.6231884057971016</v>
      </c>
      <c r="S86">
        <v>3</v>
      </c>
    </row>
    <row r="87" spans="1:19" x14ac:dyDescent="0.2">
      <c r="A87">
        <v>2020</v>
      </c>
      <c r="B87" t="s">
        <v>573</v>
      </c>
      <c r="C87" t="s">
        <v>673</v>
      </c>
      <c r="D87" t="s">
        <v>209</v>
      </c>
      <c r="E87" t="s">
        <v>236</v>
      </c>
      <c r="F87">
        <v>6</v>
      </c>
      <c r="G87">
        <v>98</v>
      </c>
      <c r="H87">
        <v>152</v>
      </c>
      <c r="I87" s="6">
        <f t="shared" si="8"/>
        <v>64.473684210526315</v>
      </c>
      <c r="J87">
        <v>1699</v>
      </c>
      <c r="K87" s="3">
        <f t="shared" si="7"/>
        <v>11.177631578947368</v>
      </c>
      <c r="L87">
        <v>13</v>
      </c>
      <c r="M87">
        <v>18</v>
      </c>
      <c r="N87">
        <v>2</v>
      </c>
      <c r="O87" s="4">
        <v>194.8</v>
      </c>
      <c r="P87">
        <v>34</v>
      </c>
      <c r="Q87">
        <v>38</v>
      </c>
      <c r="R87" s="3">
        <f t="shared" si="5"/>
        <v>1.1176470588235294</v>
      </c>
      <c r="S87">
        <v>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06DC37-E2E7-2D40-9F9F-683E6E9902A0}">
  <dimension ref="A1:AF302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sqref="A1:XFD1"/>
    </sheetView>
  </sheetViews>
  <sheetFormatPr baseColWidth="10" defaultRowHeight="16" x14ac:dyDescent="0.2"/>
  <cols>
    <col min="1" max="1" width="7.33203125" bestFit="1" customWidth="1"/>
    <col min="2" max="2" width="24" bestFit="1" customWidth="1"/>
    <col min="3" max="3" width="13.33203125" bestFit="1" customWidth="1"/>
    <col min="4" max="4" width="21" bestFit="1" customWidth="1"/>
    <col min="5" max="5" width="12.83203125" bestFit="1" customWidth="1"/>
    <col min="6" max="6" width="9.5" bestFit="1" customWidth="1"/>
    <col min="7" max="7" width="13.83203125" bestFit="1" customWidth="1"/>
    <col min="8" max="8" width="11.33203125" bestFit="1" customWidth="1"/>
    <col min="9" max="9" width="23.33203125" style="6" bestFit="1" customWidth="1"/>
    <col min="10" max="10" width="8.1640625" bestFit="1" customWidth="1"/>
    <col min="11" max="11" width="6.6640625" style="3" bestFit="1" customWidth="1"/>
    <col min="12" max="12" width="7.83203125" bestFit="1" customWidth="1"/>
    <col min="13" max="14" width="5.83203125" bestFit="1" customWidth="1"/>
    <col min="15" max="15" width="7.5" style="4" bestFit="1" customWidth="1"/>
    <col min="16" max="16" width="16.33203125" bestFit="1" customWidth="1"/>
    <col min="17" max="17" width="13.1640625" bestFit="1" customWidth="1"/>
    <col min="18" max="18" width="15.33203125" style="3" bestFit="1" customWidth="1"/>
    <col min="19" max="19" width="10.83203125" bestFit="1" customWidth="1"/>
    <col min="20" max="20" width="15.5" bestFit="1" customWidth="1"/>
    <col min="21" max="21" width="13" bestFit="1" customWidth="1"/>
    <col min="22" max="22" width="25.1640625" style="7" bestFit="1" customWidth="1"/>
    <col min="23" max="23" width="9.83203125" bestFit="1" customWidth="1"/>
    <col min="24" max="24" width="8.33203125" bestFit="1" customWidth="1"/>
    <col min="25" max="25" width="9.5" bestFit="1" customWidth="1"/>
    <col min="26" max="27" width="7.5" style="3" bestFit="1" customWidth="1"/>
    <col min="28" max="28" width="9.1640625" style="4" bestFit="1" customWidth="1"/>
    <col min="29" max="29" width="18" style="3" bestFit="1" customWidth="1"/>
    <col min="30" max="30" width="14.83203125" style="3" bestFit="1" customWidth="1"/>
    <col min="31" max="31" width="17" style="3" bestFit="1" customWidth="1"/>
    <col min="32" max="32" width="12.5" style="3" bestFit="1" customWidth="1"/>
  </cols>
  <sheetData>
    <row r="1" spans="1:32" x14ac:dyDescent="0.2">
      <c r="A1" t="s">
        <v>158</v>
      </c>
      <c r="B1" t="s">
        <v>12</v>
      </c>
      <c r="C1" t="s">
        <v>671</v>
      </c>
      <c r="D1" t="s">
        <v>551</v>
      </c>
      <c r="E1" t="s">
        <v>8</v>
      </c>
      <c r="F1" t="s">
        <v>949</v>
      </c>
      <c r="G1" t="s">
        <v>950</v>
      </c>
      <c r="H1" t="s">
        <v>951</v>
      </c>
      <c r="I1" s="9" t="s">
        <v>952</v>
      </c>
      <c r="J1" t="s">
        <v>953</v>
      </c>
      <c r="K1" s="3" t="s">
        <v>552</v>
      </c>
      <c r="L1" t="s">
        <v>553</v>
      </c>
      <c r="M1" t="s">
        <v>18</v>
      </c>
      <c r="N1" t="s">
        <v>19</v>
      </c>
      <c r="O1" s="4" t="s">
        <v>554</v>
      </c>
      <c r="P1" t="s">
        <v>954</v>
      </c>
      <c r="Q1" t="s">
        <v>955</v>
      </c>
      <c r="R1" s="3" t="s">
        <v>956</v>
      </c>
      <c r="S1" t="s">
        <v>957</v>
      </c>
      <c r="T1" s="5" t="s">
        <v>958</v>
      </c>
      <c r="U1" t="s">
        <v>959</v>
      </c>
      <c r="V1" s="10" t="s">
        <v>960</v>
      </c>
      <c r="W1" t="s">
        <v>961</v>
      </c>
      <c r="X1" s="3" t="s">
        <v>962</v>
      </c>
      <c r="Y1" t="s">
        <v>963</v>
      </c>
      <c r="Z1" s="3" t="s">
        <v>964</v>
      </c>
      <c r="AA1" s="3" t="s">
        <v>965</v>
      </c>
      <c r="AB1" s="4" t="s">
        <v>966</v>
      </c>
      <c r="AC1" s="3" t="s">
        <v>967</v>
      </c>
      <c r="AD1" s="3" t="s">
        <v>968</v>
      </c>
      <c r="AE1" s="3" t="s">
        <v>969</v>
      </c>
      <c r="AF1" s="3" t="s">
        <v>970</v>
      </c>
    </row>
    <row r="2" spans="1:32" x14ac:dyDescent="0.2">
      <c r="A2">
        <v>2019</v>
      </c>
      <c r="B2" t="s">
        <v>523</v>
      </c>
      <c r="C2" t="s">
        <v>673</v>
      </c>
      <c r="D2" t="s">
        <v>460</v>
      </c>
      <c r="E2" t="s">
        <v>677</v>
      </c>
      <c r="F2">
        <v>16</v>
      </c>
      <c r="G2">
        <v>192</v>
      </c>
      <c r="H2">
        <v>287</v>
      </c>
      <c r="I2" s="6">
        <f t="shared" ref="I2:I31" si="0">G2/H2*100</f>
        <v>66.898954703832757</v>
      </c>
      <c r="J2">
        <v>2786</v>
      </c>
      <c r="K2" s="3">
        <f t="shared" ref="K2:K31" si="1">J2/H2</f>
        <v>9.7073170731707314</v>
      </c>
      <c r="L2">
        <v>11.7</v>
      </c>
      <c r="M2">
        <v>28</v>
      </c>
      <c r="N2">
        <v>0</v>
      </c>
      <c r="O2" s="4">
        <v>180.6</v>
      </c>
      <c r="P2">
        <v>169</v>
      </c>
      <c r="Q2">
        <v>1100</v>
      </c>
      <c r="R2" s="3">
        <v>6.5</v>
      </c>
      <c r="S2">
        <v>14</v>
      </c>
      <c r="V2" s="8"/>
      <c r="Z2"/>
      <c r="AA2"/>
      <c r="AB2"/>
      <c r="AC2"/>
      <c r="AD2"/>
      <c r="AE2"/>
      <c r="AF2"/>
    </row>
    <row r="3" spans="1:32" x14ac:dyDescent="0.2">
      <c r="A3">
        <v>2014</v>
      </c>
      <c r="B3" t="s">
        <v>918</v>
      </c>
      <c r="C3" t="s">
        <v>674</v>
      </c>
      <c r="D3" t="s">
        <v>398</v>
      </c>
      <c r="E3" t="s">
        <v>242</v>
      </c>
      <c r="F3">
        <v>14</v>
      </c>
      <c r="G3">
        <v>294</v>
      </c>
      <c r="H3">
        <v>415</v>
      </c>
      <c r="I3" s="6">
        <f t="shared" si="0"/>
        <v>70.843373493975903</v>
      </c>
      <c r="J3">
        <v>3696</v>
      </c>
      <c r="K3" s="3">
        <f t="shared" si="1"/>
        <v>8.9060240963855417</v>
      </c>
      <c r="L3">
        <v>8.5</v>
      </c>
      <c r="M3">
        <v>23</v>
      </c>
      <c r="N3">
        <v>14</v>
      </c>
      <c r="O3" s="4">
        <v>157.19999999999999</v>
      </c>
      <c r="P3">
        <v>155</v>
      </c>
      <c r="Q3">
        <v>592</v>
      </c>
      <c r="R3" s="3">
        <v>3.8</v>
      </c>
      <c r="S3">
        <v>8</v>
      </c>
      <c r="T3" s="3">
        <f>G3-Conf_Avg!$C$8</f>
        <v>-24973</v>
      </c>
      <c r="U3" s="3" t="e">
        <f>H3-Conf_Avg!#REF!</f>
        <v>#REF!</v>
      </c>
      <c r="V3" s="3">
        <f>I3-Conf_Avg!$D$8</f>
        <v>11.421993828799984</v>
      </c>
      <c r="W3" s="3">
        <f>J3-Conf_Avg!$F$8</f>
        <v>1549.7325581395348</v>
      </c>
      <c r="X3" s="3">
        <f>K3-Conf_Avg!$G$8</f>
        <v>1.6008830032601216</v>
      </c>
      <c r="Y3" s="3">
        <f>L3-Conf_Avg!$H$8</f>
        <v>1.2759924011556576</v>
      </c>
      <c r="Z3" s="3">
        <f>M3-Conf_Avg!$I$8</f>
        <v>-1310</v>
      </c>
      <c r="AA3" s="3">
        <f>N3-Conf_Avg!$K$8</f>
        <v>-624</v>
      </c>
      <c r="AB3" s="3">
        <f>O3-Conf_Avg!$M$8</f>
        <v>24.055835674991073</v>
      </c>
      <c r="AC3" s="3">
        <f>P3-Conf_Avg!$N$8</f>
        <v>-6375</v>
      </c>
      <c r="AD3" s="3">
        <f>Q3-Conf_Avg!$O$8</f>
        <v>-15662</v>
      </c>
      <c r="AE3" s="3">
        <f>R3-Conf_Avg!$Q$8</f>
        <v>1.3108728943338437</v>
      </c>
      <c r="AF3" s="3">
        <f>S3-Conf_Avg!$R$8</f>
        <v>-265</v>
      </c>
    </row>
    <row r="4" spans="1:32" x14ac:dyDescent="0.2">
      <c r="A4">
        <v>2015</v>
      </c>
      <c r="B4" t="s">
        <v>738</v>
      </c>
      <c r="C4" t="s">
        <v>675</v>
      </c>
      <c r="D4" t="s">
        <v>398</v>
      </c>
      <c r="E4" t="s">
        <v>242</v>
      </c>
      <c r="F4">
        <v>11</v>
      </c>
      <c r="G4">
        <v>272</v>
      </c>
      <c r="H4">
        <v>428</v>
      </c>
      <c r="I4" s="6">
        <f t="shared" si="0"/>
        <v>63.551401869158873</v>
      </c>
      <c r="J4">
        <v>3350</v>
      </c>
      <c r="K4" s="3">
        <f t="shared" si="1"/>
        <v>7.8271028037383177</v>
      </c>
      <c r="L4">
        <v>7.9</v>
      </c>
      <c r="M4">
        <v>20</v>
      </c>
      <c r="N4">
        <v>8</v>
      </c>
      <c r="O4" s="4">
        <v>141</v>
      </c>
      <c r="P4">
        <v>41</v>
      </c>
      <c r="Q4">
        <v>-77</v>
      </c>
      <c r="R4" s="3">
        <v>-1.9</v>
      </c>
      <c r="S4">
        <v>1</v>
      </c>
      <c r="T4" s="3">
        <f>G4-Conf_Avg!$C$8</f>
        <v>-24995</v>
      </c>
      <c r="U4" s="3" t="e">
        <f>H4-Conf_Avg!#REF!</f>
        <v>#REF!</v>
      </c>
      <c r="V4" s="3">
        <f>I4-Conf_Avg!$D$8</f>
        <v>4.1300222039829535</v>
      </c>
      <c r="W4" s="3">
        <f>J4-Conf_Avg!$F$8</f>
        <v>1203.7325581395348</v>
      </c>
      <c r="X4" s="3">
        <f>K4-Conf_Avg!$G$8</f>
        <v>0.52196171061289753</v>
      </c>
      <c r="Y4" s="3">
        <f>L4-Conf_Avg!$H$8</f>
        <v>0.67599240115565795</v>
      </c>
      <c r="Z4" s="3">
        <f>M4-Conf_Avg!$I$8</f>
        <v>-1313</v>
      </c>
      <c r="AA4" s="3">
        <f>N4-Conf_Avg!$K$8</f>
        <v>-630</v>
      </c>
      <c r="AB4" s="3">
        <f>O4-Conf_Avg!$M$8</f>
        <v>7.8558356749910843</v>
      </c>
      <c r="AC4" s="3">
        <f>P4-Conf_Avg!$N$8</f>
        <v>-6489</v>
      </c>
      <c r="AD4" s="3">
        <f>Q4-Conf_Avg!$O$8</f>
        <v>-16331</v>
      </c>
      <c r="AE4" s="3">
        <f>R4-Conf_Avg!$Q$8</f>
        <v>-4.389127105666156</v>
      </c>
      <c r="AF4" s="3">
        <f>S4-Conf_Avg!$R$8</f>
        <v>-272</v>
      </c>
    </row>
    <row r="5" spans="1:32" x14ac:dyDescent="0.2">
      <c r="A5">
        <v>2016</v>
      </c>
      <c r="B5" t="s">
        <v>738</v>
      </c>
      <c r="C5" t="s">
        <v>673</v>
      </c>
      <c r="D5" t="s">
        <v>398</v>
      </c>
      <c r="E5" t="s">
        <v>242</v>
      </c>
      <c r="F5">
        <v>13</v>
      </c>
      <c r="G5">
        <v>244</v>
      </c>
      <c r="H5">
        <v>394</v>
      </c>
      <c r="I5" s="6">
        <f t="shared" si="0"/>
        <v>61.928934010152282</v>
      </c>
      <c r="J5">
        <v>3646</v>
      </c>
      <c r="K5" s="3">
        <f t="shared" si="1"/>
        <v>9.253807106598984</v>
      </c>
      <c r="L5">
        <v>9.6</v>
      </c>
      <c r="M5">
        <v>24</v>
      </c>
      <c r="N5">
        <v>8</v>
      </c>
      <c r="O5" s="4">
        <v>155.69999999999999</v>
      </c>
      <c r="P5">
        <v>48</v>
      </c>
      <c r="Q5">
        <v>-16</v>
      </c>
      <c r="R5" s="3">
        <v>-0.3</v>
      </c>
      <c r="S5">
        <v>2</v>
      </c>
      <c r="T5" s="3">
        <f>G5-Conf_Avg!$C$8</f>
        <v>-25023</v>
      </c>
      <c r="U5" s="3" t="e">
        <f>H5-Conf_Avg!#REF!</f>
        <v>#REF!</v>
      </c>
      <c r="V5" s="3">
        <f>I5-Conf_Avg!$D$8</f>
        <v>2.5075543449763629</v>
      </c>
      <c r="W5" s="3">
        <f>J5-Conf_Avg!$F$8</f>
        <v>1499.7325581395348</v>
      </c>
      <c r="X5" s="3">
        <f>K5-Conf_Avg!$G$8</f>
        <v>1.9486660134735638</v>
      </c>
      <c r="Y5" s="3">
        <f>L5-Conf_Avg!$H$8</f>
        <v>2.3759924011556572</v>
      </c>
      <c r="Z5" s="3">
        <f>M5-Conf_Avg!$I$8</f>
        <v>-1309</v>
      </c>
      <c r="AA5" s="3">
        <f>N5-Conf_Avg!$K$8</f>
        <v>-630</v>
      </c>
      <c r="AB5" s="3">
        <f>O5-Conf_Avg!$M$8</f>
        <v>22.555835674991073</v>
      </c>
      <c r="AC5" s="3">
        <f>P5-Conf_Avg!$N$8</f>
        <v>-6482</v>
      </c>
      <c r="AD5" s="3">
        <f>Q5-Conf_Avg!$O$8</f>
        <v>-16270</v>
      </c>
      <c r="AE5" s="3">
        <f>R5-Conf_Avg!$Q$8</f>
        <v>-2.789127105666156</v>
      </c>
      <c r="AF5" s="3">
        <f>S5-Conf_Avg!$R$8</f>
        <v>-271</v>
      </c>
    </row>
    <row r="6" spans="1:32" x14ac:dyDescent="0.2">
      <c r="A6">
        <v>2017</v>
      </c>
      <c r="B6" t="s">
        <v>738</v>
      </c>
      <c r="C6" t="s">
        <v>672</v>
      </c>
      <c r="D6" t="s">
        <v>398</v>
      </c>
      <c r="E6" t="s">
        <v>242</v>
      </c>
      <c r="F6">
        <v>13</v>
      </c>
      <c r="G6">
        <v>218</v>
      </c>
      <c r="H6">
        <v>348</v>
      </c>
      <c r="I6" s="6">
        <f t="shared" si="0"/>
        <v>62.643678160919535</v>
      </c>
      <c r="J6">
        <v>2877</v>
      </c>
      <c r="K6" s="3">
        <f t="shared" si="1"/>
        <v>8.2672413793103452</v>
      </c>
      <c r="L6">
        <v>8.4</v>
      </c>
      <c r="M6">
        <v>16</v>
      </c>
      <c r="N6">
        <v>6</v>
      </c>
      <c r="O6" s="4">
        <v>143.80000000000001</v>
      </c>
      <c r="P6">
        <v>37</v>
      </c>
      <c r="Q6">
        <v>-21</v>
      </c>
      <c r="R6" s="3">
        <v>-0.6</v>
      </c>
      <c r="S6">
        <v>0</v>
      </c>
      <c r="T6" s="3">
        <f>G6-Conf_Avg!$C$8</f>
        <v>-25049</v>
      </c>
      <c r="U6" s="3" t="e">
        <f>H6-Conf_Avg!#REF!</f>
        <v>#REF!</v>
      </c>
      <c r="V6" s="3">
        <f>I6-Conf_Avg!$D$8</f>
        <v>3.2222984957436154</v>
      </c>
      <c r="W6" s="3">
        <f>J6-Conf_Avg!$F$8</f>
        <v>730.73255813953483</v>
      </c>
      <c r="X6" s="3">
        <f>K6-Conf_Avg!$G$8</f>
        <v>0.96210028618492505</v>
      </c>
      <c r="Y6" s="3">
        <f>L6-Conf_Avg!$H$8</f>
        <v>1.175992401155658</v>
      </c>
      <c r="Z6" s="3">
        <f>M6-Conf_Avg!$I$8</f>
        <v>-1317</v>
      </c>
      <c r="AA6" s="3">
        <f>N6-Conf_Avg!$K$8</f>
        <v>-632</v>
      </c>
      <c r="AB6" s="3">
        <f>O6-Conf_Avg!$M$8</f>
        <v>10.655835674991096</v>
      </c>
      <c r="AC6" s="3">
        <f>P6-Conf_Avg!$N$8</f>
        <v>-6493</v>
      </c>
      <c r="AD6" s="3">
        <f>Q6-Conf_Avg!$O$8</f>
        <v>-16275</v>
      </c>
      <c r="AE6" s="3">
        <f>R6-Conf_Avg!$Q$8</f>
        <v>-3.0891271056661562</v>
      </c>
      <c r="AF6" s="3">
        <f>S6-Conf_Avg!$R$8</f>
        <v>-273</v>
      </c>
    </row>
    <row r="7" spans="1:32" x14ac:dyDescent="0.2">
      <c r="A7">
        <v>2018</v>
      </c>
      <c r="B7" t="s">
        <v>738</v>
      </c>
      <c r="C7" t="s">
        <v>674</v>
      </c>
      <c r="D7" t="s">
        <v>398</v>
      </c>
      <c r="E7" t="s">
        <v>242</v>
      </c>
      <c r="F7">
        <v>13</v>
      </c>
      <c r="G7">
        <v>301</v>
      </c>
      <c r="H7">
        <v>447</v>
      </c>
      <c r="I7" s="6">
        <f t="shared" si="0"/>
        <v>67.337807606263979</v>
      </c>
      <c r="J7">
        <v>3705</v>
      </c>
      <c r="K7" s="3">
        <f t="shared" si="1"/>
        <v>8.2885906040268456</v>
      </c>
      <c r="L7">
        <v>8.9</v>
      </c>
      <c r="M7">
        <v>30</v>
      </c>
      <c r="N7">
        <v>7</v>
      </c>
      <c r="O7" s="4">
        <v>156</v>
      </c>
      <c r="P7">
        <v>85</v>
      </c>
      <c r="Q7">
        <v>12</v>
      </c>
      <c r="R7" s="3">
        <v>0.1</v>
      </c>
      <c r="S7">
        <v>0</v>
      </c>
      <c r="T7" s="3">
        <f>G7-Conf_Avg!$C$8</f>
        <v>-24966</v>
      </c>
      <c r="U7" s="3" t="e">
        <f>H7-Conf_Avg!#REF!</f>
        <v>#REF!</v>
      </c>
      <c r="V7" s="3">
        <f>I7-Conf_Avg!$D$8</f>
        <v>7.9164279410880596</v>
      </c>
      <c r="W7" s="3">
        <f>J7-Conf_Avg!$F$8</f>
        <v>1558.7325581395348</v>
      </c>
      <c r="X7" s="3">
        <f>K7-Conf_Avg!$G$8</f>
        <v>0.98344951090142541</v>
      </c>
      <c r="Y7" s="3">
        <f>L7-Conf_Avg!$H$8</f>
        <v>1.675992401155658</v>
      </c>
      <c r="Z7" s="3">
        <f>M7-Conf_Avg!$I$8</f>
        <v>-1303</v>
      </c>
      <c r="AA7" s="3">
        <f>N7-Conf_Avg!$K$8</f>
        <v>-631</v>
      </c>
      <c r="AB7" s="3">
        <f>O7-Conf_Avg!$M$8</f>
        <v>22.855835674991084</v>
      </c>
      <c r="AC7" s="3">
        <f>P7-Conf_Avg!$N$8</f>
        <v>-6445</v>
      </c>
      <c r="AD7" s="3">
        <f>Q7-Conf_Avg!$O$8</f>
        <v>-16242</v>
      </c>
      <c r="AE7" s="3">
        <f>R7-Conf_Avg!$Q$8</f>
        <v>-2.389127105666156</v>
      </c>
      <c r="AF7" s="3">
        <f>S7-Conf_Avg!$R$8</f>
        <v>-273</v>
      </c>
    </row>
    <row r="8" spans="1:32" x14ac:dyDescent="0.2">
      <c r="A8">
        <v>2019</v>
      </c>
      <c r="B8" t="s">
        <v>979</v>
      </c>
      <c r="C8" t="s">
        <v>675</v>
      </c>
      <c r="D8" t="s">
        <v>398</v>
      </c>
      <c r="E8" t="s">
        <v>242</v>
      </c>
      <c r="F8">
        <v>8</v>
      </c>
      <c r="G8">
        <v>137</v>
      </c>
      <c r="H8">
        <v>219</v>
      </c>
      <c r="I8" s="6">
        <f t="shared" si="0"/>
        <v>62.557077625570777</v>
      </c>
      <c r="J8">
        <v>1879</v>
      </c>
      <c r="K8" s="3">
        <f t="shared" si="1"/>
        <v>8.5799086757990874</v>
      </c>
      <c r="L8">
        <v>8.1999999999999993</v>
      </c>
      <c r="M8">
        <v>9</v>
      </c>
      <c r="N8">
        <v>6</v>
      </c>
      <c r="O8" s="4">
        <v>142.69999999999999</v>
      </c>
      <c r="P8">
        <v>41</v>
      </c>
      <c r="Q8">
        <v>69</v>
      </c>
      <c r="R8" s="3">
        <v>1.7</v>
      </c>
      <c r="S8">
        <v>1</v>
      </c>
      <c r="T8" s="3"/>
      <c r="U8" s="3"/>
      <c r="V8" s="3"/>
      <c r="W8" s="3"/>
      <c r="X8" s="3"/>
      <c r="Y8" s="3"/>
      <c r="AB8" s="3"/>
    </row>
    <row r="9" spans="1:32" x14ac:dyDescent="0.2">
      <c r="A9">
        <v>2020</v>
      </c>
      <c r="B9" t="s">
        <v>979</v>
      </c>
      <c r="C9" t="s">
        <v>673</v>
      </c>
      <c r="D9" t="s">
        <v>398</v>
      </c>
      <c r="E9" t="s">
        <v>242</v>
      </c>
      <c r="F9">
        <v>5</v>
      </c>
      <c r="G9">
        <v>96</v>
      </c>
      <c r="H9">
        <v>157</v>
      </c>
      <c r="I9" s="6">
        <f t="shared" si="0"/>
        <v>61.146496815286625</v>
      </c>
      <c r="J9">
        <v>1150</v>
      </c>
      <c r="K9" s="3">
        <f t="shared" si="1"/>
        <v>7.3248407643312099</v>
      </c>
      <c r="L9">
        <v>7.5</v>
      </c>
      <c r="M9">
        <v>6</v>
      </c>
      <c r="N9">
        <v>2</v>
      </c>
      <c r="O9" s="4">
        <v>132.69999999999999</v>
      </c>
      <c r="P9">
        <v>27</v>
      </c>
      <c r="Q9">
        <v>-6</v>
      </c>
      <c r="R9" s="3">
        <v>-0.2</v>
      </c>
      <c r="S9">
        <v>2</v>
      </c>
      <c r="T9" s="3"/>
      <c r="U9" s="3"/>
      <c r="V9" s="3"/>
      <c r="W9" s="3"/>
      <c r="X9" s="3"/>
      <c r="Y9" s="3"/>
      <c r="AB9" s="3"/>
    </row>
    <row r="10" spans="1:32" x14ac:dyDescent="0.2">
      <c r="A10">
        <v>2014</v>
      </c>
      <c r="B10" t="s">
        <v>437</v>
      </c>
      <c r="C10" t="s">
        <v>674</v>
      </c>
      <c r="D10" t="s">
        <v>233</v>
      </c>
      <c r="E10" t="s">
        <v>242</v>
      </c>
      <c r="F10">
        <v>13</v>
      </c>
      <c r="G10">
        <v>270</v>
      </c>
      <c r="H10">
        <v>420</v>
      </c>
      <c r="I10" s="6">
        <f t="shared" si="0"/>
        <v>64.285714285714292</v>
      </c>
      <c r="J10">
        <v>4006</v>
      </c>
      <c r="K10" s="3">
        <f t="shared" si="1"/>
        <v>9.538095238095238</v>
      </c>
      <c r="L10">
        <v>10.3</v>
      </c>
      <c r="M10">
        <v>32</v>
      </c>
      <c r="N10">
        <v>7</v>
      </c>
      <c r="O10" s="4">
        <v>166.2</v>
      </c>
      <c r="P10">
        <v>57</v>
      </c>
      <c r="Q10">
        <v>-46</v>
      </c>
      <c r="R10" s="3">
        <v>-0.8</v>
      </c>
      <c r="S10">
        <v>0</v>
      </c>
      <c r="T10" s="3">
        <f>G10-Conf_Avg!$C$8</f>
        <v>-24997</v>
      </c>
      <c r="U10" s="3" t="e">
        <f>H10-Conf_Avg!#REF!</f>
        <v>#REF!</v>
      </c>
      <c r="V10" s="3">
        <f>I10-Conf_Avg!$D$8</f>
        <v>4.8643346205383722</v>
      </c>
      <c r="W10" s="3">
        <f>J10-Conf_Avg!$F$8</f>
        <v>1859.7325581395348</v>
      </c>
      <c r="X10" s="3">
        <f>K10-Conf_Avg!$G$8</f>
        <v>2.2329541449698178</v>
      </c>
      <c r="Y10" s="3">
        <f>L10-Conf_Avg!$H$8</f>
        <v>3.0759924011556583</v>
      </c>
      <c r="Z10" s="3">
        <f>M10-Conf_Avg!$I$8</f>
        <v>-1301</v>
      </c>
      <c r="AA10" s="3">
        <f>N10-Conf_Avg!$K$8</f>
        <v>-631</v>
      </c>
      <c r="AB10" s="3">
        <f>O10-Conf_Avg!$M$8</f>
        <v>33.055835674991073</v>
      </c>
      <c r="AC10" s="3">
        <f>P10-Conf_Avg!$N$8</f>
        <v>-6473</v>
      </c>
      <c r="AD10" s="3">
        <f>Q10-Conf_Avg!$O$8</f>
        <v>-16300</v>
      </c>
      <c r="AE10" s="3">
        <f>R10-Conf_Avg!$Q$8</f>
        <v>-3.2891271056661564</v>
      </c>
      <c r="AF10" s="3">
        <f>S10-Conf_Avg!$R$8</f>
        <v>-273</v>
      </c>
    </row>
    <row r="11" spans="1:32" x14ac:dyDescent="0.2">
      <c r="A11">
        <v>2015</v>
      </c>
      <c r="B11" t="s">
        <v>801</v>
      </c>
      <c r="C11" t="s">
        <v>673</v>
      </c>
      <c r="D11" t="s">
        <v>233</v>
      </c>
      <c r="E11" t="s">
        <v>242</v>
      </c>
      <c r="F11">
        <v>13</v>
      </c>
      <c r="G11">
        <v>210</v>
      </c>
      <c r="H11">
        <v>346</v>
      </c>
      <c r="I11" s="6">
        <f t="shared" si="0"/>
        <v>60.693641618497111</v>
      </c>
      <c r="J11">
        <v>2678</v>
      </c>
      <c r="K11" s="3">
        <f t="shared" si="1"/>
        <v>7.7398843930635834</v>
      </c>
      <c r="L11">
        <v>7.4</v>
      </c>
      <c r="M11">
        <v>21</v>
      </c>
      <c r="N11">
        <v>12</v>
      </c>
      <c r="O11" s="4">
        <v>138.80000000000001</v>
      </c>
      <c r="P11">
        <v>45</v>
      </c>
      <c r="Q11">
        <v>36</v>
      </c>
      <c r="R11" s="3">
        <v>0.8</v>
      </c>
      <c r="S11">
        <v>3</v>
      </c>
      <c r="T11" s="3">
        <f>G11-Conf_Avg!$C$8</f>
        <v>-25057</v>
      </c>
      <c r="U11" s="3" t="e">
        <f>H11-Conf_Avg!#REF!</f>
        <v>#REF!</v>
      </c>
      <c r="V11" s="3">
        <f>I11-Conf_Avg!$D$8</f>
        <v>1.2722619533211912</v>
      </c>
      <c r="W11" s="3">
        <f>J11-Conf_Avg!$F$8</f>
        <v>531.73255813953483</v>
      </c>
      <c r="X11" s="3">
        <f>K11-Conf_Avg!$G$8</f>
        <v>0.4347432999381633</v>
      </c>
      <c r="Y11" s="3">
        <f>L11-Conf_Avg!$H$8</f>
        <v>0.17599240115565795</v>
      </c>
      <c r="Z11" s="3">
        <f>M11-Conf_Avg!$I$8</f>
        <v>-1312</v>
      </c>
      <c r="AA11" s="3">
        <f>N11-Conf_Avg!$K$8</f>
        <v>-626</v>
      </c>
      <c r="AB11" s="3">
        <f>O11-Conf_Avg!$M$8</f>
        <v>5.6558356749910956</v>
      </c>
      <c r="AC11" s="3">
        <f>P11-Conf_Avg!$N$8</f>
        <v>-6485</v>
      </c>
      <c r="AD11" s="3">
        <f>Q11-Conf_Avg!$O$8</f>
        <v>-16218</v>
      </c>
      <c r="AE11" s="3">
        <f>R11-Conf_Avg!$Q$8</f>
        <v>-1.6891271056661561</v>
      </c>
      <c r="AF11" s="3">
        <f>S11-Conf_Avg!$R$8</f>
        <v>-270</v>
      </c>
    </row>
    <row r="12" spans="1:32" x14ac:dyDescent="0.2">
      <c r="A12">
        <v>2016</v>
      </c>
      <c r="B12" t="s">
        <v>801</v>
      </c>
      <c r="C12" t="s">
        <v>672</v>
      </c>
      <c r="D12" t="s">
        <v>233</v>
      </c>
      <c r="E12" t="s">
        <v>242</v>
      </c>
      <c r="F12">
        <v>10</v>
      </c>
      <c r="G12">
        <v>129</v>
      </c>
      <c r="H12">
        <v>201</v>
      </c>
      <c r="I12" s="6">
        <f t="shared" si="0"/>
        <v>64.179104477611943</v>
      </c>
      <c r="J12">
        <v>1936</v>
      </c>
      <c r="K12" s="3">
        <f t="shared" si="1"/>
        <v>9.6318407960199011</v>
      </c>
      <c r="L12">
        <v>10.4</v>
      </c>
      <c r="M12">
        <v>19</v>
      </c>
      <c r="N12">
        <v>5</v>
      </c>
      <c r="O12" s="4">
        <v>171.3</v>
      </c>
      <c r="P12">
        <v>15</v>
      </c>
      <c r="Q12">
        <v>53</v>
      </c>
      <c r="R12" s="3">
        <v>3.5</v>
      </c>
      <c r="S12">
        <v>2</v>
      </c>
      <c r="T12" s="3">
        <f>G12-Conf_Avg!$C$8</f>
        <v>-25138</v>
      </c>
      <c r="U12" s="3" t="e">
        <f>H12-Conf_Avg!#REF!</f>
        <v>#REF!</v>
      </c>
      <c r="V12" s="3">
        <f>I12-Conf_Avg!$D$8</f>
        <v>4.7577248124360239</v>
      </c>
      <c r="W12" s="3">
        <f>J12-Conf_Avg!$F$8</f>
        <v>-210.26744186046517</v>
      </c>
      <c r="X12" s="3">
        <f>K12-Conf_Avg!$G$8</f>
        <v>2.3266997028944809</v>
      </c>
      <c r="Y12" s="3">
        <f>L12-Conf_Avg!$H$8</f>
        <v>3.175992401155658</v>
      </c>
      <c r="Z12" s="3">
        <f>M12-Conf_Avg!$I$8</f>
        <v>-1314</v>
      </c>
      <c r="AA12" s="3">
        <f>N12-Conf_Avg!$K$8</f>
        <v>-633</v>
      </c>
      <c r="AB12" s="3">
        <f>O12-Conf_Avg!$M$8</f>
        <v>38.155835674991096</v>
      </c>
      <c r="AC12" s="3">
        <f>P12-Conf_Avg!$N$8</f>
        <v>-6515</v>
      </c>
      <c r="AD12" s="3">
        <f>Q12-Conf_Avg!$O$8</f>
        <v>-16201</v>
      </c>
      <c r="AE12" s="3">
        <f>R12-Conf_Avg!$Q$8</f>
        <v>1.0108728943338439</v>
      </c>
      <c r="AF12" s="3">
        <f>S12-Conf_Avg!$R$8</f>
        <v>-271</v>
      </c>
    </row>
    <row r="13" spans="1:32" x14ac:dyDescent="0.2">
      <c r="A13">
        <v>2017</v>
      </c>
      <c r="B13" t="s">
        <v>801</v>
      </c>
      <c r="C13" t="s">
        <v>674</v>
      </c>
      <c r="D13" t="s">
        <v>233</v>
      </c>
      <c r="E13" t="s">
        <v>242</v>
      </c>
      <c r="F13">
        <v>13</v>
      </c>
      <c r="G13">
        <v>284</v>
      </c>
      <c r="H13">
        <v>459</v>
      </c>
      <c r="I13" s="6">
        <f t="shared" si="0"/>
        <v>61.873638344226578</v>
      </c>
      <c r="J13">
        <v>3804</v>
      </c>
      <c r="K13" s="3">
        <f t="shared" si="1"/>
        <v>8.287581699346406</v>
      </c>
      <c r="L13">
        <v>8.6</v>
      </c>
      <c r="M13">
        <v>29</v>
      </c>
      <c r="N13">
        <v>10</v>
      </c>
      <c r="O13" s="4">
        <v>148</v>
      </c>
      <c r="P13">
        <v>54</v>
      </c>
      <c r="Q13">
        <v>123</v>
      </c>
      <c r="R13" s="3">
        <v>2.2999999999999998</v>
      </c>
      <c r="S13">
        <v>4</v>
      </c>
      <c r="T13" s="3">
        <f>G13-Conf_Avg!$C$8</f>
        <v>-24983</v>
      </c>
      <c r="U13" s="3" t="e">
        <f>H13-Conf_Avg!#REF!</f>
        <v>#REF!</v>
      </c>
      <c r="V13" s="3">
        <f>I13-Conf_Avg!$D$8</f>
        <v>2.452258679050658</v>
      </c>
      <c r="W13" s="3">
        <f>J13-Conf_Avg!$F$8</f>
        <v>1657.7325581395348</v>
      </c>
      <c r="X13" s="3">
        <f>K13-Conf_Avg!$G$8</f>
        <v>0.98244060622098583</v>
      </c>
      <c r="Y13" s="3">
        <f>L13-Conf_Avg!$H$8</f>
        <v>1.3759924011556572</v>
      </c>
      <c r="Z13" s="3">
        <f>M13-Conf_Avg!$I$8</f>
        <v>-1304</v>
      </c>
      <c r="AA13" s="3">
        <f>N13-Conf_Avg!$K$8</f>
        <v>-628</v>
      </c>
      <c r="AB13" s="3">
        <f>O13-Conf_Avg!$M$8</f>
        <v>14.855835674991084</v>
      </c>
      <c r="AC13" s="3">
        <f>P13-Conf_Avg!$N$8</f>
        <v>-6476</v>
      </c>
      <c r="AD13" s="3">
        <f>Q13-Conf_Avg!$O$8</f>
        <v>-16131</v>
      </c>
      <c r="AE13" s="3">
        <f>R13-Conf_Avg!$Q$8</f>
        <v>-0.18912710566615631</v>
      </c>
      <c r="AF13" s="3">
        <f>S13-Conf_Avg!$R$8</f>
        <v>-269</v>
      </c>
    </row>
    <row r="14" spans="1:32" x14ac:dyDescent="0.2">
      <c r="A14">
        <v>2018</v>
      </c>
      <c r="B14" t="s">
        <v>607</v>
      </c>
      <c r="C14" t="s">
        <v>673</v>
      </c>
      <c r="D14" t="s">
        <v>233</v>
      </c>
      <c r="E14" t="s">
        <v>242</v>
      </c>
      <c r="F14">
        <v>10</v>
      </c>
      <c r="G14">
        <v>119</v>
      </c>
      <c r="H14">
        <v>202</v>
      </c>
      <c r="I14" s="6">
        <f t="shared" si="0"/>
        <v>58.910891089108908</v>
      </c>
      <c r="J14">
        <v>1387</v>
      </c>
      <c r="K14" s="3">
        <f t="shared" si="1"/>
        <v>6.8663366336633667</v>
      </c>
      <c r="L14">
        <v>6</v>
      </c>
      <c r="M14">
        <v>7</v>
      </c>
      <c r="N14">
        <v>7</v>
      </c>
      <c r="O14" s="4">
        <v>121.1</v>
      </c>
      <c r="P14">
        <v>28</v>
      </c>
      <c r="Q14">
        <v>-10</v>
      </c>
      <c r="R14" s="3">
        <v>-0.4</v>
      </c>
      <c r="S14">
        <v>1</v>
      </c>
      <c r="T14" s="3">
        <f>G14-Conf_Avg!$C$8</f>
        <v>-25148</v>
      </c>
      <c r="U14" s="3" t="e">
        <f>H14-Conf_Avg!#REF!</f>
        <v>#REF!</v>
      </c>
      <c r="V14" s="3">
        <f>I14-Conf_Avg!$D$8</f>
        <v>-0.51048857606701148</v>
      </c>
      <c r="W14" s="3">
        <f>J14-Conf_Avg!$F$8</f>
        <v>-759.26744186046517</v>
      </c>
      <c r="X14" s="3">
        <f>K14-Conf_Avg!$G$8</f>
        <v>-0.43880445946205349</v>
      </c>
      <c r="Y14" s="3">
        <f>L14-Conf_Avg!$H$8</f>
        <v>-1.2240075988443424</v>
      </c>
      <c r="Z14" s="3">
        <f>M14-Conf_Avg!$I$8</f>
        <v>-1326</v>
      </c>
      <c r="AA14" s="3">
        <f>N14-Conf_Avg!$K$8</f>
        <v>-631</v>
      </c>
      <c r="AB14" s="3">
        <f>O14-Conf_Avg!$M$8</f>
        <v>-12.044164325008921</v>
      </c>
      <c r="AC14" s="3">
        <f>P14-Conf_Avg!$N$8</f>
        <v>-6502</v>
      </c>
      <c r="AD14" s="3">
        <f>Q14-Conf_Avg!$O$8</f>
        <v>-16264</v>
      </c>
      <c r="AE14" s="3">
        <f>R14-Conf_Avg!$Q$8</f>
        <v>-2.889127105666156</v>
      </c>
      <c r="AF14" s="3">
        <f>S14-Conf_Avg!$R$8</f>
        <v>-272</v>
      </c>
    </row>
    <row r="15" spans="1:32" x14ac:dyDescent="0.2">
      <c r="A15">
        <v>2018</v>
      </c>
      <c r="B15" t="s">
        <v>741</v>
      </c>
      <c r="C15" t="s">
        <v>674</v>
      </c>
      <c r="D15" t="s">
        <v>233</v>
      </c>
      <c r="E15" t="s">
        <v>242</v>
      </c>
      <c r="F15">
        <v>9</v>
      </c>
      <c r="G15">
        <v>183</v>
      </c>
      <c r="H15">
        <v>298</v>
      </c>
      <c r="I15" s="6">
        <f t="shared" si="0"/>
        <v>61.409395973154361</v>
      </c>
      <c r="J15">
        <v>2261</v>
      </c>
      <c r="K15" s="3">
        <f t="shared" si="1"/>
        <v>7.5872483221476514</v>
      </c>
      <c r="L15">
        <v>7.5</v>
      </c>
      <c r="M15">
        <v>19</v>
      </c>
      <c r="N15">
        <v>9</v>
      </c>
      <c r="O15" s="4">
        <v>140.1</v>
      </c>
      <c r="P15">
        <v>45</v>
      </c>
      <c r="Q15">
        <v>-14</v>
      </c>
      <c r="R15" s="3">
        <v>-0.3</v>
      </c>
      <c r="S15">
        <v>1</v>
      </c>
      <c r="T15" s="3">
        <f>G15-Conf_Avg!$C$8</f>
        <v>-25084</v>
      </c>
      <c r="U15" s="3" t="e">
        <f>H15-Conf_Avg!#REF!</f>
        <v>#REF!</v>
      </c>
      <c r="V15" s="3">
        <f>I15-Conf_Avg!$D$8</f>
        <v>1.988016307978441</v>
      </c>
      <c r="W15" s="3">
        <f>J15-Conf_Avg!$F$8</f>
        <v>114.73255813953483</v>
      </c>
      <c r="X15" s="3">
        <f>K15-Conf_Avg!$G$8</f>
        <v>0.28210722902223129</v>
      </c>
      <c r="Y15" s="3">
        <f>L15-Conf_Avg!$H$8</f>
        <v>0.2759924011556576</v>
      </c>
      <c r="Z15" s="3">
        <f>M15-Conf_Avg!$I$8</f>
        <v>-1314</v>
      </c>
      <c r="AA15" s="3">
        <f>N15-Conf_Avg!$K$8</f>
        <v>-629</v>
      </c>
      <c r="AB15" s="3">
        <f>O15-Conf_Avg!$M$8</f>
        <v>6.9558356749910786</v>
      </c>
      <c r="AC15" s="3">
        <f>P15-Conf_Avg!$N$8</f>
        <v>-6485</v>
      </c>
      <c r="AD15" s="3">
        <f>Q15-Conf_Avg!$O$8</f>
        <v>-16268</v>
      </c>
      <c r="AE15" s="3">
        <f>R15-Conf_Avg!$Q$8</f>
        <v>-2.789127105666156</v>
      </c>
      <c r="AF15" s="3">
        <f>S15-Conf_Avg!$R$8</f>
        <v>-272</v>
      </c>
    </row>
    <row r="16" spans="1:32" x14ac:dyDescent="0.2">
      <c r="A16">
        <v>2019</v>
      </c>
      <c r="B16" t="s">
        <v>616</v>
      </c>
      <c r="C16" t="s">
        <v>672</v>
      </c>
      <c r="D16" t="s">
        <v>233</v>
      </c>
      <c r="E16" t="s">
        <v>242</v>
      </c>
      <c r="F16">
        <v>11</v>
      </c>
      <c r="G16">
        <v>209</v>
      </c>
      <c r="H16">
        <v>338</v>
      </c>
      <c r="I16" s="6">
        <f t="shared" si="0"/>
        <v>61.834319526627226</v>
      </c>
      <c r="J16">
        <v>2803</v>
      </c>
      <c r="K16" s="3">
        <f t="shared" si="1"/>
        <v>8.2928994082840237</v>
      </c>
      <c r="L16">
        <v>8.1</v>
      </c>
      <c r="M16">
        <v>13</v>
      </c>
      <c r="N16">
        <v>7</v>
      </c>
      <c r="O16" s="4">
        <v>140</v>
      </c>
      <c r="P16">
        <v>63</v>
      </c>
      <c r="Q16">
        <v>-21</v>
      </c>
      <c r="R16" s="3">
        <v>-0.3</v>
      </c>
      <c r="S16">
        <v>2</v>
      </c>
      <c r="T16" s="3">
        <f>G16-Conf_Avg!$C$8</f>
        <v>-25058</v>
      </c>
      <c r="U16" s="3" t="e">
        <f>H16-Conf_Avg!#REF!</f>
        <v>#REF!</v>
      </c>
      <c r="V16" s="3">
        <f>I16-Conf_Avg!$D$8</f>
        <v>2.4129398614513065</v>
      </c>
      <c r="W16" s="3">
        <f>J16-Conf_Avg!$F$8</f>
        <v>656.73255813953483</v>
      </c>
      <c r="X16" s="3">
        <f>K16-Conf_Avg!$G$8</f>
        <v>0.98775831515860357</v>
      </c>
      <c r="Y16" s="3">
        <f>L16-Conf_Avg!$H$8</f>
        <v>0.87599240115565724</v>
      </c>
      <c r="Z16" s="3">
        <f>M16-Conf_Avg!$I$8</f>
        <v>-1320</v>
      </c>
      <c r="AA16" s="3">
        <f>N16-Conf_Avg!$K$8</f>
        <v>-631</v>
      </c>
      <c r="AB16" s="3">
        <f>O16-Conf_Avg!$M$8</f>
        <v>6.8558356749910843</v>
      </c>
      <c r="AC16" s="3">
        <f>P16-Conf_Avg!$N$8</f>
        <v>-6467</v>
      </c>
      <c r="AD16" s="3">
        <f>Q16-Conf_Avg!$O$8</f>
        <v>-16275</v>
      </c>
      <c r="AE16" s="3">
        <f>R16-Conf_Avg!$Q$8</f>
        <v>-2.789127105666156</v>
      </c>
      <c r="AF16" s="3">
        <f>S16-Conf_Avg!$R$8</f>
        <v>-271</v>
      </c>
    </row>
    <row r="17" spans="1:32" x14ac:dyDescent="0.2">
      <c r="A17">
        <v>2020</v>
      </c>
      <c r="B17" t="s">
        <v>616</v>
      </c>
      <c r="C17" t="s">
        <v>674</v>
      </c>
      <c r="D17" t="s">
        <v>233</v>
      </c>
      <c r="E17" t="s">
        <v>242</v>
      </c>
      <c r="F17">
        <v>4</v>
      </c>
      <c r="G17">
        <v>45</v>
      </c>
      <c r="H17">
        <v>80</v>
      </c>
      <c r="I17" s="6">
        <f t="shared" si="0"/>
        <v>56.25</v>
      </c>
      <c r="J17">
        <v>591</v>
      </c>
      <c r="K17" s="3">
        <f t="shared" si="1"/>
        <v>7.3875000000000002</v>
      </c>
      <c r="L17">
        <v>7</v>
      </c>
      <c r="M17">
        <v>3</v>
      </c>
      <c r="N17">
        <v>2</v>
      </c>
      <c r="O17" s="4">
        <v>125.7</v>
      </c>
      <c r="P17">
        <v>23</v>
      </c>
      <c r="Q17">
        <v>10</v>
      </c>
      <c r="R17" s="3">
        <f>Q17/P17</f>
        <v>0.43478260869565216</v>
      </c>
      <c r="S17">
        <v>2</v>
      </c>
      <c r="T17" s="3">
        <f>G17-Conf_Avg!$C$8</f>
        <v>-25222</v>
      </c>
      <c r="U17" s="3" t="e">
        <f>H17-Conf_Avg!#REF!</f>
        <v>#REF!</v>
      </c>
      <c r="V17" s="3">
        <f>I17-Conf_Avg!$D$8</f>
        <v>-3.1713796651759196</v>
      </c>
      <c r="W17" s="3">
        <f>J17-Conf_Avg!$F$8</f>
        <v>-1555.2674418604652</v>
      </c>
      <c r="X17" s="3">
        <f>K17-Conf_Avg!$G$8</f>
        <v>8.2358906874580029E-2</v>
      </c>
      <c r="Y17" s="3">
        <f>L17-Conf_Avg!$H$8</f>
        <v>-0.2240075988443424</v>
      </c>
      <c r="Z17" s="3">
        <f>M17-Conf_Avg!$I$8</f>
        <v>-1330</v>
      </c>
      <c r="AA17" s="3">
        <f>N17-Conf_Avg!$K$8</f>
        <v>-636</v>
      </c>
      <c r="AB17" s="3">
        <f>O17-Conf_Avg!$M$8</f>
        <v>-7.4441643250089129</v>
      </c>
      <c r="AC17" s="3">
        <f>P17-Conf_Avg!$N$8</f>
        <v>-6507</v>
      </c>
      <c r="AD17" s="3">
        <f>Q17-Conf_Avg!$O$8</f>
        <v>-16244</v>
      </c>
      <c r="AE17" s="3">
        <f>R17-Conf_Avg!$Q$8</f>
        <v>-2.0543444969705038</v>
      </c>
      <c r="AF17" s="3">
        <f>S17-Conf_Avg!$R$8</f>
        <v>-271</v>
      </c>
    </row>
    <row r="18" spans="1:32" x14ac:dyDescent="0.2">
      <c r="A18">
        <v>2014</v>
      </c>
      <c r="B18" t="s">
        <v>947</v>
      </c>
      <c r="D18" t="s">
        <v>116</v>
      </c>
      <c r="E18" t="s">
        <v>242</v>
      </c>
      <c r="F18">
        <v>14</v>
      </c>
      <c r="G18">
        <v>252</v>
      </c>
      <c r="H18">
        <v>432</v>
      </c>
      <c r="I18" s="6">
        <f t="shared" si="0"/>
        <v>58.333333333333336</v>
      </c>
      <c r="J18">
        <v>2620</v>
      </c>
      <c r="K18" s="3">
        <f t="shared" si="1"/>
        <v>6.0648148148148149</v>
      </c>
      <c r="L18">
        <v>5.2</v>
      </c>
      <c r="M18">
        <v>22</v>
      </c>
      <c r="N18">
        <v>18</v>
      </c>
      <c r="O18" s="4">
        <v>117.8</v>
      </c>
      <c r="P18">
        <v>110</v>
      </c>
      <c r="Q18">
        <v>360</v>
      </c>
      <c r="R18" s="3">
        <v>3.3</v>
      </c>
      <c r="S18">
        <v>3</v>
      </c>
      <c r="T18" s="3">
        <f>G18-Conf_Avg!$C$8</f>
        <v>-25015</v>
      </c>
      <c r="U18" s="3" t="e">
        <f>H18-Conf_Avg!#REF!</f>
        <v>#REF!</v>
      </c>
      <c r="V18" s="3">
        <f>I18-Conf_Avg!$D$8</f>
        <v>-1.0880463318425839</v>
      </c>
      <c r="W18" s="3">
        <f>J18-Conf_Avg!$F$8</f>
        <v>473.73255813953483</v>
      </c>
      <c r="X18" s="3">
        <f>K18-Conf_Avg!$G$8</f>
        <v>-1.2403262783106053</v>
      </c>
      <c r="Y18" s="3">
        <f>L18-Conf_Avg!$H$8</f>
        <v>-2.0240075988443422</v>
      </c>
      <c r="Z18" s="3">
        <f>M18-Conf_Avg!$I$8</f>
        <v>-1311</v>
      </c>
      <c r="AA18" s="3">
        <f>N18-Conf_Avg!$K$8</f>
        <v>-620</v>
      </c>
      <c r="AB18" s="3">
        <f>O18-Conf_Avg!$M$8</f>
        <v>-15.344164325008919</v>
      </c>
      <c r="AC18" s="3">
        <f>P18-Conf_Avg!$N$8</f>
        <v>-6420</v>
      </c>
      <c r="AD18" s="3">
        <f>Q18-Conf_Avg!$O$8</f>
        <v>-15894</v>
      </c>
      <c r="AE18" s="3">
        <f>R18-Conf_Avg!$Q$8</f>
        <v>0.81087289433384369</v>
      </c>
      <c r="AF18" s="3">
        <f>S18-Conf_Avg!$R$8</f>
        <v>-270</v>
      </c>
    </row>
    <row r="19" spans="1:32" x14ac:dyDescent="0.2">
      <c r="A19">
        <v>2016</v>
      </c>
      <c r="B19" t="s">
        <v>831</v>
      </c>
      <c r="D19" t="s">
        <v>116</v>
      </c>
      <c r="E19" t="s">
        <v>242</v>
      </c>
      <c r="F19">
        <v>10</v>
      </c>
      <c r="G19">
        <v>166</v>
      </c>
      <c r="H19">
        <v>322</v>
      </c>
      <c r="I19" s="6">
        <f t="shared" si="0"/>
        <v>51.552795031055901</v>
      </c>
      <c r="J19">
        <v>2021</v>
      </c>
      <c r="K19" s="3">
        <f t="shared" si="1"/>
        <v>6.2763975155279503</v>
      </c>
      <c r="L19">
        <v>5.7</v>
      </c>
      <c r="M19">
        <v>13</v>
      </c>
      <c r="N19">
        <v>10</v>
      </c>
      <c r="O19" s="4">
        <v>111.4</v>
      </c>
      <c r="P19">
        <v>77</v>
      </c>
      <c r="Q19">
        <v>122</v>
      </c>
      <c r="R19" s="3">
        <v>1.6</v>
      </c>
      <c r="S19">
        <v>2</v>
      </c>
      <c r="T19" s="3">
        <f>G19-Conf_Avg!$C$8</f>
        <v>-25101</v>
      </c>
      <c r="U19" s="3" t="e">
        <f>H19-Conf_Avg!#REF!</f>
        <v>#REF!</v>
      </c>
      <c r="V19" s="3">
        <f>I19-Conf_Avg!$D$8</f>
        <v>-7.868584634120019</v>
      </c>
      <c r="W19" s="3">
        <f>J19-Conf_Avg!$F$8</f>
        <v>-125.26744186046517</v>
      </c>
      <c r="X19" s="3">
        <f>K19-Conf_Avg!$G$8</f>
        <v>-1.0287435775974698</v>
      </c>
      <c r="Y19" s="3">
        <f>L19-Conf_Avg!$H$8</f>
        <v>-1.5240075988443422</v>
      </c>
      <c r="Z19" s="3">
        <f>M19-Conf_Avg!$I$8</f>
        <v>-1320</v>
      </c>
      <c r="AA19" s="3">
        <f>N19-Conf_Avg!$K$8</f>
        <v>-628</v>
      </c>
      <c r="AB19" s="3">
        <f>O19-Conf_Avg!$M$8</f>
        <v>-21.74416432500891</v>
      </c>
      <c r="AC19" s="3">
        <f>P19-Conf_Avg!$N$8</f>
        <v>-6453</v>
      </c>
      <c r="AD19" s="3">
        <f>Q19-Conf_Avg!$O$8</f>
        <v>-16132</v>
      </c>
      <c r="AE19" s="3">
        <f>R19-Conf_Avg!$Q$8</f>
        <v>-0.88912710566615605</v>
      </c>
      <c r="AF19" s="3">
        <f>S19-Conf_Avg!$R$8</f>
        <v>-271</v>
      </c>
    </row>
    <row r="20" spans="1:32" x14ac:dyDescent="0.2">
      <c r="A20">
        <v>2017</v>
      </c>
      <c r="B20" t="s">
        <v>761</v>
      </c>
      <c r="D20" t="s">
        <v>116</v>
      </c>
      <c r="E20" t="s">
        <v>242</v>
      </c>
      <c r="F20">
        <v>14</v>
      </c>
      <c r="G20">
        <v>218</v>
      </c>
      <c r="H20">
        <v>351</v>
      </c>
      <c r="I20" s="6">
        <f t="shared" si="0"/>
        <v>62.10826210826211</v>
      </c>
      <c r="J20">
        <v>2726</v>
      </c>
      <c r="K20" s="3">
        <f t="shared" si="1"/>
        <v>7.766381766381766</v>
      </c>
      <c r="L20">
        <v>7.9</v>
      </c>
      <c r="M20">
        <v>14</v>
      </c>
      <c r="N20">
        <v>5</v>
      </c>
      <c r="O20" s="4">
        <v>137.69999999999999</v>
      </c>
      <c r="P20">
        <v>58</v>
      </c>
      <c r="Q20">
        <v>300</v>
      </c>
      <c r="R20" s="3">
        <v>5.2</v>
      </c>
      <c r="S20">
        <v>4</v>
      </c>
      <c r="T20" s="3">
        <f>G20-Conf_Avg!$C$8</f>
        <v>-25049</v>
      </c>
      <c r="U20" s="3" t="e">
        <f>H20-Conf_Avg!#REF!</f>
        <v>#REF!</v>
      </c>
      <c r="V20" s="3">
        <f>I20-Conf_Avg!$D$8</f>
        <v>2.6868824430861906</v>
      </c>
      <c r="W20" s="3">
        <f>J20-Conf_Avg!$F$8</f>
        <v>579.73255813953483</v>
      </c>
      <c r="X20" s="3">
        <f>K20-Conf_Avg!$G$8</f>
        <v>0.46124067325634588</v>
      </c>
      <c r="Y20" s="3">
        <f>L20-Conf_Avg!$H$8</f>
        <v>0.67599240115565795</v>
      </c>
      <c r="Z20" s="3">
        <f>M20-Conf_Avg!$I$8</f>
        <v>-1319</v>
      </c>
      <c r="AA20" s="3">
        <f>N20-Conf_Avg!$K$8</f>
        <v>-633</v>
      </c>
      <c r="AB20" s="3">
        <f>O20-Conf_Avg!$M$8</f>
        <v>4.5558356749910729</v>
      </c>
      <c r="AC20" s="3">
        <f>P20-Conf_Avg!$N$8</f>
        <v>-6472</v>
      </c>
      <c r="AD20" s="3">
        <f>Q20-Conf_Avg!$O$8</f>
        <v>-15954</v>
      </c>
      <c r="AE20" s="3">
        <f>R20-Conf_Avg!$Q$8</f>
        <v>2.710872894333844</v>
      </c>
      <c r="AF20" s="3">
        <f>S20-Conf_Avg!$R$8</f>
        <v>-269</v>
      </c>
    </row>
    <row r="21" spans="1:32" x14ac:dyDescent="0.2">
      <c r="A21">
        <v>2018</v>
      </c>
      <c r="B21" t="s">
        <v>761</v>
      </c>
      <c r="D21" t="s">
        <v>116</v>
      </c>
      <c r="E21" t="s">
        <v>242</v>
      </c>
      <c r="F21">
        <v>14</v>
      </c>
      <c r="G21">
        <v>293</v>
      </c>
      <c r="H21">
        <v>427</v>
      </c>
      <c r="I21" s="6">
        <f t="shared" si="0"/>
        <v>68.618266978922719</v>
      </c>
      <c r="J21">
        <v>3629</v>
      </c>
      <c r="K21" s="3">
        <f t="shared" si="1"/>
        <v>8.4988290398126463</v>
      </c>
      <c r="L21">
        <v>9.1</v>
      </c>
      <c r="M21">
        <v>25</v>
      </c>
      <c r="N21">
        <v>5</v>
      </c>
      <c r="O21" s="4">
        <v>157</v>
      </c>
      <c r="P21">
        <v>71</v>
      </c>
      <c r="Q21">
        <v>294</v>
      </c>
      <c r="R21" s="3">
        <v>4.0999999999999996</v>
      </c>
      <c r="S21">
        <v>8</v>
      </c>
      <c r="T21" s="3">
        <f>G21-Conf_Avg!$C$8</f>
        <v>-24974</v>
      </c>
      <c r="U21" s="3" t="e">
        <f>H21-Conf_Avg!#REF!</f>
        <v>#REF!</v>
      </c>
      <c r="V21" s="3">
        <f>I21-Conf_Avg!$D$8</f>
        <v>9.1968873137467995</v>
      </c>
      <c r="W21" s="3">
        <f>J21-Conf_Avg!$F$8</f>
        <v>1482.7325581395348</v>
      </c>
      <c r="X21" s="3">
        <f>K21-Conf_Avg!$G$8</f>
        <v>1.1936879466872261</v>
      </c>
      <c r="Y21" s="3">
        <f>L21-Conf_Avg!$H$8</f>
        <v>1.8759924011556572</v>
      </c>
      <c r="Z21" s="3">
        <f>M21-Conf_Avg!$I$8</f>
        <v>-1308</v>
      </c>
      <c r="AA21" s="3">
        <f>N21-Conf_Avg!$K$8</f>
        <v>-633</v>
      </c>
      <c r="AB21" s="3">
        <f>O21-Conf_Avg!$M$8</f>
        <v>23.855835674991084</v>
      </c>
      <c r="AC21" s="3">
        <f>P21-Conf_Avg!$N$8</f>
        <v>-6459</v>
      </c>
      <c r="AD21" s="3">
        <f>Q21-Conf_Avg!$O$8</f>
        <v>-15960</v>
      </c>
      <c r="AE21" s="3">
        <f>R21-Conf_Avg!$Q$8</f>
        <v>1.6108728943338435</v>
      </c>
      <c r="AF21" s="3">
        <f>S21-Conf_Avg!$R$8</f>
        <v>-265</v>
      </c>
    </row>
    <row r="22" spans="1:32" x14ac:dyDescent="0.2">
      <c r="A22">
        <v>2019</v>
      </c>
      <c r="B22" t="s">
        <v>717</v>
      </c>
      <c r="D22" t="s">
        <v>116</v>
      </c>
      <c r="E22" t="s">
        <v>242</v>
      </c>
      <c r="F22">
        <v>12</v>
      </c>
      <c r="G22">
        <v>236</v>
      </c>
      <c r="H22">
        <v>365</v>
      </c>
      <c r="I22" s="6">
        <f t="shared" si="0"/>
        <v>64.657534246575338</v>
      </c>
      <c r="J22">
        <v>2654</v>
      </c>
      <c r="K22" s="3">
        <f t="shared" si="1"/>
        <v>7.2712328767123289</v>
      </c>
      <c r="L22">
        <v>6.7</v>
      </c>
      <c r="M22">
        <v>15</v>
      </c>
      <c r="N22">
        <v>11</v>
      </c>
      <c r="O22" s="4">
        <v>133.30000000000001</v>
      </c>
      <c r="P22">
        <v>98</v>
      </c>
      <c r="Q22">
        <v>264</v>
      </c>
      <c r="R22" s="3">
        <v>2.7</v>
      </c>
      <c r="S22">
        <v>2</v>
      </c>
      <c r="T22" s="3">
        <f>G22-Conf_Avg!$C$8</f>
        <v>-25031</v>
      </c>
      <c r="U22" s="3" t="e">
        <f>H22-Conf_Avg!#REF!</f>
        <v>#REF!</v>
      </c>
      <c r="V22" s="3">
        <f>I22-Conf_Avg!$D$8</f>
        <v>5.2361545813994184</v>
      </c>
      <c r="W22" s="3">
        <f>J22-Conf_Avg!$F$8</f>
        <v>507.73255813953483</v>
      </c>
      <c r="X22" s="3">
        <f>K22-Conf_Avg!$G$8</f>
        <v>-3.3908216413091274E-2</v>
      </c>
      <c r="Y22" s="3">
        <f>L22-Conf_Avg!$H$8</f>
        <v>-0.52400759884434223</v>
      </c>
      <c r="Z22" s="3">
        <f>M22-Conf_Avg!$I$8</f>
        <v>-1318</v>
      </c>
      <c r="AA22" s="3">
        <f>N22-Conf_Avg!$K$8</f>
        <v>-627</v>
      </c>
      <c r="AB22" s="3">
        <f>O22-Conf_Avg!$M$8</f>
        <v>0.15583567499109563</v>
      </c>
      <c r="AC22" s="3">
        <f>P22-Conf_Avg!$N$8</f>
        <v>-6432</v>
      </c>
      <c r="AD22" s="3">
        <f>Q22-Conf_Avg!$O$8</f>
        <v>-15990</v>
      </c>
      <c r="AE22" s="3">
        <f>R22-Conf_Avg!$Q$8</f>
        <v>0.21087289433384404</v>
      </c>
      <c r="AF22" s="3">
        <f>S22-Conf_Avg!$R$8</f>
        <v>-271</v>
      </c>
    </row>
    <row r="23" spans="1:32" x14ac:dyDescent="0.2">
      <c r="A23">
        <v>2020</v>
      </c>
      <c r="B23" t="s">
        <v>570</v>
      </c>
      <c r="D23" t="s">
        <v>116</v>
      </c>
      <c r="E23" t="s">
        <v>242</v>
      </c>
      <c r="F23">
        <v>6</v>
      </c>
      <c r="G23">
        <v>150</v>
      </c>
      <c r="H23">
        <v>232</v>
      </c>
      <c r="I23" s="6">
        <f t="shared" si="0"/>
        <v>64.65517241379311</v>
      </c>
      <c r="J23">
        <v>2021</v>
      </c>
      <c r="K23" s="3">
        <f t="shared" si="1"/>
        <v>8.7112068965517242</v>
      </c>
      <c r="L23">
        <v>8.9</v>
      </c>
      <c r="M23">
        <v>14</v>
      </c>
      <c r="N23">
        <v>5</v>
      </c>
      <c r="O23" s="4">
        <v>153.4</v>
      </c>
      <c r="P23">
        <v>57</v>
      </c>
      <c r="Q23">
        <v>18</v>
      </c>
      <c r="R23" s="3">
        <f>Q23/P23</f>
        <v>0.31578947368421051</v>
      </c>
      <c r="S23">
        <v>3</v>
      </c>
      <c r="T23" s="3">
        <f>G23-Conf_Avg!$C$8</f>
        <v>-25117</v>
      </c>
      <c r="U23" s="3" t="e">
        <f>H23-Conf_Avg!#REF!</f>
        <v>#REF!</v>
      </c>
      <c r="V23" s="3">
        <f>I23-Conf_Avg!$D$8</f>
        <v>5.2337927486171907</v>
      </c>
      <c r="W23" s="3">
        <f>J23-Conf_Avg!$F$8</f>
        <v>-125.26744186046517</v>
      </c>
      <c r="X23" s="3">
        <f>K23-Conf_Avg!$G$8</f>
        <v>1.4060658034263041</v>
      </c>
      <c r="Y23" s="3">
        <f>L23-Conf_Avg!$H$8</f>
        <v>1.675992401155658</v>
      </c>
      <c r="Z23" s="3">
        <f>M23-Conf_Avg!$I$8</f>
        <v>-1319</v>
      </c>
      <c r="AA23" s="3">
        <f>N23-Conf_Avg!$K$8</f>
        <v>-633</v>
      </c>
      <c r="AB23" s="3">
        <f>O23-Conf_Avg!$M$8</f>
        <v>20.25583567499109</v>
      </c>
      <c r="AC23" s="3">
        <f>P23-Conf_Avg!$N$8</f>
        <v>-6473</v>
      </c>
      <c r="AD23" s="3">
        <f>Q23-Conf_Avg!$O$8</f>
        <v>-16236</v>
      </c>
      <c r="AE23" s="3">
        <f>R23-Conf_Avg!$Q$8</f>
        <v>-2.1733376319819455</v>
      </c>
      <c r="AF23" s="3">
        <f>S23-Conf_Avg!$R$8</f>
        <v>-270</v>
      </c>
    </row>
    <row r="24" spans="1:32" x14ac:dyDescent="0.2">
      <c r="A24">
        <v>2014</v>
      </c>
      <c r="B24" t="s">
        <v>913</v>
      </c>
      <c r="C24" t="s">
        <v>673</v>
      </c>
      <c r="D24" t="s">
        <v>59</v>
      </c>
      <c r="E24" t="s">
        <v>242</v>
      </c>
      <c r="F24">
        <v>13</v>
      </c>
      <c r="G24">
        <v>210</v>
      </c>
      <c r="H24">
        <v>416</v>
      </c>
      <c r="I24" s="6">
        <f t="shared" si="0"/>
        <v>50.480769230769226</v>
      </c>
      <c r="J24">
        <v>2538</v>
      </c>
      <c r="K24" s="3">
        <f t="shared" si="1"/>
        <v>6.1009615384615383</v>
      </c>
      <c r="L24">
        <v>5.3</v>
      </c>
      <c r="M24">
        <v>13</v>
      </c>
      <c r="N24">
        <v>13</v>
      </c>
      <c r="O24" s="4">
        <v>105.8</v>
      </c>
      <c r="P24">
        <v>110</v>
      </c>
      <c r="Q24">
        <v>203</v>
      </c>
      <c r="R24" s="3">
        <v>1.8</v>
      </c>
      <c r="S24">
        <v>1</v>
      </c>
      <c r="T24" s="3">
        <f>G24-Conf_Avg!$C$8</f>
        <v>-25057</v>
      </c>
      <c r="U24" s="3" t="e">
        <f>H24-Conf_Avg!#REF!</f>
        <v>#REF!</v>
      </c>
      <c r="V24" s="3">
        <f>I24-Conf_Avg!$D$8</f>
        <v>-8.9406104344066932</v>
      </c>
      <c r="W24" s="3">
        <f>J24-Conf_Avg!$F$8</f>
        <v>391.73255813953483</v>
      </c>
      <c r="X24" s="3">
        <f>K24-Conf_Avg!$G$8</f>
        <v>-1.2041795546638818</v>
      </c>
      <c r="Y24" s="3">
        <f>L24-Conf_Avg!$H$8</f>
        <v>-1.9240075988443426</v>
      </c>
      <c r="Z24" s="3">
        <f>M24-Conf_Avg!$I$8</f>
        <v>-1320</v>
      </c>
      <c r="AA24" s="3">
        <f>N24-Conf_Avg!$K$8</f>
        <v>-625</v>
      </c>
      <c r="AB24" s="3">
        <f>O24-Conf_Avg!$M$8</f>
        <v>-27.344164325008919</v>
      </c>
      <c r="AC24" s="3">
        <f>P24-Conf_Avg!$N$8</f>
        <v>-6420</v>
      </c>
      <c r="AD24" s="3">
        <f>Q24-Conf_Avg!$O$8</f>
        <v>-16051</v>
      </c>
      <c r="AE24" s="3">
        <f>R24-Conf_Avg!$Q$8</f>
        <v>-0.68912710566615609</v>
      </c>
      <c r="AF24" s="3">
        <f>S24-Conf_Avg!$R$8</f>
        <v>-272</v>
      </c>
    </row>
    <row r="25" spans="1:32" x14ac:dyDescent="0.2">
      <c r="A25">
        <v>2016</v>
      </c>
      <c r="B25" t="s">
        <v>789</v>
      </c>
      <c r="C25" t="s">
        <v>673</v>
      </c>
      <c r="D25" t="s">
        <v>59</v>
      </c>
      <c r="E25" t="s">
        <v>242</v>
      </c>
      <c r="F25">
        <v>13</v>
      </c>
      <c r="G25">
        <v>209</v>
      </c>
      <c r="H25">
        <v>335</v>
      </c>
      <c r="I25" s="6">
        <f t="shared" si="0"/>
        <v>62.388059701492537</v>
      </c>
      <c r="J25">
        <v>2488</v>
      </c>
      <c r="K25" s="3">
        <f t="shared" si="1"/>
        <v>7.4268656716417913</v>
      </c>
      <c r="L25">
        <v>7.6</v>
      </c>
      <c r="M25">
        <v>19</v>
      </c>
      <c r="N25">
        <v>7</v>
      </c>
      <c r="O25" s="4">
        <v>139.30000000000001</v>
      </c>
      <c r="P25">
        <v>88</v>
      </c>
      <c r="Q25">
        <v>306</v>
      </c>
      <c r="R25" s="3">
        <v>3.5</v>
      </c>
      <c r="S25">
        <v>4</v>
      </c>
      <c r="T25" s="3">
        <f>G25-Conf_Avg!$C$8</f>
        <v>-25058</v>
      </c>
      <c r="U25" s="3" t="e">
        <f>H25-Conf_Avg!#REF!</f>
        <v>#REF!</v>
      </c>
      <c r="V25" s="3">
        <f>I25-Conf_Avg!$D$8</f>
        <v>2.9666800363166175</v>
      </c>
      <c r="W25" s="3">
        <f>J25-Conf_Avg!$F$8</f>
        <v>341.73255813953483</v>
      </c>
      <c r="X25" s="3">
        <f>K25-Conf_Avg!$G$8</f>
        <v>0.1217245785163712</v>
      </c>
      <c r="Y25" s="3">
        <f>L25-Conf_Avg!$H$8</f>
        <v>0.37599240115565724</v>
      </c>
      <c r="Z25" s="3">
        <f>M25-Conf_Avg!$I$8</f>
        <v>-1314</v>
      </c>
      <c r="AA25" s="3">
        <f>N25-Conf_Avg!$K$8</f>
        <v>-631</v>
      </c>
      <c r="AB25" s="3">
        <f>O25-Conf_Avg!$M$8</f>
        <v>6.1558356749910956</v>
      </c>
      <c r="AC25" s="3">
        <f>P25-Conf_Avg!$N$8</f>
        <v>-6442</v>
      </c>
      <c r="AD25" s="3">
        <f>Q25-Conf_Avg!$O$8</f>
        <v>-15948</v>
      </c>
      <c r="AE25" s="3">
        <f>R25-Conf_Avg!$Q$8</f>
        <v>1.0108728943338439</v>
      </c>
      <c r="AF25" s="3">
        <f>S25-Conf_Avg!$R$8</f>
        <v>-269</v>
      </c>
    </row>
    <row r="26" spans="1:32" x14ac:dyDescent="0.2">
      <c r="A26">
        <v>2017</v>
      </c>
      <c r="B26" t="s">
        <v>789</v>
      </c>
      <c r="C26" t="s">
        <v>672</v>
      </c>
      <c r="D26" t="s">
        <v>59</v>
      </c>
      <c r="E26" t="s">
        <v>242</v>
      </c>
      <c r="F26">
        <v>12</v>
      </c>
      <c r="G26">
        <v>254</v>
      </c>
      <c r="H26">
        <v>412</v>
      </c>
      <c r="I26" s="6">
        <f t="shared" si="0"/>
        <v>61.650485436893199</v>
      </c>
      <c r="J26">
        <v>2785</v>
      </c>
      <c r="K26" s="3">
        <f t="shared" si="1"/>
        <v>6.7597087378640781</v>
      </c>
      <c r="L26">
        <v>6.8</v>
      </c>
      <c r="M26">
        <v>18</v>
      </c>
      <c r="N26">
        <v>8</v>
      </c>
      <c r="O26" s="4">
        <v>129</v>
      </c>
      <c r="P26">
        <v>58</v>
      </c>
      <c r="Q26">
        <v>7</v>
      </c>
      <c r="R26" s="3">
        <v>0.1</v>
      </c>
      <c r="S26">
        <v>2</v>
      </c>
      <c r="T26" s="3">
        <f>G26-Conf_Avg!$C$8</f>
        <v>-25013</v>
      </c>
      <c r="U26" s="3" t="e">
        <f>H26-Conf_Avg!#REF!</f>
        <v>#REF!</v>
      </c>
      <c r="V26" s="3">
        <f>I26-Conf_Avg!$D$8</f>
        <v>2.2291057717172791</v>
      </c>
      <c r="W26" s="3">
        <f>J26-Conf_Avg!$F$8</f>
        <v>638.73255813953483</v>
      </c>
      <c r="X26" s="3">
        <f>K26-Conf_Avg!$G$8</f>
        <v>-0.54543235526134204</v>
      </c>
      <c r="Y26" s="3">
        <f>L26-Conf_Avg!$H$8</f>
        <v>-0.42400759884434258</v>
      </c>
      <c r="Z26" s="3">
        <f>M26-Conf_Avg!$I$8</f>
        <v>-1315</v>
      </c>
      <c r="AA26" s="3">
        <f>N26-Conf_Avg!$K$8</f>
        <v>-630</v>
      </c>
      <c r="AB26" s="3">
        <f>O26-Conf_Avg!$M$8</f>
        <v>-4.1441643250089157</v>
      </c>
      <c r="AC26" s="3">
        <f>P26-Conf_Avg!$N$8</f>
        <v>-6472</v>
      </c>
      <c r="AD26" s="3">
        <f>Q26-Conf_Avg!$O$8</f>
        <v>-16247</v>
      </c>
      <c r="AE26" s="3">
        <f>R26-Conf_Avg!$Q$8</f>
        <v>-2.389127105666156</v>
      </c>
      <c r="AF26" s="3">
        <f>S26-Conf_Avg!$R$8</f>
        <v>-271</v>
      </c>
    </row>
    <row r="27" spans="1:32" x14ac:dyDescent="0.2">
      <c r="A27">
        <v>2018</v>
      </c>
      <c r="B27" t="s">
        <v>517</v>
      </c>
      <c r="C27" t="s">
        <v>673</v>
      </c>
      <c r="D27" t="s">
        <v>59</v>
      </c>
      <c r="E27" t="s">
        <v>242</v>
      </c>
      <c r="F27">
        <v>13</v>
      </c>
      <c r="G27">
        <v>285</v>
      </c>
      <c r="H27">
        <v>484</v>
      </c>
      <c r="I27" s="6">
        <f t="shared" si="0"/>
        <v>58.884297520661157</v>
      </c>
      <c r="J27">
        <v>3875</v>
      </c>
      <c r="K27" s="3">
        <f t="shared" si="1"/>
        <v>8.0061983471074374</v>
      </c>
      <c r="L27">
        <v>8.6</v>
      </c>
      <c r="M27">
        <v>36</v>
      </c>
      <c r="N27">
        <v>10</v>
      </c>
      <c r="O27" s="4">
        <v>146.5</v>
      </c>
      <c r="P27">
        <v>134</v>
      </c>
      <c r="Q27">
        <v>359</v>
      </c>
      <c r="R27" s="3">
        <v>2.7</v>
      </c>
      <c r="S27">
        <v>4</v>
      </c>
      <c r="T27" s="3">
        <f>G27-Conf_Avg!$C$8</f>
        <v>-24982</v>
      </c>
      <c r="U27" s="3" t="e">
        <f>H27-Conf_Avg!#REF!</f>
        <v>#REF!</v>
      </c>
      <c r="V27" s="3">
        <f>I27-Conf_Avg!$D$8</f>
        <v>-0.53708214451476266</v>
      </c>
      <c r="W27" s="3">
        <f>J27-Conf_Avg!$F$8</f>
        <v>1728.7325581395348</v>
      </c>
      <c r="X27" s="3">
        <f>K27-Conf_Avg!$G$8</f>
        <v>0.70105725398201724</v>
      </c>
      <c r="Y27" s="3">
        <f>L27-Conf_Avg!$H$8</f>
        <v>1.3759924011556572</v>
      </c>
      <c r="Z27" s="3">
        <f>M27-Conf_Avg!$I$8</f>
        <v>-1297</v>
      </c>
      <c r="AA27" s="3">
        <f>N27-Conf_Avg!$K$8</f>
        <v>-628</v>
      </c>
      <c r="AB27" s="3">
        <f>O27-Conf_Avg!$M$8</f>
        <v>13.355835674991084</v>
      </c>
      <c r="AC27" s="3">
        <f>P27-Conf_Avg!$N$8</f>
        <v>-6396</v>
      </c>
      <c r="AD27" s="3">
        <f>Q27-Conf_Avg!$O$8</f>
        <v>-15895</v>
      </c>
      <c r="AE27" s="3">
        <f>R27-Conf_Avg!$Q$8</f>
        <v>0.21087289433384404</v>
      </c>
      <c r="AF27" s="3">
        <f>S27-Conf_Avg!$R$8</f>
        <v>-269</v>
      </c>
    </row>
    <row r="28" spans="1:32" x14ac:dyDescent="0.2">
      <c r="A28">
        <v>2019</v>
      </c>
      <c r="B28" t="s">
        <v>517</v>
      </c>
      <c r="C28" t="s">
        <v>672</v>
      </c>
      <c r="D28" t="s">
        <v>59</v>
      </c>
      <c r="E28" t="s">
        <v>242</v>
      </c>
      <c r="F28">
        <v>14</v>
      </c>
      <c r="G28">
        <v>326</v>
      </c>
      <c r="H28">
        <v>511</v>
      </c>
      <c r="I28" s="6">
        <f t="shared" si="0"/>
        <v>63.796477495107631</v>
      </c>
      <c r="J28">
        <v>4135</v>
      </c>
      <c r="K28" s="3">
        <f t="shared" si="1"/>
        <v>8.09197651663405</v>
      </c>
      <c r="L28">
        <v>8.1999999999999993</v>
      </c>
      <c r="M28">
        <v>33</v>
      </c>
      <c r="N28">
        <v>14</v>
      </c>
      <c r="O28" s="4">
        <v>147.6</v>
      </c>
      <c r="P28">
        <v>101</v>
      </c>
      <c r="Q28">
        <v>383</v>
      </c>
      <c r="R28" s="3">
        <v>3.8</v>
      </c>
      <c r="S28">
        <v>7</v>
      </c>
      <c r="T28" s="3">
        <f>G28-Conf_Avg!$C$8</f>
        <v>-24941</v>
      </c>
      <c r="U28" s="3" t="e">
        <f>H28-Conf_Avg!#REF!</f>
        <v>#REF!</v>
      </c>
      <c r="V28" s="3">
        <f>I28-Conf_Avg!$D$8</f>
        <v>4.3750978299317111</v>
      </c>
      <c r="W28" s="3">
        <f>J28-Conf_Avg!$F$8</f>
        <v>1988.7325581395348</v>
      </c>
      <c r="X28" s="3">
        <f>K28-Conf_Avg!$G$8</f>
        <v>0.78683542350862989</v>
      </c>
      <c r="Y28" s="3">
        <f>L28-Conf_Avg!$H$8</f>
        <v>0.97599240115565689</v>
      </c>
      <c r="Z28" s="3">
        <f>M28-Conf_Avg!$I$8</f>
        <v>-1300</v>
      </c>
      <c r="AA28" s="3">
        <f>N28-Conf_Avg!$K$8</f>
        <v>-624</v>
      </c>
      <c r="AB28" s="3">
        <f>O28-Conf_Avg!$M$8</f>
        <v>14.455835674991079</v>
      </c>
      <c r="AC28" s="3">
        <f>P28-Conf_Avg!$N$8</f>
        <v>-6429</v>
      </c>
      <c r="AD28" s="3">
        <f>Q28-Conf_Avg!$O$8</f>
        <v>-15871</v>
      </c>
      <c r="AE28" s="3">
        <f>R28-Conf_Avg!$Q$8</f>
        <v>1.3108728943338437</v>
      </c>
      <c r="AF28" s="3">
        <f>S28-Conf_Avg!$R$8</f>
        <v>-266</v>
      </c>
    </row>
    <row r="29" spans="1:32" x14ac:dyDescent="0.2">
      <c r="A29">
        <v>2020</v>
      </c>
      <c r="B29" t="s">
        <v>652</v>
      </c>
      <c r="D29" t="s">
        <v>59</v>
      </c>
      <c r="E29" t="s">
        <v>242</v>
      </c>
      <c r="F29">
        <v>9</v>
      </c>
      <c r="G29">
        <v>195</v>
      </c>
      <c r="H29">
        <v>313</v>
      </c>
      <c r="I29" s="6">
        <f t="shared" si="0"/>
        <v>62.300319488817891</v>
      </c>
      <c r="J29">
        <v>2083</v>
      </c>
      <c r="K29" s="3">
        <f t="shared" si="1"/>
        <v>6.6549520766773167</v>
      </c>
      <c r="L29">
        <v>6.7</v>
      </c>
      <c r="M29">
        <v>14</v>
      </c>
      <c r="N29">
        <v>6</v>
      </c>
      <c r="O29" s="4">
        <v>129.1</v>
      </c>
      <c r="P29">
        <v>116</v>
      </c>
      <c r="Q29">
        <v>483</v>
      </c>
      <c r="R29" s="3">
        <f>Q29/P29</f>
        <v>4.1637931034482758</v>
      </c>
      <c r="S29">
        <v>7</v>
      </c>
      <c r="T29" s="3">
        <f>G29-Conf_Avg!$C$8</f>
        <v>-25072</v>
      </c>
      <c r="U29" s="3" t="e">
        <f>H29-Conf_Avg!#REF!</f>
        <v>#REF!</v>
      </c>
      <c r="V29" s="3">
        <f>I29-Conf_Avg!$D$8</f>
        <v>2.8789398236419714</v>
      </c>
      <c r="W29" s="3">
        <f>J29-Conf_Avg!$F$8</f>
        <v>-63.267441860465169</v>
      </c>
      <c r="X29" s="3">
        <f>K29-Conf_Avg!$G$8</f>
        <v>-0.65018901644810345</v>
      </c>
      <c r="Y29" s="3">
        <f>L29-Conf_Avg!$H$8</f>
        <v>-0.52400759884434223</v>
      </c>
      <c r="Z29" s="3">
        <f>M29-Conf_Avg!$I$8</f>
        <v>-1319</v>
      </c>
      <c r="AA29" s="3">
        <f>N29-Conf_Avg!$K$8</f>
        <v>-632</v>
      </c>
      <c r="AB29" s="3">
        <f>O29-Conf_Avg!$M$8</f>
        <v>-4.0441643250089214</v>
      </c>
      <c r="AC29" s="3">
        <f>P29-Conf_Avg!$N$8</f>
        <v>-6414</v>
      </c>
      <c r="AD29" s="3">
        <f>Q29-Conf_Avg!$O$8</f>
        <v>-15771</v>
      </c>
      <c r="AE29" s="3">
        <f>R29-Conf_Avg!$Q$8</f>
        <v>1.6746659977821197</v>
      </c>
      <c r="AF29" s="3">
        <f>S29-Conf_Avg!$R$8</f>
        <v>-266</v>
      </c>
    </row>
    <row r="30" spans="1:32" x14ac:dyDescent="0.2">
      <c r="A30">
        <v>2014</v>
      </c>
      <c r="B30" t="s">
        <v>945</v>
      </c>
      <c r="D30" t="s">
        <v>191</v>
      </c>
      <c r="E30" t="s">
        <v>242</v>
      </c>
      <c r="F30">
        <v>13</v>
      </c>
      <c r="G30">
        <v>239</v>
      </c>
      <c r="H30">
        <v>405</v>
      </c>
      <c r="I30" s="6">
        <f t="shared" si="0"/>
        <v>59.012345679012348</v>
      </c>
      <c r="J30">
        <v>2498</v>
      </c>
      <c r="K30" s="3">
        <f t="shared" si="1"/>
        <v>6.1679012345679016</v>
      </c>
      <c r="L30">
        <v>5.8</v>
      </c>
      <c r="M30">
        <v>18</v>
      </c>
      <c r="N30">
        <v>11</v>
      </c>
      <c r="O30" s="4">
        <v>120.1</v>
      </c>
      <c r="P30">
        <v>177</v>
      </c>
      <c r="Q30">
        <v>1046</v>
      </c>
      <c r="R30" s="3">
        <v>5.9</v>
      </c>
      <c r="S30">
        <v>13</v>
      </c>
      <c r="T30" s="3">
        <f>G30-Conf_Avg!$C$8</f>
        <v>-25028</v>
      </c>
      <c r="U30" s="3" t="e">
        <f>H30-Conf_Avg!#REF!</f>
        <v>#REF!</v>
      </c>
      <c r="V30" s="3">
        <f>I30-Conf_Avg!$D$8</f>
        <v>-0.40903398616357123</v>
      </c>
      <c r="W30" s="3">
        <f>J30-Conf_Avg!$F$8</f>
        <v>351.73255813953483</v>
      </c>
      <c r="X30" s="3">
        <f>K30-Conf_Avg!$G$8</f>
        <v>-1.1372398585575185</v>
      </c>
      <c r="Y30" s="3">
        <f>L30-Conf_Avg!$H$8</f>
        <v>-1.4240075988443426</v>
      </c>
      <c r="Z30" s="3">
        <f>M30-Conf_Avg!$I$8</f>
        <v>-1315</v>
      </c>
      <c r="AA30" s="3">
        <f>N30-Conf_Avg!$K$8</f>
        <v>-627</v>
      </c>
      <c r="AB30" s="3">
        <f>O30-Conf_Avg!$M$8</f>
        <v>-13.044164325008921</v>
      </c>
      <c r="AC30" s="3">
        <f>P30-Conf_Avg!$N$8</f>
        <v>-6353</v>
      </c>
      <c r="AD30" s="3">
        <f>Q30-Conf_Avg!$O$8</f>
        <v>-15208</v>
      </c>
      <c r="AE30" s="3">
        <f>R30-Conf_Avg!$Q$8</f>
        <v>3.4108728943338442</v>
      </c>
      <c r="AF30" s="3">
        <f>S30-Conf_Avg!$R$8</f>
        <v>-260</v>
      </c>
    </row>
    <row r="31" spans="1:32" x14ac:dyDescent="0.2">
      <c r="A31">
        <v>2015</v>
      </c>
      <c r="B31" t="s">
        <v>876</v>
      </c>
      <c r="D31" t="s">
        <v>191</v>
      </c>
      <c r="E31" t="s">
        <v>242</v>
      </c>
      <c r="F31">
        <v>13</v>
      </c>
      <c r="G31">
        <v>186</v>
      </c>
      <c r="H31">
        <v>326</v>
      </c>
      <c r="I31" s="6">
        <f t="shared" si="0"/>
        <v>57.055214723926383</v>
      </c>
      <c r="J31">
        <v>2138</v>
      </c>
      <c r="K31" s="3">
        <f t="shared" si="1"/>
        <v>6.5582822085889569</v>
      </c>
      <c r="L31">
        <v>6.5</v>
      </c>
      <c r="M31">
        <v>15</v>
      </c>
      <c r="N31">
        <v>7</v>
      </c>
      <c r="O31" s="4">
        <v>123</v>
      </c>
      <c r="P31">
        <v>98</v>
      </c>
      <c r="Q31">
        <v>322</v>
      </c>
      <c r="R31" s="3">
        <v>3.3</v>
      </c>
      <c r="S31">
        <v>4</v>
      </c>
      <c r="T31" s="3">
        <f>G31-Conf_Avg!$C$8</f>
        <v>-25081</v>
      </c>
      <c r="U31" s="3" t="e">
        <f>H31-Conf_Avg!#REF!</f>
        <v>#REF!</v>
      </c>
      <c r="V31" s="3">
        <f>I31-Conf_Avg!$D$8</f>
        <v>-2.3661649412495365</v>
      </c>
      <c r="W31" s="3">
        <f>J31-Conf_Avg!$F$8</f>
        <v>-8.2674418604651692</v>
      </c>
      <c r="X31" s="3">
        <f>K31-Conf_Avg!$G$8</f>
        <v>-0.74685888453646321</v>
      </c>
      <c r="Y31" s="3">
        <f>L31-Conf_Avg!$H$8</f>
        <v>-0.7240075988443424</v>
      </c>
      <c r="Z31" s="3">
        <f>M31-Conf_Avg!$I$8</f>
        <v>-1318</v>
      </c>
      <c r="AA31" s="3">
        <f>N31-Conf_Avg!$K$8</f>
        <v>-631</v>
      </c>
      <c r="AB31" s="3">
        <f>O31-Conf_Avg!$M$8</f>
        <v>-10.144164325008916</v>
      </c>
      <c r="AC31" s="3">
        <f>P31-Conf_Avg!$N$8</f>
        <v>-6432</v>
      </c>
      <c r="AD31" s="3">
        <f>Q31-Conf_Avg!$O$8</f>
        <v>-15932</v>
      </c>
      <c r="AE31" s="3">
        <f>R31-Conf_Avg!$Q$8</f>
        <v>0.81087289433384369</v>
      </c>
      <c r="AF31" s="3">
        <f>S31-Conf_Avg!$R$8</f>
        <v>-269</v>
      </c>
    </row>
    <row r="32" spans="1:32" x14ac:dyDescent="0.2">
      <c r="A32">
        <v>2016</v>
      </c>
      <c r="D32" t="s">
        <v>191</v>
      </c>
      <c r="E32" t="s">
        <v>242</v>
      </c>
      <c r="T32" s="3"/>
      <c r="U32" s="3"/>
      <c r="V32" s="3"/>
      <c r="W32" s="3"/>
      <c r="X32" s="3"/>
      <c r="Y32" s="3"/>
      <c r="AB32" s="3"/>
    </row>
    <row r="33" spans="1:32" x14ac:dyDescent="0.2">
      <c r="A33">
        <v>2017</v>
      </c>
      <c r="B33" t="s">
        <v>772</v>
      </c>
      <c r="D33" t="s">
        <v>191</v>
      </c>
      <c r="E33" t="s">
        <v>242</v>
      </c>
      <c r="F33">
        <v>10</v>
      </c>
      <c r="G33">
        <v>228</v>
      </c>
      <c r="H33">
        <v>374</v>
      </c>
      <c r="I33" s="6">
        <f>G33/H33*100</f>
        <v>60.962566844919785</v>
      </c>
      <c r="J33">
        <v>2746</v>
      </c>
      <c r="K33" s="3">
        <f>J33/H33</f>
        <v>7.3422459893048124</v>
      </c>
      <c r="L33">
        <v>7.4</v>
      </c>
      <c r="M33">
        <v>25</v>
      </c>
      <c r="N33">
        <v>11</v>
      </c>
      <c r="O33" s="4">
        <v>138.80000000000001</v>
      </c>
      <c r="P33">
        <v>53</v>
      </c>
      <c r="Q33">
        <v>180</v>
      </c>
      <c r="R33" s="3">
        <v>3.4</v>
      </c>
      <c r="S33">
        <v>4</v>
      </c>
      <c r="T33" s="3">
        <f>G33-Conf_Avg!$C$8</f>
        <v>-25039</v>
      </c>
      <c r="U33" s="3" t="e">
        <f>H33-Conf_Avg!#REF!</f>
        <v>#REF!</v>
      </c>
      <c r="V33" s="3">
        <f>I33-Conf_Avg!$D$8</f>
        <v>1.541187179743865</v>
      </c>
      <c r="W33" s="3">
        <f>J33-Conf_Avg!$F$8</f>
        <v>599.73255813953483</v>
      </c>
      <c r="X33" s="3">
        <f>K33-Conf_Avg!$G$8</f>
        <v>3.7104896179392277E-2</v>
      </c>
      <c r="Y33" s="3">
        <f>L33-Conf_Avg!$H$8</f>
        <v>0.17599240115565795</v>
      </c>
      <c r="Z33" s="3">
        <f>M33-Conf_Avg!$I$8</f>
        <v>-1308</v>
      </c>
      <c r="AA33" s="3">
        <f>N33-Conf_Avg!$K$8</f>
        <v>-627</v>
      </c>
      <c r="AB33" s="3">
        <f>O33-Conf_Avg!$M$8</f>
        <v>5.6558356749910956</v>
      </c>
      <c r="AC33" s="3">
        <f>P33-Conf_Avg!$N$8</f>
        <v>-6477</v>
      </c>
      <c r="AD33" s="3">
        <f>Q33-Conf_Avg!$O$8</f>
        <v>-16074</v>
      </c>
      <c r="AE33" s="3">
        <f>R33-Conf_Avg!$Q$8</f>
        <v>0.91087289433384377</v>
      </c>
      <c r="AF33" s="3">
        <f>S33-Conf_Avg!$R$8</f>
        <v>-269</v>
      </c>
    </row>
    <row r="34" spans="1:32" x14ac:dyDescent="0.2">
      <c r="A34">
        <v>2018</v>
      </c>
      <c r="B34" t="s">
        <v>772</v>
      </c>
      <c r="D34" t="s">
        <v>191</v>
      </c>
      <c r="E34" t="s">
        <v>242</v>
      </c>
      <c r="F34">
        <v>12</v>
      </c>
      <c r="G34">
        <v>268</v>
      </c>
      <c r="H34">
        <v>443</v>
      </c>
      <c r="I34" s="6">
        <f>G34/H34*100</f>
        <v>60.496613995485326</v>
      </c>
      <c r="J34">
        <v>3331</v>
      </c>
      <c r="K34" s="3">
        <f>J34/H34</f>
        <v>7.5191873589164784</v>
      </c>
      <c r="L34">
        <v>7.3</v>
      </c>
      <c r="M34">
        <v>24</v>
      </c>
      <c r="N34">
        <v>13</v>
      </c>
      <c r="O34" s="4">
        <v>135.69999999999999</v>
      </c>
      <c r="P34">
        <v>51</v>
      </c>
      <c r="Q34">
        <v>146</v>
      </c>
      <c r="R34" s="3">
        <v>2.9</v>
      </c>
      <c r="S34">
        <v>3</v>
      </c>
      <c r="T34" s="3">
        <f>G34-Conf_Avg!$C$8</f>
        <v>-24999</v>
      </c>
      <c r="U34" s="3" t="e">
        <f>H34-Conf_Avg!#REF!</f>
        <v>#REF!</v>
      </c>
      <c r="V34" s="3">
        <f>I34-Conf_Avg!$D$8</f>
        <v>1.0752343303094065</v>
      </c>
      <c r="W34" s="3">
        <f>J34-Conf_Avg!$F$8</f>
        <v>1184.7325581395348</v>
      </c>
      <c r="X34" s="3">
        <f>K34-Conf_Avg!$G$8</f>
        <v>0.21404626579105823</v>
      </c>
      <c r="Y34" s="3">
        <f>L34-Conf_Avg!$H$8</f>
        <v>7.5992401155657419E-2</v>
      </c>
      <c r="Z34" s="3">
        <f>M34-Conf_Avg!$I$8</f>
        <v>-1309</v>
      </c>
      <c r="AA34" s="3">
        <f>N34-Conf_Avg!$K$8</f>
        <v>-625</v>
      </c>
      <c r="AB34" s="3">
        <f>O34-Conf_Avg!$M$8</f>
        <v>2.5558356749910729</v>
      </c>
      <c r="AC34" s="3">
        <f>P34-Conf_Avg!$N$8</f>
        <v>-6479</v>
      </c>
      <c r="AD34" s="3">
        <f>Q34-Conf_Avg!$O$8</f>
        <v>-16108</v>
      </c>
      <c r="AE34" s="3">
        <f>R34-Conf_Avg!$Q$8</f>
        <v>0.41087289433384377</v>
      </c>
      <c r="AF34" s="3">
        <f>S34-Conf_Avg!$R$8</f>
        <v>-270</v>
      </c>
    </row>
    <row r="35" spans="1:32" x14ac:dyDescent="0.2">
      <c r="A35">
        <v>2019</v>
      </c>
      <c r="B35" t="s">
        <v>632</v>
      </c>
      <c r="D35" t="s">
        <v>191</v>
      </c>
      <c r="E35" t="s">
        <v>242</v>
      </c>
      <c r="F35">
        <v>10</v>
      </c>
      <c r="G35">
        <v>237</v>
      </c>
      <c r="H35">
        <v>374</v>
      </c>
      <c r="I35" s="6">
        <f>G35/H35*100</f>
        <v>63.36898395721925</v>
      </c>
      <c r="J35">
        <v>2335</v>
      </c>
      <c r="K35" s="3">
        <f>J35/H35</f>
        <v>6.2433155080213902</v>
      </c>
      <c r="L35">
        <v>6</v>
      </c>
      <c r="M35">
        <v>11</v>
      </c>
      <c r="N35">
        <v>7</v>
      </c>
      <c r="O35" s="4">
        <v>121.8</v>
      </c>
      <c r="P35">
        <v>54</v>
      </c>
      <c r="Q35">
        <v>-6</v>
      </c>
      <c r="R35" s="3">
        <v>-0.1</v>
      </c>
      <c r="S35">
        <v>0</v>
      </c>
      <c r="T35" s="3">
        <f>G35-Conf_Avg!$C$8</f>
        <v>-25030</v>
      </c>
      <c r="U35" s="3" t="e">
        <f>H35-Conf_Avg!#REF!</f>
        <v>#REF!</v>
      </c>
      <c r="V35" s="3">
        <f>I35-Conf_Avg!$D$8</f>
        <v>3.9476042920433301</v>
      </c>
      <c r="W35" s="3">
        <f>J35-Conf_Avg!$F$8</f>
        <v>188.73255813953483</v>
      </c>
      <c r="X35" s="3">
        <f>K35-Conf_Avg!$G$8</f>
        <v>-1.0618255851040299</v>
      </c>
      <c r="Y35" s="3">
        <f>L35-Conf_Avg!$H$8</f>
        <v>-1.2240075988443424</v>
      </c>
      <c r="Z35" s="3">
        <f>M35-Conf_Avg!$I$8</f>
        <v>-1322</v>
      </c>
      <c r="AA35" s="3">
        <f>N35-Conf_Avg!$K$8</f>
        <v>-631</v>
      </c>
      <c r="AB35" s="3">
        <f>O35-Conf_Avg!$M$8</f>
        <v>-11.344164325008919</v>
      </c>
      <c r="AC35" s="3">
        <f>P35-Conf_Avg!$N$8</f>
        <v>-6476</v>
      </c>
      <c r="AD35" s="3">
        <f>Q35-Conf_Avg!$O$8</f>
        <v>-16260</v>
      </c>
      <c r="AE35" s="3">
        <f>R35-Conf_Avg!$Q$8</f>
        <v>-2.5891271056661562</v>
      </c>
      <c r="AF35" s="3">
        <f>S35-Conf_Avg!$R$8</f>
        <v>-273</v>
      </c>
    </row>
    <row r="36" spans="1:32" x14ac:dyDescent="0.2">
      <c r="A36">
        <v>2020</v>
      </c>
      <c r="B36" t="s">
        <v>632</v>
      </c>
      <c r="D36" t="s">
        <v>191</v>
      </c>
      <c r="E36" t="s">
        <v>242</v>
      </c>
      <c r="F36">
        <v>9</v>
      </c>
      <c r="G36">
        <v>249</v>
      </c>
      <c r="H36">
        <v>355</v>
      </c>
      <c r="I36" s="6">
        <f>G36/H36*100</f>
        <v>70.140845070422529</v>
      </c>
      <c r="J36">
        <v>2858</v>
      </c>
      <c r="K36" s="3">
        <f>J36/H36</f>
        <v>8.0507042253521135</v>
      </c>
      <c r="L36">
        <v>9.1</v>
      </c>
      <c r="M36">
        <v>27</v>
      </c>
      <c r="N36">
        <v>4</v>
      </c>
      <c r="O36" s="4">
        <v>160.6</v>
      </c>
      <c r="P36">
        <v>33</v>
      </c>
      <c r="Q36">
        <v>-95</v>
      </c>
      <c r="R36" s="3">
        <f>Q36/P36</f>
        <v>-2.8787878787878789</v>
      </c>
      <c r="S36">
        <v>0</v>
      </c>
      <c r="T36" s="3">
        <f>G36-Conf_Avg!$C$8</f>
        <v>-25018</v>
      </c>
      <c r="U36" s="3" t="e">
        <f>H36-Conf_Avg!#REF!</f>
        <v>#REF!</v>
      </c>
      <c r="V36" s="3">
        <f>I36-Conf_Avg!$D$8</f>
        <v>10.719465405246609</v>
      </c>
      <c r="W36" s="3">
        <f>J36-Conf_Avg!$F$8</f>
        <v>711.73255813953483</v>
      </c>
      <c r="X36" s="3">
        <f>K36-Conf_Avg!$G$8</f>
        <v>0.74556313222669335</v>
      </c>
      <c r="Y36" s="3">
        <f>L36-Conf_Avg!$H$8</f>
        <v>1.8759924011556572</v>
      </c>
      <c r="Z36" s="3">
        <f>M36-Conf_Avg!$I$8</f>
        <v>-1306</v>
      </c>
      <c r="AA36" s="3">
        <f>N36-Conf_Avg!$K$8</f>
        <v>-634</v>
      </c>
      <c r="AB36" s="3">
        <f>O36-Conf_Avg!$M$8</f>
        <v>27.455835674991079</v>
      </c>
      <c r="AC36" s="3">
        <f>P36-Conf_Avg!$N$8</f>
        <v>-6497</v>
      </c>
      <c r="AD36" s="3">
        <f>Q36-Conf_Avg!$O$8</f>
        <v>-16349</v>
      </c>
      <c r="AE36" s="3">
        <f>R36-Conf_Avg!$Q$8</f>
        <v>-5.3679149844540355</v>
      </c>
      <c r="AF36" s="3">
        <f>S36-Conf_Avg!$R$8</f>
        <v>-273</v>
      </c>
    </row>
    <row r="37" spans="1:32" x14ac:dyDescent="0.2">
      <c r="A37">
        <v>2014</v>
      </c>
      <c r="D37" t="s">
        <v>698</v>
      </c>
      <c r="E37" t="s">
        <v>242</v>
      </c>
      <c r="T37" s="3"/>
      <c r="U37" s="3"/>
      <c r="V37" s="3"/>
      <c r="W37" s="3"/>
      <c r="X37" s="3"/>
      <c r="Y37" s="3"/>
      <c r="AB37" s="3"/>
    </row>
    <row r="38" spans="1:32" x14ac:dyDescent="0.2">
      <c r="A38">
        <v>2015</v>
      </c>
      <c r="D38" t="s">
        <v>698</v>
      </c>
      <c r="E38" t="s">
        <v>242</v>
      </c>
      <c r="T38" s="3"/>
      <c r="U38" s="3"/>
      <c r="V38" s="3"/>
      <c r="W38" s="3"/>
      <c r="X38" s="3"/>
      <c r="Y38" s="3"/>
      <c r="AB38" s="3"/>
    </row>
    <row r="39" spans="1:32" x14ac:dyDescent="0.2">
      <c r="A39">
        <v>2016</v>
      </c>
      <c r="D39" t="s">
        <v>698</v>
      </c>
      <c r="E39" t="s">
        <v>242</v>
      </c>
      <c r="T39" s="3"/>
      <c r="U39" s="3"/>
      <c r="V39" s="3"/>
      <c r="W39" s="3"/>
      <c r="X39" s="3"/>
      <c r="Y39" s="3"/>
      <c r="AB39" s="3"/>
    </row>
    <row r="40" spans="1:32" x14ac:dyDescent="0.2">
      <c r="A40">
        <v>2017</v>
      </c>
      <c r="D40" t="s">
        <v>698</v>
      </c>
      <c r="E40" t="s">
        <v>242</v>
      </c>
      <c r="T40" s="3"/>
      <c r="U40" s="3"/>
      <c r="V40" s="3"/>
      <c r="W40" s="3"/>
      <c r="X40" s="3"/>
      <c r="Y40" s="3"/>
      <c r="AB40" s="3"/>
    </row>
    <row r="41" spans="1:32" x14ac:dyDescent="0.2">
      <c r="A41">
        <v>2018</v>
      </c>
      <c r="B41" t="s">
        <v>742</v>
      </c>
      <c r="C41" t="s">
        <v>672</v>
      </c>
      <c r="D41" t="s">
        <v>698</v>
      </c>
      <c r="E41" t="s">
        <v>242</v>
      </c>
      <c r="F41">
        <v>11</v>
      </c>
      <c r="G41">
        <v>102</v>
      </c>
      <c r="H41">
        <v>187</v>
      </c>
      <c r="I41" s="6">
        <f t="shared" ref="I41:I72" si="2">G41/H41*100</f>
        <v>54.54545454545454</v>
      </c>
      <c r="J41">
        <v>1417</v>
      </c>
      <c r="K41" s="3">
        <f t="shared" ref="K41:K72" si="3">J41/H41</f>
        <v>7.5775401069518713</v>
      </c>
      <c r="L41">
        <v>6.1</v>
      </c>
      <c r="M41">
        <v>13</v>
      </c>
      <c r="N41">
        <v>12</v>
      </c>
      <c r="O41" s="4">
        <v>128.30000000000001</v>
      </c>
      <c r="P41">
        <v>79</v>
      </c>
      <c r="Q41">
        <v>286</v>
      </c>
      <c r="R41" s="3">
        <v>3.6</v>
      </c>
      <c r="S41">
        <v>0</v>
      </c>
      <c r="T41" s="3">
        <f>G41-Conf_Avg!$C$8</f>
        <v>-25165</v>
      </c>
      <c r="U41" s="3" t="e">
        <f>H41-Conf_Avg!#REF!</f>
        <v>#REF!</v>
      </c>
      <c r="V41" s="3">
        <f>I41-Conf_Avg!$D$8</f>
        <v>-4.87592511972138</v>
      </c>
      <c r="W41" s="3">
        <f>J41-Conf_Avg!$F$8</f>
        <v>-729.26744186046517</v>
      </c>
      <c r="X41" s="3">
        <f>K41-Conf_Avg!$G$8</f>
        <v>0.27239901382645115</v>
      </c>
      <c r="Y41" s="3">
        <f>L41-Conf_Avg!$H$8</f>
        <v>-1.1240075988443428</v>
      </c>
      <c r="Z41" s="3">
        <f>M41-Conf_Avg!$I$8</f>
        <v>-1320</v>
      </c>
      <c r="AA41" s="3">
        <f>N41-Conf_Avg!$K$8</f>
        <v>-626</v>
      </c>
      <c r="AB41" s="3">
        <f>O41-Conf_Avg!$M$8</f>
        <v>-4.8441643250089044</v>
      </c>
      <c r="AC41" s="3">
        <f>P41-Conf_Avg!$N$8</f>
        <v>-6451</v>
      </c>
      <c r="AD41" s="3">
        <f>Q41-Conf_Avg!$O$8</f>
        <v>-15968</v>
      </c>
      <c r="AE41" s="3">
        <f>R41-Conf_Avg!$Q$8</f>
        <v>1.110872894333844</v>
      </c>
      <c r="AF41" s="3">
        <f>S41-Conf_Avg!$R$8</f>
        <v>-273</v>
      </c>
    </row>
    <row r="42" spans="1:32" x14ac:dyDescent="0.2">
      <c r="A42">
        <v>2019</v>
      </c>
      <c r="B42" t="s">
        <v>716</v>
      </c>
      <c r="C42" t="s">
        <v>673</v>
      </c>
      <c r="D42" t="s">
        <v>698</v>
      </c>
      <c r="E42" t="s">
        <v>242</v>
      </c>
      <c r="F42">
        <v>9</v>
      </c>
      <c r="G42">
        <v>102</v>
      </c>
      <c r="H42">
        <v>195</v>
      </c>
      <c r="I42" s="6">
        <f t="shared" si="2"/>
        <v>52.307692307692314</v>
      </c>
      <c r="J42">
        <v>1460</v>
      </c>
      <c r="K42" s="3">
        <f t="shared" si="3"/>
        <v>7.4871794871794872</v>
      </c>
      <c r="L42">
        <v>6.8</v>
      </c>
      <c r="M42">
        <v>7</v>
      </c>
      <c r="N42">
        <v>6</v>
      </c>
      <c r="O42" s="4">
        <v>120.9</v>
      </c>
      <c r="P42">
        <v>52</v>
      </c>
      <c r="Q42">
        <v>262</v>
      </c>
      <c r="R42" s="3">
        <v>5</v>
      </c>
      <c r="S42">
        <v>0</v>
      </c>
      <c r="T42" s="3">
        <f>G42-Conf_Avg!$C$8</f>
        <v>-25165</v>
      </c>
      <c r="U42" s="3" t="e">
        <f>H42-Conf_Avg!#REF!</f>
        <v>#REF!</v>
      </c>
      <c r="V42" s="3">
        <f>I42-Conf_Avg!$D$8</f>
        <v>-7.1136873574836059</v>
      </c>
      <c r="W42" s="3">
        <f>J42-Conf_Avg!$F$8</f>
        <v>-686.26744186046517</v>
      </c>
      <c r="X42" s="3">
        <f>K42-Conf_Avg!$G$8</f>
        <v>0.18203839405406708</v>
      </c>
      <c r="Y42" s="3">
        <f>L42-Conf_Avg!$H$8</f>
        <v>-0.42400759884434258</v>
      </c>
      <c r="Z42" s="3">
        <f>M42-Conf_Avg!$I$8</f>
        <v>-1326</v>
      </c>
      <c r="AA42" s="3">
        <f>N42-Conf_Avg!$K$8</f>
        <v>-632</v>
      </c>
      <c r="AB42" s="3">
        <f>O42-Conf_Avg!$M$8</f>
        <v>-12.24416432500891</v>
      </c>
      <c r="AC42" s="3">
        <f>P42-Conf_Avg!$N$8</f>
        <v>-6478</v>
      </c>
      <c r="AD42" s="3">
        <f>Q42-Conf_Avg!$O$8</f>
        <v>-15992</v>
      </c>
      <c r="AE42" s="3">
        <f>R42-Conf_Avg!$Q$8</f>
        <v>2.5108728943338439</v>
      </c>
      <c r="AF42" s="3">
        <f>S42-Conf_Avg!$R$8</f>
        <v>-273</v>
      </c>
    </row>
    <row r="43" spans="1:32" x14ac:dyDescent="0.2">
      <c r="A43">
        <v>2020</v>
      </c>
      <c r="B43" t="s">
        <v>988</v>
      </c>
      <c r="C43" t="s">
        <v>673</v>
      </c>
      <c r="D43" t="s">
        <v>698</v>
      </c>
      <c r="E43" t="s">
        <v>242</v>
      </c>
      <c r="F43">
        <v>4</v>
      </c>
      <c r="G43">
        <v>53</v>
      </c>
      <c r="H43">
        <v>101</v>
      </c>
      <c r="I43" s="6">
        <f t="shared" si="2"/>
        <v>52.475247524752476</v>
      </c>
      <c r="J43">
        <v>518</v>
      </c>
      <c r="K43" s="3">
        <f t="shared" si="3"/>
        <v>5.1287128712871288</v>
      </c>
      <c r="L43">
        <v>3.8</v>
      </c>
      <c r="M43">
        <v>0</v>
      </c>
      <c r="N43">
        <v>3</v>
      </c>
      <c r="O43" s="4">
        <v>89.6</v>
      </c>
      <c r="P43">
        <v>39</v>
      </c>
      <c r="Q43">
        <v>102</v>
      </c>
      <c r="R43" s="3">
        <v>2.6</v>
      </c>
      <c r="S43">
        <v>0</v>
      </c>
      <c r="T43" s="3"/>
      <c r="U43" s="3"/>
      <c r="V43" s="3"/>
      <c r="W43" s="3"/>
      <c r="X43" s="3"/>
      <c r="Y43" s="3"/>
      <c r="AB43" s="3"/>
    </row>
    <row r="44" spans="1:32" x14ac:dyDescent="0.2">
      <c r="A44">
        <v>2014</v>
      </c>
      <c r="B44" t="s">
        <v>935</v>
      </c>
      <c r="D44" t="s">
        <v>345</v>
      </c>
      <c r="E44" t="s">
        <v>242</v>
      </c>
      <c r="F44">
        <v>13</v>
      </c>
      <c r="G44">
        <v>169</v>
      </c>
      <c r="H44">
        <v>307</v>
      </c>
      <c r="I44" s="6">
        <f t="shared" si="2"/>
        <v>55.048859934853425</v>
      </c>
      <c r="J44">
        <v>2157</v>
      </c>
      <c r="K44" s="3">
        <f t="shared" si="3"/>
        <v>7.0260586319218241</v>
      </c>
      <c r="L44">
        <v>5.9</v>
      </c>
      <c r="M44">
        <v>9</v>
      </c>
      <c r="N44">
        <v>12</v>
      </c>
      <c r="O44" s="4">
        <v>115.9</v>
      </c>
      <c r="P44">
        <v>26</v>
      </c>
      <c r="Q44">
        <v>-105</v>
      </c>
      <c r="R44" s="3">
        <v>-4</v>
      </c>
      <c r="S44">
        <v>0</v>
      </c>
      <c r="T44" s="3">
        <f>G44-Conf_Avg!$C$8</f>
        <v>-25098</v>
      </c>
      <c r="U44" s="3" t="e">
        <f>H44-Conf_Avg!#REF!</f>
        <v>#REF!</v>
      </c>
      <c r="V44" s="3">
        <f>I44-Conf_Avg!$D$8</f>
        <v>-4.3725197303224945</v>
      </c>
      <c r="W44" s="3">
        <f>J44-Conf_Avg!$F$8</f>
        <v>10.732558139534831</v>
      </c>
      <c r="X44" s="3">
        <f>K44-Conf_Avg!$G$8</f>
        <v>-0.27908246120359603</v>
      </c>
      <c r="Y44" s="3">
        <f>L44-Conf_Avg!$H$8</f>
        <v>-1.324007598844342</v>
      </c>
      <c r="Z44" s="3">
        <f>M44-Conf_Avg!$I$8</f>
        <v>-1324</v>
      </c>
      <c r="AA44" s="3">
        <f>N44-Conf_Avg!$K$8</f>
        <v>-626</v>
      </c>
      <c r="AB44" s="3">
        <f>O44-Conf_Avg!$M$8</f>
        <v>-17.24416432500891</v>
      </c>
      <c r="AC44" s="3">
        <f>P44-Conf_Avg!$N$8</f>
        <v>-6504</v>
      </c>
      <c r="AD44" s="3">
        <f>Q44-Conf_Avg!$O$8</f>
        <v>-16359</v>
      </c>
      <c r="AE44" s="3">
        <f>R44-Conf_Avg!$Q$8</f>
        <v>-6.4891271056661566</v>
      </c>
      <c r="AF44" s="3">
        <f>S44-Conf_Avg!$R$8</f>
        <v>-273</v>
      </c>
    </row>
    <row r="45" spans="1:32" x14ac:dyDescent="0.2">
      <c r="A45">
        <v>2016</v>
      </c>
      <c r="B45" t="s">
        <v>810</v>
      </c>
      <c r="D45" t="s">
        <v>345</v>
      </c>
      <c r="E45" t="s">
        <v>242</v>
      </c>
      <c r="F45">
        <v>14</v>
      </c>
      <c r="G45">
        <v>153</v>
      </c>
      <c r="H45">
        <v>251</v>
      </c>
      <c r="I45" s="6">
        <f t="shared" si="2"/>
        <v>60.95617529880478</v>
      </c>
      <c r="J45">
        <v>1994</v>
      </c>
      <c r="K45" s="3">
        <f t="shared" si="3"/>
        <v>7.9442231075697212</v>
      </c>
      <c r="L45">
        <v>8.5</v>
      </c>
      <c r="M45">
        <v>20</v>
      </c>
      <c r="N45">
        <v>6</v>
      </c>
      <c r="O45" s="4">
        <v>149.19999999999999</v>
      </c>
      <c r="P45">
        <v>71</v>
      </c>
      <c r="Q45">
        <v>63</v>
      </c>
      <c r="R45" s="3">
        <v>0.9</v>
      </c>
      <c r="S45">
        <v>0</v>
      </c>
      <c r="T45" s="3">
        <f>G45-Conf_Avg!$C$8</f>
        <v>-25114</v>
      </c>
      <c r="U45" s="3" t="e">
        <f>H45-Conf_Avg!#REF!</f>
        <v>#REF!</v>
      </c>
      <c r="V45" s="3">
        <f>I45-Conf_Avg!$D$8</f>
        <v>1.5347956336288604</v>
      </c>
      <c r="W45" s="3">
        <f>J45-Conf_Avg!$F$8</f>
        <v>-152.26744186046517</v>
      </c>
      <c r="X45" s="3">
        <f>K45-Conf_Avg!$G$8</f>
        <v>0.63908201444430102</v>
      </c>
      <c r="Y45" s="3">
        <f>L45-Conf_Avg!$H$8</f>
        <v>1.2759924011556576</v>
      </c>
      <c r="Z45" s="3">
        <f>M45-Conf_Avg!$I$8</f>
        <v>-1313</v>
      </c>
      <c r="AA45" s="3">
        <f>N45-Conf_Avg!$K$8</f>
        <v>-632</v>
      </c>
      <c r="AB45" s="3">
        <f>O45-Conf_Avg!$M$8</f>
        <v>16.055835674991073</v>
      </c>
      <c r="AC45" s="3">
        <f>P45-Conf_Avg!$N$8</f>
        <v>-6459</v>
      </c>
      <c r="AD45" s="3">
        <f>Q45-Conf_Avg!$O$8</f>
        <v>-16191</v>
      </c>
      <c r="AE45" s="3">
        <f>R45-Conf_Avg!$Q$8</f>
        <v>-1.5891271056661562</v>
      </c>
      <c r="AF45" s="3">
        <f>S45-Conf_Avg!$R$8</f>
        <v>-273</v>
      </c>
    </row>
    <row r="46" spans="1:32" x14ac:dyDescent="0.2">
      <c r="A46">
        <v>2017</v>
      </c>
      <c r="B46" t="s">
        <v>810</v>
      </c>
      <c r="D46" t="s">
        <v>345</v>
      </c>
      <c r="E46" t="s">
        <v>242</v>
      </c>
      <c r="F46">
        <v>13</v>
      </c>
      <c r="G46">
        <v>146</v>
      </c>
      <c r="H46">
        <v>244</v>
      </c>
      <c r="I46" s="6">
        <f t="shared" si="2"/>
        <v>59.83606557377049</v>
      </c>
      <c r="J46">
        <v>1873</v>
      </c>
      <c r="K46" s="3">
        <f t="shared" si="3"/>
        <v>7.6762295081967213</v>
      </c>
      <c r="L46">
        <v>8</v>
      </c>
      <c r="M46">
        <v>13</v>
      </c>
      <c r="N46">
        <v>4</v>
      </c>
      <c r="O46" s="4">
        <v>138.6</v>
      </c>
      <c r="P46">
        <v>72</v>
      </c>
      <c r="Q46">
        <v>-26</v>
      </c>
      <c r="R46" s="3">
        <v>-0.4</v>
      </c>
      <c r="S46">
        <v>1</v>
      </c>
      <c r="T46" s="3">
        <f>G46-Conf_Avg!$C$8</f>
        <v>-25121</v>
      </c>
      <c r="U46" s="3" t="e">
        <f>H46-Conf_Avg!#REF!</f>
        <v>#REF!</v>
      </c>
      <c r="V46" s="3">
        <f>I46-Conf_Avg!$D$8</f>
        <v>0.41468590859457066</v>
      </c>
      <c r="W46" s="3">
        <f>J46-Conf_Avg!$F$8</f>
        <v>-273.26744186046517</v>
      </c>
      <c r="X46" s="3">
        <f>K46-Conf_Avg!$G$8</f>
        <v>0.37108841507130119</v>
      </c>
      <c r="Y46" s="3">
        <f>L46-Conf_Avg!$H$8</f>
        <v>0.7759924011556576</v>
      </c>
      <c r="Z46" s="3">
        <f>M46-Conf_Avg!$I$8</f>
        <v>-1320</v>
      </c>
      <c r="AA46" s="3">
        <f>N46-Conf_Avg!$K$8</f>
        <v>-634</v>
      </c>
      <c r="AB46" s="3">
        <f>O46-Conf_Avg!$M$8</f>
        <v>5.4558356749910786</v>
      </c>
      <c r="AC46" s="3">
        <f>P46-Conf_Avg!$N$8</f>
        <v>-6458</v>
      </c>
      <c r="AD46" s="3">
        <f>Q46-Conf_Avg!$O$8</f>
        <v>-16280</v>
      </c>
      <c r="AE46" s="3">
        <f>R46-Conf_Avg!$Q$8</f>
        <v>-2.889127105666156</v>
      </c>
      <c r="AF46" s="3">
        <f>S46-Conf_Avg!$R$8</f>
        <v>-272</v>
      </c>
    </row>
    <row r="47" spans="1:32" x14ac:dyDescent="0.2">
      <c r="A47">
        <v>2018</v>
      </c>
      <c r="B47" t="s">
        <v>707</v>
      </c>
      <c r="D47" t="s">
        <v>345</v>
      </c>
      <c r="E47" t="s">
        <v>242</v>
      </c>
      <c r="F47">
        <v>12</v>
      </c>
      <c r="G47">
        <v>115</v>
      </c>
      <c r="H47">
        <v>223</v>
      </c>
      <c r="I47" s="6">
        <f t="shared" si="2"/>
        <v>51.569506726457405</v>
      </c>
      <c r="J47">
        <v>1651</v>
      </c>
      <c r="K47" s="3">
        <f t="shared" si="3"/>
        <v>7.4035874439461882</v>
      </c>
      <c r="L47">
        <v>7.1</v>
      </c>
      <c r="M47">
        <v>10</v>
      </c>
      <c r="N47">
        <v>6</v>
      </c>
      <c r="O47" s="4">
        <v>123.2</v>
      </c>
      <c r="P47">
        <v>62</v>
      </c>
      <c r="Q47">
        <v>141</v>
      </c>
      <c r="R47" s="3">
        <v>2.2999999999999998</v>
      </c>
      <c r="S47">
        <v>0</v>
      </c>
      <c r="T47" s="3">
        <f>G47-Conf_Avg!$C$8</f>
        <v>-25152</v>
      </c>
      <c r="U47" s="3" t="e">
        <f>H47-Conf_Avg!#REF!</f>
        <v>#REF!</v>
      </c>
      <c r="V47" s="3">
        <f>I47-Conf_Avg!$D$8</f>
        <v>-7.8518729387185147</v>
      </c>
      <c r="W47" s="3">
        <f>J47-Conf_Avg!$F$8</f>
        <v>-495.26744186046517</v>
      </c>
      <c r="X47" s="3">
        <f>K47-Conf_Avg!$G$8</f>
        <v>9.8446350820768025E-2</v>
      </c>
      <c r="Y47" s="3">
        <f>L47-Conf_Avg!$H$8</f>
        <v>-0.12400759884434276</v>
      </c>
      <c r="Z47" s="3">
        <f>M47-Conf_Avg!$I$8</f>
        <v>-1323</v>
      </c>
      <c r="AA47" s="3">
        <f>N47-Conf_Avg!$K$8</f>
        <v>-632</v>
      </c>
      <c r="AB47" s="3">
        <f>O47-Conf_Avg!$M$8</f>
        <v>-9.9441643250089129</v>
      </c>
      <c r="AC47" s="3">
        <f>P47-Conf_Avg!$N$8</f>
        <v>-6468</v>
      </c>
      <c r="AD47" s="3">
        <f>Q47-Conf_Avg!$O$8</f>
        <v>-16113</v>
      </c>
      <c r="AE47" s="3">
        <f>R47-Conf_Avg!$Q$8</f>
        <v>-0.18912710566615631</v>
      </c>
      <c r="AF47" s="3">
        <f>S47-Conf_Avg!$R$8</f>
        <v>-273</v>
      </c>
    </row>
    <row r="48" spans="1:32" x14ac:dyDescent="0.2">
      <c r="A48">
        <v>2019</v>
      </c>
      <c r="B48" t="s">
        <v>707</v>
      </c>
      <c r="D48" t="s">
        <v>345</v>
      </c>
      <c r="E48" t="s">
        <v>242</v>
      </c>
      <c r="F48">
        <v>12</v>
      </c>
      <c r="G48">
        <v>234</v>
      </c>
      <c r="H48">
        <v>371</v>
      </c>
      <c r="I48" s="6">
        <f t="shared" si="2"/>
        <v>63.072776280323453</v>
      </c>
      <c r="J48">
        <v>2462</v>
      </c>
      <c r="K48" s="3">
        <f t="shared" si="3"/>
        <v>6.6361185983827493</v>
      </c>
      <c r="L48">
        <v>6.7</v>
      </c>
      <c r="M48">
        <v>14</v>
      </c>
      <c r="N48">
        <v>6</v>
      </c>
      <c r="O48" s="4">
        <v>128</v>
      </c>
      <c r="P48">
        <v>72</v>
      </c>
      <c r="Q48">
        <v>116</v>
      </c>
      <c r="R48" s="3">
        <v>1.6</v>
      </c>
      <c r="S48">
        <v>1</v>
      </c>
      <c r="T48" s="3">
        <f>G48-Conf_Avg!$C$8</f>
        <v>-25033</v>
      </c>
      <c r="U48" s="3" t="e">
        <f>H48-Conf_Avg!#REF!</f>
        <v>#REF!</v>
      </c>
      <c r="V48" s="3">
        <f>I48-Conf_Avg!$D$8</f>
        <v>3.651396615147533</v>
      </c>
      <c r="W48" s="3">
        <f>J48-Conf_Avg!$F$8</f>
        <v>315.73255813953483</v>
      </c>
      <c r="X48" s="3">
        <f>K48-Conf_Avg!$G$8</f>
        <v>-0.66902249474267084</v>
      </c>
      <c r="Y48" s="3">
        <f>L48-Conf_Avg!$H$8</f>
        <v>-0.52400759884434223</v>
      </c>
      <c r="Z48" s="3">
        <f>M48-Conf_Avg!$I$8</f>
        <v>-1319</v>
      </c>
      <c r="AA48" s="3">
        <f>N48-Conf_Avg!$K$8</f>
        <v>-632</v>
      </c>
      <c r="AB48" s="3">
        <f>O48-Conf_Avg!$M$8</f>
        <v>-5.1441643250089157</v>
      </c>
      <c r="AC48" s="3">
        <f>P48-Conf_Avg!$N$8</f>
        <v>-6458</v>
      </c>
      <c r="AD48" s="3">
        <f>Q48-Conf_Avg!$O$8</f>
        <v>-16138</v>
      </c>
      <c r="AE48" s="3">
        <f>R48-Conf_Avg!$Q$8</f>
        <v>-0.88912710566615605</v>
      </c>
      <c r="AF48" s="3">
        <f>S48-Conf_Avg!$R$8</f>
        <v>-272</v>
      </c>
    </row>
    <row r="49" spans="1:32" x14ac:dyDescent="0.2">
      <c r="A49">
        <v>2014</v>
      </c>
      <c r="B49" t="s">
        <v>905</v>
      </c>
      <c r="D49" t="s">
        <v>433</v>
      </c>
      <c r="E49" t="s">
        <v>242</v>
      </c>
      <c r="F49">
        <v>11</v>
      </c>
      <c r="G49">
        <v>210</v>
      </c>
      <c r="H49">
        <v>330</v>
      </c>
      <c r="I49" s="6">
        <f t="shared" si="2"/>
        <v>63.636363636363633</v>
      </c>
      <c r="J49">
        <v>2305</v>
      </c>
      <c r="K49" s="3">
        <f t="shared" si="3"/>
        <v>6.9848484848484844</v>
      </c>
      <c r="L49">
        <v>6.4</v>
      </c>
      <c r="M49">
        <v>11</v>
      </c>
      <c r="N49">
        <v>9</v>
      </c>
      <c r="O49" s="4">
        <v>127.9</v>
      </c>
      <c r="P49">
        <v>58</v>
      </c>
      <c r="Q49">
        <v>99</v>
      </c>
      <c r="R49" s="3">
        <v>1.7</v>
      </c>
      <c r="S49">
        <v>3</v>
      </c>
      <c r="T49" s="3">
        <f>G49-Conf_Avg!$C$8</f>
        <v>-25057</v>
      </c>
      <c r="U49" s="3" t="e">
        <f>H49-Conf_Avg!#REF!</f>
        <v>#REF!</v>
      </c>
      <c r="V49" s="3">
        <f>I49-Conf_Avg!$D$8</f>
        <v>4.2149839711877135</v>
      </c>
      <c r="W49" s="3">
        <f>J49-Conf_Avg!$F$8</f>
        <v>158.73255813953483</v>
      </c>
      <c r="X49" s="3">
        <f>K49-Conf_Avg!$G$8</f>
        <v>-0.32029260827693573</v>
      </c>
      <c r="Y49" s="3">
        <f>L49-Conf_Avg!$H$8</f>
        <v>-0.82400759884434205</v>
      </c>
      <c r="Z49" s="3">
        <f>M49-Conf_Avg!$I$8</f>
        <v>-1322</v>
      </c>
      <c r="AA49" s="3">
        <f>N49-Conf_Avg!$K$8</f>
        <v>-629</v>
      </c>
      <c r="AB49" s="3">
        <f>O49-Conf_Avg!$M$8</f>
        <v>-5.2441643250089101</v>
      </c>
      <c r="AC49" s="3">
        <f>P49-Conf_Avg!$N$8</f>
        <v>-6472</v>
      </c>
      <c r="AD49" s="3">
        <f>Q49-Conf_Avg!$O$8</f>
        <v>-16155</v>
      </c>
      <c r="AE49" s="3">
        <f>R49-Conf_Avg!$Q$8</f>
        <v>-0.78912710566615618</v>
      </c>
      <c r="AF49" s="3">
        <f>S49-Conf_Avg!$R$8</f>
        <v>-270</v>
      </c>
    </row>
    <row r="50" spans="1:32" x14ac:dyDescent="0.2">
      <c r="A50">
        <v>2015</v>
      </c>
      <c r="B50" t="s">
        <v>826</v>
      </c>
      <c r="D50" t="s">
        <v>433</v>
      </c>
      <c r="E50" t="s">
        <v>242</v>
      </c>
      <c r="F50">
        <v>11</v>
      </c>
      <c r="G50">
        <v>182</v>
      </c>
      <c r="H50">
        <v>270</v>
      </c>
      <c r="I50" s="6">
        <f t="shared" si="2"/>
        <v>67.407407407407405</v>
      </c>
      <c r="J50">
        <v>1984</v>
      </c>
      <c r="K50" s="3">
        <f t="shared" si="3"/>
        <v>7.3481481481481481</v>
      </c>
      <c r="L50">
        <v>7.3</v>
      </c>
      <c r="M50">
        <v>15</v>
      </c>
      <c r="N50">
        <v>7</v>
      </c>
      <c r="O50" s="4">
        <v>142.30000000000001</v>
      </c>
      <c r="P50">
        <v>114</v>
      </c>
      <c r="Q50">
        <v>415</v>
      </c>
      <c r="R50" s="3">
        <v>3.6</v>
      </c>
      <c r="S50">
        <v>7</v>
      </c>
      <c r="T50" s="3">
        <f>G50-Conf_Avg!$C$8</f>
        <v>-25085</v>
      </c>
      <c r="U50" s="3" t="e">
        <f>H50-Conf_Avg!#REF!</f>
        <v>#REF!</v>
      </c>
      <c r="V50" s="3">
        <f>I50-Conf_Avg!$D$8</f>
        <v>7.9860277422314851</v>
      </c>
      <c r="W50" s="3">
        <f>J50-Conf_Avg!$F$8</f>
        <v>-162.26744186046517</v>
      </c>
      <c r="X50" s="3">
        <f>K50-Conf_Avg!$G$8</f>
        <v>4.3007055022727947E-2</v>
      </c>
      <c r="Y50" s="3">
        <f>L50-Conf_Avg!$H$8</f>
        <v>7.5992401155657419E-2</v>
      </c>
      <c r="Z50" s="3">
        <f>M50-Conf_Avg!$I$8</f>
        <v>-1318</v>
      </c>
      <c r="AA50" s="3">
        <f>N50-Conf_Avg!$K$8</f>
        <v>-631</v>
      </c>
      <c r="AB50" s="3">
        <f>O50-Conf_Avg!$M$8</f>
        <v>9.1558356749910956</v>
      </c>
      <c r="AC50" s="3">
        <f>P50-Conf_Avg!$N$8</f>
        <v>-6416</v>
      </c>
      <c r="AD50" s="3">
        <f>Q50-Conf_Avg!$O$8</f>
        <v>-15839</v>
      </c>
      <c r="AE50" s="3">
        <f>R50-Conf_Avg!$Q$8</f>
        <v>1.110872894333844</v>
      </c>
      <c r="AF50" s="3">
        <f>S50-Conf_Avg!$R$8</f>
        <v>-266</v>
      </c>
    </row>
    <row r="51" spans="1:32" x14ac:dyDescent="0.2">
      <c r="A51">
        <v>2016</v>
      </c>
      <c r="B51" t="s">
        <v>826</v>
      </c>
      <c r="D51" t="s">
        <v>433</v>
      </c>
      <c r="E51" t="s">
        <v>242</v>
      </c>
      <c r="F51">
        <v>11</v>
      </c>
      <c r="G51">
        <v>183</v>
      </c>
      <c r="H51">
        <v>307</v>
      </c>
      <c r="I51" s="6">
        <f t="shared" si="2"/>
        <v>59.609120521172642</v>
      </c>
      <c r="J51">
        <v>2273</v>
      </c>
      <c r="K51" s="3">
        <f t="shared" si="3"/>
        <v>7.4039087947882738</v>
      </c>
      <c r="L51">
        <v>7</v>
      </c>
      <c r="M51">
        <v>16</v>
      </c>
      <c r="N51">
        <v>10</v>
      </c>
      <c r="O51" s="4">
        <v>132.5</v>
      </c>
      <c r="P51">
        <v>136</v>
      </c>
      <c r="Q51">
        <v>322</v>
      </c>
      <c r="R51" s="3">
        <v>2.4</v>
      </c>
      <c r="S51">
        <v>7</v>
      </c>
      <c r="T51" s="3">
        <f>G51-Conf_Avg!$C$8</f>
        <v>-25084</v>
      </c>
      <c r="U51" s="3" t="e">
        <f>H51-Conf_Avg!#REF!</f>
        <v>#REF!</v>
      </c>
      <c r="V51" s="3">
        <f>I51-Conf_Avg!$D$8</f>
        <v>0.18774085599672219</v>
      </c>
      <c r="W51" s="3">
        <f>J51-Conf_Avg!$F$8</f>
        <v>126.73255813953483</v>
      </c>
      <c r="X51" s="3">
        <f>K51-Conf_Avg!$G$8</f>
        <v>9.8767701662853646E-2</v>
      </c>
      <c r="Y51" s="3">
        <f>L51-Conf_Avg!$H$8</f>
        <v>-0.2240075988443424</v>
      </c>
      <c r="Z51" s="3">
        <f>M51-Conf_Avg!$I$8</f>
        <v>-1317</v>
      </c>
      <c r="AA51" s="3">
        <f>N51-Conf_Avg!$K$8</f>
        <v>-628</v>
      </c>
      <c r="AB51" s="3">
        <f>O51-Conf_Avg!$M$8</f>
        <v>-0.64416432500891574</v>
      </c>
      <c r="AC51" s="3">
        <f>P51-Conf_Avg!$N$8</f>
        <v>-6394</v>
      </c>
      <c r="AD51" s="3">
        <f>Q51-Conf_Avg!$O$8</f>
        <v>-15932</v>
      </c>
      <c r="AE51" s="3">
        <f>R51-Conf_Avg!$Q$8</f>
        <v>-8.9127105666156226E-2</v>
      </c>
      <c r="AF51" s="3">
        <f>S51-Conf_Avg!$R$8</f>
        <v>-266</v>
      </c>
    </row>
    <row r="52" spans="1:32" x14ac:dyDescent="0.2">
      <c r="A52">
        <v>2017</v>
      </c>
      <c r="B52" t="s">
        <v>790</v>
      </c>
      <c r="D52" t="s">
        <v>433</v>
      </c>
      <c r="E52" t="s">
        <v>242</v>
      </c>
      <c r="F52">
        <v>10</v>
      </c>
      <c r="G52">
        <v>126</v>
      </c>
      <c r="H52">
        <v>225</v>
      </c>
      <c r="I52" s="6">
        <f t="shared" si="2"/>
        <v>56.000000000000007</v>
      </c>
      <c r="J52">
        <v>1531</v>
      </c>
      <c r="K52" s="3">
        <f t="shared" si="3"/>
        <v>6.8044444444444441</v>
      </c>
      <c r="L52">
        <v>5.5</v>
      </c>
      <c r="M52">
        <v>8</v>
      </c>
      <c r="N52">
        <v>10</v>
      </c>
      <c r="O52" s="4">
        <v>116</v>
      </c>
      <c r="P52">
        <v>52</v>
      </c>
      <c r="Q52">
        <v>-87</v>
      </c>
      <c r="R52" s="3">
        <v>-1.7</v>
      </c>
      <c r="S52">
        <v>1</v>
      </c>
      <c r="T52" s="3">
        <f>G52-Conf_Avg!$C$8</f>
        <v>-25141</v>
      </c>
      <c r="U52" s="3" t="e">
        <f>H52-Conf_Avg!#REF!</f>
        <v>#REF!</v>
      </c>
      <c r="V52" s="3">
        <f>I52-Conf_Avg!$D$8</f>
        <v>-3.4213796651759125</v>
      </c>
      <c r="W52" s="3">
        <f>J52-Conf_Avg!$F$8</f>
        <v>-615.26744186046517</v>
      </c>
      <c r="X52" s="3">
        <f>K52-Conf_Avg!$G$8</f>
        <v>-0.50069664868097608</v>
      </c>
      <c r="Y52" s="3">
        <f>L52-Conf_Avg!$H$8</f>
        <v>-1.7240075988443424</v>
      </c>
      <c r="Z52" s="3">
        <f>M52-Conf_Avg!$I$8</f>
        <v>-1325</v>
      </c>
      <c r="AA52" s="3">
        <f>N52-Conf_Avg!$K$8</f>
        <v>-628</v>
      </c>
      <c r="AB52" s="3">
        <f>O52-Conf_Avg!$M$8</f>
        <v>-17.144164325008916</v>
      </c>
      <c r="AC52" s="3">
        <f>P52-Conf_Avg!$N$8</f>
        <v>-6478</v>
      </c>
      <c r="AD52" s="3">
        <f>Q52-Conf_Avg!$O$8</f>
        <v>-16341</v>
      </c>
      <c r="AE52" s="3">
        <f>R52-Conf_Avg!$Q$8</f>
        <v>-4.1891271056661559</v>
      </c>
      <c r="AF52" s="3">
        <f>S52-Conf_Avg!$R$8</f>
        <v>-272</v>
      </c>
    </row>
    <row r="53" spans="1:32" x14ac:dyDescent="0.2">
      <c r="A53">
        <v>2019</v>
      </c>
      <c r="B53" t="s">
        <v>708</v>
      </c>
      <c r="D53" t="s">
        <v>433</v>
      </c>
      <c r="E53" t="s">
        <v>242</v>
      </c>
      <c r="F53">
        <v>12</v>
      </c>
      <c r="G53">
        <v>293</v>
      </c>
      <c r="H53">
        <v>481</v>
      </c>
      <c r="I53" s="6">
        <f t="shared" si="2"/>
        <v>60.914760914760912</v>
      </c>
      <c r="J53">
        <v>3923</v>
      </c>
      <c r="K53" s="3">
        <f t="shared" si="3"/>
        <v>8.1559251559251553</v>
      </c>
      <c r="L53">
        <v>8.3000000000000007</v>
      </c>
      <c r="M53">
        <v>22</v>
      </c>
      <c r="N53">
        <v>8</v>
      </c>
      <c r="O53" s="4">
        <v>141.19999999999999</v>
      </c>
      <c r="P53">
        <v>25</v>
      </c>
      <c r="Q53">
        <v>-88</v>
      </c>
      <c r="R53" s="3">
        <v>-3.5</v>
      </c>
      <c r="S53">
        <v>3</v>
      </c>
      <c r="T53" s="3">
        <f>G53-Conf_Avg!$C$8</f>
        <v>-24974</v>
      </c>
      <c r="U53" s="3" t="e">
        <f>H53-Conf_Avg!#REF!</f>
        <v>#REF!</v>
      </c>
      <c r="V53" s="3">
        <f>I53-Conf_Avg!$D$8</f>
        <v>1.4933812495849921</v>
      </c>
      <c r="W53" s="3">
        <f>J53-Conf_Avg!$F$8</f>
        <v>1776.7325581395348</v>
      </c>
      <c r="X53" s="3">
        <f>K53-Conf_Avg!$G$8</f>
        <v>0.85078406279973517</v>
      </c>
      <c r="Y53" s="3">
        <f>L53-Conf_Avg!$H$8</f>
        <v>1.0759924011556583</v>
      </c>
      <c r="Z53" s="3">
        <f>M53-Conf_Avg!$I$8</f>
        <v>-1311</v>
      </c>
      <c r="AA53" s="3">
        <f>N53-Conf_Avg!$K$8</f>
        <v>-630</v>
      </c>
      <c r="AB53" s="3">
        <f>O53-Conf_Avg!$M$8</f>
        <v>8.0558356749910729</v>
      </c>
      <c r="AC53" s="3">
        <f>P53-Conf_Avg!$N$8</f>
        <v>-6505</v>
      </c>
      <c r="AD53" s="3">
        <f>Q53-Conf_Avg!$O$8</f>
        <v>-16342</v>
      </c>
      <c r="AE53" s="3">
        <f>R53-Conf_Avg!$Q$8</f>
        <v>-5.9891271056661566</v>
      </c>
      <c r="AF53" s="3">
        <f>S53-Conf_Avg!$R$8</f>
        <v>-270</v>
      </c>
    </row>
    <row r="54" spans="1:32" x14ac:dyDescent="0.2">
      <c r="A54">
        <v>2020</v>
      </c>
      <c r="B54" t="s">
        <v>641</v>
      </c>
      <c r="C54" t="s">
        <v>674</v>
      </c>
      <c r="D54" t="s">
        <v>433</v>
      </c>
      <c r="E54" t="s">
        <v>242</v>
      </c>
      <c r="F54">
        <v>8</v>
      </c>
      <c r="G54">
        <v>163</v>
      </c>
      <c r="H54">
        <v>254</v>
      </c>
      <c r="I54" s="6">
        <f t="shared" si="2"/>
        <v>64.173228346456696</v>
      </c>
      <c r="J54">
        <v>2174</v>
      </c>
      <c r="K54" s="3">
        <f t="shared" si="3"/>
        <v>8.559055118110237</v>
      </c>
      <c r="L54">
        <v>8.6999999999999993</v>
      </c>
      <c r="M54">
        <v>17</v>
      </c>
      <c r="N54">
        <v>7</v>
      </c>
      <c r="O54" s="4">
        <v>152.6</v>
      </c>
      <c r="P54">
        <v>13</v>
      </c>
      <c r="Q54">
        <v>-40</v>
      </c>
      <c r="R54" s="3">
        <f>Q54/P54</f>
        <v>-3.0769230769230771</v>
      </c>
      <c r="S54">
        <v>0</v>
      </c>
      <c r="T54" s="3">
        <f>G54-Conf_Avg!$C$8</f>
        <v>-25104</v>
      </c>
      <c r="U54" s="3" t="e">
        <f>H54-Conf_Avg!#REF!</f>
        <v>#REF!</v>
      </c>
      <c r="V54" s="3">
        <f>I54-Conf_Avg!$D$8</f>
        <v>4.7518486812807765</v>
      </c>
      <c r="W54" s="3">
        <f>J54-Conf_Avg!$F$8</f>
        <v>27.732558139534831</v>
      </c>
      <c r="X54" s="3">
        <f>K54-Conf_Avg!$G$8</f>
        <v>1.2539140249848169</v>
      </c>
      <c r="Y54" s="3">
        <f>L54-Conf_Avg!$H$8</f>
        <v>1.4759924011556569</v>
      </c>
      <c r="Z54" s="3">
        <f>M54-Conf_Avg!$I$8</f>
        <v>-1316</v>
      </c>
      <c r="AA54" s="3">
        <f>N54-Conf_Avg!$K$8</f>
        <v>-631</v>
      </c>
      <c r="AB54" s="3">
        <f>O54-Conf_Avg!$M$8</f>
        <v>19.455835674991079</v>
      </c>
      <c r="AC54" s="3">
        <f>P54-Conf_Avg!$N$8</f>
        <v>-6517</v>
      </c>
      <c r="AD54" s="3">
        <f>Q54-Conf_Avg!$O$8</f>
        <v>-16294</v>
      </c>
      <c r="AE54" s="3">
        <f>R54-Conf_Avg!$Q$8</f>
        <v>-5.5660501825892332</v>
      </c>
      <c r="AF54" s="3">
        <f>S54-Conf_Avg!$R$8</f>
        <v>-273</v>
      </c>
    </row>
    <row r="55" spans="1:32" x14ac:dyDescent="0.2">
      <c r="A55">
        <v>2014</v>
      </c>
      <c r="B55" t="s">
        <v>877</v>
      </c>
      <c r="D55" t="s">
        <v>601</v>
      </c>
      <c r="E55" t="s">
        <v>242</v>
      </c>
      <c r="F55">
        <v>13</v>
      </c>
      <c r="G55">
        <v>231</v>
      </c>
      <c r="H55">
        <v>401</v>
      </c>
      <c r="I55" s="6">
        <f t="shared" si="2"/>
        <v>57.605985037406484</v>
      </c>
      <c r="J55">
        <v>2881</v>
      </c>
      <c r="K55" s="3">
        <f t="shared" si="3"/>
        <v>7.1845386533665838</v>
      </c>
      <c r="L55">
        <v>5.9</v>
      </c>
      <c r="M55">
        <v>15</v>
      </c>
      <c r="N55">
        <v>18</v>
      </c>
      <c r="O55" s="4">
        <v>121.3</v>
      </c>
      <c r="P55">
        <v>147</v>
      </c>
      <c r="Q55">
        <v>366</v>
      </c>
      <c r="R55" s="3">
        <v>2.5</v>
      </c>
      <c r="S55">
        <v>5</v>
      </c>
      <c r="T55" s="3">
        <f>G55-Conf_Avg!$C$8</f>
        <v>-25036</v>
      </c>
      <c r="U55" s="3" t="e">
        <f>H55-Conf_Avg!#REF!</f>
        <v>#REF!</v>
      </c>
      <c r="V55" s="3">
        <f>I55-Conf_Avg!$D$8</f>
        <v>-1.8153946277694359</v>
      </c>
      <c r="W55" s="3">
        <f>J55-Conf_Avg!$F$8</f>
        <v>734.73255813953483</v>
      </c>
      <c r="X55" s="3">
        <f>K55-Conf_Avg!$G$8</f>
        <v>-0.12060243975883633</v>
      </c>
      <c r="Y55" s="3">
        <f>L55-Conf_Avg!$H$8</f>
        <v>-1.324007598844342</v>
      </c>
      <c r="Z55" s="3">
        <f>M55-Conf_Avg!$I$8</f>
        <v>-1318</v>
      </c>
      <c r="AA55" s="3">
        <f>N55-Conf_Avg!$K$8</f>
        <v>-620</v>
      </c>
      <c r="AB55" s="3">
        <f>O55-Conf_Avg!$M$8</f>
        <v>-11.844164325008919</v>
      </c>
      <c r="AC55" s="3">
        <f>P55-Conf_Avg!$N$8</f>
        <v>-6383</v>
      </c>
      <c r="AD55" s="3">
        <f>Q55-Conf_Avg!$O$8</f>
        <v>-15888</v>
      </c>
      <c r="AE55" s="3">
        <f>R55-Conf_Avg!$Q$8</f>
        <v>1.0872894333843863E-2</v>
      </c>
      <c r="AF55" s="3">
        <f>S55-Conf_Avg!$R$8</f>
        <v>-268</v>
      </c>
    </row>
    <row r="56" spans="1:32" x14ac:dyDescent="0.2">
      <c r="A56">
        <v>2015</v>
      </c>
      <c r="B56" t="s">
        <v>877</v>
      </c>
      <c r="D56" t="s">
        <v>601</v>
      </c>
      <c r="E56" t="s">
        <v>242</v>
      </c>
      <c r="F56">
        <v>9</v>
      </c>
      <c r="G56">
        <v>120</v>
      </c>
      <c r="H56">
        <v>209</v>
      </c>
      <c r="I56" s="6">
        <f t="shared" si="2"/>
        <v>57.41626794258373</v>
      </c>
      <c r="J56">
        <v>1713</v>
      </c>
      <c r="K56" s="3">
        <f t="shared" si="3"/>
        <v>8.196172248803828</v>
      </c>
      <c r="L56">
        <v>7.6</v>
      </c>
      <c r="M56">
        <v>12</v>
      </c>
      <c r="N56">
        <v>8</v>
      </c>
      <c r="O56" s="4">
        <v>137.6</v>
      </c>
      <c r="P56">
        <v>47</v>
      </c>
      <c r="Q56">
        <v>127</v>
      </c>
      <c r="R56" s="3">
        <v>2.7</v>
      </c>
      <c r="S56">
        <v>1</v>
      </c>
      <c r="T56" s="3">
        <f>G56-Conf_Avg!$C$8</f>
        <v>-25147</v>
      </c>
      <c r="U56" s="3" t="e">
        <f>H56-Conf_Avg!#REF!</f>
        <v>#REF!</v>
      </c>
      <c r="V56" s="3">
        <f>I56-Conf_Avg!$D$8</f>
        <v>-2.0051117225921899</v>
      </c>
      <c r="W56" s="3">
        <f>J56-Conf_Avg!$F$8</f>
        <v>-433.26744186046517</v>
      </c>
      <c r="X56" s="3">
        <f>K56-Conf_Avg!$G$8</f>
        <v>0.89103115567840785</v>
      </c>
      <c r="Y56" s="3">
        <f>L56-Conf_Avg!$H$8</f>
        <v>0.37599240115565724</v>
      </c>
      <c r="Z56" s="3">
        <f>M56-Conf_Avg!$I$8</f>
        <v>-1321</v>
      </c>
      <c r="AA56" s="3">
        <f>N56-Conf_Avg!$K$8</f>
        <v>-630</v>
      </c>
      <c r="AB56" s="3">
        <f>O56-Conf_Avg!$M$8</f>
        <v>4.4558356749910786</v>
      </c>
      <c r="AC56" s="3">
        <f>P56-Conf_Avg!$N$8</f>
        <v>-6483</v>
      </c>
      <c r="AD56" s="3">
        <f>Q56-Conf_Avg!$O$8</f>
        <v>-16127</v>
      </c>
      <c r="AE56" s="3">
        <f>R56-Conf_Avg!$Q$8</f>
        <v>0.21087289433384404</v>
      </c>
      <c r="AF56" s="3">
        <f>S56-Conf_Avg!$R$8</f>
        <v>-272</v>
      </c>
    </row>
    <row r="57" spans="1:32" x14ac:dyDescent="0.2">
      <c r="A57">
        <v>2017</v>
      </c>
      <c r="B57" t="s">
        <v>783</v>
      </c>
      <c r="D57" t="s">
        <v>601</v>
      </c>
      <c r="E57" t="s">
        <v>242</v>
      </c>
      <c r="F57">
        <v>10</v>
      </c>
      <c r="G57">
        <v>99</v>
      </c>
      <c r="H57">
        <v>189</v>
      </c>
      <c r="I57" s="6">
        <f t="shared" si="2"/>
        <v>52.380952380952387</v>
      </c>
      <c r="J57">
        <v>1471</v>
      </c>
      <c r="K57" s="3">
        <f t="shared" si="3"/>
        <v>7.7830687830687832</v>
      </c>
      <c r="L57">
        <v>7.2</v>
      </c>
      <c r="M57">
        <v>6</v>
      </c>
      <c r="N57">
        <v>5</v>
      </c>
      <c r="O57" s="4">
        <v>122.9</v>
      </c>
      <c r="P57">
        <v>146</v>
      </c>
      <c r="Q57">
        <v>780</v>
      </c>
      <c r="R57" s="3">
        <v>5.3</v>
      </c>
      <c r="S57">
        <v>8</v>
      </c>
      <c r="T57" s="3">
        <f>G57-Conf_Avg!$C$8</f>
        <v>-25168</v>
      </c>
      <c r="U57" s="3" t="e">
        <f>H57-Conf_Avg!#REF!</f>
        <v>#REF!</v>
      </c>
      <c r="V57" s="3">
        <f>I57-Conf_Avg!$D$8</f>
        <v>-7.0404272842235329</v>
      </c>
      <c r="W57" s="3">
        <f>J57-Conf_Avg!$F$8</f>
        <v>-675.26744186046517</v>
      </c>
      <c r="X57" s="3">
        <f>K57-Conf_Avg!$G$8</f>
        <v>0.4779276899433631</v>
      </c>
      <c r="Y57" s="3">
        <f>L57-Conf_Avg!$H$8</f>
        <v>-2.4007598844342226E-2</v>
      </c>
      <c r="Z57" s="3">
        <f>M57-Conf_Avg!$I$8</f>
        <v>-1327</v>
      </c>
      <c r="AA57" s="3">
        <f>N57-Conf_Avg!$K$8</f>
        <v>-633</v>
      </c>
      <c r="AB57" s="3">
        <f>O57-Conf_Avg!$M$8</f>
        <v>-10.24416432500891</v>
      </c>
      <c r="AC57" s="3">
        <f>P57-Conf_Avg!$N$8</f>
        <v>-6384</v>
      </c>
      <c r="AD57" s="3">
        <f>Q57-Conf_Avg!$O$8</f>
        <v>-15474</v>
      </c>
      <c r="AE57" s="3">
        <f>R57-Conf_Avg!$Q$8</f>
        <v>2.8108728943338437</v>
      </c>
      <c r="AF57" s="3">
        <f>S57-Conf_Avg!$R$8</f>
        <v>-265</v>
      </c>
    </row>
    <row r="58" spans="1:32" x14ac:dyDescent="0.2">
      <c r="A58">
        <v>2018</v>
      </c>
      <c r="B58" t="s">
        <v>600</v>
      </c>
      <c r="D58" t="s">
        <v>601</v>
      </c>
      <c r="E58" t="s">
        <v>242</v>
      </c>
      <c r="F58">
        <v>9</v>
      </c>
      <c r="G58">
        <v>125</v>
      </c>
      <c r="H58">
        <v>226</v>
      </c>
      <c r="I58" s="6">
        <f t="shared" si="2"/>
        <v>55.309734513274336</v>
      </c>
      <c r="J58">
        <v>1394</v>
      </c>
      <c r="K58" s="3">
        <f t="shared" si="3"/>
        <v>6.168141592920354</v>
      </c>
      <c r="L58">
        <v>5.8</v>
      </c>
      <c r="M58">
        <v>14</v>
      </c>
      <c r="N58">
        <v>8</v>
      </c>
      <c r="O58" s="4">
        <v>120.5</v>
      </c>
      <c r="P58">
        <v>51</v>
      </c>
      <c r="Q58">
        <v>-4</v>
      </c>
      <c r="R58" s="3">
        <v>-0.1</v>
      </c>
      <c r="S58">
        <v>1</v>
      </c>
      <c r="T58" s="3">
        <f>G58-Conf_Avg!$C$8</f>
        <v>-25142</v>
      </c>
      <c r="U58" s="3" t="e">
        <f>H58-Conf_Avg!#REF!</f>
        <v>#REF!</v>
      </c>
      <c r="V58" s="3">
        <f>I58-Conf_Avg!$D$8</f>
        <v>-4.111645151901584</v>
      </c>
      <c r="W58" s="3">
        <f>J58-Conf_Avg!$F$8</f>
        <v>-752.26744186046517</v>
      </c>
      <c r="X58" s="3">
        <f>K58-Conf_Avg!$G$8</f>
        <v>-1.1369995002050661</v>
      </c>
      <c r="Y58" s="3">
        <f>L58-Conf_Avg!$H$8</f>
        <v>-1.4240075988443426</v>
      </c>
      <c r="Z58" s="3">
        <f>M58-Conf_Avg!$I$8</f>
        <v>-1319</v>
      </c>
      <c r="AA58" s="3">
        <f>N58-Conf_Avg!$K$8</f>
        <v>-630</v>
      </c>
      <c r="AB58" s="3">
        <f>O58-Conf_Avg!$M$8</f>
        <v>-12.644164325008916</v>
      </c>
      <c r="AC58" s="3">
        <f>P58-Conf_Avg!$N$8</f>
        <v>-6479</v>
      </c>
      <c r="AD58" s="3">
        <f>Q58-Conf_Avg!$O$8</f>
        <v>-16258</v>
      </c>
      <c r="AE58" s="3">
        <f>R58-Conf_Avg!$Q$8</f>
        <v>-2.5891271056661562</v>
      </c>
      <c r="AF58" s="3">
        <f>S58-Conf_Avg!$R$8</f>
        <v>-272</v>
      </c>
    </row>
    <row r="59" spans="1:32" x14ac:dyDescent="0.2">
      <c r="A59">
        <v>2019</v>
      </c>
      <c r="B59" t="s">
        <v>725</v>
      </c>
      <c r="D59" t="s">
        <v>601</v>
      </c>
      <c r="E59" t="s">
        <v>242</v>
      </c>
      <c r="F59">
        <v>11</v>
      </c>
      <c r="G59">
        <v>167</v>
      </c>
      <c r="H59">
        <v>308</v>
      </c>
      <c r="I59" s="6">
        <f t="shared" si="2"/>
        <v>54.220779220779228</v>
      </c>
      <c r="J59">
        <v>2081</v>
      </c>
      <c r="K59" s="3">
        <f t="shared" si="3"/>
        <v>6.7564935064935066</v>
      </c>
      <c r="L59">
        <v>6.6</v>
      </c>
      <c r="M59">
        <v>18</v>
      </c>
      <c r="N59">
        <v>9</v>
      </c>
      <c r="O59" s="4">
        <v>124.4</v>
      </c>
      <c r="P59">
        <v>45</v>
      </c>
      <c r="Q59">
        <v>-43</v>
      </c>
      <c r="R59" s="3">
        <v>-1</v>
      </c>
      <c r="S59">
        <v>1</v>
      </c>
      <c r="T59" s="3">
        <f>G59-Conf_Avg!$C$8</f>
        <v>-25100</v>
      </c>
      <c r="U59" s="3" t="e">
        <f>H59-Conf_Avg!#REF!</f>
        <v>#REF!</v>
      </c>
      <c r="V59" s="3">
        <f>I59-Conf_Avg!$D$8</f>
        <v>-5.2006004443966916</v>
      </c>
      <c r="W59" s="3">
        <f>J59-Conf_Avg!$F$8</f>
        <v>-65.267441860465169</v>
      </c>
      <c r="X59" s="3">
        <f>K59-Conf_Avg!$G$8</f>
        <v>-0.5486475866319136</v>
      </c>
      <c r="Y59" s="3">
        <f>L59-Conf_Avg!$H$8</f>
        <v>-0.62400759884434276</v>
      </c>
      <c r="Z59" s="3">
        <f>M59-Conf_Avg!$I$8</f>
        <v>-1315</v>
      </c>
      <c r="AA59" s="3">
        <f>N59-Conf_Avg!$K$8</f>
        <v>-629</v>
      </c>
      <c r="AB59" s="3">
        <f>O59-Conf_Avg!$M$8</f>
        <v>-8.7441643250089101</v>
      </c>
      <c r="AC59" s="3">
        <f>P59-Conf_Avg!$N$8</f>
        <v>-6485</v>
      </c>
      <c r="AD59" s="3">
        <f>Q59-Conf_Avg!$O$8</f>
        <v>-16297</v>
      </c>
      <c r="AE59" s="3">
        <f>R59-Conf_Avg!$Q$8</f>
        <v>-3.4891271056661561</v>
      </c>
      <c r="AF59" s="3">
        <f>S59-Conf_Avg!$R$8</f>
        <v>-272</v>
      </c>
    </row>
    <row r="60" spans="1:32" x14ac:dyDescent="0.2">
      <c r="A60">
        <v>2020</v>
      </c>
      <c r="B60" t="s">
        <v>600</v>
      </c>
      <c r="D60" t="s">
        <v>601</v>
      </c>
      <c r="E60" t="s">
        <v>242</v>
      </c>
      <c r="F60">
        <v>6</v>
      </c>
      <c r="G60">
        <v>89</v>
      </c>
      <c r="H60">
        <v>148</v>
      </c>
      <c r="I60" s="6">
        <f t="shared" si="2"/>
        <v>60.13513513513513</v>
      </c>
      <c r="J60">
        <v>786</v>
      </c>
      <c r="K60" s="3">
        <f t="shared" si="3"/>
        <v>5.3108108108108105</v>
      </c>
      <c r="L60">
        <v>4.8</v>
      </c>
      <c r="M60">
        <v>5</v>
      </c>
      <c r="N60">
        <v>4</v>
      </c>
      <c r="O60" s="4">
        <v>110.5</v>
      </c>
      <c r="P60">
        <v>62</v>
      </c>
      <c r="Q60">
        <v>252</v>
      </c>
      <c r="R60" s="3">
        <f>Q60/P60</f>
        <v>4.064516129032258</v>
      </c>
      <c r="S60">
        <v>2</v>
      </c>
      <c r="T60" s="3">
        <f>G60-Conf_Avg!$C$8</f>
        <v>-25178</v>
      </c>
      <c r="U60" s="3" t="e">
        <f>H60-Conf_Avg!#REF!</f>
        <v>#REF!</v>
      </c>
      <c r="V60" s="3">
        <f>I60-Conf_Avg!$D$8</f>
        <v>0.71375546995921013</v>
      </c>
      <c r="W60" s="3">
        <f>J60-Conf_Avg!$F$8</f>
        <v>-1360.2674418604652</v>
      </c>
      <c r="X60" s="3">
        <f>K60-Conf_Avg!$G$8</f>
        <v>-1.9943302823146096</v>
      </c>
      <c r="Y60" s="3">
        <f>L60-Conf_Avg!$H$8</f>
        <v>-2.4240075988443426</v>
      </c>
      <c r="Z60" s="3">
        <f>M60-Conf_Avg!$I$8</f>
        <v>-1328</v>
      </c>
      <c r="AA60" s="3">
        <f>N60-Conf_Avg!$K$8</f>
        <v>-634</v>
      </c>
      <c r="AB60" s="3">
        <f>O60-Conf_Avg!$M$8</f>
        <v>-22.644164325008916</v>
      </c>
      <c r="AC60" s="3">
        <f>P60-Conf_Avg!$N$8</f>
        <v>-6468</v>
      </c>
      <c r="AD60" s="3">
        <f>Q60-Conf_Avg!$O$8</f>
        <v>-16002</v>
      </c>
      <c r="AE60" s="3">
        <f>R60-Conf_Avg!$Q$8</f>
        <v>1.5753890233661019</v>
      </c>
      <c r="AF60" s="3">
        <f>S60-Conf_Avg!$R$8</f>
        <v>-271</v>
      </c>
    </row>
    <row r="61" spans="1:32" x14ac:dyDescent="0.2">
      <c r="A61">
        <v>2016</v>
      </c>
      <c r="B61" t="s">
        <v>820</v>
      </c>
      <c r="D61" t="s">
        <v>531</v>
      </c>
      <c r="E61" t="s">
        <v>242</v>
      </c>
      <c r="F61">
        <v>12</v>
      </c>
      <c r="G61">
        <v>212</v>
      </c>
      <c r="H61">
        <v>362</v>
      </c>
      <c r="I61" s="6">
        <f t="shared" si="2"/>
        <v>58.563535911602202</v>
      </c>
      <c r="J61">
        <v>2394</v>
      </c>
      <c r="K61" s="3">
        <f t="shared" si="3"/>
        <v>6.6132596685082872</v>
      </c>
      <c r="L61">
        <v>6.2</v>
      </c>
      <c r="M61">
        <v>10</v>
      </c>
      <c r="N61">
        <v>8</v>
      </c>
      <c r="O61" s="4">
        <v>118.8</v>
      </c>
      <c r="P61">
        <v>116</v>
      </c>
      <c r="Q61">
        <v>449</v>
      </c>
      <c r="R61" s="3">
        <v>3.9</v>
      </c>
      <c r="S61">
        <v>6</v>
      </c>
      <c r="T61" s="3">
        <f>G61-Conf_Avg!$C$8</f>
        <v>-25055</v>
      </c>
      <c r="U61" s="3" t="e">
        <f>H61-Conf_Avg!#REF!</f>
        <v>#REF!</v>
      </c>
      <c r="V61" s="3">
        <f>I61-Conf_Avg!$D$8</f>
        <v>-0.857843753573718</v>
      </c>
      <c r="W61" s="3">
        <f>J61-Conf_Avg!$F$8</f>
        <v>247.73255813953483</v>
      </c>
      <c r="X61" s="3">
        <f>K61-Conf_Avg!$G$8</f>
        <v>-0.69188142461713298</v>
      </c>
      <c r="Y61" s="3">
        <f>L61-Conf_Avg!$H$8</f>
        <v>-1.0240075988443422</v>
      </c>
      <c r="Z61" s="3">
        <f>M61-Conf_Avg!$I$8</f>
        <v>-1323</v>
      </c>
      <c r="AA61" s="3">
        <f>N61-Conf_Avg!$K$8</f>
        <v>-630</v>
      </c>
      <c r="AB61" s="3">
        <f>O61-Conf_Avg!$M$8</f>
        <v>-14.344164325008919</v>
      </c>
      <c r="AC61" s="3">
        <f>P61-Conf_Avg!$N$8</f>
        <v>-6414</v>
      </c>
      <c r="AD61" s="3">
        <f>Q61-Conf_Avg!$O$8</f>
        <v>-15805</v>
      </c>
      <c r="AE61" s="3">
        <f>R61-Conf_Avg!$Q$8</f>
        <v>1.4108728943338438</v>
      </c>
      <c r="AF61" s="3">
        <f>S61-Conf_Avg!$R$8</f>
        <v>-267</v>
      </c>
    </row>
    <row r="62" spans="1:32" x14ac:dyDescent="0.2">
      <c r="A62">
        <v>2017</v>
      </c>
      <c r="B62" t="s">
        <v>511</v>
      </c>
      <c r="D62" t="s">
        <v>531</v>
      </c>
      <c r="E62" t="s">
        <v>242</v>
      </c>
      <c r="F62">
        <v>12</v>
      </c>
      <c r="G62">
        <v>129</v>
      </c>
      <c r="H62">
        <v>235</v>
      </c>
      <c r="I62" s="6">
        <f t="shared" si="2"/>
        <v>54.893617021276597</v>
      </c>
      <c r="J62">
        <v>1631</v>
      </c>
      <c r="K62" s="3">
        <f t="shared" si="3"/>
        <v>6.9404255319148938</v>
      </c>
      <c r="L62">
        <v>6.5</v>
      </c>
      <c r="M62">
        <v>8</v>
      </c>
      <c r="N62">
        <v>6</v>
      </c>
      <c r="O62" s="4">
        <v>119.3</v>
      </c>
      <c r="P62">
        <v>46</v>
      </c>
      <c r="Q62">
        <v>165</v>
      </c>
      <c r="R62" s="3">
        <v>3.6</v>
      </c>
      <c r="S62">
        <v>2</v>
      </c>
      <c r="T62" s="3">
        <f>G62-Conf_Avg!$C$8</f>
        <v>-25138</v>
      </c>
      <c r="U62" s="3" t="e">
        <f>H62-Conf_Avg!#REF!</f>
        <v>#REF!</v>
      </c>
      <c r="V62" s="3">
        <f>I62-Conf_Avg!$D$8</f>
        <v>-4.5277626438993224</v>
      </c>
      <c r="W62" s="3">
        <f>J62-Conf_Avg!$F$8</f>
        <v>-515.26744186046517</v>
      </c>
      <c r="X62" s="3">
        <f>K62-Conf_Avg!$G$8</f>
        <v>-0.3647155612105264</v>
      </c>
      <c r="Y62" s="3">
        <f>L62-Conf_Avg!$H$8</f>
        <v>-0.7240075988443424</v>
      </c>
      <c r="Z62" s="3">
        <f>M62-Conf_Avg!$I$8</f>
        <v>-1325</v>
      </c>
      <c r="AA62" s="3">
        <f>N62-Conf_Avg!$K$8</f>
        <v>-632</v>
      </c>
      <c r="AB62" s="3">
        <f>O62-Conf_Avg!$M$8</f>
        <v>-13.844164325008919</v>
      </c>
      <c r="AC62" s="3">
        <f>P62-Conf_Avg!$N$8</f>
        <v>-6484</v>
      </c>
      <c r="AD62" s="3">
        <f>Q62-Conf_Avg!$O$8</f>
        <v>-16089</v>
      </c>
      <c r="AE62" s="3">
        <f>R62-Conf_Avg!$Q$8</f>
        <v>1.110872894333844</v>
      </c>
      <c r="AF62" s="3">
        <f>S62-Conf_Avg!$R$8</f>
        <v>-271</v>
      </c>
    </row>
    <row r="63" spans="1:32" x14ac:dyDescent="0.2">
      <c r="A63">
        <v>2017</v>
      </c>
      <c r="B63" t="s">
        <v>820</v>
      </c>
      <c r="D63" t="s">
        <v>531</v>
      </c>
      <c r="E63" t="s">
        <v>242</v>
      </c>
      <c r="F63">
        <v>10</v>
      </c>
      <c r="G63">
        <v>124</v>
      </c>
      <c r="H63">
        <v>197</v>
      </c>
      <c r="I63" s="6">
        <f t="shared" si="2"/>
        <v>62.944162436548226</v>
      </c>
      <c r="J63">
        <v>1278</v>
      </c>
      <c r="K63" s="3">
        <f t="shared" si="3"/>
        <v>6.4873096446700504</v>
      </c>
      <c r="L63">
        <v>5.7</v>
      </c>
      <c r="M63">
        <v>8</v>
      </c>
      <c r="N63">
        <v>7</v>
      </c>
      <c r="O63" s="4">
        <v>123.7</v>
      </c>
      <c r="P63">
        <v>80</v>
      </c>
      <c r="Q63">
        <v>291</v>
      </c>
      <c r="R63" s="3">
        <v>3.6</v>
      </c>
      <c r="S63">
        <v>5</v>
      </c>
      <c r="T63" s="3">
        <f>G63-Conf_Avg!$C$8</f>
        <v>-25143</v>
      </c>
      <c r="U63" s="3" t="e">
        <f>H63-Conf_Avg!#REF!</f>
        <v>#REF!</v>
      </c>
      <c r="V63" s="3">
        <f>I63-Conf_Avg!$D$8</f>
        <v>3.5227827713723059</v>
      </c>
      <c r="W63" s="3">
        <f>J63-Conf_Avg!$F$8</f>
        <v>-868.26744186046517</v>
      </c>
      <c r="X63" s="3">
        <f>K63-Conf_Avg!$G$8</f>
        <v>-0.8178314484553697</v>
      </c>
      <c r="Y63" s="3">
        <f>L63-Conf_Avg!$H$8</f>
        <v>-1.5240075988443422</v>
      </c>
      <c r="Z63" s="3">
        <f>M63-Conf_Avg!$I$8</f>
        <v>-1325</v>
      </c>
      <c r="AA63" s="3">
        <f>N63-Conf_Avg!$K$8</f>
        <v>-631</v>
      </c>
      <c r="AB63" s="3">
        <f>O63-Conf_Avg!$M$8</f>
        <v>-9.4441643250089129</v>
      </c>
      <c r="AC63" s="3">
        <f>P63-Conf_Avg!$N$8</f>
        <v>-6450</v>
      </c>
      <c r="AD63" s="3">
        <f>Q63-Conf_Avg!$O$8</f>
        <v>-15963</v>
      </c>
      <c r="AE63" s="3">
        <f>R63-Conf_Avg!$Q$8</f>
        <v>1.110872894333844</v>
      </c>
      <c r="AF63" s="3">
        <f>S63-Conf_Avg!$R$8</f>
        <v>-268</v>
      </c>
    </row>
    <row r="64" spans="1:32" x14ac:dyDescent="0.2">
      <c r="A64">
        <v>2018</v>
      </c>
      <c r="B64" t="s">
        <v>511</v>
      </c>
      <c r="D64" t="s">
        <v>531</v>
      </c>
      <c r="E64" t="s">
        <v>242</v>
      </c>
      <c r="F64">
        <v>13</v>
      </c>
      <c r="G64">
        <v>267</v>
      </c>
      <c r="H64">
        <v>417</v>
      </c>
      <c r="I64" s="6">
        <f t="shared" si="2"/>
        <v>64.02877697841727</v>
      </c>
      <c r="J64">
        <v>3567</v>
      </c>
      <c r="K64" s="3">
        <f t="shared" si="3"/>
        <v>8.5539568345323733</v>
      </c>
      <c r="L64">
        <v>9.4</v>
      </c>
      <c r="M64">
        <v>32</v>
      </c>
      <c r="N64">
        <v>6</v>
      </c>
      <c r="O64" s="4">
        <v>158.30000000000001</v>
      </c>
      <c r="P64">
        <v>43</v>
      </c>
      <c r="Q64">
        <v>63</v>
      </c>
      <c r="R64" s="3">
        <v>1.5</v>
      </c>
      <c r="S64">
        <v>7</v>
      </c>
      <c r="T64" s="3">
        <f>G64-Conf_Avg!$C$8</f>
        <v>-25000</v>
      </c>
      <c r="U64" s="3" t="e">
        <f>H64-Conf_Avg!#REF!</f>
        <v>#REF!</v>
      </c>
      <c r="V64" s="3">
        <f>I64-Conf_Avg!$D$8</f>
        <v>4.6073973132413499</v>
      </c>
      <c r="W64" s="3">
        <f>J64-Conf_Avg!$F$8</f>
        <v>1420.7325581395348</v>
      </c>
      <c r="X64" s="3">
        <f>K64-Conf_Avg!$G$8</f>
        <v>1.2488157414069532</v>
      </c>
      <c r="Y64" s="3">
        <f>L64-Conf_Avg!$H$8</f>
        <v>2.175992401155658</v>
      </c>
      <c r="Z64" s="3">
        <f>M64-Conf_Avg!$I$8</f>
        <v>-1301</v>
      </c>
      <c r="AA64" s="3">
        <f>N64-Conf_Avg!$K$8</f>
        <v>-632</v>
      </c>
      <c r="AB64" s="3">
        <f>O64-Conf_Avg!$M$8</f>
        <v>25.155835674991096</v>
      </c>
      <c r="AC64" s="3">
        <f>P64-Conf_Avg!$N$8</f>
        <v>-6487</v>
      </c>
      <c r="AD64" s="3">
        <f>Q64-Conf_Avg!$O$8</f>
        <v>-16191</v>
      </c>
      <c r="AE64" s="3">
        <f>R64-Conf_Avg!$Q$8</f>
        <v>-0.98912710566615614</v>
      </c>
      <c r="AF64" s="3">
        <f>S64-Conf_Avg!$R$8</f>
        <v>-266</v>
      </c>
    </row>
    <row r="65" spans="1:32" x14ac:dyDescent="0.2">
      <c r="A65">
        <v>2019</v>
      </c>
      <c r="B65" t="s">
        <v>511</v>
      </c>
      <c r="D65" t="s">
        <v>531</v>
      </c>
      <c r="E65" t="s">
        <v>242</v>
      </c>
      <c r="F65">
        <v>13</v>
      </c>
      <c r="G65">
        <v>293</v>
      </c>
      <c r="H65">
        <v>473</v>
      </c>
      <c r="I65" s="6">
        <f t="shared" si="2"/>
        <v>61.945031712473572</v>
      </c>
      <c r="J65">
        <v>3402</v>
      </c>
      <c r="K65" s="3">
        <f t="shared" si="3"/>
        <v>7.1923890063424949</v>
      </c>
      <c r="L65">
        <v>6.4</v>
      </c>
      <c r="M65">
        <v>20</v>
      </c>
      <c r="N65">
        <v>17</v>
      </c>
      <c r="O65" s="4">
        <v>129.1</v>
      </c>
      <c r="P65">
        <v>81</v>
      </c>
      <c r="Q65">
        <v>175</v>
      </c>
      <c r="R65" s="3">
        <v>2.2000000000000002</v>
      </c>
      <c r="S65">
        <v>0</v>
      </c>
      <c r="T65" s="3">
        <f>G65-Conf_Avg!$C$8</f>
        <v>-24974</v>
      </c>
      <c r="U65" s="3" t="e">
        <f>H65-Conf_Avg!#REF!</f>
        <v>#REF!</v>
      </c>
      <c r="V65" s="3">
        <f>I65-Conf_Avg!$D$8</f>
        <v>2.5236520472976522</v>
      </c>
      <c r="W65" s="3">
        <f>J65-Conf_Avg!$F$8</f>
        <v>1255.7325581395348</v>
      </c>
      <c r="X65" s="3">
        <f>K65-Conf_Avg!$G$8</f>
        <v>-0.11275208678292525</v>
      </c>
      <c r="Y65" s="3">
        <f>L65-Conf_Avg!$H$8</f>
        <v>-0.82400759884434205</v>
      </c>
      <c r="Z65" s="3">
        <f>M65-Conf_Avg!$I$8</f>
        <v>-1313</v>
      </c>
      <c r="AA65" s="3">
        <f>N65-Conf_Avg!$K$8</f>
        <v>-621</v>
      </c>
      <c r="AB65" s="3">
        <f>O65-Conf_Avg!$M$8</f>
        <v>-4.0441643250089214</v>
      </c>
      <c r="AC65" s="3">
        <f>P65-Conf_Avg!$N$8</f>
        <v>-6449</v>
      </c>
      <c r="AD65" s="3">
        <f>Q65-Conf_Avg!$O$8</f>
        <v>-16079</v>
      </c>
      <c r="AE65" s="3">
        <f>R65-Conf_Avg!$Q$8</f>
        <v>-0.28912710566615596</v>
      </c>
      <c r="AF65" s="3">
        <f>S65-Conf_Avg!$R$8</f>
        <v>-273</v>
      </c>
    </row>
    <row r="66" spans="1:32" x14ac:dyDescent="0.2">
      <c r="A66">
        <v>2014</v>
      </c>
      <c r="B66" t="s">
        <v>903</v>
      </c>
      <c r="D66" t="s">
        <v>132</v>
      </c>
      <c r="E66" t="s">
        <v>242</v>
      </c>
      <c r="F66">
        <v>12</v>
      </c>
      <c r="G66">
        <v>206</v>
      </c>
      <c r="H66">
        <v>359</v>
      </c>
      <c r="I66" s="6">
        <f t="shared" si="2"/>
        <v>57.381615598885794</v>
      </c>
      <c r="J66">
        <v>2660</v>
      </c>
      <c r="K66" s="3">
        <f t="shared" si="3"/>
        <v>7.4094707520891365</v>
      </c>
      <c r="L66">
        <v>6.9</v>
      </c>
      <c r="M66">
        <v>12</v>
      </c>
      <c r="N66">
        <v>9</v>
      </c>
      <c r="O66" s="4">
        <v>125.6</v>
      </c>
      <c r="P66">
        <v>78</v>
      </c>
      <c r="Q66">
        <v>-110</v>
      </c>
      <c r="R66" s="3">
        <v>-1.4</v>
      </c>
      <c r="S66">
        <v>0</v>
      </c>
      <c r="T66" s="3">
        <f>G66-Conf_Avg!$C$8</f>
        <v>-25061</v>
      </c>
      <c r="U66" s="3" t="e">
        <f>H66-Conf_Avg!#REF!</f>
        <v>#REF!</v>
      </c>
      <c r="V66" s="3">
        <f>I66-Conf_Avg!$D$8</f>
        <v>-2.0397640662901253</v>
      </c>
      <c r="W66" s="3">
        <f>J66-Conf_Avg!$F$8</f>
        <v>513.73255813953483</v>
      </c>
      <c r="X66" s="3">
        <f>K66-Conf_Avg!$G$8</f>
        <v>0.10432965896371638</v>
      </c>
      <c r="Y66" s="3">
        <f>L66-Conf_Avg!$H$8</f>
        <v>-0.32400759884434205</v>
      </c>
      <c r="Z66" s="3">
        <f>M66-Conf_Avg!$I$8</f>
        <v>-1321</v>
      </c>
      <c r="AA66" s="3">
        <f>N66-Conf_Avg!$K$8</f>
        <v>-629</v>
      </c>
      <c r="AB66" s="3">
        <f>O66-Conf_Avg!$M$8</f>
        <v>-7.5441643250089214</v>
      </c>
      <c r="AC66" s="3">
        <f>P66-Conf_Avg!$N$8</f>
        <v>-6452</v>
      </c>
      <c r="AD66" s="3">
        <f>Q66-Conf_Avg!$O$8</f>
        <v>-16364</v>
      </c>
      <c r="AE66" s="3">
        <f>R66-Conf_Avg!$Q$8</f>
        <v>-3.889127105666156</v>
      </c>
      <c r="AF66" s="3">
        <f>S66-Conf_Avg!$R$8</f>
        <v>-273</v>
      </c>
    </row>
    <row r="67" spans="1:32" x14ac:dyDescent="0.2">
      <c r="A67">
        <v>2015</v>
      </c>
      <c r="B67" t="s">
        <v>878</v>
      </c>
      <c r="D67" t="s">
        <v>132</v>
      </c>
      <c r="E67" t="s">
        <v>242</v>
      </c>
      <c r="F67">
        <v>9</v>
      </c>
      <c r="G67">
        <v>152</v>
      </c>
      <c r="H67">
        <v>241</v>
      </c>
      <c r="I67" s="6">
        <f t="shared" si="2"/>
        <v>63.070539419087133</v>
      </c>
      <c r="J67">
        <v>1939</v>
      </c>
      <c r="K67" s="3">
        <f t="shared" si="3"/>
        <v>8.0456431535269708</v>
      </c>
      <c r="L67">
        <v>7.7</v>
      </c>
      <c r="M67">
        <v>18</v>
      </c>
      <c r="N67">
        <v>10</v>
      </c>
      <c r="O67" s="4">
        <v>147</v>
      </c>
      <c r="P67">
        <v>45</v>
      </c>
      <c r="Q67">
        <v>-118</v>
      </c>
      <c r="R67" s="3">
        <v>-2.6</v>
      </c>
      <c r="S67">
        <v>0</v>
      </c>
      <c r="T67" s="3">
        <f>G67-Conf_Avg!$C$8</f>
        <v>-25115</v>
      </c>
      <c r="U67" s="3" t="e">
        <f>H67-Conf_Avg!#REF!</f>
        <v>#REF!</v>
      </c>
      <c r="V67" s="3">
        <f>I67-Conf_Avg!$D$8</f>
        <v>3.6491597539112135</v>
      </c>
      <c r="W67" s="3">
        <f>J67-Conf_Avg!$F$8</f>
        <v>-207.26744186046517</v>
      </c>
      <c r="X67" s="3">
        <f>K67-Conf_Avg!$G$8</f>
        <v>0.74050206040155064</v>
      </c>
      <c r="Y67" s="3">
        <f>L67-Conf_Avg!$H$8</f>
        <v>0.47599240115565777</v>
      </c>
      <c r="Z67" s="3">
        <f>M67-Conf_Avg!$I$8</f>
        <v>-1315</v>
      </c>
      <c r="AA67" s="3">
        <f>N67-Conf_Avg!$K$8</f>
        <v>-628</v>
      </c>
      <c r="AB67" s="3">
        <f>O67-Conf_Avg!$M$8</f>
        <v>13.855835674991084</v>
      </c>
      <c r="AC67" s="3">
        <f>P67-Conf_Avg!$N$8</f>
        <v>-6485</v>
      </c>
      <c r="AD67" s="3">
        <f>Q67-Conf_Avg!$O$8</f>
        <v>-16372</v>
      </c>
      <c r="AE67" s="3">
        <f>R67-Conf_Avg!$Q$8</f>
        <v>-5.0891271056661562</v>
      </c>
      <c r="AF67" s="3">
        <f>S67-Conf_Avg!$R$8</f>
        <v>-273</v>
      </c>
    </row>
    <row r="68" spans="1:32" x14ac:dyDescent="0.2">
      <c r="A68">
        <v>2016</v>
      </c>
      <c r="B68" t="s">
        <v>482</v>
      </c>
      <c r="D68" t="s">
        <v>132</v>
      </c>
      <c r="E68" t="s">
        <v>242</v>
      </c>
      <c r="F68">
        <v>14</v>
      </c>
      <c r="G68">
        <v>209</v>
      </c>
      <c r="H68">
        <v>373</v>
      </c>
      <c r="I68" s="6">
        <f t="shared" si="2"/>
        <v>56.03217158176944</v>
      </c>
      <c r="J68">
        <v>3203</v>
      </c>
      <c r="K68" s="3">
        <f t="shared" si="3"/>
        <v>8.5871313672922245</v>
      </c>
      <c r="L68">
        <v>8.3000000000000007</v>
      </c>
      <c r="M68">
        <v>28</v>
      </c>
      <c r="N68">
        <v>15</v>
      </c>
      <c r="O68" s="4">
        <v>144.9</v>
      </c>
      <c r="P68">
        <v>142</v>
      </c>
      <c r="Q68">
        <v>523</v>
      </c>
      <c r="R68" s="3">
        <v>3.7</v>
      </c>
      <c r="S68">
        <v>7</v>
      </c>
      <c r="T68" s="3">
        <f>G68-Conf_Avg!$C$8</f>
        <v>-25058</v>
      </c>
      <c r="U68" s="3" t="e">
        <f>H68-Conf_Avg!#REF!</f>
        <v>#REF!</v>
      </c>
      <c r="V68" s="3">
        <f>I68-Conf_Avg!$D$8</f>
        <v>-3.3892080834064799</v>
      </c>
      <c r="W68" s="3">
        <f>J68-Conf_Avg!$F$8</f>
        <v>1056.7325581395348</v>
      </c>
      <c r="X68" s="3">
        <f>K68-Conf_Avg!$G$8</f>
        <v>1.2819902741668043</v>
      </c>
      <c r="Y68" s="3">
        <f>L68-Conf_Avg!$H$8</f>
        <v>1.0759924011556583</v>
      </c>
      <c r="Z68" s="3">
        <f>M68-Conf_Avg!$I$8</f>
        <v>-1305</v>
      </c>
      <c r="AA68" s="3">
        <f>N68-Conf_Avg!$K$8</f>
        <v>-623</v>
      </c>
      <c r="AB68" s="3">
        <f>O68-Conf_Avg!$M$8</f>
        <v>11.75583567499109</v>
      </c>
      <c r="AC68" s="3">
        <f>P68-Conf_Avg!$N$8</f>
        <v>-6388</v>
      </c>
      <c r="AD68" s="3">
        <f>Q68-Conf_Avg!$O$8</f>
        <v>-15731</v>
      </c>
      <c r="AE68" s="3">
        <f>R68-Conf_Avg!$Q$8</f>
        <v>1.210872894333844</v>
      </c>
      <c r="AF68" s="3">
        <f>S68-Conf_Avg!$R$8</f>
        <v>-266</v>
      </c>
    </row>
    <row r="69" spans="1:32" x14ac:dyDescent="0.2">
      <c r="A69">
        <v>2017</v>
      </c>
      <c r="B69" t="s">
        <v>482</v>
      </c>
      <c r="D69" t="s">
        <v>132</v>
      </c>
      <c r="E69" t="s">
        <v>242</v>
      </c>
      <c r="F69">
        <v>11</v>
      </c>
      <c r="G69">
        <v>152</v>
      </c>
      <c r="H69">
        <v>270</v>
      </c>
      <c r="I69" s="6">
        <f t="shared" si="2"/>
        <v>56.296296296296298</v>
      </c>
      <c r="J69">
        <v>1812</v>
      </c>
      <c r="K69" s="3">
        <f t="shared" si="3"/>
        <v>6.7111111111111112</v>
      </c>
      <c r="L69">
        <v>6.9</v>
      </c>
      <c r="M69">
        <v>16</v>
      </c>
      <c r="N69">
        <v>6</v>
      </c>
      <c r="O69" s="4">
        <v>127.8</v>
      </c>
      <c r="P69">
        <v>92</v>
      </c>
      <c r="Q69">
        <v>204</v>
      </c>
      <c r="R69" s="3">
        <v>2.2000000000000002</v>
      </c>
      <c r="S69">
        <v>5</v>
      </c>
      <c r="T69" s="3">
        <f>G69-Conf_Avg!$C$8</f>
        <v>-25115</v>
      </c>
      <c r="U69" s="3" t="e">
        <f>H69-Conf_Avg!#REF!</f>
        <v>#REF!</v>
      </c>
      <c r="V69" s="3">
        <f>I69-Conf_Avg!$D$8</f>
        <v>-3.125083368879622</v>
      </c>
      <c r="W69" s="3">
        <f>J69-Conf_Avg!$F$8</f>
        <v>-334.26744186046517</v>
      </c>
      <c r="X69" s="3">
        <f>K69-Conf_Avg!$G$8</f>
        <v>-0.5940299820143089</v>
      </c>
      <c r="Y69" s="3">
        <f>L69-Conf_Avg!$H$8</f>
        <v>-0.32400759884434205</v>
      </c>
      <c r="Z69" s="3">
        <f>M69-Conf_Avg!$I$8</f>
        <v>-1317</v>
      </c>
      <c r="AA69" s="3">
        <f>N69-Conf_Avg!$K$8</f>
        <v>-632</v>
      </c>
      <c r="AB69" s="3">
        <f>O69-Conf_Avg!$M$8</f>
        <v>-5.3441643250089186</v>
      </c>
      <c r="AC69" s="3">
        <f>P69-Conf_Avg!$N$8</f>
        <v>-6438</v>
      </c>
      <c r="AD69" s="3">
        <f>Q69-Conf_Avg!$O$8</f>
        <v>-16050</v>
      </c>
      <c r="AE69" s="3">
        <f>R69-Conf_Avg!$Q$8</f>
        <v>-0.28912710566615596</v>
      </c>
      <c r="AF69" s="3">
        <f>S69-Conf_Avg!$R$8</f>
        <v>-268</v>
      </c>
    </row>
    <row r="70" spans="1:32" x14ac:dyDescent="0.2">
      <c r="A70">
        <v>2018</v>
      </c>
      <c r="B70" t="s">
        <v>756</v>
      </c>
      <c r="D70" t="s">
        <v>132</v>
      </c>
      <c r="E70" t="s">
        <v>242</v>
      </c>
      <c r="F70">
        <v>10</v>
      </c>
      <c r="G70">
        <v>120</v>
      </c>
      <c r="H70">
        <v>246</v>
      </c>
      <c r="I70" s="6">
        <f t="shared" si="2"/>
        <v>48.780487804878049</v>
      </c>
      <c r="J70">
        <v>1310</v>
      </c>
      <c r="K70" s="3">
        <f t="shared" si="3"/>
        <v>5.3252032520325203</v>
      </c>
      <c r="L70">
        <v>5</v>
      </c>
      <c r="M70">
        <v>5</v>
      </c>
      <c r="N70">
        <v>4</v>
      </c>
      <c r="O70" s="4">
        <v>97</v>
      </c>
      <c r="P70">
        <v>61</v>
      </c>
      <c r="Q70">
        <v>-63</v>
      </c>
      <c r="R70" s="3">
        <v>-1</v>
      </c>
      <c r="S70">
        <v>2</v>
      </c>
      <c r="T70" s="3">
        <f>G70-Conf_Avg!$C$8</f>
        <v>-25147</v>
      </c>
      <c r="U70" s="3" t="e">
        <f>H70-Conf_Avg!#REF!</f>
        <v>#REF!</v>
      </c>
      <c r="V70" s="3">
        <f>I70-Conf_Avg!$D$8</f>
        <v>-10.64089186029787</v>
      </c>
      <c r="W70" s="3">
        <f>J70-Conf_Avg!$F$8</f>
        <v>-836.26744186046517</v>
      </c>
      <c r="X70" s="3">
        <f>K70-Conf_Avg!$G$8</f>
        <v>-1.9799378410928998</v>
      </c>
      <c r="Y70" s="3">
        <f>L70-Conf_Avg!$H$8</f>
        <v>-2.2240075988443424</v>
      </c>
      <c r="Z70" s="3">
        <f>M70-Conf_Avg!$I$8</f>
        <v>-1328</v>
      </c>
      <c r="AA70" s="3">
        <f>N70-Conf_Avg!$K$8</f>
        <v>-634</v>
      </c>
      <c r="AB70" s="3">
        <f>O70-Conf_Avg!$M$8</f>
        <v>-36.144164325008916</v>
      </c>
      <c r="AC70" s="3">
        <f>P70-Conf_Avg!$N$8</f>
        <v>-6469</v>
      </c>
      <c r="AD70" s="3">
        <f>Q70-Conf_Avg!$O$8</f>
        <v>-16317</v>
      </c>
      <c r="AE70" s="3">
        <f>R70-Conf_Avg!$Q$8</f>
        <v>-3.4891271056661561</v>
      </c>
      <c r="AF70" s="3">
        <f>S70-Conf_Avg!$R$8</f>
        <v>-271</v>
      </c>
    </row>
    <row r="71" spans="1:32" x14ac:dyDescent="0.2">
      <c r="A71">
        <v>2020</v>
      </c>
      <c r="B71" t="s">
        <v>627</v>
      </c>
      <c r="D71" t="s">
        <v>132</v>
      </c>
      <c r="E71" t="s">
        <v>242</v>
      </c>
      <c r="F71">
        <v>6</v>
      </c>
      <c r="G71">
        <v>59</v>
      </c>
      <c r="H71">
        <v>119</v>
      </c>
      <c r="I71" s="6">
        <f t="shared" si="2"/>
        <v>49.579831932773111</v>
      </c>
      <c r="J71">
        <v>877</v>
      </c>
      <c r="K71" s="3">
        <f t="shared" si="3"/>
        <v>7.3697478991596634</v>
      </c>
      <c r="L71">
        <v>6.4</v>
      </c>
      <c r="M71">
        <v>1</v>
      </c>
      <c r="N71">
        <v>3</v>
      </c>
      <c r="O71" s="4">
        <v>109.2</v>
      </c>
      <c r="P71">
        <v>56</v>
      </c>
      <c r="Q71">
        <v>100</v>
      </c>
      <c r="R71" s="3">
        <f>Q71/P71</f>
        <v>1.7857142857142858</v>
      </c>
      <c r="S71">
        <v>6</v>
      </c>
      <c r="T71" s="3">
        <f>G71-Conf_Avg!$C$8</f>
        <v>-25208</v>
      </c>
      <c r="U71" s="3" t="e">
        <f>H71-Conf_Avg!#REF!</f>
        <v>#REF!</v>
      </c>
      <c r="V71" s="3">
        <f>I71-Conf_Avg!$D$8</f>
        <v>-9.8415477324028089</v>
      </c>
      <c r="W71" s="3">
        <f>J71-Conf_Avg!$F$8</f>
        <v>-1269.2674418604652</v>
      </c>
      <c r="X71" s="3">
        <f>K71-Conf_Avg!$G$8</f>
        <v>6.4606806034243291E-2</v>
      </c>
      <c r="Y71" s="3">
        <f>L71-Conf_Avg!$H$8</f>
        <v>-0.82400759884434205</v>
      </c>
      <c r="Z71" s="3">
        <f>M71-Conf_Avg!$I$8</f>
        <v>-1332</v>
      </c>
      <c r="AA71" s="3">
        <f>N71-Conf_Avg!$K$8</f>
        <v>-635</v>
      </c>
      <c r="AB71" s="3">
        <f>O71-Conf_Avg!$M$8</f>
        <v>-23.944164325008913</v>
      </c>
      <c r="AC71" s="3">
        <f>P71-Conf_Avg!$N$8</f>
        <v>-6474</v>
      </c>
      <c r="AD71" s="3">
        <f>Q71-Conf_Avg!$O$8</f>
        <v>-16154</v>
      </c>
      <c r="AE71" s="3">
        <f>R71-Conf_Avg!$Q$8</f>
        <v>-0.70341281995187033</v>
      </c>
      <c r="AF71" s="3">
        <f>S71-Conf_Avg!$R$8</f>
        <v>-267</v>
      </c>
    </row>
    <row r="72" spans="1:32" x14ac:dyDescent="0.2">
      <c r="A72">
        <v>2014</v>
      </c>
      <c r="B72" t="s">
        <v>862</v>
      </c>
      <c r="C72" t="s">
        <v>675</v>
      </c>
      <c r="D72" t="s">
        <v>62</v>
      </c>
      <c r="E72" t="s">
        <v>418</v>
      </c>
      <c r="F72">
        <v>14</v>
      </c>
      <c r="G72">
        <v>313</v>
      </c>
      <c r="H72">
        <v>540</v>
      </c>
      <c r="I72" s="6">
        <f t="shared" si="2"/>
        <v>57.962962962962962</v>
      </c>
      <c r="J72">
        <v>3793</v>
      </c>
      <c r="K72" s="3">
        <f t="shared" si="3"/>
        <v>7.0240740740740737</v>
      </c>
      <c r="L72">
        <v>7.3</v>
      </c>
      <c r="M72">
        <v>28</v>
      </c>
      <c r="N72">
        <v>9</v>
      </c>
      <c r="O72" s="4">
        <v>130.69999999999999</v>
      </c>
      <c r="P72">
        <v>137</v>
      </c>
      <c r="Q72">
        <v>291</v>
      </c>
      <c r="R72" s="3">
        <v>2.1</v>
      </c>
      <c r="S72">
        <v>2</v>
      </c>
      <c r="T72" s="3">
        <f>G72-Conf_Avg!$C$9</f>
        <v>313</v>
      </c>
      <c r="U72" s="3" t="e">
        <f>H72-Conf_Avg!#REF!</f>
        <v>#REF!</v>
      </c>
      <c r="V72" s="3">
        <f>I72-Conf_Avg!$D$9</f>
        <v>57.962962962962962</v>
      </c>
      <c r="W72" s="3">
        <f>J72-Conf_Avg!$F$9</f>
        <v>3793</v>
      </c>
      <c r="X72" s="3">
        <f>K72-Conf_Avg!$G$9</f>
        <v>7.0240740740740737</v>
      </c>
      <c r="Y72" s="3">
        <f>L72-Conf_Avg!$H$9</f>
        <v>7.3</v>
      </c>
      <c r="Z72" s="3">
        <f>M72-Conf_Avg!$I$9</f>
        <v>28</v>
      </c>
      <c r="AA72" s="3">
        <f>N72-Conf_Avg!$K$9</f>
        <v>9</v>
      </c>
      <c r="AB72" s="3">
        <f>O72-Conf_Avg!$M$9</f>
        <v>130.69999999999999</v>
      </c>
      <c r="AC72" s="3">
        <f>P72-Conf_Avg!$N$9</f>
        <v>137</v>
      </c>
      <c r="AD72" s="3">
        <f>Q72-Conf_Avg!$O$9</f>
        <v>291</v>
      </c>
      <c r="AE72" s="3">
        <f>R72-Conf_Avg!$Q$9</f>
        <v>2.1</v>
      </c>
      <c r="AF72" s="3">
        <f>S72-Conf_Avg!$R$9</f>
        <v>2</v>
      </c>
    </row>
    <row r="73" spans="1:32" x14ac:dyDescent="0.2">
      <c r="A73">
        <v>2015</v>
      </c>
      <c r="B73" t="s">
        <v>862</v>
      </c>
      <c r="C73" t="s">
        <v>673</v>
      </c>
      <c r="D73" t="s">
        <v>62</v>
      </c>
      <c r="E73" t="s">
        <v>418</v>
      </c>
      <c r="F73">
        <v>11</v>
      </c>
      <c r="G73">
        <v>205</v>
      </c>
      <c r="H73">
        <v>329</v>
      </c>
      <c r="I73" s="6">
        <f t="shared" ref="I73:I104" si="4">G73/H73*100</f>
        <v>62.310030395136771</v>
      </c>
      <c r="J73">
        <v>2655</v>
      </c>
      <c r="K73" s="3">
        <f t="shared" ref="K73:K104" si="5">J73/H73</f>
        <v>8.0699088145896649</v>
      </c>
      <c r="L73">
        <v>8.6</v>
      </c>
      <c r="M73">
        <v>20</v>
      </c>
      <c r="N73">
        <v>5</v>
      </c>
      <c r="O73" s="4">
        <v>147.1</v>
      </c>
      <c r="P73">
        <v>67</v>
      </c>
      <c r="Q73">
        <v>198</v>
      </c>
      <c r="R73" s="3">
        <v>3</v>
      </c>
      <c r="S73">
        <v>3</v>
      </c>
      <c r="T73" s="3">
        <f>G73-Conf_Avg!$C$9</f>
        <v>205</v>
      </c>
      <c r="U73" s="3" t="e">
        <f>H73-Conf_Avg!#REF!</f>
        <v>#REF!</v>
      </c>
      <c r="V73" s="3">
        <f>I73-Conf_Avg!$D$9</f>
        <v>62.310030395136771</v>
      </c>
      <c r="W73" s="3">
        <f>J73-Conf_Avg!$F$9</f>
        <v>2655</v>
      </c>
      <c r="X73" s="3">
        <f>K73-Conf_Avg!$G$9</f>
        <v>8.0699088145896649</v>
      </c>
      <c r="Y73" s="3">
        <f>L73-Conf_Avg!$H$9</f>
        <v>8.6</v>
      </c>
      <c r="Z73" s="3">
        <f>M73-Conf_Avg!$I$9</f>
        <v>20</v>
      </c>
      <c r="AA73" s="3">
        <f>N73-Conf_Avg!$K$9</f>
        <v>5</v>
      </c>
      <c r="AB73" s="3">
        <f>O73-Conf_Avg!$M$9</f>
        <v>147.1</v>
      </c>
      <c r="AC73" s="3">
        <f>P73-Conf_Avg!$N$9</f>
        <v>67</v>
      </c>
      <c r="AD73" s="3">
        <f>Q73-Conf_Avg!$O$9</f>
        <v>198</v>
      </c>
      <c r="AE73" s="3">
        <f>R73-Conf_Avg!$Q$9</f>
        <v>3</v>
      </c>
      <c r="AF73" s="3">
        <f>S73-Conf_Avg!$R$9</f>
        <v>3</v>
      </c>
    </row>
    <row r="74" spans="1:32" x14ac:dyDescent="0.2">
      <c r="A74">
        <v>2016</v>
      </c>
      <c r="B74" t="s">
        <v>827</v>
      </c>
      <c r="C74" t="s">
        <v>673</v>
      </c>
      <c r="D74" t="s">
        <v>62</v>
      </c>
      <c r="E74" t="s">
        <v>418</v>
      </c>
      <c r="F74">
        <v>10</v>
      </c>
      <c r="G74">
        <v>98</v>
      </c>
      <c r="H74">
        <v>182</v>
      </c>
      <c r="I74" s="6">
        <f t="shared" si="4"/>
        <v>53.846153846153847</v>
      </c>
      <c r="J74">
        <v>1348</v>
      </c>
      <c r="K74" s="3">
        <f t="shared" si="5"/>
        <v>7.4065934065934069</v>
      </c>
      <c r="L74">
        <v>6.8</v>
      </c>
      <c r="M74">
        <v>8</v>
      </c>
      <c r="N74">
        <v>6</v>
      </c>
      <c r="O74" s="4">
        <v>124</v>
      </c>
      <c r="P74">
        <v>131</v>
      </c>
      <c r="Q74">
        <v>944</v>
      </c>
      <c r="R74" s="3">
        <v>7.2</v>
      </c>
      <c r="S74">
        <v>10</v>
      </c>
      <c r="T74" s="3">
        <f>G74-Conf_Avg!$C$9</f>
        <v>98</v>
      </c>
      <c r="U74" s="3" t="e">
        <f>H74-Conf_Avg!#REF!</f>
        <v>#REF!</v>
      </c>
      <c r="V74" s="3">
        <f>I74-Conf_Avg!$D$9</f>
        <v>53.846153846153847</v>
      </c>
      <c r="W74" s="3">
        <f>J74-Conf_Avg!$F$9</f>
        <v>1348</v>
      </c>
      <c r="X74" s="3">
        <f>K74-Conf_Avg!$G$9</f>
        <v>7.4065934065934069</v>
      </c>
      <c r="Y74" s="3">
        <f>L74-Conf_Avg!$H$9</f>
        <v>6.8</v>
      </c>
      <c r="Z74" s="3">
        <f>M74-Conf_Avg!$I$9</f>
        <v>8</v>
      </c>
      <c r="AA74" s="3">
        <f>N74-Conf_Avg!$K$9</f>
        <v>6</v>
      </c>
      <c r="AB74" s="3">
        <f>O74-Conf_Avg!$M$9</f>
        <v>124</v>
      </c>
      <c r="AC74" s="3">
        <f>P74-Conf_Avg!$N$9</f>
        <v>131</v>
      </c>
      <c r="AD74" s="3">
        <f>Q74-Conf_Avg!$O$9</f>
        <v>944</v>
      </c>
      <c r="AE74" s="3">
        <f>R74-Conf_Avg!$Q$9</f>
        <v>7.2</v>
      </c>
      <c r="AF74" s="3">
        <f>S74-Conf_Avg!$R$9</f>
        <v>10</v>
      </c>
    </row>
    <row r="75" spans="1:32" x14ac:dyDescent="0.2">
      <c r="A75">
        <v>2017</v>
      </c>
      <c r="B75" t="s">
        <v>718</v>
      </c>
      <c r="C75" t="s">
        <v>673</v>
      </c>
      <c r="D75" t="s">
        <v>62</v>
      </c>
      <c r="E75" t="s">
        <v>418</v>
      </c>
      <c r="F75">
        <v>11</v>
      </c>
      <c r="G75">
        <v>111</v>
      </c>
      <c r="H75">
        <v>179</v>
      </c>
      <c r="I75" s="6">
        <f t="shared" si="4"/>
        <v>62.011173184357538</v>
      </c>
      <c r="J75">
        <v>1591</v>
      </c>
      <c r="K75" s="3">
        <f t="shared" si="5"/>
        <v>8.8882681564245818</v>
      </c>
      <c r="L75">
        <v>8.1999999999999993</v>
      </c>
      <c r="M75">
        <v>14</v>
      </c>
      <c r="N75">
        <v>9</v>
      </c>
      <c r="O75" s="4">
        <v>152.4</v>
      </c>
      <c r="P75">
        <v>153</v>
      </c>
      <c r="Q75">
        <v>1411</v>
      </c>
      <c r="R75" s="3">
        <v>9.1999999999999993</v>
      </c>
      <c r="S75">
        <v>12</v>
      </c>
      <c r="T75" s="3"/>
      <c r="U75" s="3"/>
      <c r="V75" s="3"/>
      <c r="W75" s="3"/>
      <c r="X75" s="3"/>
      <c r="Y75" s="3"/>
      <c r="AB75" s="3"/>
    </row>
    <row r="76" spans="1:32" x14ac:dyDescent="0.2">
      <c r="A76">
        <v>2018</v>
      </c>
      <c r="B76" t="s">
        <v>718</v>
      </c>
      <c r="C76" t="s">
        <v>672</v>
      </c>
      <c r="D76" t="s">
        <v>62</v>
      </c>
      <c r="E76" t="s">
        <v>418</v>
      </c>
      <c r="F76">
        <v>11</v>
      </c>
      <c r="G76">
        <v>170</v>
      </c>
      <c r="H76">
        <v>302</v>
      </c>
      <c r="I76" s="6">
        <f t="shared" si="4"/>
        <v>56.29139072847682</v>
      </c>
      <c r="J76">
        <v>2530</v>
      </c>
      <c r="K76" s="3">
        <f t="shared" si="5"/>
        <v>8.3774834437086092</v>
      </c>
      <c r="L76">
        <v>8.9</v>
      </c>
      <c r="M76">
        <v>26</v>
      </c>
      <c r="N76">
        <v>8</v>
      </c>
      <c r="O76" s="4">
        <v>149.80000000000001</v>
      </c>
      <c r="P76">
        <v>74</v>
      </c>
      <c r="Q76">
        <v>224</v>
      </c>
      <c r="R76" s="3">
        <v>3</v>
      </c>
      <c r="S76">
        <v>2</v>
      </c>
      <c r="T76" s="3">
        <f>G76-Conf_Avg!$C$9</f>
        <v>170</v>
      </c>
      <c r="U76" s="3" t="e">
        <f>H76-Conf_Avg!#REF!</f>
        <v>#REF!</v>
      </c>
      <c r="V76" s="3">
        <f>I76-Conf_Avg!$D$9</f>
        <v>56.29139072847682</v>
      </c>
      <c r="W76" s="3">
        <f>J76-Conf_Avg!$F$9</f>
        <v>2530</v>
      </c>
      <c r="X76" s="3">
        <f>K76-Conf_Avg!$G$9</f>
        <v>8.3774834437086092</v>
      </c>
      <c r="Y76" s="3">
        <f>L76-Conf_Avg!$H$9</f>
        <v>8.9</v>
      </c>
      <c r="Z76" s="3">
        <f>M76-Conf_Avg!$I$9</f>
        <v>26</v>
      </c>
      <c r="AA76" s="3">
        <f>N76-Conf_Avg!$K$9</f>
        <v>8</v>
      </c>
      <c r="AB76" s="3">
        <f>O76-Conf_Avg!$M$9</f>
        <v>149.80000000000001</v>
      </c>
      <c r="AC76" s="3">
        <f>P76-Conf_Avg!$N$9</f>
        <v>74</v>
      </c>
      <c r="AD76" s="3">
        <f>Q76-Conf_Avg!$O$9</f>
        <v>224</v>
      </c>
      <c r="AE76" s="3">
        <f>R76-Conf_Avg!$Q$9</f>
        <v>3</v>
      </c>
      <c r="AF76" s="3">
        <f>S76-Conf_Avg!$R$9</f>
        <v>2</v>
      </c>
    </row>
    <row r="77" spans="1:32" x14ac:dyDescent="0.2">
      <c r="A77">
        <v>2019</v>
      </c>
      <c r="B77" t="s">
        <v>718</v>
      </c>
      <c r="C77" t="s">
        <v>674</v>
      </c>
      <c r="D77" t="s">
        <v>62</v>
      </c>
      <c r="E77" t="s">
        <v>418</v>
      </c>
      <c r="F77">
        <v>11</v>
      </c>
      <c r="G77">
        <v>160</v>
      </c>
      <c r="H77">
        <v>266</v>
      </c>
      <c r="I77" s="6">
        <f t="shared" si="4"/>
        <v>60.150375939849624</v>
      </c>
      <c r="J77">
        <v>1954</v>
      </c>
      <c r="K77" s="3">
        <f t="shared" si="5"/>
        <v>7.3458646616541357</v>
      </c>
      <c r="L77">
        <v>6.5</v>
      </c>
      <c r="M77">
        <v>14</v>
      </c>
      <c r="N77">
        <v>11</v>
      </c>
      <c r="O77" s="4">
        <v>131</v>
      </c>
      <c r="P77">
        <v>90</v>
      </c>
      <c r="Q77">
        <v>413</v>
      </c>
      <c r="R77" s="3">
        <v>4.5999999999999996</v>
      </c>
      <c r="S77">
        <v>3</v>
      </c>
      <c r="T77" s="3">
        <f>G77-Conf_Avg!$C$9</f>
        <v>160</v>
      </c>
      <c r="U77" s="3" t="e">
        <f>H77-Conf_Avg!#REF!</f>
        <v>#REF!</v>
      </c>
      <c r="V77" s="3">
        <f>I77-Conf_Avg!$D$9</f>
        <v>60.150375939849624</v>
      </c>
      <c r="W77" s="3">
        <f>J77-Conf_Avg!$F$9</f>
        <v>1954</v>
      </c>
      <c r="X77" s="3">
        <f>K77-Conf_Avg!$G$9</f>
        <v>7.3458646616541357</v>
      </c>
      <c r="Y77" s="3">
        <f>L77-Conf_Avg!$H$9</f>
        <v>6.5</v>
      </c>
      <c r="Z77" s="3">
        <f>M77-Conf_Avg!$I$9</f>
        <v>14</v>
      </c>
      <c r="AA77" s="3">
        <f>N77-Conf_Avg!$K$9</f>
        <v>11</v>
      </c>
      <c r="AB77" s="3">
        <f>O77-Conf_Avg!$M$9</f>
        <v>131</v>
      </c>
      <c r="AC77" s="3">
        <f>P77-Conf_Avg!$N$9</f>
        <v>90</v>
      </c>
      <c r="AD77" s="3">
        <f>Q77-Conf_Avg!$O$9</f>
        <v>413</v>
      </c>
      <c r="AE77" s="3">
        <f>R77-Conf_Avg!$Q$9</f>
        <v>4.5999999999999996</v>
      </c>
      <c r="AF77" s="3">
        <f>S77-Conf_Avg!$R$9</f>
        <v>3</v>
      </c>
    </row>
    <row r="78" spans="1:32" x14ac:dyDescent="0.2">
      <c r="A78">
        <v>2020</v>
      </c>
      <c r="B78" t="s">
        <v>561</v>
      </c>
      <c r="C78" t="s">
        <v>673</v>
      </c>
      <c r="D78" t="s">
        <v>62</v>
      </c>
      <c r="E78" t="s">
        <v>418</v>
      </c>
      <c r="F78">
        <v>4</v>
      </c>
      <c r="G78">
        <v>64</v>
      </c>
      <c r="H78">
        <v>93</v>
      </c>
      <c r="I78" s="6">
        <f t="shared" si="4"/>
        <v>68.817204301075279</v>
      </c>
      <c r="J78">
        <v>625</v>
      </c>
      <c r="K78" s="3">
        <f t="shared" si="5"/>
        <v>6.720430107526882</v>
      </c>
      <c r="L78">
        <v>7</v>
      </c>
      <c r="M78">
        <v>6</v>
      </c>
      <c r="N78">
        <v>2</v>
      </c>
      <c r="O78" s="4">
        <v>142.30000000000001</v>
      </c>
      <c r="P78">
        <v>23</v>
      </c>
      <c r="Q78">
        <v>22</v>
      </c>
      <c r="R78" s="3">
        <f>Q78/P78</f>
        <v>0.95652173913043481</v>
      </c>
      <c r="S78">
        <v>0</v>
      </c>
      <c r="T78" s="3">
        <f>G78-Conf_Avg!$C$9</f>
        <v>64</v>
      </c>
      <c r="U78" s="3" t="e">
        <f>H78-Conf_Avg!#REF!</f>
        <v>#REF!</v>
      </c>
      <c r="V78" s="3">
        <f>I78-Conf_Avg!$D$9</f>
        <v>68.817204301075279</v>
      </c>
      <c r="W78" s="3">
        <f>J78-Conf_Avg!$F$9</f>
        <v>625</v>
      </c>
      <c r="X78" s="3">
        <f>K78-Conf_Avg!$G$9</f>
        <v>6.720430107526882</v>
      </c>
      <c r="Y78" s="3">
        <f>L78-Conf_Avg!$H$9</f>
        <v>7</v>
      </c>
      <c r="Z78" s="3">
        <f>M78-Conf_Avg!$I$9</f>
        <v>6</v>
      </c>
      <c r="AA78" s="3">
        <f>N78-Conf_Avg!$K$9</f>
        <v>2</v>
      </c>
      <c r="AB78" s="3">
        <f>O78-Conf_Avg!$M$9</f>
        <v>142.30000000000001</v>
      </c>
      <c r="AC78" s="3">
        <f>P78-Conf_Avg!$N$9</f>
        <v>23</v>
      </c>
      <c r="AD78" s="3">
        <f>Q78-Conf_Avg!$O$9</f>
        <v>22</v>
      </c>
      <c r="AE78" s="3">
        <f>R78-Conf_Avg!$Q$9</f>
        <v>0.95652173913043481</v>
      </c>
      <c r="AF78" s="3">
        <f>S78-Conf_Avg!$R$9</f>
        <v>0</v>
      </c>
    </row>
    <row r="79" spans="1:32" x14ac:dyDescent="0.2">
      <c r="A79">
        <v>2014</v>
      </c>
      <c r="B79" t="s">
        <v>931</v>
      </c>
      <c r="C79" t="s">
        <v>674</v>
      </c>
      <c r="D79" t="s">
        <v>274</v>
      </c>
      <c r="E79" t="s">
        <v>418</v>
      </c>
      <c r="F79">
        <v>10</v>
      </c>
      <c r="G79">
        <v>165</v>
      </c>
      <c r="H79">
        <v>278</v>
      </c>
      <c r="I79" s="6">
        <f t="shared" si="4"/>
        <v>59.352517985611506</v>
      </c>
      <c r="J79">
        <v>2114</v>
      </c>
      <c r="K79" s="3">
        <f t="shared" si="5"/>
        <v>7.6043165467625897</v>
      </c>
      <c r="L79">
        <v>8.4</v>
      </c>
      <c r="M79">
        <v>22</v>
      </c>
      <c r="N79">
        <v>5</v>
      </c>
      <c r="O79" s="4">
        <v>145.69999999999999</v>
      </c>
      <c r="P79">
        <v>95</v>
      </c>
      <c r="Q79">
        <v>256</v>
      </c>
      <c r="R79" s="3">
        <v>2.7</v>
      </c>
      <c r="S79">
        <v>3</v>
      </c>
      <c r="T79" s="3">
        <f>G79-Conf_Avg!$C$9</f>
        <v>165</v>
      </c>
      <c r="U79" s="3" t="e">
        <f>H79-Conf_Avg!#REF!</f>
        <v>#REF!</v>
      </c>
      <c r="V79" s="3">
        <f>I79-Conf_Avg!$D$9</f>
        <v>59.352517985611506</v>
      </c>
      <c r="W79" s="3">
        <f>J79-Conf_Avg!$F$9</f>
        <v>2114</v>
      </c>
      <c r="X79" s="3">
        <f>K79-Conf_Avg!$G$9</f>
        <v>7.6043165467625897</v>
      </c>
      <c r="Y79" s="3">
        <f>L79-Conf_Avg!$H$9</f>
        <v>8.4</v>
      </c>
      <c r="Z79" s="3">
        <f>M79-Conf_Avg!$I$9</f>
        <v>22</v>
      </c>
      <c r="AA79" s="3">
        <f>N79-Conf_Avg!$K$9</f>
        <v>5</v>
      </c>
      <c r="AB79" s="3">
        <f>O79-Conf_Avg!$M$9</f>
        <v>145.69999999999999</v>
      </c>
      <c r="AC79" s="3">
        <f>P79-Conf_Avg!$N$9</f>
        <v>95</v>
      </c>
      <c r="AD79" s="3">
        <f>Q79-Conf_Avg!$O$9</f>
        <v>256</v>
      </c>
      <c r="AE79" s="3">
        <f>R79-Conf_Avg!$Q$9</f>
        <v>2.7</v>
      </c>
      <c r="AF79" s="3">
        <f>S79-Conf_Avg!$R$9</f>
        <v>3</v>
      </c>
    </row>
    <row r="80" spans="1:32" x14ac:dyDescent="0.2">
      <c r="A80">
        <v>2015</v>
      </c>
      <c r="B80" t="s">
        <v>868</v>
      </c>
      <c r="C80" t="s">
        <v>674</v>
      </c>
      <c r="D80" t="s">
        <v>274</v>
      </c>
      <c r="E80" t="s">
        <v>418</v>
      </c>
      <c r="F80">
        <v>13</v>
      </c>
      <c r="G80">
        <v>318</v>
      </c>
      <c r="H80">
        <v>531</v>
      </c>
      <c r="I80" s="6">
        <f t="shared" si="4"/>
        <v>59.887005649717516</v>
      </c>
      <c r="J80">
        <v>3854</v>
      </c>
      <c r="K80" s="3">
        <f t="shared" si="5"/>
        <v>7.2580037664783426</v>
      </c>
      <c r="L80">
        <v>7.6</v>
      </c>
      <c r="M80">
        <v>30</v>
      </c>
      <c r="N80">
        <v>9</v>
      </c>
      <c r="O80" s="4">
        <v>136.1</v>
      </c>
      <c r="P80">
        <v>109</v>
      </c>
      <c r="Q80">
        <v>84</v>
      </c>
      <c r="R80" s="3">
        <v>0.8</v>
      </c>
      <c r="S80">
        <v>6</v>
      </c>
      <c r="T80" s="3">
        <f>G80-Conf_Avg!$C$9</f>
        <v>318</v>
      </c>
      <c r="U80" s="3" t="e">
        <f>H80-Conf_Avg!#REF!</f>
        <v>#REF!</v>
      </c>
      <c r="V80" s="3">
        <f>I80-Conf_Avg!$D$9</f>
        <v>59.887005649717516</v>
      </c>
      <c r="W80" s="3">
        <f>J80-Conf_Avg!$F$9</f>
        <v>3854</v>
      </c>
      <c r="X80" s="3">
        <f>K80-Conf_Avg!$G$9</f>
        <v>7.2580037664783426</v>
      </c>
      <c r="Y80" s="3">
        <f>L80-Conf_Avg!$H$9</f>
        <v>7.6</v>
      </c>
      <c r="Z80" s="3">
        <f>M80-Conf_Avg!$I$9</f>
        <v>30</v>
      </c>
      <c r="AA80" s="3">
        <f>N80-Conf_Avg!$K$9</f>
        <v>9</v>
      </c>
      <c r="AB80" s="3">
        <f>O80-Conf_Avg!$M$9</f>
        <v>136.1</v>
      </c>
      <c r="AC80" s="3">
        <f>P80-Conf_Avg!$N$9</f>
        <v>109</v>
      </c>
      <c r="AD80" s="3">
        <f>Q80-Conf_Avg!$O$9</f>
        <v>84</v>
      </c>
      <c r="AE80" s="3">
        <f>R80-Conf_Avg!$Q$9</f>
        <v>0.8</v>
      </c>
      <c r="AF80" s="3">
        <f>S80-Conf_Avg!$R$9</f>
        <v>6</v>
      </c>
    </row>
    <row r="81" spans="1:32" x14ac:dyDescent="0.2">
      <c r="A81">
        <v>2016</v>
      </c>
      <c r="B81" t="s">
        <v>768</v>
      </c>
      <c r="C81" t="s">
        <v>673</v>
      </c>
      <c r="D81" t="s">
        <v>274</v>
      </c>
      <c r="E81" t="s">
        <v>418</v>
      </c>
      <c r="F81">
        <v>10</v>
      </c>
      <c r="G81">
        <v>197</v>
      </c>
      <c r="H81">
        <v>311</v>
      </c>
      <c r="I81" s="6">
        <f t="shared" si="4"/>
        <v>63.344051446945336</v>
      </c>
      <c r="J81">
        <v>2329</v>
      </c>
      <c r="K81" s="3">
        <f t="shared" si="5"/>
        <v>7.4887459807073951</v>
      </c>
      <c r="L81">
        <v>7</v>
      </c>
      <c r="M81">
        <v>12</v>
      </c>
      <c r="N81">
        <v>9</v>
      </c>
      <c r="O81" s="4">
        <v>133.19999999999999</v>
      </c>
      <c r="P81">
        <v>128</v>
      </c>
      <c r="Q81">
        <v>246</v>
      </c>
      <c r="R81" s="3">
        <v>1.9</v>
      </c>
      <c r="S81">
        <v>5</v>
      </c>
      <c r="T81" s="3">
        <f>G81-Conf_Avg!$C$9</f>
        <v>197</v>
      </c>
      <c r="U81" s="3" t="e">
        <f>H81-Conf_Avg!#REF!</f>
        <v>#REF!</v>
      </c>
      <c r="V81" s="3">
        <f>I81-Conf_Avg!$D$9</f>
        <v>63.344051446945336</v>
      </c>
      <c r="W81" s="3">
        <f>J81-Conf_Avg!$F$9</f>
        <v>2329</v>
      </c>
      <c r="X81" s="3">
        <f>K81-Conf_Avg!$G$9</f>
        <v>7.4887459807073951</v>
      </c>
      <c r="Y81" s="3">
        <f>L81-Conf_Avg!$H$9</f>
        <v>7</v>
      </c>
      <c r="Z81" s="3">
        <f>M81-Conf_Avg!$I$9</f>
        <v>12</v>
      </c>
      <c r="AA81" s="3">
        <f>N81-Conf_Avg!$K$9</f>
        <v>9</v>
      </c>
      <c r="AB81" s="3">
        <f>O81-Conf_Avg!$M$9</f>
        <v>133.19999999999999</v>
      </c>
      <c r="AC81" s="3">
        <f>P81-Conf_Avg!$N$9</f>
        <v>128</v>
      </c>
      <c r="AD81" s="3">
        <f>Q81-Conf_Avg!$O$9</f>
        <v>246</v>
      </c>
      <c r="AE81" s="3">
        <f>R81-Conf_Avg!$Q$9</f>
        <v>1.9</v>
      </c>
      <c r="AF81" s="3">
        <f>S81-Conf_Avg!$R$9</f>
        <v>5</v>
      </c>
    </row>
    <row r="82" spans="1:32" x14ac:dyDescent="0.2">
      <c r="A82">
        <v>2017</v>
      </c>
      <c r="B82" t="s">
        <v>768</v>
      </c>
      <c r="C82" t="s">
        <v>672</v>
      </c>
      <c r="D82" t="s">
        <v>274</v>
      </c>
      <c r="E82" t="s">
        <v>418</v>
      </c>
      <c r="F82">
        <v>13</v>
      </c>
      <c r="G82">
        <v>260</v>
      </c>
      <c r="H82">
        <v>410</v>
      </c>
      <c r="I82" s="6">
        <f t="shared" si="4"/>
        <v>63.414634146341463</v>
      </c>
      <c r="J82">
        <v>3270</v>
      </c>
      <c r="K82" s="3">
        <f t="shared" si="5"/>
        <v>7.975609756097561</v>
      </c>
      <c r="L82">
        <v>8.1</v>
      </c>
      <c r="M82">
        <v>20</v>
      </c>
      <c r="N82">
        <v>8</v>
      </c>
      <c r="O82" s="4">
        <v>142.6</v>
      </c>
      <c r="P82">
        <v>138</v>
      </c>
      <c r="Q82">
        <v>282</v>
      </c>
      <c r="R82" s="3">
        <v>2</v>
      </c>
      <c r="S82">
        <v>7</v>
      </c>
      <c r="T82" s="3">
        <f>G82-Conf_Avg!$C$9</f>
        <v>260</v>
      </c>
      <c r="U82" s="3" t="e">
        <f>H82-Conf_Avg!#REF!</f>
        <v>#REF!</v>
      </c>
      <c r="V82" s="3">
        <f>I82-Conf_Avg!$D$9</f>
        <v>63.414634146341463</v>
      </c>
      <c r="W82" s="3">
        <f>J82-Conf_Avg!$F$9</f>
        <v>3270</v>
      </c>
      <c r="X82" s="3">
        <f>K82-Conf_Avg!$G$9</f>
        <v>7.975609756097561</v>
      </c>
      <c r="Y82" s="3">
        <f>L82-Conf_Avg!$H$9</f>
        <v>8.1</v>
      </c>
      <c r="Z82" s="3">
        <f>M82-Conf_Avg!$I$9</f>
        <v>20</v>
      </c>
      <c r="AA82" s="3">
        <f>N82-Conf_Avg!$K$9</f>
        <v>8</v>
      </c>
      <c r="AB82" s="3">
        <f>O82-Conf_Avg!$M$9</f>
        <v>142.6</v>
      </c>
      <c r="AC82" s="3">
        <f>P82-Conf_Avg!$N$9</f>
        <v>138</v>
      </c>
      <c r="AD82" s="3">
        <f>Q82-Conf_Avg!$O$9</f>
        <v>282</v>
      </c>
      <c r="AE82" s="3">
        <f>R82-Conf_Avg!$Q$9</f>
        <v>2</v>
      </c>
      <c r="AF82" s="3">
        <f>S82-Conf_Avg!$R$9</f>
        <v>7</v>
      </c>
    </row>
    <row r="83" spans="1:32" x14ac:dyDescent="0.2">
      <c r="A83">
        <v>2018</v>
      </c>
      <c r="B83" t="s">
        <v>768</v>
      </c>
      <c r="C83" t="s">
        <v>674</v>
      </c>
      <c r="D83" t="s">
        <v>274</v>
      </c>
      <c r="E83" t="s">
        <v>418</v>
      </c>
      <c r="F83">
        <v>13</v>
      </c>
      <c r="G83">
        <v>247</v>
      </c>
      <c r="H83">
        <v>393</v>
      </c>
      <c r="I83" s="6">
        <f t="shared" si="4"/>
        <v>62.849872773536894</v>
      </c>
      <c r="J83">
        <v>3025</v>
      </c>
      <c r="K83" s="3">
        <f t="shared" si="5"/>
        <v>7.6972010178117047</v>
      </c>
      <c r="L83">
        <v>8</v>
      </c>
      <c r="M83">
        <v>20</v>
      </c>
      <c r="N83">
        <v>6</v>
      </c>
      <c r="O83" s="4">
        <v>141.19999999999999</v>
      </c>
      <c r="P83">
        <v>112</v>
      </c>
      <c r="Q83">
        <v>452</v>
      </c>
      <c r="R83" s="3">
        <v>4</v>
      </c>
      <c r="S83">
        <v>8</v>
      </c>
      <c r="T83" s="3">
        <f>G83-Conf_Avg!$C$9</f>
        <v>247</v>
      </c>
      <c r="U83" s="3" t="e">
        <f>H83-Conf_Avg!#REF!</f>
        <v>#REF!</v>
      </c>
      <c r="V83" s="3">
        <f>I83-Conf_Avg!$D$9</f>
        <v>62.849872773536894</v>
      </c>
      <c r="W83" s="3">
        <f>J83-Conf_Avg!$F$9</f>
        <v>3025</v>
      </c>
      <c r="X83" s="3">
        <f>K83-Conf_Avg!$G$9</f>
        <v>7.6972010178117047</v>
      </c>
      <c r="Y83" s="3">
        <f>L83-Conf_Avg!$H$9</f>
        <v>8</v>
      </c>
      <c r="Z83" s="3">
        <f>M83-Conf_Avg!$I$9</f>
        <v>20</v>
      </c>
      <c r="AA83" s="3">
        <f>N83-Conf_Avg!$K$9</f>
        <v>6</v>
      </c>
      <c r="AB83" s="3">
        <f>O83-Conf_Avg!$M$9</f>
        <v>141.19999999999999</v>
      </c>
      <c r="AC83" s="3">
        <f>P83-Conf_Avg!$N$9</f>
        <v>112</v>
      </c>
      <c r="AD83" s="3">
        <f>Q83-Conf_Avg!$O$9</f>
        <v>452</v>
      </c>
      <c r="AE83" s="3">
        <f>R83-Conf_Avg!$Q$9</f>
        <v>4</v>
      </c>
      <c r="AF83" s="3">
        <f>S83-Conf_Avg!$R$9</f>
        <v>8</v>
      </c>
    </row>
    <row r="84" spans="1:32" x14ac:dyDescent="0.2">
      <c r="A84">
        <v>2019</v>
      </c>
      <c r="B84" t="s">
        <v>610</v>
      </c>
      <c r="C84" t="s">
        <v>675</v>
      </c>
      <c r="D84" t="s">
        <v>274</v>
      </c>
      <c r="E84" t="s">
        <v>418</v>
      </c>
      <c r="F84">
        <v>12</v>
      </c>
      <c r="G84">
        <v>205</v>
      </c>
      <c r="H84">
        <v>338</v>
      </c>
      <c r="I84" s="6">
        <f t="shared" si="4"/>
        <v>60.650887573964496</v>
      </c>
      <c r="J84">
        <v>2943</v>
      </c>
      <c r="K84" s="3">
        <f t="shared" si="5"/>
        <v>8.7071005917159763</v>
      </c>
      <c r="L84">
        <v>9.4</v>
      </c>
      <c r="M84">
        <v>17</v>
      </c>
      <c r="N84">
        <v>2</v>
      </c>
      <c r="O84" s="4">
        <v>149.19999999999999</v>
      </c>
      <c r="P84">
        <v>125</v>
      </c>
      <c r="Q84">
        <v>355</v>
      </c>
      <c r="R84" s="3">
        <v>2.8</v>
      </c>
      <c r="S84">
        <v>3</v>
      </c>
      <c r="T84" s="3">
        <f>G84-Conf_Avg!$C$9</f>
        <v>205</v>
      </c>
      <c r="U84" s="3" t="e">
        <f>H84-Conf_Avg!#REF!</f>
        <v>#REF!</v>
      </c>
      <c r="V84" s="3">
        <f>I84-Conf_Avg!$D$9</f>
        <v>60.650887573964496</v>
      </c>
      <c r="W84" s="3">
        <f>J84-Conf_Avg!$F$9</f>
        <v>2943</v>
      </c>
      <c r="X84" s="3">
        <f>K84-Conf_Avg!$G$9</f>
        <v>8.7071005917159763</v>
      </c>
      <c r="Y84" s="3">
        <f>L84-Conf_Avg!$H$9</f>
        <v>9.4</v>
      </c>
      <c r="Z84" s="3">
        <f>M84-Conf_Avg!$I$9</f>
        <v>17</v>
      </c>
      <c r="AA84" s="3">
        <f>N84-Conf_Avg!$K$9</f>
        <v>2</v>
      </c>
      <c r="AB84" s="3">
        <f>O84-Conf_Avg!$M$9</f>
        <v>149.19999999999999</v>
      </c>
      <c r="AC84" s="3">
        <f>P84-Conf_Avg!$N$9</f>
        <v>125</v>
      </c>
      <c r="AD84" s="3">
        <f>Q84-Conf_Avg!$O$9</f>
        <v>355</v>
      </c>
      <c r="AE84" s="3">
        <f>R84-Conf_Avg!$Q$9</f>
        <v>2.8</v>
      </c>
      <c r="AF84" s="3">
        <f>S84-Conf_Avg!$R$9</f>
        <v>3</v>
      </c>
    </row>
    <row r="85" spans="1:32" x14ac:dyDescent="0.2">
      <c r="A85">
        <v>2020</v>
      </c>
      <c r="B85" t="s">
        <v>610</v>
      </c>
      <c r="C85" t="s">
        <v>673</v>
      </c>
      <c r="D85" t="s">
        <v>274</v>
      </c>
      <c r="E85" t="s">
        <v>418</v>
      </c>
      <c r="F85">
        <v>4</v>
      </c>
      <c r="G85">
        <v>49</v>
      </c>
      <c r="H85">
        <v>84</v>
      </c>
      <c r="I85" s="6">
        <f t="shared" si="4"/>
        <v>58.333333333333336</v>
      </c>
      <c r="J85">
        <v>701</v>
      </c>
      <c r="K85" s="3">
        <f t="shared" si="5"/>
        <v>8.3452380952380949</v>
      </c>
      <c r="L85">
        <v>9</v>
      </c>
      <c r="M85">
        <v>5</v>
      </c>
      <c r="N85">
        <v>1</v>
      </c>
      <c r="O85" s="4">
        <v>145.69999999999999</v>
      </c>
      <c r="P85">
        <v>33</v>
      </c>
      <c r="Q85">
        <v>223</v>
      </c>
      <c r="R85" s="3">
        <f>Q85/P85</f>
        <v>6.7575757575757578</v>
      </c>
      <c r="S85">
        <v>4</v>
      </c>
      <c r="T85" s="3">
        <f>G85-Conf_Avg!$C$9</f>
        <v>49</v>
      </c>
      <c r="U85" s="3" t="e">
        <f>H85-Conf_Avg!#REF!</f>
        <v>#REF!</v>
      </c>
      <c r="V85" s="3">
        <f>I85-Conf_Avg!$D$9</f>
        <v>58.333333333333336</v>
      </c>
      <c r="W85" s="3">
        <f>J85-Conf_Avg!$F$9</f>
        <v>701</v>
      </c>
      <c r="X85" s="3">
        <f>K85-Conf_Avg!$G$9</f>
        <v>8.3452380952380949</v>
      </c>
      <c r="Y85" s="3">
        <f>L85-Conf_Avg!$H$9</f>
        <v>9</v>
      </c>
      <c r="Z85" s="3">
        <f>M85-Conf_Avg!$I$9</f>
        <v>5</v>
      </c>
      <c r="AA85" s="3">
        <f>N85-Conf_Avg!$K$9</f>
        <v>1</v>
      </c>
      <c r="AB85" s="3">
        <f>O85-Conf_Avg!$M$9</f>
        <v>145.69999999999999</v>
      </c>
      <c r="AC85" s="3">
        <f>P85-Conf_Avg!$N$9</f>
        <v>33</v>
      </c>
      <c r="AD85" s="3">
        <f>Q85-Conf_Avg!$O$9</f>
        <v>223</v>
      </c>
      <c r="AE85" s="3">
        <f>R85-Conf_Avg!$Q$9</f>
        <v>6.7575757575757578</v>
      </c>
      <c r="AF85" s="3">
        <f>S85-Conf_Avg!$R$9</f>
        <v>4</v>
      </c>
    </row>
    <row r="86" spans="1:32" x14ac:dyDescent="0.2">
      <c r="A86">
        <v>2014</v>
      </c>
      <c r="B86" t="s">
        <v>445</v>
      </c>
      <c r="C86" t="s">
        <v>673</v>
      </c>
      <c r="D86" t="s">
        <v>20</v>
      </c>
      <c r="E86" t="s">
        <v>418</v>
      </c>
      <c r="F86">
        <v>12</v>
      </c>
      <c r="G86">
        <v>316</v>
      </c>
      <c r="H86">
        <v>509</v>
      </c>
      <c r="I86" s="6">
        <f t="shared" si="4"/>
        <v>62.082514734774065</v>
      </c>
      <c r="J86">
        <v>3973</v>
      </c>
      <c r="K86" s="3">
        <f t="shared" si="5"/>
        <v>7.8055009823182715</v>
      </c>
      <c r="L86">
        <v>8.6</v>
      </c>
      <c r="M86">
        <v>35</v>
      </c>
      <c r="N86">
        <v>7</v>
      </c>
      <c r="O86" s="4">
        <v>147.6</v>
      </c>
      <c r="P86">
        <v>55</v>
      </c>
      <c r="Q86">
        <v>-44</v>
      </c>
      <c r="R86" s="3">
        <v>-0.8</v>
      </c>
      <c r="S86">
        <v>0</v>
      </c>
      <c r="T86" s="3">
        <f>G86-Conf_Avg!$C$9</f>
        <v>316</v>
      </c>
      <c r="U86" s="3" t="e">
        <f>H86-Conf_Avg!#REF!</f>
        <v>#REF!</v>
      </c>
      <c r="V86" s="3">
        <f>I86-Conf_Avg!$D$9</f>
        <v>62.082514734774065</v>
      </c>
      <c r="W86" s="3">
        <f>J86-Conf_Avg!$F$9</f>
        <v>3973</v>
      </c>
      <c r="X86" s="3">
        <f>K86-Conf_Avg!$G$9</f>
        <v>7.8055009823182715</v>
      </c>
      <c r="Y86" s="3">
        <f>L86-Conf_Avg!$H$9</f>
        <v>8.6</v>
      </c>
      <c r="Z86" s="3">
        <f>M86-Conf_Avg!$I$9</f>
        <v>35</v>
      </c>
      <c r="AA86" s="3">
        <f>N86-Conf_Avg!$K$9</f>
        <v>7</v>
      </c>
      <c r="AB86" s="3">
        <f>O86-Conf_Avg!$M$9</f>
        <v>147.6</v>
      </c>
      <c r="AC86" s="3">
        <f>P86-Conf_Avg!$N$9</f>
        <v>55</v>
      </c>
      <c r="AD86" s="3">
        <f>Q86-Conf_Avg!$O$9</f>
        <v>-44</v>
      </c>
      <c r="AE86" s="3">
        <f>R86-Conf_Avg!$Q$9</f>
        <v>-0.8</v>
      </c>
      <c r="AF86" s="3">
        <f>S86-Conf_Avg!$R$9</f>
        <v>0</v>
      </c>
    </row>
    <row r="87" spans="1:32" x14ac:dyDescent="0.2">
      <c r="A87">
        <v>2015</v>
      </c>
      <c r="B87" t="s">
        <v>445</v>
      </c>
      <c r="C87" t="s">
        <v>672</v>
      </c>
      <c r="D87" t="s">
        <v>20</v>
      </c>
      <c r="E87" t="s">
        <v>418</v>
      </c>
      <c r="F87">
        <v>13</v>
      </c>
      <c r="G87">
        <v>341</v>
      </c>
      <c r="H87">
        <v>529</v>
      </c>
      <c r="I87" s="6">
        <f t="shared" si="4"/>
        <v>64.461247637051045</v>
      </c>
      <c r="J87">
        <v>4714</v>
      </c>
      <c r="K87" s="3">
        <f t="shared" si="5"/>
        <v>8.9111531190926279</v>
      </c>
      <c r="L87">
        <v>9.4</v>
      </c>
      <c r="M87">
        <v>43</v>
      </c>
      <c r="N87">
        <v>13</v>
      </c>
      <c r="O87" s="4">
        <v>161.19999999999999</v>
      </c>
      <c r="P87">
        <v>56</v>
      </c>
      <c r="Q87">
        <v>-8</v>
      </c>
      <c r="R87" s="3">
        <v>-0.1</v>
      </c>
      <c r="S87">
        <v>0</v>
      </c>
      <c r="T87" s="3">
        <f>G87-Conf_Avg!$C$9</f>
        <v>341</v>
      </c>
      <c r="U87" s="3" t="e">
        <f>H87-Conf_Avg!#REF!</f>
        <v>#REF!</v>
      </c>
      <c r="V87" s="3">
        <f>I87-Conf_Avg!$D$9</f>
        <v>64.461247637051045</v>
      </c>
      <c r="W87" s="3">
        <f>J87-Conf_Avg!$F$9</f>
        <v>4714</v>
      </c>
      <c r="X87" s="3">
        <f>K87-Conf_Avg!$G$9</f>
        <v>8.9111531190926279</v>
      </c>
      <c r="Y87" s="3">
        <f>L87-Conf_Avg!$H$9</f>
        <v>9.4</v>
      </c>
      <c r="Z87" s="3">
        <f>M87-Conf_Avg!$I$9</f>
        <v>43</v>
      </c>
      <c r="AA87" s="3">
        <f>N87-Conf_Avg!$K$9</f>
        <v>13</v>
      </c>
      <c r="AB87" s="3">
        <f>O87-Conf_Avg!$M$9</f>
        <v>161.19999999999999</v>
      </c>
      <c r="AC87" s="3">
        <f>P87-Conf_Avg!$N$9</f>
        <v>56</v>
      </c>
      <c r="AD87" s="3">
        <f>Q87-Conf_Avg!$O$9</f>
        <v>-8</v>
      </c>
      <c r="AE87" s="3">
        <f>R87-Conf_Avg!$Q$9</f>
        <v>-0.1</v>
      </c>
      <c r="AF87" s="3">
        <f>S87-Conf_Avg!$R$9</f>
        <v>0</v>
      </c>
    </row>
    <row r="88" spans="1:32" x14ac:dyDescent="0.2">
      <c r="A88">
        <v>2016</v>
      </c>
      <c r="B88" t="s">
        <v>471</v>
      </c>
      <c r="C88" t="s">
        <v>674</v>
      </c>
      <c r="D88" t="s">
        <v>20</v>
      </c>
      <c r="E88" t="s">
        <v>418</v>
      </c>
      <c r="F88">
        <v>12</v>
      </c>
      <c r="G88">
        <v>382</v>
      </c>
      <c r="H88">
        <v>620</v>
      </c>
      <c r="I88" s="6">
        <f t="shared" si="4"/>
        <v>61.612903225806448</v>
      </c>
      <c r="J88">
        <v>4295</v>
      </c>
      <c r="K88" s="3">
        <f t="shared" si="5"/>
        <v>6.92741935483871</v>
      </c>
      <c r="L88">
        <v>7.3</v>
      </c>
      <c r="M88">
        <v>37</v>
      </c>
      <c r="N88">
        <v>12</v>
      </c>
      <c r="O88" s="4">
        <v>135.6</v>
      </c>
      <c r="P88">
        <v>33</v>
      </c>
      <c r="Q88">
        <v>-110</v>
      </c>
      <c r="R88" s="3">
        <v>-3.3</v>
      </c>
      <c r="S88">
        <v>6</v>
      </c>
      <c r="T88" s="3">
        <f>G88-Conf_Avg!$C$9</f>
        <v>382</v>
      </c>
      <c r="U88" s="3" t="e">
        <f>H88-Conf_Avg!#REF!</f>
        <v>#REF!</v>
      </c>
      <c r="V88" s="3">
        <f>I88-Conf_Avg!$D$9</f>
        <v>61.612903225806448</v>
      </c>
      <c r="W88" s="3">
        <f>J88-Conf_Avg!$F$9</f>
        <v>4295</v>
      </c>
      <c r="X88" s="3">
        <f>K88-Conf_Avg!$G$9</f>
        <v>6.92741935483871</v>
      </c>
      <c r="Y88" s="3">
        <f>L88-Conf_Avg!$H$9</f>
        <v>7.3</v>
      </c>
      <c r="Z88" s="3">
        <f>M88-Conf_Avg!$I$9</f>
        <v>37</v>
      </c>
      <c r="AA88" s="3">
        <f>N88-Conf_Avg!$K$9</f>
        <v>12</v>
      </c>
      <c r="AB88" s="3">
        <f>O88-Conf_Avg!$M$9</f>
        <v>135.6</v>
      </c>
      <c r="AC88" s="3">
        <f>P88-Conf_Avg!$N$9</f>
        <v>33</v>
      </c>
      <c r="AD88" s="3">
        <f>Q88-Conf_Avg!$O$9</f>
        <v>-110</v>
      </c>
      <c r="AE88" s="3">
        <f>R88-Conf_Avg!$Q$9</f>
        <v>-3.3</v>
      </c>
      <c r="AF88" s="3">
        <f>S88-Conf_Avg!$R$9</f>
        <v>6</v>
      </c>
    </row>
    <row r="89" spans="1:32" x14ac:dyDescent="0.2">
      <c r="A89">
        <v>2017</v>
      </c>
      <c r="B89" t="s">
        <v>611</v>
      </c>
      <c r="C89" t="s">
        <v>673</v>
      </c>
      <c r="D89" t="s">
        <v>20</v>
      </c>
      <c r="E89" t="s">
        <v>418</v>
      </c>
      <c r="F89">
        <v>12</v>
      </c>
      <c r="G89">
        <v>272</v>
      </c>
      <c r="H89">
        <v>461</v>
      </c>
      <c r="I89" s="6">
        <f t="shared" si="4"/>
        <v>59.00216919739696</v>
      </c>
      <c r="J89">
        <v>3039</v>
      </c>
      <c r="K89" s="3">
        <f t="shared" si="5"/>
        <v>6.5921908893709329</v>
      </c>
      <c r="L89">
        <v>6.2</v>
      </c>
      <c r="M89">
        <v>18</v>
      </c>
      <c r="N89">
        <v>12</v>
      </c>
      <c r="O89" s="4">
        <v>122.1</v>
      </c>
      <c r="P89">
        <v>60</v>
      </c>
      <c r="Q89">
        <v>-142</v>
      </c>
      <c r="R89" s="3">
        <v>-2.4</v>
      </c>
      <c r="S89">
        <v>3</v>
      </c>
      <c r="T89" s="3">
        <f>G89-Conf_Avg!$C$9</f>
        <v>272</v>
      </c>
      <c r="U89" s="3" t="e">
        <f>H89-Conf_Avg!#REF!</f>
        <v>#REF!</v>
      </c>
      <c r="V89" s="3">
        <f>I89-Conf_Avg!$D$9</f>
        <v>59.00216919739696</v>
      </c>
      <c r="W89" s="3">
        <f>J89-Conf_Avg!$F$9</f>
        <v>3039</v>
      </c>
      <c r="X89" s="3">
        <f>K89-Conf_Avg!$G$9</f>
        <v>6.5921908893709329</v>
      </c>
      <c r="Y89" s="3">
        <f>L89-Conf_Avg!$H$9</f>
        <v>6.2</v>
      </c>
      <c r="Z89" s="3">
        <f>M89-Conf_Avg!$I$9</f>
        <v>18</v>
      </c>
      <c r="AA89" s="3">
        <f>N89-Conf_Avg!$K$9</f>
        <v>12</v>
      </c>
      <c r="AB89" s="3">
        <f>O89-Conf_Avg!$M$9</f>
        <v>122.1</v>
      </c>
      <c r="AC89" s="3">
        <f>P89-Conf_Avg!$N$9</f>
        <v>60</v>
      </c>
      <c r="AD89" s="3">
        <f>Q89-Conf_Avg!$O$9</f>
        <v>-142</v>
      </c>
      <c r="AE89" s="3">
        <f>R89-Conf_Avg!$Q$9</f>
        <v>-2.4</v>
      </c>
      <c r="AF89" s="3">
        <f>S89-Conf_Avg!$R$9</f>
        <v>3</v>
      </c>
    </row>
    <row r="90" spans="1:32" x14ac:dyDescent="0.2">
      <c r="A90">
        <v>2018</v>
      </c>
      <c r="B90" t="s">
        <v>581</v>
      </c>
      <c r="C90" t="s">
        <v>675</v>
      </c>
      <c r="D90" t="s">
        <v>20</v>
      </c>
      <c r="E90" t="s">
        <v>418</v>
      </c>
      <c r="F90">
        <v>11</v>
      </c>
      <c r="G90">
        <v>159</v>
      </c>
      <c r="H90">
        <v>260</v>
      </c>
      <c r="I90" s="6">
        <f t="shared" si="4"/>
        <v>61.15384615384616</v>
      </c>
      <c r="J90">
        <v>1506</v>
      </c>
      <c r="K90" s="3">
        <f t="shared" si="5"/>
        <v>5.7923076923076922</v>
      </c>
      <c r="L90">
        <v>5.0999999999999996</v>
      </c>
      <c r="M90">
        <v>14</v>
      </c>
      <c r="N90">
        <v>10</v>
      </c>
      <c r="O90" s="4">
        <v>119.9</v>
      </c>
      <c r="P90">
        <v>98</v>
      </c>
      <c r="Q90">
        <v>420</v>
      </c>
      <c r="R90" s="3">
        <v>4.3</v>
      </c>
      <c r="S90">
        <v>2</v>
      </c>
      <c r="T90" s="3">
        <f>G90-Conf_Avg!$C$9</f>
        <v>159</v>
      </c>
      <c r="U90" s="3" t="e">
        <f>H90-Conf_Avg!#REF!</f>
        <v>#REF!</v>
      </c>
      <c r="V90" s="3">
        <f>I90-Conf_Avg!$D$9</f>
        <v>61.15384615384616</v>
      </c>
      <c r="W90" s="3">
        <f>J90-Conf_Avg!$F$9</f>
        <v>1506</v>
      </c>
      <c r="X90" s="3">
        <f>K90-Conf_Avg!$G$9</f>
        <v>5.7923076923076922</v>
      </c>
      <c r="Y90" s="3">
        <f>L90-Conf_Avg!$H$9</f>
        <v>5.0999999999999996</v>
      </c>
      <c r="Z90" s="3">
        <f>M90-Conf_Avg!$I$9</f>
        <v>14</v>
      </c>
      <c r="AA90" s="3">
        <f>N90-Conf_Avg!$K$9</f>
        <v>10</v>
      </c>
      <c r="AB90" s="3">
        <f>O90-Conf_Avg!$M$9</f>
        <v>119.9</v>
      </c>
      <c r="AC90" s="3">
        <f>P90-Conf_Avg!$N$9</f>
        <v>98</v>
      </c>
      <c r="AD90" s="3">
        <f>Q90-Conf_Avg!$O$9</f>
        <v>420</v>
      </c>
      <c r="AE90" s="3">
        <f>R90-Conf_Avg!$Q$9</f>
        <v>4.3</v>
      </c>
      <c r="AF90" s="3">
        <f>S90-Conf_Avg!$R$9</f>
        <v>2</v>
      </c>
    </row>
    <row r="91" spans="1:32" x14ac:dyDescent="0.2">
      <c r="A91">
        <v>2019</v>
      </c>
      <c r="B91" t="s">
        <v>581</v>
      </c>
      <c r="C91" t="s">
        <v>673</v>
      </c>
      <c r="D91" t="s">
        <v>20</v>
      </c>
      <c r="E91" t="s">
        <v>418</v>
      </c>
      <c r="F91">
        <v>9</v>
      </c>
      <c r="G91">
        <v>131</v>
      </c>
      <c r="H91">
        <v>215</v>
      </c>
      <c r="I91" s="6">
        <f t="shared" si="4"/>
        <v>60.930232558139529</v>
      </c>
      <c r="J91">
        <v>1772</v>
      </c>
      <c r="K91" s="3">
        <f t="shared" si="5"/>
        <v>8.2418604651162788</v>
      </c>
      <c r="L91">
        <v>8.9</v>
      </c>
      <c r="M91">
        <v>14</v>
      </c>
      <c r="N91">
        <v>3</v>
      </c>
      <c r="O91" s="4">
        <v>148.9</v>
      </c>
      <c r="P91">
        <v>90</v>
      </c>
      <c r="Q91">
        <v>223</v>
      </c>
      <c r="R91" s="3">
        <v>2.5</v>
      </c>
      <c r="S91">
        <v>3</v>
      </c>
      <c r="T91" s="3"/>
      <c r="U91" s="3"/>
      <c r="V91" s="3"/>
      <c r="W91" s="3"/>
      <c r="X91" s="3"/>
      <c r="Y91" s="3"/>
      <c r="AB91" s="3"/>
    </row>
    <row r="92" spans="1:32" x14ac:dyDescent="0.2">
      <c r="A92">
        <v>2020</v>
      </c>
      <c r="B92" t="s">
        <v>581</v>
      </c>
      <c r="C92" t="s">
        <v>672</v>
      </c>
      <c r="D92" t="s">
        <v>20</v>
      </c>
      <c r="E92" t="s">
        <v>418</v>
      </c>
      <c r="F92">
        <v>4</v>
      </c>
      <c r="G92">
        <v>85</v>
      </c>
      <c r="H92">
        <v>136</v>
      </c>
      <c r="I92" s="6">
        <f t="shared" si="4"/>
        <v>62.5</v>
      </c>
      <c r="J92">
        <v>771</v>
      </c>
      <c r="K92" s="3">
        <f t="shared" si="5"/>
        <v>5.6691176470588234</v>
      </c>
      <c r="L92">
        <v>5.6</v>
      </c>
      <c r="M92">
        <v>6</v>
      </c>
      <c r="N92">
        <v>3</v>
      </c>
      <c r="O92" s="4">
        <v>120.3</v>
      </c>
      <c r="P92">
        <v>39</v>
      </c>
      <c r="Q92">
        <v>75</v>
      </c>
      <c r="R92" s="3">
        <f>Q92/P92</f>
        <v>1.9230769230769231</v>
      </c>
      <c r="S92">
        <v>2</v>
      </c>
      <c r="T92" s="3">
        <f>G92-Conf_Avg!$C$9</f>
        <v>85</v>
      </c>
      <c r="U92" s="3" t="e">
        <f>H92-Conf_Avg!#REF!</f>
        <v>#REF!</v>
      </c>
      <c r="V92" s="3">
        <f>I92-Conf_Avg!$D$9</f>
        <v>62.5</v>
      </c>
      <c r="W92" s="3">
        <f>J92-Conf_Avg!$F$9</f>
        <v>771</v>
      </c>
      <c r="X92" s="3">
        <f>K92-Conf_Avg!$G$9</f>
        <v>5.6691176470588234</v>
      </c>
      <c r="Y92" s="3">
        <f>L92-Conf_Avg!$H$9</f>
        <v>5.6</v>
      </c>
      <c r="Z92" s="3">
        <f>M92-Conf_Avg!$I$9</f>
        <v>6</v>
      </c>
      <c r="AA92" s="3">
        <f>N92-Conf_Avg!$K$9</f>
        <v>3</v>
      </c>
      <c r="AB92" s="3">
        <f>O92-Conf_Avg!$M$9</f>
        <v>120.3</v>
      </c>
      <c r="AC92" s="3">
        <f>P92-Conf_Avg!$N$9</f>
        <v>39</v>
      </c>
      <c r="AD92" s="3">
        <f>Q92-Conf_Avg!$O$9</f>
        <v>75</v>
      </c>
      <c r="AE92" s="3">
        <f>R92-Conf_Avg!$Q$9</f>
        <v>1.9230769230769231</v>
      </c>
      <c r="AF92" s="3">
        <f>S92-Conf_Avg!$R$9</f>
        <v>2</v>
      </c>
    </row>
    <row r="93" spans="1:32" x14ac:dyDescent="0.2">
      <c r="A93">
        <v>2014</v>
      </c>
      <c r="B93" t="s">
        <v>847</v>
      </c>
      <c r="C93" t="s">
        <v>673</v>
      </c>
      <c r="D93" t="s">
        <v>30</v>
      </c>
      <c r="E93" t="s">
        <v>418</v>
      </c>
      <c r="F93">
        <v>12</v>
      </c>
      <c r="G93">
        <v>325</v>
      </c>
      <c r="H93">
        <v>498</v>
      </c>
      <c r="I93" s="6">
        <f t="shared" si="4"/>
        <v>65.261044176706832</v>
      </c>
      <c r="J93">
        <v>3200</v>
      </c>
      <c r="K93" s="3">
        <f t="shared" si="5"/>
        <v>6.4257028112449799</v>
      </c>
      <c r="L93">
        <v>6.2</v>
      </c>
      <c r="M93">
        <v>28</v>
      </c>
      <c r="N93">
        <v>15</v>
      </c>
      <c r="O93" s="4">
        <v>131.80000000000001</v>
      </c>
      <c r="P93">
        <v>69</v>
      </c>
      <c r="Q93">
        <v>136</v>
      </c>
      <c r="R93" s="3">
        <v>2</v>
      </c>
      <c r="S93">
        <v>0</v>
      </c>
      <c r="T93" s="3">
        <f>G93-Conf_Avg!$C$9</f>
        <v>325</v>
      </c>
      <c r="U93" s="3" t="e">
        <f>H93-Conf_Avg!#REF!</f>
        <v>#REF!</v>
      </c>
      <c r="V93" s="3">
        <f>I93-Conf_Avg!$D$9</f>
        <v>65.261044176706832</v>
      </c>
      <c r="W93" s="3">
        <f>J93-Conf_Avg!$F$9</f>
        <v>3200</v>
      </c>
      <c r="X93" s="3">
        <f>K93-Conf_Avg!$G$9</f>
        <v>6.4257028112449799</v>
      </c>
      <c r="Y93" s="3">
        <f>L93-Conf_Avg!$H$9</f>
        <v>6.2</v>
      </c>
      <c r="Z93" s="3">
        <f>M93-Conf_Avg!$I$9</f>
        <v>28</v>
      </c>
      <c r="AA93" s="3">
        <f>N93-Conf_Avg!$K$9</f>
        <v>15</v>
      </c>
      <c r="AB93" s="3">
        <f>O93-Conf_Avg!$M$9</f>
        <v>131.80000000000001</v>
      </c>
      <c r="AC93" s="3">
        <f>P93-Conf_Avg!$N$9</f>
        <v>69</v>
      </c>
      <c r="AD93" s="3">
        <f>Q93-Conf_Avg!$O$9</f>
        <v>136</v>
      </c>
      <c r="AE93" s="3">
        <f>R93-Conf_Avg!$Q$9</f>
        <v>2</v>
      </c>
      <c r="AF93" s="3">
        <f>S93-Conf_Avg!$R$9</f>
        <v>0</v>
      </c>
    </row>
    <row r="94" spans="1:32" x14ac:dyDescent="0.2">
      <c r="A94">
        <v>2015</v>
      </c>
      <c r="B94" t="s">
        <v>847</v>
      </c>
      <c r="C94" t="s">
        <v>672</v>
      </c>
      <c r="D94" t="s">
        <v>30</v>
      </c>
      <c r="E94" t="s">
        <v>418</v>
      </c>
      <c r="F94">
        <v>11</v>
      </c>
      <c r="G94">
        <v>213</v>
      </c>
      <c r="H94">
        <v>344</v>
      </c>
      <c r="I94" s="6">
        <f t="shared" si="4"/>
        <v>61.918604651162788</v>
      </c>
      <c r="J94">
        <v>2401</v>
      </c>
      <c r="K94" s="3">
        <f t="shared" si="5"/>
        <v>6.9796511627906979</v>
      </c>
      <c r="L94">
        <v>6.7</v>
      </c>
      <c r="M94">
        <v>9</v>
      </c>
      <c r="N94">
        <v>6</v>
      </c>
      <c r="O94" s="4">
        <v>125.7</v>
      </c>
      <c r="P94">
        <v>108</v>
      </c>
      <c r="Q94">
        <v>260</v>
      </c>
      <c r="R94" s="3">
        <v>2.4</v>
      </c>
      <c r="S94">
        <v>5</v>
      </c>
      <c r="T94" s="3">
        <f>G94-Conf_Avg!$C$9</f>
        <v>213</v>
      </c>
      <c r="U94" s="3" t="e">
        <f>H94-Conf_Avg!#REF!</f>
        <v>#REF!</v>
      </c>
      <c r="V94" s="3">
        <f>I94-Conf_Avg!$D$9</f>
        <v>61.918604651162788</v>
      </c>
      <c r="W94" s="3">
        <f>J94-Conf_Avg!$F$9</f>
        <v>2401</v>
      </c>
      <c r="X94" s="3">
        <f>K94-Conf_Avg!$G$9</f>
        <v>6.9796511627906979</v>
      </c>
      <c r="Y94" s="3">
        <f>L94-Conf_Avg!$H$9</f>
        <v>6.7</v>
      </c>
      <c r="Z94" s="3">
        <f>M94-Conf_Avg!$I$9</f>
        <v>9</v>
      </c>
      <c r="AA94" s="3">
        <f>N94-Conf_Avg!$K$9</f>
        <v>6</v>
      </c>
      <c r="AB94" s="3">
        <f>O94-Conf_Avg!$M$9</f>
        <v>125.7</v>
      </c>
      <c r="AC94" s="3">
        <f>P94-Conf_Avg!$N$9</f>
        <v>108</v>
      </c>
      <c r="AD94" s="3">
        <f>Q94-Conf_Avg!$O$9</f>
        <v>260</v>
      </c>
      <c r="AE94" s="3">
        <f>R94-Conf_Avg!$Q$9</f>
        <v>2.4</v>
      </c>
      <c r="AF94" s="3">
        <f>S94-Conf_Avg!$R$9</f>
        <v>5</v>
      </c>
    </row>
    <row r="95" spans="1:32" x14ac:dyDescent="0.2">
      <c r="A95">
        <v>2016</v>
      </c>
      <c r="B95" t="s">
        <v>847</v>
      </c>
      <c r="C95" t="s">
        <v>674</v>
      </c>
      <c r="D95" t="s">
        <v>30</v>
      </c>
      <c r="E95" t="s">
        <v>418</v>
      </c>
      <c r="F95">
        <v>12</v>
      </c>
      <c r="G95">
        <v>200</v>
      </c>
      <c r="H95">
        <v>319</v>
      </c>
      <c r="I95" s="6">
        <f t="shared" si="4"/>
        <v>62.695924764890286</v>
      </c>
      <c r="J95">
        <v>2366</v>
      </c>
      <c r="K95" s="3">
        <f t="shared" si="5"/>
        <v>7.4169278996865202</v>
      </c>
      <c r="L95">
        <v>7.3</v>
      </c>
      <c r="M95">
        <v>11</v>
      </c>
      <c r="N95">
        <v>6</v>
      </c>
      <c r="O95" s="4">
        <v>132.6</v>
      </c>
      <c r="P95">
        <v>165</v>
      </c>
      <c r="Q95">
        <v>494</v>
      </c>
      <c r="R95" s="3">
        <v>3</v>
      </c>
      <c r="S95">
        <v>8</v>
      </c>
      <c r="T95" s="3">
        <f>G95-Conf_Avg!$C$9</f>
        <v>200</v>
      </c>
      <c r="U95" s="3" t="e">
        <f>H95-Conf_Avg!#REF!</f>
        <v>#REF!</v>
      </c>
      <c r="V95" s="3">
        <f>I95-Conf_Avg!$D$9</f>
        <v>62.695924764890286</v>
      </c>
      <c r="W95" s="3">
        <f>J95-Conf_Avg!$F$9</f>
        <v>2366</v>
      </c>
      <c r="X95" s="3">
        <f>K95-Conf_Avg!$G$9</f>
        <v>7.4169278996865202</v>
      </c>
      <c r="Y95" s="3">
        <f>L95-Conf_Avg!$H$9</f>
        <v>7.3</v>
      </c>
      <c r="Z95" s="3">
        <f>M95-Conf_Avg!$I$9</f>
        <v>11</v>
      </c>
      <c r="AA95" s="3">
        <f>N95-Conf_Avg!$K$9</f>
        <v>6</v>
      </c>
      <c r="AB95" s="3">
        <f>O95-Conf_Avg!$M$9</f>
        <v>132.6</v>
      </c>
      <c r="AC95" s="3">
        <f>P95-Conf_Avg!$N$9</f>
        <v>165</v>
      </c>
      <c r="AD95" s="3">
        <f>Q95-Conf_Avg!$O$9</f>
        <v>494</v>
      </c>
      <c r="AE95" s="3">
        <f>R95-Conf_Avg!$Q$9</f>
        <v>3</v>
      </c>
      <c r="AF95" s="3">
        <f>S95-Conf_Avg!$R$9</f>
        <v>8</v>
      </c>
    </row>
    <row r="96" spans="1:32" x14ac:dyDescent="0.2">
      <c r="A96">
        <v>2017</v>
      </c>
      <c r="B96" t="s">
        <v>722</v>
      </c>
      <c r="C96" t="s">
        <v>673</v>
      </c>
      <c r="D96" t="s">
        <v>30</v>
      </c>
      <c r="E96" t="s">
        <v>418</v>
      </c>
      <c r="F96">
        <v>12</v>
      </c>
      <c r="G96">
        <v>228</v>
      </c>
      <c r="H96">
        <v>377</v>
      </c>
      <c r="I96" s="6">
        <f t="shared" si="4"/>
        <v>60.477453580901852</v>
      </c>
      <c r="J96">
        <v>2975</v>
      </c>
      <c r="K96" s="3">
        <f t="shared" si="5"/>
        <v>7.8912466843501328</v>
      </c>
      <c r="L96">
        <v>7.8</v>
      </c>
      <c r="M96">
        <v>18</v>
      </c>
      <c r="N96">
        <v>9</v>
      </c>
      <c r="O96" s="4">
        <v>137.69999999999999</v>
      </c>
      <c r="P96">
        <v>132</v>
      </c>
      <c r="Q96">
        <v>338</v>
      </c>
      <c r="R96" s="3">
        <v>2.6</v>
      </c>
      <c r="S96">
        <v>3</v>
      </c>
      <c r="T96" s="3">
        <f>G96-Conf_Avg!$C$9</f>
        <v>228</v>
      </c>
      <c r="U96" s="3" t="e">
        <f>H96-Conf_Avg!#REF!</f>
        <v>#REF!</v>
      </c>
      <c r="V96" s="3">
        <f>I96-Conf_Avg!$D$9</f>
        <v>60.477453580901852</v>
      </c>
      <c r="W96" s="3">
        <f>J96-Conf_Avg!$F$9</f>
        <v>2975</v>
      </c>
      <c r="X96" s="3">
        <f>K96-Conf_Avg!$G$9</f>
        <v>7.8912466843501328</v>
      </c>
      <c r="Y96" s="3">
        <f>L96-Conf_Avg!$H$9</f>
        <v>7.8</v>
      </c>
      <c r="Z96" s="3">
        <f>M96-Conf_Avg!$I$9</f>
        <v>18</v>
      </c>
      <c r="AA96" s="3">
        <f>N96-Conf_Avg!$K$9</f>
        <v>9</v>
      </c>
      <c r="AB96" s="3">
        <f>O96-Conf_Avg!$M$9</f>
        <v>137.69999999999999</v>
      </c>
      <c r="AC96" s="3">
        <f>P96-Conf_Avg!$N$9</f>
        <v>132</v>
      </c>
      <c r="AD96" s="3">
        <f>Q96-Conf_Avg!$O$9</f>
        <v>338</v>
      </c>
      <c r="AE96" s="3">
        <f>R96-Conf_Avg!$Q$9</f>
        <v>2.6</v>
      </c>
      <c r="AF96" s="3">
        <f>S96-Conf_Avg!$R$9</f>
        <v>3</v>
      </c>
    </row>
    <row r="97" spans="1:32" x14ac:dyDescent="0.2">
      <c r="A97">
        <v>2018</v>
      </c>
      <c r="B97" t="s">
        <v>722</v>
      </c>
      <c r="C97" t="s">
        <v>672</v>
      </c>
      <c r="D97" t="s">
        <v>30</v>
      </c>
      <c r="E97" t="s">
        <v>418</v>
      </c>
      <c r="F97">
        <v>12</v>
      </c>
      <c r="G97">
        <v>258</v>
      </c>
      <c r="H97">
        <v>399</v>
      </c>
      <c r="I97" s="6">
        <f t="shared" si="4"/>
        <v>64.661654135338338</v>
      </c>
      <c r="J97">
        <v>2849</v>
      </c>
      <c r="K97" s="3">
        <f t="shared" si="5"/>
        <v>7.1403508771929829</v>
      </c>
      <c r="L97">
        <v>7.1</v>
      </c>
      <c r="M97">
        <v>19</v>
      </c>
      <c r="N97">
        <v>9</v>
      </c>
      <c r="O97" s="4">
        <v>135.80000000000001</v>
      </c>
      <c r="P97">
        <v>94</v>
      </c>
      <c r="Q97">
        <v>238</v>
      </c>
      <c r="R97" s="3">
        <v>2.5</v>
      </c>
      <c r="S97">
        <v>4</v>
      </c>
      <c r="T97" s="3">
        <f>G97-Conf_Avg!$C$9</f>
        <v>258</v>
      </c>
      <c r="U97" s="3" t="e">
        <f>H97-Conf_Avg!#REF!</f>
        <v>#REF!</v>
      </c>
      <c r="V97" s="3">
        <f>I97-Conf_Avg!$D$9</f>
        <v>64.661654135338338</v>
      </c>
      <c r="W97" s="3">
        <f>J97-Conf_Avg!$F$9</f>
        <v>2849</v>
      </c>
      <c r="X97" s="3">
        <f>K97-Conf_Avg!$G$9</f>
        <v>7.1403508771929829</v>
      </c>
      <c r="Y97" s="3">
        <f>L97-Conf_Avg!$H$9</f>
        <v>7.1</v>
      </c>
      <c r="Z97" s="3">
        <f>M97-Conf_Avg!$I$9</f>
        <v>19</v>
      </c>
      <c r="AA97" s="3">
        <f>N97-Conf_Avg!$K$9</f>
        <v>9</v>
      </c>
      <c r="AB97" s="3">
        <f>O97-Conf_Avg!$M$9</f>
        <v>135.80000000000001</v>
      </c>
      <c r="AC97" s="3">
        <f>P97-Conf_Avg!$N$9</f>
        <v>94</v>
      </c>
      <c r="AD97" s="3">
        <f>Q97-Conf_Avg!$O$9</f>
        <v>238</v>
      </c>
      <c r="AE97" s="3">
        <f>R97-Conf_Avg!$Q$9</f>
        <v>2.5</v>
      </c>
      <c r="AF97" s="3">
        <f>S97-Conf_Avg!$R$9</f>
        <v>4</v>
      </c>
    </row>
    <row r="98" spans="1:32" x14ac:dyDescent="0.2">
      <c r="A98">
        <v>2019</v>
      </c>
      <c r="B98" t="s">
        <v>722</v>
      </c>
      <c r="C98" t="s">
        <v>674</v>
      </c>
      <c r="D98" t="s">
        <v>30</v>
      </c>
      <c r="E98" t="s">
        <v>418</v>
      </c>
      <c r="F98">
        <v>12</v>
      </c>
      <c r="G98">
        <v>255</v>
      </c>
      <c r="H98">
        <v>405</v>
      </c>
      <c r="I98" s="6">
        <f t="shared" si="4"/>
        <v>62.962962962962962</v>
      </c>
      <c r="J98">
        <v>2808</v>
      </c>
      <c r="K98" s="3">
        <f t="shared" si="5"/>
        <v>6.9333333333333336</v>
      </c>
      <c r="L98">
        <v>6.7</v>
      </c>
      <c r="M98">
        <v>17</v>
      </c>
      <c r="N98">
        <v>10</v>
      </c>
      <c r="O98" s="4">
        <v>130.1</v>
      </c>
      <c r="P98">
        <v>65</v>
      </c>
      <c r="Q98">
        <v>153</v>
      </c>
      <c r="R98" s="3">
        <v>2.4</v>
      </c>
      <c r="S98">
        <v>3</v>
      </c>
      <c r="T98" s="3">
        <f>G98-Conf_Avg!$C$9</f>
        <v>255</v>
      </c>
      <c r="U98" s="3" t="e">
        <f>H98-Conf_Avg!#REF!</f>
        <v>#REF!</v>
      </c>
      <c r="V98" s="3">
        <f>I98-Conf_Avg!$D$9</f>
        <v>62.962962962962962</v>
      </c>
      <c r="W98" s="3">
        <f>J98-Conf_Avg!$F$9</f>
        <v>2808</v>
      </c>
      <c r="X98" s="3">
        <f>K98-Conf_Avg!$G$9</f>
        <v>6.9333333333333336</v>
      </c>
      <c r="Y98" s="3">
        <f>L98-Conf_Avg!$H$9</f>
        <v>6.7</v>
      </c>
      <c r="Z98" s="3">
        <f>M98-Conf_Avg!$I$9</f>
        <v>17</v>
      </c>
      <c r="AA98" s="3">
        <f>N98-Conf_Avg!$K$9</f>
        <v>10</v>
      </c>
      <c r="AB98" s="3">
        <f>O98-Conf_Avg!$M$9</f>
        <v>130.1</v>
      </c>
      <c r="AC98" s="3">
        <f>P98-Conf_Avg!$N$9</f>
        <v>65</v>
      </c>
      <c r="AD98" s="3">
        <f>Q98-Conf_Avg!$O$9</f>
        <v>153</v>
      </c>
      <c r="AE98" s="3">
        <f>R98-Conf_Avg!$Q$9</f>
        <v>2.4</v>
      </c>
      <c r="AF98" s="3">
        <f>S98-Conf_Avg!$R$9</f>
        <v>3</v>
      </c>
    </row>
    <row r="99" spans="1:32" x14ac:dyDescent="0.2">
      <c r="A99">
        <v>2020</v>
      </c>
      <c r="B99" t="s">
        <v>668</v>
      </c>
      <c r="C99" t="s">
        <v>674</v>
      </c>
      <c r="D99" t="s">
        <v>30</v>
      </c>
      <c r="E99" t="s">
        <v>418</v>
      </c>
      <c r="F99">
        <v>6</v>
      </c>
      <c r="G99">
        <v>88</v>
      </c>
      <c r="H99">
        <v>160</v>
      </c>
      <c r="I99" s="6">
        <f t="shared" si="4"/>
        <v>55.000000000000007</v>
      </c>
      <c r="J99">
        <v>1101</v>
      </c>
      <c r="K99" s="3">
        <f t="shared" si="5"/>
        <v>6.8812499999999996</v>
      </c>
      <c r="L99">
        <v>5.7</v>
      </c>
      <c r="M99">
        <v>6</v>
      </c>
      <c r="N99">
        <v>7</v>
      </c>
      <c r="O99" s="4">
        <v>116.4</v>
      </c>
      <c r="P99">
        <v>52</v>
      </c>
      <c r="Q99">
        <v>208</v>
      </c>
      <c r="R99" s="3">
        <f>Q99/P99</f>
        <v>4</v>
      </c>
      <c r="S99">
        <v>5</v>
      </c>
      <c r="T99" s="3">
        <f>G99-Conf_Avg!$C$9</f>
        <v>88</v>
      </c>
      <c r="U99" s="3" t="e">
        <f>H99-Conf_Avg!#REF!</f>
        <v>#REF!</v>
      </c>
      <c r="V99" s="3">
        <f>I99-Conf_Avg!$D$9</f>
        <v>55.000000000000007</v>
      </c>
      <c r="W99" s="3">
        <f>J99-Conf_Avg!$F$9</f>
        <v>1101</v>
      </c>
      <c r="X99" s="3">
        <f>K99-Conf_Avg!$G$9</f>
        <v>6.8812499999999996</v>
      </c>
      <c r="Y99" s="3">
        <f>L99-Conf_Avg!$H$9</f>
        <v>5.7</v>
      </c>
      <c r="Z99" s="3">
        <f>M99-Conf_Avg!$I$9</f>
        <v>6</v>
      </c>
      <c r="AA99" s="3">
        <f>N99-Conf_Avg!$K$9</f>
        <v>7</v>
      </c>
      <c r="AB99" s="3">
        <f>O99-Conf_Avg!$M$9</f>
        <v>116.4</v>
      </c>
      <c r="AC99" s="3">
        <f>P99-Conf_Avg!$N$9</f>
        <v>52</v>
      </c>
      <c r="AD99" s="3">
        <f>Q99-Conf_Avg!$O$9</f>
        <v>208</v>
      </c>
      <c r="AE99" s="3">
        <f>R99-Conf_Avg!$Q$9</f>
        <v>4</v>
      </c>
      <c r="AF99" s="3">
        <f>S99-Conf_Avg!$R$9</f>
        <v>5</v>
      </c>
    </row>
    <row r="100" spans="1:32" x14ac:dyDescent="0.2">
      <c r="A100">
        <v>2014</v>
      </c>
      <c r="B100" t="s">
        <v>436</v>
      </c>
      <c r="C100" t="s">
        <v>672</v>
      </c>
      <c r="D100" t="s">
        <v>68</v>
      </c>
      <c r="E100" t="s">
        <v>418</v>
      </c>
      <c r="F100">
        <v>15</v>
      </c>
      <c r="G100">
        <v>304</v>
      </c>
      <c r="H100">
        <v>445</v>
      </c>
      <c r="I100" s="6">
        <f t="shared" si="4"/>
        <v>68.31460674157303</v>
      </c>
      <c r="J100">
        <v>4454</v>
      </c>
      <c r="K100" s="3">
        <f t="shared" si="5"/>
        <v>10.008988764044943</v>
      </c>
      <c r="L100">
        <v>11.5</v>
      </c>
      <c r="M100">
        <v>42</v>
      </c>
      <c r="N100">
        <v>4</v>
      </c>
      <c r="O100" s="4">
        <v>181.7</v>
      </c>
      <c r="P100">
        <v>135</v>
      </c>
      <c r="Q100">
        <v>770</v>
      </c>
      <c r="R100" s="3">
        <v>5.7</v>
      </c>
      <c r="S100">
        <v>15</v>
      </c>
      <c r="T100" s="3">
        <f>G100-Conf_Avg!$C$9</f>
        <v>304</v>
      </c>
      <c r="U100" s="3" t="e">
        <f>H100-Conf_Avg!#REF!</f>
        <v>#REF!</v>
      </c>
      <c r="V100" s="3">
        <f>I100-Conf_Avg!$D$9</f>
        <v>68.31460674157303</v>
      </c>
      <c r="W100" s="3">
        <f>J100-Conf_Avg!$F$9</f>
        <v>4454</v>
      </c>
      <c r="X100" s="3">
        <f>K100-Conf_Avg!$G$9</f>
        <v>10.008988764044943</v>
      </c>
      <c r="Y100" s="3">
        <f>L100-Conf_Avg!$H$9</f>
        <v>11.5</v>
      </c>
      <c r="Z100" s="3">
        <f>M100-Conf_Avg!$I$9</f>
        <v>42</v>
      </c>
      <c r="AA100" s="3">
        <f>N100-Conf_Avg!$K$9</f>
        <v>4</v>
      </c>
      <c r="AB100" s="3">
        <f>O100-Conf_Avg!$M$9</f>
        <v>181.7</v>
      </c>
      <c r="AC100" s="3">
        <f>P100-Conf_Avg!$N$9</f>
        <v>135</v>
      </c>
      <c r="AD100" s="3">
        <f>Q100-Conf_Avg!$O$9</f>
        <v>770</v>
      </c>
      <c r="AE100" s="3">
        <f>R100-Conf_Avg!$Q$9</f>
        <v>5.7</v>
      </c>
      <c r="AF100" s="3">
        <f>S100-Conf_Avg!$R$9</f>
        <v>15</v>
      </c>
    </row>
    <row r="101" spans="1:32" x14ac:dyDescent="0.2">
      <c r="A101">
        <v>2015</v>
      </c>
      <c r="B101" t="s">
        <v>856</v>
      </c>
      <c r="C101" t="s">
        <v>674</v>
      </c>
      <c r="D101" t="s">
        <v>68</v>
      </c>
      <c r="E101" t="s">
        <v>418</v>
      </c>
      <c r="F101">
        <v>10</v>
      </c>
      <c r="G101">
        <v>168</v>
      </c>
      <c r="H101">
        <v>259</v>
      </c>
      <c r="I101" s="6">
        <f t="shared" si="4"/>
        <v>64.86486486486487</v>
      </c>
      <c r="J101">
        <v>2643</v>
      </c>
      <c r="K101" s="3">
        <f t="shared" si="5"/>
        <v>10.204633204633204</v>
      </c>
      <c r="L101">
        <v>11.2</v>
      </c>
      <c r="M101">
        <v>26</v>
      </c>
      <c r="N101">
        <v>6</v>
      </c>
      <c r="O101" s="4">
        <v>179.1</v>
      </c>
      <c r="P101">
        <v>83</v>
      </c>
      <c r="Q101">
        <v>147</v>
      </c>
      <c r="R101" s="3">
        <v>1.8</v>
      </c>
      <c r="S101">
        <v>2</v>
      </c>
      <c r="T101" s="3">
        <f>G101-Conf_Avg!$C$9</f>
        <v>168</v>
      </c>
      <c r="U101" s="3" t="e">
        <f>H101-Conf_Avg!#REF!</f>
        <v>#REF!</v>
      </c>
      <c r="V101" s="3">
        <f>I101-Conf_Avg!$D$9</f>
        <v>64.86486486486487</v>
      </c>
      <c r="W101" s="3">
        <f>J101-Conf_Avg!$F$9</f>
        <v>2643</v>
      </c>
      <c r="X101" s="3">
        <f>K101-Conf_Avg!$G$9</f>
        <v>10.204633204633204</v>
      </c>
      <c r="Y101" s="3">
        <f>L101-Conf_Avg!$H$9</f>
        <v>11.2</v>
      </c>
      <c r="Z101" s="3">
        <f>M101-Conf_Avg!$I$9</f>
        <v>26</v>
      </c>
      <c r="AA101" s="3">
        <f>N101-Conf_Avg!$K$9</f>
        <v>6</v>
      </c>
      <c r="AB101" s="3">
        <f>O101-Conf_Avg!$M$9</f>
        <v>179.1</v>
      </c>
      <c r="AC101" s="3">
        <f>P101-Conf_Avg!$N$9</f>
        <v>83</v>
      </c>
      <c r="AD101" s="3">
        <f>Q101-Conf_Avg!$O$9</f>
        <v>147</v>
      </c>
      <c r="AE101" s="3">
        <f>R101-Conf_Avg!$Q$9</f>
        <v>1.8</v>
      </c>
      <c r="AF101" s="3">
        <f>S101-Conf_Avg!$R$9</f>
        <v>2</v>
      </c>
    </row>
    <row r="102" spans="1:32" x14ac:dyDescent="0.2">
      <c r="A102">
        <v>2018</v>
      </c>
      <c r="B102" t="s">
        <v>510</v>
      </c>
      <c r="C102" t="s">
        <v>672</v>
      </c>
      <c r="D102" t="s">
        <v>68</v>
      </c>
      <c r="E102" t="s">
        <v>418</v>
      </c>
      <c r="F102">
        <v>13</v>
      </c>
      <c r="G102">
        <v>240</v>
      </c>
      <c r="H102">
        <v>404</v>
      </c>
      <c r="I102" s="6">
        <f t="shared" si="4"/>
        <v>59.405940594059402</v>
      </c>
      <c r="J102">
        <v>3151</v>
      </c>
      <c r="K102" s="3">
        <f t="shared" si="5"/>
        <v>7.7995049504950495</v>
      </c>
      <c r="L102">
        <v>8.3000000000000007</v>
      </c>
      <c r="M102">
        <v>29</v>
      </c>
      <c r="N102">
        <v>8</v>
      </c>
      <c r="O102" s="4">
        <v>144.6</v>
      </c>
      <c r="P102">
        <v>71</v>
      </c>
      <c r="Q102">
        <v>166</v>
      </c>
      <c r="R102" s="3">
        <v>2.2999999999999998</v>
      </c>
      <c r="S102">
        <v>2</v>
      </c>
      <c r="T102" s="3">
        <f>G102-Conf_Avg!$C$9</f>
        <v>240</v>
      </c>
      <c r="U102" s="3" t="e">
        <f>H102-Conf_Avg!#REF!</f>
        <v>#REF!</v>
      </c>
      <c r="V102" s="3">
        <f>I102-Conf_Avg!$D$9</f>
        <v>59.405940594059402</v>
      </c>
      <c r="W102" s="3">
        <f>J102-Conf_Avg!$F$9</f>
        <v>3151</v>
      </c>
      <c r="X102" s="3">
        <f>K102-Conf_Avg!$G$9</f>
        <v>7.7995049504950495</v>
      </c>
      <c r="Y102" s="3">
        <f>L102-Conf_Avg!$H$9</f>
        <v>8.3000000000000007</v>
      </c>
      <c r="Z102" s="3">
        <f>M102-Conf_Avg!$I$9</f>
        <v>29</v>
      </c>
      <c r="AA102" s="3">
        <f>N102-Conf_Avg!$K$9</f>
        <v>8</v>
      </c>
      <c r="AB102" s="3">
        <f>O102-Conf_Avg!$M$9</f>
        <v>144.6</v>
      </c>
      <c r="AC102" s="3">
        <f>P102-Conf_Avg!$N$9</f>
        <v>71</v>
      </c>
      <c r="AD102" s="3">
        <f>Q102-Conf_Avg!$O$9</f>
        <v>166</v>
      </c>
      <c r="AE102" s="3">
        <f>R102-Conf_Avg!$Q$9</f>
        <v>2.2999999999999998</v>
      </c>
      <c r="AF102" s="3">
        <f>S102-Conf_Avg!$R$9</f>
        <v>2</v>
      </c>
    </row>
    <row r="103" spans="1:32" x14ac:dyDescent="0.2">
      <c r="A103">
        <v>2019</v>
      </c>
      <c r="B103" t="s">
        <v>510</v>
      </c>
      <c r="C103" t="s">
        <v>674</v>
      </c>
      <c r="D103" t="s">
        <v>68</v>
      </c>
      <c r="E103" t="s">
        <v>418</v>
      </c>
      <c r="F103">
        <v>14</v>
      </c>
      <c r="G103">
        <v>286</v>
      </c>
      <c r="H103">
        <v>428</v>
      </c>
      <c r="I103" s="6">
        <f t="shared" si="4"/>
        <v>66.822429906542055</v>
      </c>
      <c r="J103">
        <v>3471</v>
      </c>
      <c r="K103" s="3">
        <f t="shared" si="5"/>
        <v>8.1098130841121492</v>
      </c>
      <c r="L103">
        <v>9</v>
      </c>
      <c r="M103">
        <v>32</v>
      </c>
      <c r="N103">
        <v>6</v>
      </c>
      <c r="O103" s="4">
        <v>156.80000000000001</v>
      </c>
      <c r="P103">
        <v>58</v>
      </c>
      <c r="Q103">
        <v>50</v>
      </c>
      <c r="R103" s="3">
        <v>0.9</v>
      </c>
      <c r="S103">
        <v>4</v>
      </c>
      <c r="T103" s="3">
        <f>G103-Conf_Avg!$C$9</f>
        <v>286</v>
      </c>
      <c r="U103" s="3" t="e">
        <f>H103-Conf_Avg!#REF!</f>
        <v>#REF!</v>
      </c>
      <c r="V103" s="3">
        <f>I103-Conf_Avg!$D$9</f>
        <v>66.822429906542055</v>
      </c>
      <c r="W103" s="3">
        <f>J103-Conf_Avg!$F$9</f>
        <v>3471</v>
      </c>
      <c r="X103" s="3">
        <f>K103-Conf_Avg!$G$9</f>
        <v>8.1098130841121492</v>
      </c>
      <c r="Y103" s="3">
        <f>L103-Conf_Avg!$H$9</f>
        <v>9</v>
      </c>
      <c r="Z103" s="3">
        <f>M103-Conf_Avg!$I$9</f>
        <v>32</v>
      </c>
      <c r="AA103" s="3">
        <f>N103-Conf_Avg!$K$9</f>
        <v>6</v>
      </c>
      <c r="AB103" s="3">
        <f>O103-Conf_Avg!$M$9</f>
        <v>156.80000000000001</v>
      </c>
      <c r="AC103" s="3">
        <f>P103-Conf_Avg!$N$9</f>
        <v>58</v>
      </c>
      <c r="AD103" s="3">
        <f>Q103-Conf_Avg!$O$9</f>
        <v>50</v>
      </c>
      <c r="AE103" s="3">
        <f>R103-Conf_Avg!$Q$9</f>
        <v>0.9</v>
      </c>
      <c r="AF103" s="3">
        <f>S103-Conf_Avg!$R$9</f>
        <v>4</v>
      </c>
    </row>
    <row r="104" spans="1:32" x14ac:dyDescent="0.2">
      <c r="A104">
        <v>2020</v>
      </c>
      <c r="B104" t="s">
        <v>647</v>
      </c>
      <c r="C104" t="s">
        <v>673</v>
      </c>
      <c r="D104" t="s">
        <v>68</v>
      </c>
      <c r="E104" t="s">
        <v>418</v>
      </c>
      <c r="F104">
        <v>7</v>
      </c>
      <c r="G104">
        <v>106</v>
      </c>
      <c r="H104">
        <v>167</v>
      </c>
      <c r="I104" s="6">
        <f t="shared" si="4"/>
        <v>63.473053892215567</v>
      </c>
      <c r="J104">
        <v>1559</v>
      </c>
      <c r="K104" s="3">
        <f t="shared" si="5"/>
        <v>9.3353293413173652</v>
      </c>
      <c r="L104">
        <v>9.3000000000000007</v>
      </c>
      <c r="M104">
        <v>13</v>
      </c>
      <c r="N104">
        <v>6</v>
      </c>
      <c r="O104" s="4">
        <v>160.4</v>
      </c>
      <c r="P104">
        <v>66</v>
      </c>
      <c r="Q104">
        <v>271</v>
      </c>
      <c r="R104" s="3">
        <f>Q104/P104</f>
        <v>4.1060606060606064</v>
      </c>
      <c r="S104">
        <v>2</v>
      </c>
      <c r="T104" s="3">
        <f>G104-Conf_Avg!$C$9</f>
        <v>106</v>
      </c>
      <c r="U104" s="3" t="e">
        <f>H104-Conf_Avg!#REF!</f>
        <v>#REF!</v>
      </c>
      <c r="V104" s="3">
        <f>I104-Conf_Avg!$D$9</f>
        <v>63.473053892215567</v>
      </c>
      <c r="W104" s="3">
        <f>J104-Conf_Avg!$F$9</f>
        <v>1559</v>
      </c>
      <c r="X104" s="3">
        <f>K104-Conf_Avg!$G$9</f>
        <v>9.3353293413173652</v>
      </c>
      <c r="Y104" s="3">
        <f>L104-Conf_Avg!$H$9</f>
        <v>9.3000000000000007</v>
      </c>
      <c r="Z104" s="3">
        <f>M104-Conf_Avg!$I$9</f>
        <v>13</v>
      </c>
      <c r="AA104" s="3">
        <f>N104-Conf_Avg!$K$9</f>
        <v>6</v>
      </c>
      <c r="AB104" s="3">
        <f>O104-Conf_Avg!$M$9</f>
        <v>160.4</v>
      </c>
      <c r="AC104" s="3">
        <f>P104-Conf_Avg!$N$9</f>
        <v>66</v>
      </c>
      <c r="AD104" s="3">
        <f>Q104-Conf_Avg!$O$9</f>
        <v>271</v>
      </c>
      <c r="AE104" s="3">
        <f>R104-Conf_Avg!$Q$9</f>
        <v>4.1060606060606064</v>
      </c>
      <c r="AF104" s="3">
        <f>S104-Conf_Avg!$R$9</f>
        <v>2</v>
      </c>
    </row>
    <row r="105" spans="1:32" x14ac:dyDescent="0.2">
      <c r="A105">
        <v>2014</v>
      </c>
      <c r="B105" t="s">
        <v>438</v>
      </c>
      <c r="D105" t="s">
        <v>275</v>
      </c>
      <c r="E105" t="s">
        <v>418</v>
      </c>
      <c r="F105">
        <v>12</v>
      </c>
      <c r="G105">
        <v>282</v>
      </c>
      <c r="H105">
        <v>453</v>
      </c>
      <c r="I105" s="6">
        <f t="shared" ref="I105:I136" si="6">G105/H105*100</f>
        <v>62.251655629139066</v>
      </c>
      <c r="J105">
        <v>3164</v>
      </c>
      <c r="K105" s="3">
        <f t="shared" ref="K105:K136" si="7">J105/H105</f>
        <v>6.9845474613686536</v>
      </c>
      <c r="L105">
        <v>6.9</v>
      </c>
      <c r="M105">
        <v>15</v>
      </c>
      <c r="N105">
        <v>8</v>
      </c>
      <c r="O105" s="4">
        <v>128.30000000000001</v>
      </c>
      <c r="P105">
        <v>48</v>
      </c>
      <c r="Q105">
        <v>-306</v>
      </c>
      <c r="R105" s="3">
        <v>-6.4</v>
      </c>
      <c r="S105">
        <v>1</v>
      </c>
      <c r="T105" s="3">
        <f>G105-Conf_Avg!$C$9</f>
        <v>282</v>
      </c>
      <c r="U105" s="3" t="e">
        <f>H105-Conf_Avg!#REF!</f>
        <v>#REF!</v>
      </c>
      <c r="V105" s="3">
        <f>I105-Conf_Avg!$D$9</f>
        <v>62.251655629139066</v>
      </c>
      <c r="W105" s="3">
        <f>J105-Conf_Avg!$F$9</f>
        <v>3164</v>
      </c>
      <c r="X105" s="3">
        <f>K105-Conf_Avg!$G$9</f>
        <v>6.9845474613686536</v>
      </c>
      <c r="Y105" s="3">
        <f>L105-Conf_Avg!$H$9</f>
        <v>6.9</v>
      </c>
      <c r="Z105" s="3">
        <f>M105-Conf_Avg!$I$9</f>
        <v>15</v>
      </c>
      <c r="AA105" s="3">
        <f>N105-Conf_Avg!$K$9</f>
        <v>8</v>
      </c>
      <c r="AB105" s="3">
        <f>O105-Conf_Avg!$M$9</f>
        <v>128.30000000000001</v>
      </c>
      <c r="AC105" s="3">
        <f>P105-Conf_Avg!$N$9</f>
        <v>48</v>
      </c>
      <c r="AD105" s="3">
        <f>Q105-Conf_Avg!$O$9</f>
        <v>-306</v>
      </c>
      <c r="AE105" s="3">
        <f>R105-Conf_Avg!$Q$9</f>
        <v>-6.4</v>
      </c>
      <c r="AF105" s="3">
        <f>S105-Conf_Avg!$R$9</f>
        <v>1</v>
      </c>
    </row>
    <row r="106" spans="1:32" x14ac:dyDescent="0.2">
      <c r="A106">
        <v>2017</v>
      </c>
      <c r="B106" t="s">
        <v>792</v>
      </c>
      <c r="D106" t="s">
        <v>275</v>
      </c>
      <c r="E106" t="s">
        <v>418</v>
      </c>
      <c r="F106">
        <v>10</v>
      </c>
      <c r="G106">
        <v>128</v>
      </c>
      <c r="H106">
        <v>221</v>
      </c>
      <c r="I106" s="6">
        <f t="shared" si="6"/>
        <v>57.918552036199102</v>
      </c>
      <c r="J106">
        <v>1465</v>
      </c>
      <c r="K106" s="3">
        <f t="shared" si="7"/>
        <v>6.6289592760181</v>
      </c>
      <c r="L106">
        <v>5.5</v>
      </c>
      <c r="M106">
        <v>6</v>
      </c>
      <c r="N106">
        <v>8</v>
      </c>
      <c r="O106" s="4">
        <v>115.3</v>
      </c>
      <c r="P106">
        <v>44</v>
      </c>
      <c r="Q106">
        <v>52</v>
      </c>
      <c r="R106" s="3">
        <v>1.2</v>
      </c>
      <c r="S106">
        <v>3</v>
      </c>
      <c r="T106" s="3">
        <f>G106-Conf_Avg!$C$9</f>
        <v>128</v>
      </c>
      <c r="U106" s="3" t="e">
        <f>H106-Conf_Avg!#REF!</f>
        <v>#REF!</v>
      </c>
      <c r="V106" s="3">
        <f>I106-Conf_Avg!$D$9</f>
        <v>57.918552036199102</v>
      </c>
      <c r="W106" s="3">
        <f>J106-Conf_Avg!$F$9</f>
        <v>1465</v>
      </c>
      <c r="X106" s="3">
        <f>K106-Conf_Avg!$G$9</f>
        <v>6.6289592760181</v>
      </c>
      <c r="Y106" s="3">
        <f>L106-Conf_Avg!$H$9</f>
        <v>5.5</v>
      </c>
      <c r="Z106" s="3">
        <f>M106-Conf_Avg!$I$9</f>
        <v>6</v>
      </c>
      <c r="AA106" s="3">
        <f>N106-Conf_Avg!$K$9</f>
        <v>8</v>
      </c>
      <c r="AB106" s="3">
        <f>O106-Conf_Avg!$M$9</f>
        <v>115.3</v>
      </c>
      <c r="AC106" s="3">
        <f>P106-Conf_Avg!$N$9</f>
        <v>44</v>
      </c>
      <c r="AD106" s="3">
        <f>Q106-Conf_Avg!$O$9</f>
        <v>52</v>
      </c>
      <c r="AE106" s="3">
        <f>R106-Conf_Avg!$Q$9</f>
        <v>1.2</v>
      </c>
      <c r="AF106" s="3">
        <f>S106-Conf_Avg!$R$9</f>
        <v>3</v>
      </c>
    </row>
    <row r="107" spans="1:32" x14ac:dyDescent="0.2">
      <c r="A107">
        <v>2019</v>
      </c>
      <c r="B107" t="s">
        <v>516</v>
      </c>
      <c r="D107" t="s">
        <v>275</v>
      </c>
      <c r="E107" t="s">
        <v>418</v>
      </c>
      <c r="F107">
        <v>11</v>
      </c>
      <c r="G107">
        <v>222</v>
      </c>
      <c r="H107">
        <v>358</v>
      </c>
      <c r="I107" s="6">
        <f t="shared" si="6"/>
        <v>62.011173184357538</v>
      </c>
      <c r="J107">
        <v>2714</v>
      </c>
      <c r="K107" s="3">
        <f t="shared" si="7"/>
        <v>7.5810055865921786</v>
      </c>
      <c r="L107">
        <v>8.8000000000000007</v>
      </c>
      <c r="M107">
        <v>28</v>
      </c>
      <c r="N107">
        <v>3</v>
      </c>
      <c r="O107" s="4">
        <v>149.80000000000001</v>
      </c>
      <c r="P107">
        <v>44</v>
      </c>
      <c r="Q107">
        <v>-87</v>
      </c>
      <c r="R107" s="3">
        <v>-2</v>
      </c>
      <c r="S107">
        <v>1</v>
      </c>
      <c r="T107" s="3">
        <f>G107-Conf_Avg!$C$9</f>
        <v>222</v>
      </c>
      <c r="U107" s="3" t="e">
        <f>H107-Conf_Avg!#REF!</f>
        <v>#REF!</v>
      </c>
      <c r="V107" s="3">
        <f>I107-Conf_Avg!$D$9</f>
        <v>62.011173184357538</v>
      </c>
      <c r="W107" s="3">
        <f>J107-Conf_Avg!$F$9</f>
        <v>2714</v>
      </c>
      <c r="X107" s="3">
        <f>K107-Conf_Avg!$G$9</f>
        <v>7.5810055865921786</v>
      </c>
      <c r="Y107" s="3">
        <f>L107-Conf_Avg!$H$9</f>
        <v>8.8000000000000007</v>
      </c>
      <c r="Z107" s="3">
        <f>M107-Conf_Avg!$I$9</f>
        <v>28</v>
      </c>
      <c r="AA107" s="3">
        <f>N107-Conf_Avg!$K$9</f>
        <v>3</v>
      </c>
      <c r="AB107" s="3">
        <f>O107-Conf_Avg!$M$9</f>
        <v>149.80000000000001</v>
      </c>
      <c r="AC107" s="3">
        <f>P107-Conf_Avg!$N$9</f>
        <v>44</v>
      </c>
      <c r="AD107" s="3">
        <f>Q107-Conf_Avg!$O$9</f>
        <v>-87</v>
      </c>
      <c r="AE107" s="3">
        <f>R107-Conf_Avg!$Q$9</f>
        <v>-2</v>
      </c>
      <c r="AF107" s="3">
        <f>S107-Conf_Avg!$R$9</f>
        <v>1</v>
      </c>
    </row>
    <row r="108" spans="1:32" x14ac:dyDescent="0.2">
      <c r="A108">
        <v>2014</v>
      </c>
      <c r="B108" t="s">
        <v>454</v>
      </c>
      <c r="D108" t="s">
        <v>73</v>
      </c>
      <c r="E108" t="s">
        <v>418</v>
      </c>
      <c r="F108">
        <v>13</v>
      </c>
      <c r="G108">
        <v>232</v>
      </c>
      <c r="H108">
        <v>352</v>
      </c>
      <c r="I108" s="6">
        <f t="shared" si="6"/>
        <v>65.909090909090907</v>
      </c>
      <c r="J108">
        <v>2792</v>
      </c>
      <c r="K108" s="3">
        <f t="shared" si="7"/>
        <v>7.9318181818181817</v>
      </c>
      <c r="L108">
        <v>8</v>
      </c>
      <c r="M108">
        <v>19</v>
      </c>
      <c r="N108">
        <v>8</v>
      </c>
      <c r="O108" s="4">
        <v>145.80000000000001</v>
      </c>
      <c r="P108">
        <v>91</v>
      </c>
      <c r="Q108">
        <v>295</v>
      </c>
      <c r="R108" s="3">
        <v>3.2</v>
      </c>
      <c r="S108">
        <v>5</v>
      </c>
      <c r="T108" s="3">
        <f>G108-Conf_Avg!$C$9</f>
        <v>232</v>
      </c>
      <c r="U108" s="3" t="e">
        <f>H108-Conf_Avg!#REF!</f>
        <v>#REF!</v>
      </c>
      <c r="V108" s="3">
        <f>I108-Conf_Avg!$D$9</f>
        <v>65.909090909090907</v>
      </c>
      <c r="W108" s="3">
        <f>J108-Conf_Avg!$F$9</f>
        <v>2792</v>
      </c>
      <c r="X108" s="3">
        <f>K108-Conf_Avg!$G$9</f>
        <v>7.9318181818181817</v>
      </c>
      <c r="Y108" s="3">
        <f>L108-Conf_Avg!$H$9</f>
        <v>8</v>
      </c>
      <c r="Z108" s="3">
        <f>M108-Conf_Avg!$I$9</f>
        <v>19</v>
      </c>
      <c r="AA108" s="3">
        <f>N108-Conf_Avg!$K$9</f>
        <v>8</v>
      </c>
      <c r="AB108" s="3">
        <f>O108-Conf_Avg!$M$9</f>
        <v>145.80000000000001</v>
      </c>
      <c r="AC108" s="3">
        <f>P108-Conf_Avg!$N$9</f>
        <v>91</v>
      </c>
      <c r="AD108" s="3">
        <f>Q108-Conf_Avg!$O$9</f>
        <v>295</v>
      </c>
      <c r="AE108" s="3">
        <f>R108-Conf_Avg!$Q$9</f>
        <v>3.2</v>
      </c>
      <c r="AF108" s="3">
        <f>S108-Conf_Avg!$R$9</f>
        <v>5</v>
      </c>
    </row>
    <row r="109" spans="1:32" x14ac:dyDescent="0.2">
      <c r="A109">
        <v>2015</v>
      </c>
      <c r="B109" t="s">
        <v>454</v>
      </c>
      <c r="D109" t="s">
        <v>73</v>
      </c>
      <c r="E109" t="s">
        <v>418</v>
      </c>
      <c r="F109">
        <v>14</v>
      </c>
      <c r="G109">
        <v>206</v>
      </c>
      <c r="H109">
        <v>304</v>
      </c>
      <c r="I109" s="6">
        <f t="shared" si="6"/>
        <v>67.76315789473685</v>
      </c>
      <c r="J109">
        <v>2867</v>
      </c>
      <c r="K109" s="3">
        <f t="shared" si="7"/>
        <v>9.4309210526315788</v>
      </c>
      <c r="L109">
        <v>10</v>
      </c>
      <c r="M109">
        <v>27</v>
      </c>
      <c r="N109">
        <v>8</v>
      </c>
      <c r="O109" s="4">
        <v>171</v>
      </c>
      <c r="P109">
        <v>85</v>
      </c>
      <c r="Q109">
        <v>336</v>
      </c>
      <c r="R109" s="3">
        <v>4</v>
      </c>
      <c r="S109">
        <v>6</v>
      </c>
      <c r="T109" s="3">
        <f>G109-Conf_Avg!$C$9</f>
        <v>206</v>
      </c>
      <c r="U109" s="3" t="e">
        <f>H109-Conf_Avg!#REF!</f>
        <v>#REF!</v>
      </c>
      <c r="V109" s="3">
        <f>I109-Conf_Avg!$D$9</f>
        <v>67.76315789473685</v>
      </c>
      <c r="W109" s="3">
        <f>J109-Conf_Avg!$F$9</f>
        <v>2867</v>
      </c>
      <c r="X109" s="3">
        <f>K109-Conf_Avg!$G$9</f>
        <v>9.4309210526315788</v>
      </c>
      <c r="Y109" s="3">
        <f>L109-Conf_Avg!$H$9</f>
        <v>10</v>
      </c>
      <c r="Z109" s="3">
        <f>M109-Conf_Avg!$I$9</f>
        <v>27</v>
      </c>
      <c r="AA109" s="3">
        <f>N109-Conf_Avg!$K$9</f>
        <v>8</v>
      </c>
      <c r="AB109" s="3">
        <f>O109-Conf_Avg!$M$9</f>
        <v>171</v>
      </c>
      <c r="AC109" s="3">
        <f>P109-Conf_Avg!$N$9</f>
        <v>85</v>
      </c>
      <c r="AD109" s="3">
        <f>Q109-Conf_Avg!$O$9</f>
        <v>336</v>
      </c>
      <c r="AE109" s="3">
        <f>R109-Conf_Avg!$Q$9</f>
        <v>4</v>
      </c>
      <c r="AF109" s="3">
        <f>S109-Conf_Avg!$R$9</f>
        <v>6</v>
      </c>
    </row>
    <row r="110" spans="1:32" x14ac:dyDescent="0.2">
      <c r="A110">
        <v>2017</v>
      </c>
      <c r="B110" t="s">
        <v>760</v>
      </c>
      <c r="D110" t="s">
        <v>73</v>
      </c>
      <c r="E110" t="s">
        <v>418</v>
      </c>
      <c r="F110">
        <v>11</v>
      </c>
      <c r="G110">
        <v>124</v>
      </c>
      <c r="H110">
        <v>211</v>
      </c>
      <c r="I110" s="6">
        <f t="shared" si="6"/>
        <v>58.767772511848335</v>
      </c>
      <c r="J110">
        <v>1573</v>
      </c>
      <c r="K110" s="3">
        <f t="shared" si="7"/>
        <v>7.4549763033175358</v>
      </c>
      <c r="L110">
        <v>7.9</v>
      </c>
      <c r="M110">
        <v>14</v>
      </c>
      <c r="N110">
        <v>4</v>
      </c>
      <c r="O110" s="4">
        <v>139.5</v>
      </c>
      <c r="P110">
        <v>28</v>
      </c>
      <c r="Q110">
        <v>92</v>
      </c>
      <c r="R110" s="3">
        <v>3.3</v>
      </c>
      <c r="S110">
        <v>3</v>
      </c>
      <c r="T110" s="3">
        <f>G110-Conf_Avg!$C$9</f>
        <v>124</v>
      </c>
      <c r="U110" s="3" t="e">
        <f>H110-Conf_Avg!#REF!</f>
        <v>#REF!</v>
      </c>
      <c r="V110" s="3">
        <f>I110-Conf_Avg!$D$9</f>
        <v>58.767772511848335</v>
      </c>
      <c r="W110" s="3">
        <f>J110-Conf_Avg!$F$9</f>
        <v>1573</v>
      </c>
      <c r="X110" s="3">
        <f>K110-Conf_Avg!$G$9</f>
        <v>7.4549763033175358</v>
      </c>
      <c r="Y110" s="3">
        <f>L110-Conf_Avg!$H$9</f>
        <v>7.9</v>
      </c>
      <c r="Z110" s="3">
        <f>M110-Conf_Avg!$I$9</f>
        <v>14</v>
      </c>
      <c r="AA110" s="3">
        <f>N110-Conf_Avg!$K$9</f>
        <v>4</v>
      </c>
      <c r="AB110" s="3">
        <f>O110-Conf_Avg!$M$9</f>
        <v>139.5</v>
      </c>
      <c r="AC110" s="3">
        <f>P110-Conf_Avg!$N$9</f>
        <v>28</v>
      </c>
      <c r="AD110" s="3">
        <f>Q110-Conf_Avg!$O$9</f>
        <v>92</v>
      </c>
      <c r="AE110" s="3">
        <f>R110-Conf_Avg!$Q$9</f>
        <v>3.3</v>
      </c>
      <c r="AF110" s="3">
        <f>S110-Conf_Avg!$R$9</f>
        <v>3</v>
      </c>
    </row>
    <row r="111" spans="1:32" x14ac:dyDescent="0.2">
      <c r="A111">
        <v>2018</v>
      </c>
      <c r="B111" t="s">
        <v>760</v>
      </c>
      <c r="D111" t="s">
        <v>73</v>
      </c>
      <c r="E111" t="s">
        <v>418</v>
      </c>
      <c r="F111">
        <v>13</v>
      </c>
      <c r="G111">
        <v>269</v>
      </c>
      <c r="H111">
        <v>413</v>
      </c>
      <c r="I111" s="6">
        <f t="shared" si="6"/>
        <v>65.133171912832935</v>
      </c>
      <c r="J111">
        <v>3540</v>
      </c>
      <c r="K111" s="3">
        <f t="shared" si="7"/>
        <v>8.5714285714285712</v>
      </c>
      <c r="L111">
        <v>8.8000000000000007</v>
      </c>
      <c r="M111">
        <v>29</v>
      </c>
      <c r="N111">
        <v>11</v>
      </c>
      <c r="O111" s="4">
        <v>155</v>
      </c>
      <c r="P111">
        <v>42</v>
      </c>
      <c r="Q111">
        <v>-20</v>
      </c>
      <c r="R111" s="3">
        <v>-0.5</v>
      </c>
      <c r="S111">
        <v>0</v>
      </c>
      <c r="T111" s="3">
        <f>G111-Conf_Avg!$C$9</f>
        <v>269</v>
      </c>
      <c r="U111" s="3" t="e">
        <f>H111-Conf_Avg!#REF!</f>
        <v>#REF!</v>
      </c>
      <c r="V111" s="3">
        <f>I111-Conf_Avg!$D$9</f>
        <v>65.133171912832935</v>
      </c>
      <c r="W111" s="3">
        <f>J111-Conf_Avg!$F$9</f>
        <v>3540</v>
      </c>
      <c r="X111" s="3">
        <f>K111-Conf_Avg!$G$9</f>
        <v>8.5714285714285712</v>
      </c>
      <c r="Y111" s="3">
        <f>L111-Conf_Avg!$H$9</f>
        <v>8.8000000000000007</v>
      </c>
      <c r="Z111" s="3">
        <f>M111-Conf_Avg!$I$9</f>
        <v>29</v>
      </c>
      <c r="AA111" s="3">
        <f>N111-Conf_Avg!$K$9</f>
        <v>11</v>
      </c>
      <c r="AB111" s="3">
        <f>O111-Conf_Avg!$M$9</f>
        <v>155</v>
      </c>
      <c r="AC111" s="3">
        <f>P111-Conf_Avg!$N$9</f>
        <v>42</v>
      </c>
      <c r="AD111" s="3">
        <f>Q111-Conf_Avg!$O$9</f>
        <v>-20</v>
      </c>
      <c r="AE111" s="3">
        <f>R111-Conf_Avg!$Q$9</f>
        <v>-0.5</v>
      </c>
      <c r="AF111" s="3">
        <f>S111-Conf_Avg!$R$9</f>
        <v>0</v>
      </c>
    </row>
    <row r="112" spans="1:32" x14ac:dyDescent="0.2">
      <c r="A112">
        <v>2020</v>
      </c>
      <c r="B112" t="s">
        <v>528</v>
      </c>
      <c r="D112" t="s">
        <v>73</v>
      </c>
      <c r="E112" t="s">
        <v>418</v>
      </c>
      <c r="F112">
        <v>5</v>
      </c>
      <c r="G112">
        <v>129</v>
      </c>
      <c r="H112">
        <v>195</v>
      </c>
      <c r="I112" s="6">
        <f t="shared" si="6"/>
        <v>66.153846153846146</v>
      </c>
      <c r="J112">
        <v>1508</v>
      </c>
      <c r="K112" s="3">
        <f t="shared" si="7"/>
        <v>7.7333333333333334</v>
      </c>
      <c r="L112">
        <v>7.8</v>
      </c>
      <c r="M112">
        <v>7</v>
      </c>
      <c r="N112">
        <v>3</v>
      </c>
      <c r="O112" s="4">
        <v>139.9</v>
      </c>
      <c r="P112">
        <v>30</v>
      </c>
      <c r="Q112">
        <v>37</v>
      </c>
      <c r="R112" s="3">
        <f>Q112/P112</f>
        <v>1.2333333333333334</v>
      </c>
      <c r="S112">
        <v>3</v>
      </c>
      <c r="T112" s="3">
        <f>G112-Conf_Avg!$C$9</f>
        <v>129</v>
      </c>
      <c r="U112" s="3" t="e">
        <f>H112-Conf_Avg!#REF!</f>
        <v>#REF!</v>
      </c>
      <c r="V112" s="3">
        <f>I112-Conf_Avg!$D$9</f>
        <v>66.153846153846146</v>
      </c>
      <c r="W112" s="3">
        <f>J112-Conf_Avg!$F$9</f>
        <v>1508</v>
      </c>
      <c r="X112" s="3">
        <f>K112-Conf_Avg!$G$9</f>
        <v>7.7333333333333334</v>
      </c>
      <c r="Y112" s="3">
        <f>L112-Conf_Avg!$H$9</f>
        <v>7.8</v>
      </c>
      <c r="Z112" s="3">
        <f>M112-Conf_Avg!$I$9</f>
        <v>7</v>
      </c>
      <c r="AA112" s="3">
        <f>N112-Conf_Avg!$K$9</f>
        <v>3</v>
      </c>
      <c r="AB112" s="3">
        <f>O112-Conf_Avg!$M$9</f>
        <v>139.9</v>
      </c>
      <c r="AC112" s="3">
        <f>P112-Conf_Avg!$N$9</f>
        <v>30</v>
      </c>
      <c r="AD112" s="3">
        <f>Q112-Conf_Avg!$O$9</f>
        <v>37</v>
      </c>
      <c r="AE112" s="3">
        <f>R112-Conf_Avg!$Q$9</f>
        <v>1.2333333333333334</v>
      </c>
      <c r="AF112" s="3">
        <f>S112-Conf_Avg!$R$9</f>
        <v>3</v>
      </c>
    </row>
    <row r="113" spans="1:32" x14ac:dyDescent="0.2">
      <c r="A113">
        <v>2014</v>
      </c>
      <c r="B113" t="s">
        <v>440</v>
      </c>
      <c r="D113" t="s">
        <v>84</v>
      </c>
      <c r="E113" t="s">
        <v>418</v>
      </c>
      <c r="F113">
        <v>13</v>
      </c>
      <c r="G113">
        <v>271</v>
      </c>
      <c r="H113">
        <v>392</v>
      </c>
      <c r="I113" s="6">
        <f t="shared" si="6"/>
        <v>69.132653061224488</v>
      </c>
      <c r="J113">
        <v>3155</v>
      </c>
      <c r="K113" s="3">
        <f t="shared" si="7"/>
        <v>8.0484693877551017</v>
      </c>
      <c r="L113">
        <v>8.6</v>
      </c>
      <c r="M113">
        <v>22</v>
      </c>
      <c r="N113">
        <v>5</v>
      </c>
      <c r="O113" s="4">
        <v>152.69999999999999</v>
      </c>
      <c r="P113">
        <v>159</v>
      </c>
      <c r="Q113">
        <v>644</v>
      </c>
      <c r="R113" s="3">
        <v>4.0999999999999996</v>
      </c>
      <c r="S113">
        <v>10</v>
      </c>
      <c r="T113" s="3">
        <f>G113-Conf_Avg!$C$9</f>
        <v>271</v>
      </c>
      <c r="U113" s="3" t="e">
        <f>H113-Conf_Avg!#REF!</f>
        <v>#REF!</v>
      </c>
      <c r="V113" s="3">
        <f>I113-Conf_Avg!$D$9</f>
        <v>69.132653061224488</v>
      </c>
      <c r="W113" s="3">
        <f>J113-Conf_Avg!$F$9</f>
        <v>3155</v>
      </c>
      <c r="X113" s="3">
        <f>K113-Conf_Avg!$G$9</f>
        <v>8.0484693877551017</v>
      </c>
      <c r="Y113" s="3">
        <f>L113-Conf_Avg!$H$9</f>
        <v>8.6</v>
      </c>
      <c r="Z113" s="3">
        <f>M113-Conf_Avg!$I$9</f>
        <v>22</v>
      </c>
      <c r="AA113" s="3">
        <f>N113-Conf_Avg!$K$9</f>
        <v>5</v>
      </c>
      <c r="AB113" s="3">
        <f>O113-Conf_Avg!$M$9</f>
        <v>152.69999999999999</v>
      </c>
      <c r="AC113" s="3">
        <f>P113-Conf_Avg!$N$9</f>
        <v>159</v>
      </c>
      <c r="AD113" s="3">
        <f>Q113-Conf_Avg!$O$9</f>
        <v>644</v>
      </c>
      <c r="AE113" s="3">
        <f>R113-Conf_Avg!$Q$9</f>
        <v>4.0999999999999996</v>
      </c>
      <c r="AF113" s="3">
        <f>S113-Conf_Avg!$R$9</f>
        <v>10</v>
      </c>
    </row>
    <row r="114" spans="1:32" x14ac:dyDescent="0.2">
      <c r="A114">
        <v>2015</v>
      </c>
      <c r="B114" t="s">
        <v>483</v>
      </c>
      <c r="D114" t="s">
        <v>84</v>
      </c>
      <c r="E114" t="s">
        <v>418</v>
      </c>
      <c r="F114">
        <v>13</v>
      </c>
      <c r="G114">
        <v>292</v>
      </c>
      <c r="H114">
        <v>487</v>
      </c>
      <c r="I114" s="6">
        <f t="shared" si="6"/>
        <v>59.958932238193022</v>
      </c>
      <c r="J114">
        <v>3669</v>
      </c>
      <c r="K114" s="3">
        <f t="shared" si="7"/>
        <v>7.5338809034907595</v>
      </c>
      <c r="L114">
        <v>7.5</v>
      </c>
      <c r="M114">
        <v>23</v>
      </c>
      <c r="N114">
        <v>11</v>
      </c>
      <c r="O114" s="4">
        <v>134.30000000000001</v>
      </c>
      <c r="P114">
        <v>37</v>
      </c>
      <c r="Q114">
        <v>15</v>
      </c>
      <c r="R114" s="3">
        <v>0.4</v>
      </c>
      <c r="S114">
        <v>2</v>
      </c>
      <c r="T114" s="3">
        <f>G114-Conf_Avg!$C$9</f>
        <v>292</v>
      </c>
      <c r="U114" s="3" t="e">
        <f>H114-Conf_Avg!#REF!</f>
        <v>#REF!</v>
      </c>
      <c r="V114" s="3">
        <f>I114-Conf_Avg!$D$9</f>
        <v>59.958932238193022</v>
      </c>
      <c r="W114" s="3">
        <f>J114-Conf_Avg!$F$9</f>
        <v>3669</v>
      </c>
      <c r="X114" s="3">
        <f>K114-Conf_Avg!$G$9</f>
        <v>7.5338809034907595</v>
      </c>
      <c r="Y114" s="3">
        <f>L114-Conf_Avg!$H$9</f>
        <v>7.5</v>
      </c>
      <c r="Z114" s="3">
        <f>M114-Conf_Avg!$I$9</f>
        <v>23</v>
      </c>
      <c r="AA114" s="3">
        <f>N114-Conf_Avg!$K$9</f>
        <v>11</v>
      </c>
      <c r="AB114" s="3">
        <f>O114-Conf_Avg!$M$9</f>
        <v>134.30000000000001</v>
      </c>
      <c r="AC114" s="3">
        <f>P114-Conf_Avg!$N$9</f>
        <v>37</v>
      </c>
      <c r="AD114" s="3">
        <f>Q114-Conf_Avg!$O$9</f>
        <v>15</v>
      </c>
      <c r="AE114" s="3">
        <f>R114-Conf_Avg!$Q$9</f>
        <v>0.4</v>
      </c>
      <c r="AF114" s="3">
        <f>S114-Conf_Avg!$R$9</f>
        <v>2</v>
      </c>
    </row>
    <row r="115" spans="1:32" x14ac:dyDescent="0.2">
      <c r="A115">
        <v>2017</v>
      </c>
      <c r="B115" t="s">
        <v>483</v>
      </c>
      <c r="D115" t="s">
        <v>84</v>
      </c>
      <c r="E115" t="s">
        <v>418</v>
      </c>
      <c r="F115">
        <v>11</v>
      </c>
      <c r="G115">
        <v>283</v>
      </c>
      <c r="H115">
        <v>452</v>
      </c>
      <c r="I115" s="6">
        <f t="shared" si="6"/>
        <v>62.610619469026553</v>
      </c>
      <c r="J115">
        <v>3756</v>
      </c>
      <c r="K115" s="3">
        <f t="shared" si="7"/>
        <v>8.3097345132743357</v>
      </c>
      <c r="L115">
        <v>8.5</v>
      </c>
      <c r="M115">
        <v>26</v>
      </c>
      <c r="N115">
        <v>10</v>
      </c>
      <c r="O115" s="4">
        <v>147</v>
      </c>
      <c r="P115">
        <v>50</v>
      </c>
      <c r="Q115">
        <v>-97</v>
      </c>
      <c r="R115" s="3">
        <v>-1.9</v>
      </c>
      <c r="S115">
        <v>2</v>
      </c>
      <c r="T115" s="3">
        <f>G115-Conf_Avg!$C$9</f>
        <v>283</v>
      </c>
      <c r="U115" s="3" t="e">
        <f>H115-Conf_Avg!#REF!</f>
        <v>#REF!</v>
      </c>
      <c r="V115" s="3">
        <f>I115-Conf_Avg!$D$9</f>
        <v>62.610619469026553</v>
      </c>
      <c r="W115" s="3">
        <f>J115-Conf_Avg!$F$9</f>
        <v>3756</v>
      </c>
      <c r="X115" s="3">
        <f>K115-Conf_Avg!$G$9</f>
        <v>8.3097345132743357</v>
      </c>
      <c r="Y115" s="3">
        <f>L115-Conf_Avg!$H$9</f>
        <v>8.5</v>
      </c>
      <c r="Z115" s="3">
        <f>M115-Conf_Avg!$I$9</f>
        <v>26</v>
      </c>
      <c r="AA115" s="3">
        <f>N115-Conf_Avg!$K$9</f>
        <v>10</v>
      </c>
      <c r="AB115" s="3">
        <f>O115-Conf_Avg!$M$9</f>
        <v>147</v>
      </c>
      <c r="AC115" s="3">
        <f>P115-Conf_Avg!$N$9</f>
        <v>50</v>
      </c>
      <c r="AD115" s="3">
        <f>Q115-Conf_Avg!$O$9</f>
        <v>-97</v>
      </c>
      <c r="AE115" s="3">
        <f>R115-Conf_Avg!$Q$9</f>
        <v>-1.9</v>
      </c>
      <c r="AF115" s="3">
        <f>S115-Conf_Avg!$R$9</f>
        <v>2</v>
      </c>
    </row>
    <row r="116" spans="1:32" x14ac:dyDescent="0.2">
      <c r="A116">
        <v>2018</v>
      </c>
      <c r="B116" t="s">
        <v>715</v>
      </c>
      <c r="D116" t="s">
        <v>84</v>
      </c>
      <c r="E116" t="s">
        <v>418</v>
      </c>
      <c r="F116">
        <v>9</v>
      </c>
      <c r="G116">
        <v>112</v>
      </c>
      <c r="H116">
        <v>194</v>
      </c>
      <c r="I116" s="6">
        <f t="shared" si="6"/>
        <v>57.731958762886592</v>
      </c>
      <c r="J116">
        <v>1311</v>
      </c>
      <c r="K116" s="3">
        <f t="shared" si="7"/>
        <v>6.7577319587628866</v>
      </c>
      <c r="L116">
        <v>6.6</v>
      </c>
      <c r="M116">
        <v>7</v>
      </c>
      <c r="N116">
        <v>4</v>
      </c>
      <c r="O116" s="4">
        <v>122.3</v>
      </c>
      <c r="P116">
        <v>50</v>
      </c>
      <c r="Q116">
        <v>68</v>
      </c>
      <c r="R116" s="3">
        <v>1.4</v>
      </c>
      <c r="S116">
        <v>0</v>
      </c>
      <c r="T116" s="3">
        <f>G116-Conf_Avg!$C$9</f>
        <v>112</v>
      </c>
      <c r="U116" s="3" t="e">
        <f>H116-Conf_Avg!#REF!</f>
        <v>#REF!</v>
      </c>
      <c r="V116" s="3">
        <f>I116-Conf_Avg!$D$9</f>
        <v>57.731958762886592</v>
      </c>
      <c r="W116" s="3">
        <f>J116-Conf_Avg!$F$9</f>
        <v>1311</v>
      </c>
      <c r="X116" s="3">
        <f>K116-Conf_Avg!$G$9</f>
        <v>6.7577319587628866</v>
      </c>
      <c r="Y116" s="3">
        <f>L116-Conf_Avg!$H$9</f>
        <v>6.6</v>
      </c>
      <c r="Z116" s="3">
        <f>M116-Conf_Avg!$I$9</f>
        <v>7</v>
      </c>
      <c r="AA116" s="3">
        <f>N116-Conf_Avg!$K$9</f>
        <v>4</v>
      </c>
      <c r="AB116" s="3">
        <f>O116-Conf_Avg!$M$9</f>
        <v>122.3</v>
      </c>
      <c r="AC116" s="3">
        <f>P116-Conf_Avg!$N$9</f>
        <v>50</v>
      </c>
      <c r="AD116" s="3">
        <f>Q116-Conf_Avg!$O$9</f>
        <v>68</v>
      </c>
      <c r="AE116" s="3">
        <f>R116-Conf_Avg!$Q$9</f>
        <v>1.4</v>
      </c>
      <c r="AF116" s="3">
        <f>S116-Conf_Avg!$R$9</f>
        <v>0</v>
      </c>
    </row>
    <row r="117" spans="1:32" x14ac:dyDescent="0.2">
      <c r="A117">
        <v>2019</v>
      </c>
      <c r="B117" t="s">
        <v>715</v>
      </c>
      <c r="D117" t="s">
        <v>84</v>
      </c>
      <c r="E117" t="s">
        <v>418</v>
      </c>
      <c r="F117">
        <v>11</v>
      </c>
      <c r="G117">
        <v>216</v>
      </c>
      <c r="H117">
        <v>362</v>
      </c>
      <c r="I117" s="6">
        <f t="shared" si="6"/>
        <v>59.668508287292823</v>
      </c>
      <c r="J117">
        <v>2701</v>
      </c>
      <c r="K117" s="3">
        <f t="shared" si="7"/>
        <v>7.4613259668508292</v>
      </c>
      <c r="L117">
        <v>7.1</v>
      </c>
      <c r="M117">
        <v>21</v>
      </c>
      <c r="N117">
        <v>12</v>
      </c>
      <c r="O117" s="4">
        <v>134.9</v>
      </c>
      <c r="P117">
        <v>118</v>
      </c>
      <c r="Q117">
        <v>198</v>
      </c>
      <c r="R117" s="3">
        <v>1.7</v>
      </c>
      <c r="S117">
        <v>4</v>
      </c>
      <c r="T117" s="3">
        <f>G117-Conf_Avg!$C$9</f>
        <v>216</v>
      </c>
      <c r="U117" s="3" t="e">
        <f>H117-Conf_Avg!#REF!</f>
        <v>#REF!</v>
      </c>
      <c r="V117" s="3">
        <f>I117-Conf_Avg!$D$9</f>
        <v>59.668508287292823</v>
      </c>
      <c r="W117" s="3">
        <f>J117-Conf_Avg!$F$9</f>
        <v>2701</v>
      </c>
      <c r="X117" s="3">
        <f>K117-Conf_Avg!$G$9</f>
        <v>7.4613259668508292</v>
      </c>
      <c r="Y117" s="3">
        <f>L117-Conf_Avg!$H$9</f>
        <v>7.1</v>
      </c>
      <c r="Z117" s="3">
        <f>M117-Conf_Avg!$I$9</f>
        <v>21</v>
      </c>
      <c r="AA117" s="3">
        <f>N117-Conf_Avg!$K$9</f>
        <v>12</v>
      </c>
      <c r="AB117" s="3">
        <f>O117-Conf_Avg!$M$9</f>
        <v>134.9</v>
      </c>
      <c r="AC117" s="3">
        <f>P117-Conf_Avg!$N$9</f>
        <v>118</v>
      </c>
      <c r="AD117" s="3">
        <f>Q117-Conf_Avg!$O$9</f>
        <v>198</v>
      </c>
      <c r="AE117" s="3">
        <f>R117-Conf_Avg!$Q$9</f>
        <v>1.7</v>
      </c>
      <c r="AF117" s="3">
        <f>S117-Conf_Avg!$R$9</f>
        <v>4</v>
      </c>
    </row>
    <row r="118" spans="1:32" x14ac:dyDescent="0.2">
      <c r="A118">
        <v>2014</v>
      </c>
      <c r="B118" t="s">
        <v>450</v>
      </c>
      <c r="D118" t="s">
        <v>41</v>
      </c>
      <c r="E118" t="s">
        <v>418</v>
      </c>
      <c r="F118">
        <v>13</v>
      </c>
      <c r="G118">
        <v>315</v>
      </c>
      <c r="H118">
        <v>452</v>
      </c>
      <c r="I118" s="6">
        <f t="shared" si="6"/>
        <v>69.690265486725664</v>
      </c>
      <c r="J118">
        <v>3826</v>
      </c>
      <c r="K118" s="3">
        <f t="shared" si="7"/>
        <v>8.4646017699115053</v>
      </c>
      <c r="L118">
        <v>9.6999999999999993</v>
      </c>
      <c r="M118">
        <v>39</v>
      </c>
      <c r="N118">
        <v>5</v>
      </c>
      <c r="O118" s="4">
        <v>167.1</v>
      </c>
      <c r="P118">
        <v>55</v>
      </c>
      <c r="Q118">
        <v>-152</v>
      </c>
      <c r="R118" s="3">
        <v>-2.8</v>
      </c>
      <c r="S118">
        <v>2</v>
      </c>
      <c r="T118" s="3">
        <f>G118-Conf_Avg!$C$9</f>
        <v>315</v>
      </c>
      <c r="U118" s="3" t="e">
        <f>H118-Conf_Avg!#REF!</f>
        <v>#REF!</v>
      </c>
      <c r="V118" s="3">
        <f>I118-Conf_Avg!$D$9</f>
        <v>69.690265486725664</v>
      </c>
      <c r="W118" s="3">
        <f>J118-Conf_Avg!$F$9</f>
        <v>3826</v>
      </c>
      <c r="X118" s="3">
        <f>K118-Conf_Avg!$G$9</f>
        <v>8.4646017699115053</v>
      </c>
      <c r="Y118" s="3">
        <f>L118-Conf_Avg!$H$9</f>
        <v>9.6999999999999993</v>
      </c>
      <c r="Z118" s="3">
        <f>M118-Conf_Avg!$I$9</f>
        <v>39</v>
      </c>
      <c r="AA118" s="3">
        <f>N118-Conf_Avg!$K$9</f>
        <v>5</v>
      </c>
      <c r="AB118" s="3">
        <f>O118-Conf_Avg!$M$9</f>
        <v>167.1</v>
      </c>
      <c r="AC118" s="3">
        <f>P118-Conf_Avg!$N$9</f>
        <v>55</v>
      </c>
      <c r="AD118" s="3">
        <f>Q118-Conf_Avg!$O$9</f>
        <v>-152</v>
      </c>
      <c r="AE118" s="3">
        <f>R118-Conf_Avg!$Q$9</f>
        <v>-2.8</v>
      </c>
      <c r="AF118" s="3">
        <f>S118-Conf_Avg!$R$9</f>
        <v>2</v>
      </c>
    </row>
    <row r="119" spans="1:32" x14ac:dyDescent="0.2">
      <c r="A119">
        <v>2015</v>
      </c>
      <c r="B119" t="s">
        <v>450</v>
      </c>
      <c r="D119" t="s">
        <v>41</v>
      </c>
      <c r="E119" t="s">
        <v>418</v>
      </c>
      <c r="F119">
        <v>14</v>
      </c>
      <c r="G119">
        <v>298</v>
      </c>
      <c r="H119">
        <v>446</v>
      </c>
      <c r="I119" s="6">
        <f t="shared" si="6"/>
        <v>66.816143497757849</v>
      </c>
      <c r="J119">
        <v>3536</v>
      </c>
      <c r="K119" s="3">
        <f t="shared" si="7"/>
        <v>7.928251121076233</v>
      </c>
      <c r="L119">
        <v>8.5</v>
      </c>
      <c r="M119">
        <v>29</v>
      </c>
      <c r="N119">
        <v>7</v>
      </c>
      <c r="O119" s="4">
        <v>151.69999999999999</v>
      </c>
      <c r="P119">
        <v>61</v>
      </c>
      <c r="Q119">
        <v>-149</v>
      </c>
      <c r="R119" s="3">
        <v>-2.4</v>
      </c>
      <c r="S119">
        <v>4</v>
      </c>
      <c r="T119" s="3">
        <f>G119-Conf_Avg!$C$9</f>
        <v>298</v>
      </c>
      <c r="U119" s="3" t="e">
        <f>H119-Conf_Avg!#REF!</f>
        <v>#REF!</v>
      </c>
      <c r="V119" s="3">
        <f>I119-Conf_Avg!$D$9</f>
        <v>66.816143497757849</v>
      </c>
      <c r="W119" s="3">
        <f>J119-Conf_Avg!$F$9</f>
        <v>3536</v>
      </c>
      <c r="X119" s="3">
        <f>K119-Conf_Avg!$G$9</f>
        <v>7.928251121076233</v>
      </c>
      <c r="Y119" s="3">
        <f>L119-Conf_Avg!$H$9</f>
        <v>8.5</v>
      </c>
      <c r="Z119" s="3">
        <f>M119-Conf_Avg!$I$9</f>
        <v>29</v>
      </c>
      <c r="AA119" s="3">
        <f>N119-Conf_Avg!$K$9</f>
        <v>7</v>
      </c>
      <c r="AB119" s="3">
        <f>O119-Conf_Avg!$M$9</f>
        <v>151.69999999999999</v>
      </c>
      <c r="AC119" s="3">
        <f>P119-Conf_Avg!$N$9</f>
        <v>61</v>
      </c>
      <c r="AD119" s="3">
        <f>Q119-Conf_Avg!$O$9</f>
        <v>-149</v>
      </c>
      <c r="AE119" s="3">
        <f>R119-Conf_Avg!$Q$9</f>
        <v>-2.4</v>
      </c>
      <c r="AF119" s="3">
        <f>S119-Conf_Avg!$R$9</f>
        <v>4</v>
      </c>
    </row>
    <row r="120" spans="1:32" x14ac:dyDescent="0.2">
      <c r="A120">
        <v>2016</v>
      </c>
      <c r="B120" t="s">
        <v>481</v>
      </c>
      <c r="D120" t="s">
        <v>41</v>
      </c>
      <c r="E120" t="s">
        <v>418</v>
      </c>
      <c r="F120">
        <v>13</v>
      </c>
      <c r="G120">
        <v>246</v>
      </c>
      <c r="H120">
        <v>366</v>
      </c>
      <c r="I120" s="6">
        <f t="shared" si="6"/>
        <v>67.213114754098356</v>
      </c>
      <c r="J120">
        <v>3086</v>
      </c>
      <c r="K120" s="3">
        <f t="shared" si="7"/>
        <v>8.4316939890710376</v>
      </c>
      <c r="L120">
        <v>9</v>
      </c>
      <c r="M120">
        <v>31</v>
      </c>
      <c r="N120">
        <v>9</v>
      </c>
      <c r="O120" s="4">
        <v>161.1</v>
      </c>
      <c r="P120">
        <v>62</v>
      </c>
      <c r="Q120">
        <v>250</v>
      </c>
      <c r="R120" s="3">
        <v>4</v>
      </c>
      <c r="S120">
        <v>2</v>
      </c>
      <c r="T120" s="3">
        <f>G120-Conf_Avg!$C$9</f>
        <v>246</v>
      </c>
      <c r="U120" s="3" t="e">
        <f>H120-Conf_Avg!#REF!</f>
        <v>#REF!</v>
      </c>
      <c r="V120" s="3">
        <f>I120-Conf_Avg!$D$9</f>
        <v>67.213114754098356</v>
      </c>
      <c r="W120" s="3">
        <f>J120-Conf_Avg!$F$9</f>
        <v>3086</v>
      </c>
      <c r="X120" s="3">
        <f>K120-Conf_Avg!$G$9</f>
        <v>8.4316939890710376</v>
      </c>
      <c r="Y120" s="3">
        <f>L120-Conf_Avg!$H$9</f>
        <v>9</v>
      </c>
      <c r="Z120" s="3">
        <f>M120-Conf_Avg!$I$9</f>
        <v>31</v>
      </c>
      <c r="AA120" s="3">
        <f>N120-Conf_Avg!$K$9</f>
        <v>9</v>
      </c>
      <c r="AB120" s="3">
        <f>O120-Conf_Avg!$M$9</f>
        <v>161.1</v>
      </c>
      <c r="AC120" s="3">
        <f>P120-Conf_Avg!$N$9</f>
        <v>62</v>
      </c>
      <c r="AD120" s="3">
        <f>Q120-Conf_Avg!$O$9</f>
        <v>250</v>
      </c>
      <c r="AE120" s="3">
        <f>R120-Conf_Avg!$Q$9</f>
        <v>4</v>
      </c>
      <c r="AF120" s="3">
        <f>S120-Conf_Avg!$R$9</f>
        <v>2</v>
      </c>
    </row>
    <row r="121" spans="1:32" x14ac:dyDescent="0.2">
      <c r="A121">
        <v>2017</v>
      </c>
      <c r="B121" t="s">
        <v>481</v>
      </c>
      <c r="D121" t="s">
        <v>41</v>
      </c>
      <c r="E121" t="s">
        <v>418</v>
      </c>
      <c r="F121">
        <v>14</v>
      </c>
      <c r="G121">
        <v>303</v>
      </c>
      <c r="H121">
        <v>480</v>
      </c>
      <c r="I121" s="6">
        <f t="shared" si="6"/>
        <v>63.125</v>
      </c>
      <c r="J121">
        <v>4143</v>
      </c>
      <c r="K121" s="3">
        <f t="shared" si="7"/>
        <v>8.6312499999999996</v>
      </c>
      <c r="L121">
        <v>8.5</v>
      </c>
      <c r="M121">
        <v>26</v>
      </c>
      <c r="N121">
        <v>13</v>
      </c>
      <c r="O121" s="4">
        <v>148.1</v>
      </c>
      <c r="P121">
        <v>75</v>
      </c>
      <c r="Q121">
        <v>82</v>
      </c>
      <c r="R121" s="3">
        <v>1.1000000000000001</v>
      </c>
      <c r="S121">
        <v>5</v>
      </c>
      <c r="T121" s="3">
        <f>G121-Conf_Avg!$C$9</f>
        <v>303</v>
      </c>
      <c r="U121" s="3" t="e">
        <f>H121-Conf_Avg!#REF!</f>
        <v>#REF!</v>
      </c>
      <c r="V121" s="3">
        <f>I121-Conf_Avg!$D$9</f>
        <v>63.125</v>
      </c>
      <c r="W121" s="3">
        <f>J121-Conf_Avg!$F$9</f>
        <v>4143</v>
      </c>
      <c r="X121" s="3">
        <f>K121-Conf_Avg!$G$9</f>
        <v>8.6312499999999996</v>
      </c>
      <c r="Y121" s="3">
        <f>L121-Conf_Avg!$H$9</f>
        <v>8.5</v>
      </c>
      <c r="Z121" s="3">
        <f>M121-Conf_Avg!$I$9</f>
        <v>26</v>
      </c>
      <c r="AA121" s="3">
        <f>N121-Conf_Avg!$K$9</f>
        <v>13</v>
      </c>
      <c r="AB121" s="3">
        <f>O121-Conf_Avg!$M$9</f>
        <v>148.1</v>
      </c>
      <c r="AC121" s="3">
        <f>P121-Conf_Avg!$N$9</f>
        <v>75</v>
      </c>
      <c r="AD121" s="3">
        <f>Q121-Conf_Avg!$O$9</f>
        <v>82</v>
      </c>
      <c r="AE121" s="3">
        <f>R121-Conf_Avg!$Q$9</f>
        <v>1.1000000000000001</v>
      </c>
      <c r="AF121" s="3">
        <f>S121-Conf_Avg!$R$9</f>
        <v>5</v>
      </c>
    </row>
    <row r="122" spans="1:32" x14ac:dyDescent="0.2">
      <c r="A122">
        <v>2018</v>
      </c>
      <c r="B122" t="s">
        <v>743</v>
      </c>
      <c r="D122" t="s">
        <v>41</v>
      </c>
      <c r="E122" t="s">
        <v>418</v>
      </c>
      <c r="F122">
        <v>11</v>
      </c>
      <c r="G122">
        <v>216</v>
      </c>
      <c r="H122">
        <v>363</v>
      </c>
      <c r="I122" s="6">
        <f t="shared" si="6"/>
        <v>59.504132231404959</v>
      </c>
      <c r="J122">
        <v>2672</v>
      </c>
      <c r="K122" s="3">
        <f t="shared" si="7"/>
        <v>7.3608815426997243</v>
      </c>
      <c r="L122">
        <v>6.9</v>
      </c>
      <c r="M122">
        <v>14</v>
      </c>
      <c r="N122">
        <v>10</v>
      </c>
      <c r="O122" s="4">
        <v>128.6</v>
      </c>
      <c r="P122">
        <v>45</v>
      </c>
      <c r="Q122">
        <v>-149</v>
      </c>
      <c r="R122" s="3">
        <v>-3.3</v>
      </c>
      <c r="S122">
        <v>0</v>
      </c>
      <c r="T122" s="3">
        <f>G122-Conf_Avg!$C$9</f>
        <v>216</v>
      </c>
      <c r="U122" s="3" t="e">
        <f>H122-Conf_Avg!#REF!</f>
        <v>#REF!</v>
      </c>
      <c r="V122" s="3">
        <f>I122-Conf_Avg!$D$9</f>
        <v>59.504132231404959</v>
      </c>
      <c r="W122" s="3">
        <f>J122-Conf_Avg!$F$9</f>
        <v>2672</v>
      </c>
      <c r="X122" s="3">
        <f>K122-Conf_Avg!$G$9</f>
        <v>7.3608815426997243</v>
      </c>
      <c r="Y122" s="3">
        <f>L122-Conf_Avg!$H$9</f>
        <v>6.9</v>
      </c>
      <c r="Z122" s="3">
        <f>M122-Conf_Avg!$I$9</f>
        <v>14</v>
      </c>
      <c r="AA122" s="3">
        <f>N122-Conf_Avg!$K$9</f>
        <v>10</v>
      </c>
      <c r="AB122" s="3">
        <f>O122-Conf_Avg!$M$9</f>
        <v>128.6</v>
      </c>
      <c r="AC122" s="3">
        <f>P122-Conf_Avg!$N$9</f>
        <v>45</v>
      </c>
      <c r="AD122" s="3">
        <f>Q122-Conf_Avg!$O$9</f>
        <v>-149</v>
      </c>
      <c r="AE122" s="3">
        <f>R122-Conf_Avg!$Q$9</f>
        <v>-3.3</v>
      </c>
      <c r="AF122" s="3">
        <f>S122-Conf_Avg!$R$9</f>
        <v>0</v>
      </c>
    </row>
    <row r="123" spans="1:32" x14ac:dyDescent="0.2">
      <c r="A123">
        <v>2019</v>
      </c>
      <c r="B123" t="s">
        <v>564</v>
      </c>
      <c r="D123" t="s">
        <v>41</v>
      </c>
      <c r="E123" t="s">
        <v>418</v>
      </c>
      <c r="F123">
        <v>12</v>
      </c>
      <c r="G123">
        <v>282</v>
      </c>
      <c r="H123">
        <v>392</v>
      </c>
      <c r="I123" s="6">
        <f t="shared" si="6"/>
        <v>71.938775510204081</v>
      </c>
      <c r="J123">
        <v>3502</v>
      </c>
      <c r="K123" s="3">
        <f t="shared" si="7"/>
        <v>8.933673469387756</v>
      </c>
      <c r="L123">
        <v>9.4</v>
      </c>
      <c r="M123">
        <v>30</v>
      </c>
      <c r="N123">
        <v>9</v>
      </c>
      <c r="O123" s="4">
        <v>167.6</v>
      </c>
      <c r="P123">
        <v>45</v>
      </c>
      <c r="Q123">
        <v>-57</v>
      </c>
      <c r="R123" s="3">
        <v>-1.3</v>
      </c>
      <c r="S123">
        <v>0</v>
      </c>
      <c r="T123" s="3">
        <f>G123-Conf_Avg!$C$9</f>
        <v>282</v>
      </c>
      <c r="U123" s="3" t="e">
        <f>H123-Conf_Avg!#REF!</f>
        <v>#REF!</v>
      </c>
      <c r="V123" s="3">
        <f>I123-Conf_Avg!$D$9</f>
        <v>71.938775510204081</v>
      </c>
      <c r="W123" s="3">
        <f>J123-Conf_Avg!$F$9</f>
        <v>3502</v>
      </c>
      <c r="X123" s="3">
        <f>K123-Conf_Avg!$G$9</f>
        <v>8.933673469387756</v>
      </c>
      <c r="Y123" s="3">
        <f>L123-Conf_Avg!$H$9</f>
        <v>9.4</v>
      </c>
      <c r="Z123" s="3">
        <f>M123-Conf_Avg!$I$9</f>
        <v>30</v>
      </c>
      <c r="AA123" s="3">
        <f>N123-Conf_Avg!$K$9</f>
        <v>9</v>
      </c>
      <c r="AB123" s="3">
        <f>O123-Conf_Avg!$M$9</f>
        <v>167.6</v>
      </c>
      <c r="AC123" s="3">
        <f>P123-Conf_Avg!$N$9</f>
        <v>45</v>
      </c>
      <c r="AD123" s="3">
        <f>Q123-Conf_Avg!$O$9</f>
        <v>-57</v>
      </c>
      <c r="AE123" s="3">
        <f>R123-Conf_Avg!$Q$9</f>
        <v>-1.3</v>
      </c>
      <c r="AF123" s="3">
        <f>S123-Conf_Avg!$R$9</f>
        <v>0</v>
      </c>
    </row>
    <row r="124" spans="1:32" x14ac:dyDescent="0.2">
      <c r="A124">
        <v>2020</v>
      </c>
      <c r="B124" t="s">
        <v>564</v>
      </c>
      <c r="D124" t="s">
        <v>41</v>
      </c>
      <c r="E124" t="s">
        <v>418</v>
      </c>
      <c r="F124">
        <v>6</v>
      </c>
      <c r="G124">
        <v>177</v>
      </c>
      <c r="H124">
        <v>264</v>
      </c>
      <c r="I124" s="6">
        <f t="shared" si="6"/>
        <v>67.045454545454547</v>
      </c>
      <c r="J124">
        <v>1921</v>
      </c>
      <c r="K124" s="3">
        <f t="shared" si="7"/>
        <v>7.2765151515151514</v>
      </c>
      <c r="L124">
        <v>7.4</v>
      </c>
      <c r="M124">
        <v>17</v>
      </c>
      <c r="N124">
        <v>7</v>
      </c>
      <c r="O124" s="4">
        <v>144.1</v>
      </c>
      <c r="P124">
        <v>23</v>
      </c>
      <c r="Q124">
        <v>-57</v>
      </c>
      <c r="R124" s="3">
        <f>Q124/P124</f>
        <v>-2.4782608695652173</v>
      </c>
      <c r="S124">
        <v>0</v>
      </c>
      <c r="T124" s="3">
        <f>G124-Conf_Avg!$C$9</f>
        <v>177</v>
      </c>
      <c r="U124" s="3" t="e">
        <f>H124-Conf_Avg!#REF!</f>
        <v>#REF!</v>
      </c>
      <c r="V124" s="3">
        <f>I124-Conf_Avg!$D$9</f>
        <v>67.045454545454547</v>
      </c>
      <c r="W124" s="3">
        <f>J124-Conf_Avg!$F$9</f>
        <v>1921</v>
      </c>
      <c r="X124" s="3">
        <f>K124-Conf_Avg!$G$9</f>
        <v>7.2765151515151514</v>
      </c>
      <c r="Y124" s="3">
        <f>L124-Conf_Avg!$H$9</f>
        <v>7.4</v>
      </c>
      <c r="Z124" s="3">
        <f>M124-Conf_Avg!$I$9</f>
        <v>17</v>
      </c>
      <c r="AA124" s="3">
        <f>N124-Conf_Avg!$K$9</f>
        <v>7</v>
      </c>
      <c r="AB124" s="3">
        <f>O124-Conf_Avg!$M$9</f>
        <v>144.1</v>
      </c>
      <c r="AC124" s="3">
        <f>P124-Conf_Avg!$N$9</f>
        <v>23</v>
      </c>
      <c r="AD124" s="3">
        <f>Q124-Conf_Avg!$O$9</f>
        <v>-57</v>
      </c>
      <c r="AE124" s="3">
        <f>R124-Conf_Avg!$Q$9</f>
        <v>-2.4782608695652173</v>
      </c>
      <c r="AF124" s="3">
        <f>S124-Conf_Avg!$R$9</f>
        <v>0</v>
      </c>
    </row>
    <row r="125" spans="1:32" x14ac:dyDescent="0.2">
      <c r="A125">
        <v>2014</v>
      </c>
      <c r="B125" t="s">
        <v>874</v>
      </c>
      <c r="D125" t="s">
        <v>49</v>
      </c>
      <c r="E125" t="s">
        <v>418</v>
      </c>
      <c r="F125">
        <v>13</v>
      </c>
      <c r="G125">
        <v>190</v>
      </c>
      <c r="H125">
        <v>313</v>
      </c>
      <c r="I125" s="6">
        <f t="shared" si="6"/>
        <v>60.70287539936102</v>
      </c>
      <c r="J125">
        <v>2170</v>
      </c>
      <c r="K125" s="3">
        <f t="shared" si="7"/>
        <v>6.9329073482428116</v>
      </c>
      <c r="L125">
        <v>7.4</v>
      </c>
      <c r="M125">
        <v>18</v>
      </c>
      <c r="N125">
        <v>5</v>
      </c>
      <c r="O125" s="4">
        <v>134.69999999999999</v>
      </c>
      <c r="P125">
        <v>114</v>
      </c>
      <c r="Q125">
        <v>309</v>
      </c>
      <c r="R125" s="3">
        <v>2.7</v>
      </c>
      <c r="S125">
        <v>5</v>
      </c>
      <c r="T125" s="3">
        <f>G125-Conf_Avg!$C$9</f>
        <v>190</v>
      </c>
      <c r="U125" s="3" t="e">
        <f>H125-Conf_Avg!#REF!</f>
        <v>#REF!</v>
      </c>
      <c r="V125" s="3">
        <f>I125-Conf_Avg!$D$9</f>
        <v>60.70287539936102</v>
      </c>
      <c r="W125" s="3">
        <f>J125-Conf_Avg!$F$9</f>
        <v>2170</v>
      </c>
      <c r="X125" s="3">
        <f>K125-Conf_Avg!$G$9</f>
        <v>6.9329073482428116</v>
      </c>
      <c r="Y125" s="3">
        <f>L125-Conf_Avg!$H$9</f>
        <v>7.4</v>
      </c>
      <c r="Z125" s="3">
        <f>M125-Conf_Avg!$I$9</f>
        <v>18</v>
      </c>
      <c r="AA125" s="3">
        <f>N125-Conf_Avg!$K$9</f>
        <v>5</v>
      </c>
      <c r="AB125" s="3">
        <f>O125-Conf_Avg!$M$9</f>
        <v>134.69999999999999</v>
      </c>
      <c r="AC125" s="3">
        <f>P125-Conf_Avg!$N$9</f>
        <v>114</v>
      </c>
      <c r="AD125" s="3">
        <f>Q125-Conf_Avg!$O$9</f>
        <v>309</v>
      </c>
      <c r="AE125" s="3">
        <f>R125-Conf_Avg!$Q$9</f>
        <v>2.7</v>
      </c>
      <c r="AF125" s="3">
        <f>S125-Conf_Avg!$R$9</f>
        <v>5</v>
      </c>
    </row>
    <row r="126" spans="1:32" x14ac:dyDescent="0.2">
      <c r="A126">
        <v>2015</v>
      </c>
      <c r="B126" t="s">
        <v>874</v>
      </c>
      <c r="D126" t="s">
        <v>49</v>
      </c>
      <c r="E126" t="s">
        <v>418</v>
      </c>
      <c r="F126">
        <v>12</v>
      </c>
      <c r="G126">
        <v>195</v>
      </c>
      <c r="H126">
        <v>314</v>
      </c>
      <c r="I126" s="6">
        <f t="shared" si="6"/>
        <v>62.101910828025474</v>
      </c>
      <c r="J126">
        <v>2093</v>
      </c>
      <c r="K126" s="3">
        <f t="shared" si="7"/>
        <v>6.6656050955414017</v>
      </c>
      <c r="L126">
        <v>6.1</v>
      </c>
      <c r="M126">
        <v>13</v>
      </c>
      <c r="N126">
        <v>10</v>
      </c>
      <c r="O126" s="4">
        <v>125.4</v>
      </c>
      <c r="P126">
        <v>141</v>
      </c>
      <c r="Q126">
        <v>491</v>
      </c>
      <c r="R126" s="3">
        <v>3.5</v>
      </c>
      <c r="S126">
        <v>7</v>
      </c>
      <c r="T126" s="3">
        <f>G126-Conf_Avg!$C$9</f>
        <v>195</v>
      </c>
      <c r="U126" s="3" t="e">
        <f>H126-Conf_Avg!#REF!</f>
        <v>#REF!</v>
      </c>
      <c r="V126" s="3">
        <f>I126-Conf_Avg!$D$9</f>
        <v>62.101910828025474</v>
      </c>
      <c r="W126" s="3">
        <f>J126-Conf_Avg!$F$9</f>
        <v>2093</v>
      </c>
      <c r="X126" s="3">
        <f>K126-Conf_Avg!$G$9</f>
        <v>6.6656050955414017</v>
      </c>
      <c r="Y126" s="3">
        <f>L126-Conf_Avg!$H$9</f>
        <v>6.1</v>
      </c>
      <c r="Z126" s="3">
        <f>M126-Conf_Avg!$I$9</f>
        <v>13</v>
      </c>
      <c r="AA126" s="3">
        <f>N126-Conf_Avg!$K$9</f>
        <v>10</v>
      </c>
      <c r="AB126" s="3">
        <f>O126-Conf_Avg!$M$9</f>
        <v>125.4</v>
      </c>
      <c r="AC126" s="3">
        <f>P126-Conf_Avg!$N$9</f>
        <v>141</v>
      </c>
      <c r="AD126" s="3">
        <f>Q126-Conf_Avg!$O$9</f>
        <v>491</v>
      </c>
      <c r="AE126" s="3">
        <f>R126-Conf_Avg!$Q$9</f>
        <v>3.5</v>
      </c>
      <c r="AF126" s="3">
        <f>S126-Conf_Avg!$R$9</f>
        <v>7</v>
      </c>
    </row>
    <row r="127" spans="1:32" x14ac:dyDescent="0.2">
      <c r="A127">
        <v>2016</v>
      </c>
      <c r="B127" t="s">
        <v>850</v>
      </c>
      <c r="D127" t="s">
        <v>49</v>
      </c>
      <c r="E127" t="s">
        <v>418</v>
      </c>
      <c r="F127">
        <v>13</v>
      </c>
      <c r="G127">
        <v>207</v>
      </c>
      <c r="H127">
        <v>390</v>
      </c>
      <c r="I127" s="6">
        <f t="shared" si="6"/>
        <v>53.07692307692308</v>
      </c>
      <c r="J127">
        <v>2757</v>
      </c>
      <c r="K127" s="3">
        <f t="shared" si="7"/>
        <v>7.069230769230769</v>
      </c>
      <c r="L127">
        <v>6.9</v>
      </c>
      <c r="M127">
        <v>15</v>
      </c>
      <c r="N127">
        <v>8</v>
      </c>
      <c r="O127" s="4">
        <v>121</v>
      </c>
      <c r="P127">
        <v>111</v>
      </c>
      <c r="Q127">
        <v>235</v>
      </c>
      <c r="R127" s="3">
        <v>2.1</v>
      </c>
      <c r="S127">
        <v>5</v>
      </c>
      <c r="T127" s="3">
        <f>G127-Conf_Avg!$C$9</f>
        <v>207</v>
      </c>
      <c r="U127" s="3" t="e">
        <f>H127-Conf_Avg!#REF!</f>
        <v>#REF!</v>
      </c>
      <c r="V127" s="3">
        <f>I127-Conf_Avg!$D$9</f>
        <v>53.07692307692308</v>
      </c>
      <c r="W127" s="3">
        <f>J127-Conf_Avg!$F$9</f>
        <v>2757</v>
      </c>
      <c r="X127" s="3">
        <f>K127-Conf_Avg!$G$9</f>
        <v>7.069230769230769</v>
      </c>
      <c r="Y127" s="3">
        <f>L127-Conf_Avg!$H$9</f>
        <v>6.9</v>
      </c>
      <c r="Z127" s="3">
        <f>M127-Conf_Avg!$I$9</f>
        <v>15</v>
      </c>
      <c r="AA127" s="3">
        <f>N127-Conf_Avg!$K$9</f>
        <v>8</v>
      </c>
      <c r="AB127" s="3">
        <f>O127-Conf_Avg!$M$9</f>
        <v>121</v>
      </c>
      <c r="AC127" s="3">
        <f>P127-Conf_Avg!$N$9</f>
        <v>111</v>
      </c>
      <c r="AD127" s="3">
        <f>Q127-Conf_Avg!$O$9</f>
        <v>235</v>
      </c>
      <c r="AE127" s="3">
        <f>R127-Conf_Avg!$Q$9</f>
        <v>2.1</v>
      </c>
      <c r="AF127" s="3">
        <f>S127-Conf_Avg!$R$9</f>
        <v>5</v>
      </c>
    </row>
    <row r="128" spans="1:32" x14ac:dyDescent="0.2">
      <c r="A128">
        <v>2017</v>
      </c>
      <c r="B128" t="s">
        <v>676</v>
      </c>
      <c r="D128" t="s">
        <v>49</v>
      </c>
      <c r="E128" t="s">
        <v>418</v>
      </c>
      <c r="F128">
        <v>10</v>
      </c>
      <c r="G128">
        <v>199</v>
      </c>
      <c r="H128">
        <v>312</v>
      </c>
      <c r="I128" s="6">
        <f t="shared" si="6"/>
        <v>63.782051282051277</v>
      </c>
      <c r="J128">
        <v>2411</v>
      </c>
      <c r="K128" s="3">
        <f t="shared" si="7"/>
        <v>7.7275641025641022</v>
      </c>
      <c r="L128">
        <v>7.2</v>
      </c>
      <c r="M128">
        <v>15</v>
      </c>
      <c r="N128">
        <v>10</v>
      </c>
      <c r="O128" s="4">
        <v>138.1</v>
      </c>
      <c r="P128">
        <v>168</v>
      </c>
      <c r="Q128">
        <v>537</v>
      </c>
      <c r="R128" s="3">
        <v>3.2</v>
      </c>
      <c r="S128">
        <v>6</v>
      </c>
      <c r="T128" s="3">
        <f>G128-Conf_Avg!$C$9</f>
        <v>199</v>
      </c>
      <c r="U128" s="3" t="e">
        <f>H128-Conf_Avg!#REF!</f>
        <v>#REF!</v>
      </c>
      <c r="V128" s="3">
        <f>I128-Conf_Avg!$D$9</f>
        <v>63.782051282051277</v>
      </c>
      <c r="W128" s="3">
        <f>J128-Conf_Avg!$F$9</f>
        <v>2411</v>
      </c>
      <c r="X128" s="3">
        <f>K128-Conf_Avg!$G$9</f>
        <v>7.7275641025641022</v>
      </c>
      <c r="Y128" s="3">
        <f>L128-Conf_Avg!$H$9</f>
        <v>7.2</v>
      </c>
      <c r="Z128" s="3">
        <f>M128-Conf_Avg!$I$9</f>
        <v>15</v>
      </c>
      <c r="AA128" s="3">
        <f>N128-Conf_Avg!$K$9</f>
        <v>10</v>
      </c>
      <c r="AB128" s="3">
        <f>O128-Conf_Avg!$M$9</f>
        <v>138.1</v>
      </c>
      <c r="AC128" s="3">
        <f>P128-Conf_Avg!$N$9</f>
        <v>168</v>
      </c>
      <c r="AD128" s="3">
        <f>Q128-Conf_Avg!$O$9</f>
        <v>537</v>
      </c>
      <c r="AE128" s="3">
        <f>R128-Conf_Avg!$Q$9</f>
        <v>3.2</v>
      </c>
      <c r="AF128" s="3">
        <f>S128-Conf_Avg!$R$9</f>
        <v>6</v>
      </c>
    </row>
    <row r="129" spans="1:32" x14ac:dyDescent="0.2">
      <c r="A129">
        <v>2019</v>
      </c>
      <c r="B129" t="s">
        <v>676</v>
      </c>
      <c r="D129" t="s">
        <v>49</v>
      </c>
      <c r="E129" t="s">
        <v>418</v>
      </c>
      <c r="F129">
        <v>14</v>
      </c>
      <c r="G129">
        <v>220</v>
      </c>
      <c r="H129">
        <v>301</v>
      </c>
      <c r="I129" s="6">
        <f t="shared" si="6"/>
        <v>73.089700996677749</v>
      </c>
      <c r="J129">
        <v>3092</v>
      </c>
      <c r="K129" s="3">
        <f t="shared" si="7"/>
        <v>10.272425249169435</v>
      </c>
      <c r="L129">
        <v>10.9</v>
      </c>
      <c r="M129">
        <v>19</v>
      </c>
      <c r="N129">
        <v>4</v>
      </c>
      <c r="O129" s="4">
        <v>177.6</v>
      </c>
      <c r="P129">
        <v>104</v>
      </c>
      <c r="Q129">
        <v>290</v>
      </c>
      <c r="R129" s="3">
        <v>2.8</v>
      </c>
      <c r="S129">
        <v>5</v>
      </c>
      <c r="T129" s="3">
        <f>G129-Conf_Avg!$C$9</f>
        <v>220</v>
      </c>
      <c r="U129" s="3" t="e">
        <f>H129-Conf_Avg!#REF!</f>
        <v>#REF!</v>
      </c>
      <c r="V129" s="3">
        <f>I129-Conf_Avg!$D$9</f>
        <v>73.089700996677749</v>
      </c>
      <c r="W129" s="3">
        <f>J129-Conf_Avg!$F$9</f>
        <v>3092</v>
      </c>
      <c r="X129" s="3">
        <f>K129-Conf_Avg!$G$9</f>
        <v>10.272425249169435</v>
      </c>
      <c r="Y129" s="3">
        <f>L129-Conf_Avg!$H$9</f>
        <v>10.9</v>
      </c>
      <c r="Z129" s="3">
        <f>M129-Conf_Avg!$I$9</f>
        <v>19</v>
      </c>
      <c r="AA129" s="3">
        <f>N129-Conf_Avg!$K$9</f>
        <v>4</v>
      </c>
      <c r="AB129" s="3">
        <f>O129-Conf_Avg!$M$9</f>
        <v>177.6</v>
      </c>
      <c r="AC129" s="3">
        <f>P129-Conf_Avg!$N$9</f>
        <v>104</v>
      </c>
      <c r="AD129" s="3">
        <f>Q129-Conf_Avg!$O$9</f>
        <v>290</v>
      </c>
      <c r="AE129" s="3">
        <f>R129-Conf_Avg!$Q$9</f>
        <v>2.8</v>
      </c>
      <c r="AF129" s="3">
        <f>S129-Conf_Avg!$R$9</f>
        <v>5</v>
      </c>
    </row>
    <row r="130" spans="1:32" x14ac:dyDescent="0.2">
      <c r="A130">
        <v>2020</v>
      </c>
      <c r="B130" t="s">
        <v>582</v>
      </c>
      <c r="D130" t="s">
        <v>49</v>
      </c>
      <c r="E130" t="s">
        <v>418</v>
      </c>
      <c r="F130">
        <v>5</v>
      </c>
      <c r="G130">
        <v>77</v>
      </c>
      <c r="H130">
        <v>124</v>
      </c>
      <c r="I130" s="6">
        <f t="shared" si="6"/>
        <v>62.096774193548384</v>
      </c>
      <c r="J130">
        <v>882</v>
      </c>
      <c r="K130" s="3">
        <f t="shared" si="7"/>
        <v>7.112903225806452</v>
      </c>
      <c r="L130">
        <v>5.9</v>
      </c>
      <c r="M130">
        <v>6</v>
      </c>
      <c r="N130">
        <v>6</v>
      </c>
      <c r="O130" s="4">
        <v>128.1</v>
      </c>
      <c r="P130">
        <v>34</v>
      </c>
      <c r="Q130">
        <v>113</v>
      </c>
      <c r="R130" s="3">
        <f>Q130/P130</f>
        <v>3.3235294117647061</v>
      </c>
      <c r="S130">
        <v>1</v>
      </c>
      <c r="T130" s="3">
        <f>G130-Conf_Avg!$C$9</f>
        <v>77</v>
      </c>
      <c r="U130" s="3" t="e">
        <f>H130-Conf_Avg!#REF!</f>
        <v>#REF!</v>
      </c>
      <c r="V130" s="3">
        <f>I130-Conf_Avg!$D$9</f>
        <v>62.096774193548384</v>
      </c>
      <c r="W130" s="3">
        <f>J130-Conf_Avg!$F$9</f>
        <v>882</v>
      </c>
      <c r="X130" s="3">
        <f>K130-Conf_Avg!$G$9</f>
        <v>7.112903225806452</v>
      </c>
      <c r="Y130" s="3">
        <f>L130-Conf_Avg!$H$9</f>
        <v>5.9</v>
      </c>
      <c r="Z130" s="3">
        <f>M130-Conf_Avg!$I$9</f>
        <v>6</v>
      </c>
      <c r="AA130" s="3">
        <f>N130-Conf_Avg!$K$9</f>
        <v>6</v>
      </c>
      <c r="AB130" s="3">
        <f>O130-Conf_Avg!$M$9</f>
        <v>128.1</v>
      </c>
      <c r="AC130" s="3">
        <f>P130-Conf_Avg!$N$9</f>
        <v>34</v>
      </c>
      <c r="AD130" s="3">
        <f>Q130-Conf_Avg!$O$9</f>
        <v>113</v>
      </c>
      <c r="AE130" s="3">
        <f>R130-Conf_Avg!$Q$9</f>
        <v>3.3235294117647061</v>
      </c>
      <c r="AF130" s="3">
        <f>S130-Conf_Avg!$R$9</f>
        <v>1</v>
      </c>
    </row>
    <row r="131" spans="1:32" x14ac:dyDescent="0.2">
      <c r="A131">
        <v>2014</v>
      </c>
      <c r="B131" t="s">
        <v>932</v>
      </c>
      <c r="D131" t="s">
        <v>48</v>
      </c>
      <c r="E131" t="s">
        <v>418</v>
      </c>
      <c r="F131">
        <v>12</v>
      </c>
      <c r="G131">
        <v>219</v>
      </c>
      <c r="H131">
        <v>329</v>
      </c>
      <c r="I131" s="6">
        <f t="shared" si="6"/>
        <v>66.565349544072944</v>
      </c>
      <c r="J131">
        <v>2397</v>
      </c>
      <c r="K131" s="3">
        <f t="shared" si="7"/>
        <v>7.2857142857142856</v>
      </c>
      <c r="L131">
        <v>7.8</v>
      </c>
      <c r="M131">
        <v>17</v>
      </c>
      <c r="N131">
        <v>4</v>
      </c>
      <c r="O131" s="4">
        <v>142.4</v>
      </c>
      <c r="P131">
        <v>118</v>
      </c>
      <c r="Q131">
        <v>307</v>
      </c>
      <c r="R131" s="3">
        <v>2.6</v>
      </c>
      <c r="S131">
        <v>4</v>
      </c>
      <c r="T131" s="3">
        <f>G131-Conf_Avg!$C$9</f>
        <v>219</v>
      </c>
      <c r="U131" s="3" t="e">
        <f>H131-Conf_Avg!#REF!</f>
        <v>#REF!</v>
      </c>
      <c r="V131" s="3">
        <f>I131-Conf_Avg!$D$9</f>
        <v>66.565349544072944</v>
      </c>
      <c r="W131" s="3">
        <f>J131-Conf_Avg!$F$9</f>
        <v>2397</v>
      </c>
      <c r="X131" s="3">
        <f>K131-Conf_Avg!$G$9</f>
        <v>7.2857142857142856</v>
      </c>
      <c r="Y131" s="3">
        <f>L131-Conf_Avg!$H$9</f>
        <v>7.8</v>
      </c>
      <c r="Z131" s="3">
        <f>M131-Conf_Avg!$I$9</f>
        <v>17</v>
      </c>
      <c r="AA131" s="3">
        <f>N131-Conf_Avg!$K$9</f>
        <v>4</v>
      </c>
      <c r="AB131" s="3">
        <f>O131-Conf_Avg!$M$9</f>
        <v>142.4</v>
      </c>
      <c r="AC131" s="3">
        <f>P131-Conf_Avg!$N$9</f>
        <v>118</v>
      </c>
      <c r="AD131" s="3">
        <f>Q131-Conf_Avg!$O$9</f>
        <v>307</v>
      </c>
      <c r="AE131" s="3">
        <f>R131-Conf_Avg!$Q$9</f>
        <v>2.6</v>
      </c>
      <c r="AF131" s="3">
        <f>S131-Conf_Avg!$R$9</f>
        <v>4</v>
      </c>
    </row>
    <row r="132" spans="1:32" x14ac:dyDescent="0.2">
      <c r="A132">
        <v>2015</v>
      </c>
      <c r="B132" t="s">
        <v>763</v>
      </c>
      <c r="D132" t="s">
        <v>48</v>
      </c>
      <c r="E132" t="s">
        <v>418</v>
      </c>
      <c r="F132">
        <v>12</v>
      </c>
      <c r="G132">
        <v>233</v>
      </c>
      <c r="H132">
        <v>369</v>
      </c>
      <c r="I132" s="6">
        <f t="shared" si="6"/>
        <v>63.143631436314365</v>
      </c>
      <c r="J132">
        <v>2955</v>
      </c>
      <c r="K132" s="3">
        <f t="shared" si="7"/>
        <v>8.0081300813008127</v>
      </c>
      <c r="L132">
        <v>7.7</v>
      </c>
      <c r="M132">
        <v>16</v>
      </c>
      <c r="N132">
        <v>10</v>
      </c>
      <c r="O132" s="4">
        <v>139.30000000000001</v>
      </c>
      <c r="P132">
        <v>65</v>
      </c>
      <c r="Q132">
        <v>35</v>
      </c>
      <c r="R132" s="3">
        <v>0.5</v>
      </c>
      <c r="S132">
        <v>1</v>
      </c>
      <c r="T132" s="3">
        <f>G132-Conf_Avg!$C$9</f>
        <v>233</v>
      </c>
      <c r="U132" s="3" t="e">
        <f>H132-Conf_Avg!#REF!</f>
        <v>#REF!</v>
      </c>
      <c r="V132" s="3">
        <f>I132-Conf_Avg!$D$9</f>
        <v>63.143631436314365</v>
      </c>
      <c r="W132" s="3">
        <f>J132-Conf_Avg!$F$9</f>
        <v>2955</v>
      </c>
      <c r="X132" s="3">
        <f>K132-Conf_Avg!$G$9</f>
        <v>8.0081300813008127</v>
      </c>
      <c r="Y132" s="3">
        <f>L132-Conf_Avg!$H$9</f>
        <v>7.7</v>
      </c>
      <c r="Z132" s="3">
        <f>M132-Conf_Avg!$I$9</f>
        <v>16</v>
      </c>
      <c r="AA132" s="3">
        <f>N132-Conf_Avg!$K$9</f>
        <v>10</v>
      </c>
      <c r="AB132" s="3">
        <f>O132-Conf_Avg!$M$9</f>
        <v>139.30000000000001</v>
      </c>
      <c r="AC132" s="3">
        <f>P132-Conf_Avg!$N$9</f>
        <v>65</v>
      </c>
      <c r="AD132" s="3">
        <f>Q132-Conf_Avg!$O$9</f>
        <v>35</v>
      </c>
      <c r="AE132" s="3">
        <f>R132-Conf_Avg!$Q$9</f>
        <v>0.5</v>
      </c>
      <c r="AF132" s="3">
        <f>S132-Conf_Avg!$R$9</f>
        <v>1</v>
      </c>
    </row>
    <row r="133" spans="1:32" x14ac:dyDescent="0.2">
      <c r="A133">
        <v>2016</v>
      </c>
      <c r="B133" t="s">
        <v>763</v>
      </c>
      <c r="D133" t="s">
        <v>48</v>
      </c>
      <c r="E133" t="s">
        <v>418</v>
      </c>
      <c r="F133">
        <v>14</v>
      </c>
      <c r="G133">
        <v>243</v>
      </c>
      <c r="H133">
        <v>391</v>
      </c>
      <c r="I133" s="6">
        <f t="shared" si="6"/>
        <v>62.148337595907932</v>
      </c>
      <c r="J133">
        <v>3430</v>
      </c>
      <c r="K133" s="3">
        <f t="shared" si="7"/>
        <v>8.7723785166240411</v>
      </c>
      <c r="L133">
        <v>9.9</v>
      </c>
      <c r="M133">
        <v>43</v>
      </c>
      <c r="N133">
        <v>9</v>
      </c>
      <c r="O133" s="4">
        <v>167.5</v>
      </c>
      <c r="P133">
        <v>65</v>
      </c>
      <c r="Q133">
        <v>45</v>
      </c>
      <c r="R133" s="3">
        <v>0.7</v>
      </c>
      <c r="S133">
        <v>4</v>
      </c>
      <c r="T133" s="3">
        <f>G133-Conf_Avg!$C$9</f>
        <v>243</v>
      </c>
      <c r="U133" s="3" t="e">
        <f>H133-Conf_Avg!#REF!</f>
        <v>#REF!</v>
      </c>
      <c r="V133" s="3">
        <f>I133-Conf_Avg!$D$9</f>
        <v>62.148337595907932</v>
      </c>
      <c r="W133" s="3">
        <f>J133-Conf_Avg!$F$9</f>
        <v>3430</v>
      </c>
      <c r="X133" s="3">
        <f>K133-Conf_Avg!$G$9</f>
        <v>8.7723785166240411</v>
      </c>
      <c r="Y133" s="3">
        <f>L133-Conf_Avg!$H$9</f>
        <v>9.9</v>
      </c>
      <c r="Z133" s="3">
        <f>M133-Conf_Avg!$I$9</f>
        <v>43</v>
      </c>
      <c r="AA133" s="3">
        <f>N133-Conf_Avg!$K$9</f>
        <v>9</v>
      </c>
      <c r="AB133" s="3">
        <f>O133-Conf_Avg!$M$9</f>
        <v>167.5</v>
      </c>
      <c r="AC133" s="3">
        <f>P133-Conf_Avg!$N$9</f>
        <v>65</v>
      </c>
      <c r="AD133" s="3">
        <f>Q133-Conf_Avg!$O$9</f>
        <v>45</v>
      </c>
      <c r="AE133" s="3">
        <f>R133-Conf_Avg!$Q$9</f>
        <v>0.7</v>
      </c>
      <c r="AF133" s="3">
        <f>S133-Conf_Avg!$R$9</f>
        <v>4</v>
      </c>
    </row>
    <row r="134" spans="1:32" x14ac:dyDescent="0.2">
      <c r="A134">
        <v>2017</v>
      </c>
      <c r="B134" t="s">
        <v>763</v>
      </c>
      <c r="D134" t="s">
        <v>48</v>
      </c>
      <c r="E134" t="s">
        <v>418</v>
      </c>
      <c r="F134">
        <v>13</v>
      </c>
      <c r="G134">
        <v>230</v>
      </c>
      <c r="H134">
        <v>336</v>
      </c>
      <c r="I134" s="6">
        <f t="shared" si="6"/>
        <v>68.452380952380949</v>
      </c>
      <c r="J134">
        <v>2719</v>
      </c>
      <c r="K134" s="3">
        <f t="shared" si="7"/>
        <v>8.0922619047619051</v>
      </c>
      <c r="L134">
        <v>8.6</v>
      </c>
      <c r="M134">
        <v>19</v>
      </c>
      <c r="N134">
        <v>5</v>
      </c>
      <c r="O134" s="4">
        <v>152.1</v>
      </c>
      <c r="P134">
        <v>56</v>
      </c>
      <c r="Q134">
        <v>25</v>
      </c>
      <c r="R134" s="3">
        <v>0.4</v>
      </c>
      <c r="S134">
        <v>7</v>
      </c>
      <c r="T134" s="3">
        <f>G134-Conf_Avg!$C$9</f>
        <v>230</v>
      </c>
      <c r="U134" s="3" t="e">
        <f>H134-Conf_Avg!#REF!</f>
        <v>#REF!</v>
      </c>
      <c r="V134" s="3">
        <f>I134-Conf_Avg!$D$9</f>
        <v>68.452380952380949</v>
      </c>
      <c r="W134" s="3">
        <f>J134-Conf_Avg!$F$9</f>
        <v>2719</v>
      </c>
      <c r="X134" s="3">
        <f>K134-Conf_Avg!$G$9</f>
        <v>8.0922619047619051</v>
      </c>
      <c r="Y134" s="3">
        <f>L134-Conf_Avg!$H$9</f>
        <v>8.6</v>
      </c>
      <c r="Z134" s="3">
        <f>M134-Conf_Avg!$I$9</f>
        <v>19</v>
      </c>
      <c r="AA134" s="3">
        <f>N134-Conf_Avg!$K$9</f>
        <v>5</v>
      </c>
      <c r="AB134" s="3">
        <f>O134-Conf_Avg!$M$9</f>
        <v>152.1</v>
      </c>
      <c r="AC134" s="3">
        <f>P134-Conf_Avg!$N$9</f>
        <v>56</v>
      </c>
      <c r="AD134" s="3">
        <f>Q134-Conf_Avg!$O$9</f>
        <v>25</v>
      </c>
      <c r="AE134" s="3">
        <f>R134-Conf_Avg!$Q$9</f>
        <v>0.4</v>
      </c>
      <c r="AF134" s="3">
        <f>S134-Conf_Avg!$R$9</f>
        <v>7</v>
      </c>
    </row>
    <row r="135" spans="1:32" x14ac:dyDescent="0.2">
      <c r="A135">
        <v>2018</v>
      </c>
      <c r="B135" t="s">
        <v>763</v>
      </c>
      <c r="D135" t="s">
        <v>48</v>
      </c>
      <c r="E135" t="s">
        <v>418</v>
      </c>
      <c r="F135">
        <v>14</v>
      </c>
      <c r="G135">
        <v>252</v>
      </c>
      <c r="H135">
        <v>388</v>
      </c>
      <c r="I135" s="6">
        <f t="shared" si="6"/>
        <v>64.948453608247419</v>
      </c>
      <c r="J135">
        <v>3192</v>
      </c>
      <c r="K135" s="3">
        <f t="shared" si="7"/>
        <v>8.2268041237113394</v>
      </c>
      <c r="L135">
        <v>7.9</v>
      </c>
      <c r="M135">
        <v>16</v>
      </c>
      <c r="N135">
        <v>10</v>
      </c>
      <c r="O135" s="4">
        <v>142.5</v>
      </c>
      <c r="P135">
        <v>85</v>
      </c>
      <c r="Q135">
        <v>139</v>
      </c>
      <c r="R135" s="3">
        <v>1.6</v>
      </c>
      <c r="S135">
        <v>4</v>
      </c>
      <c r="T135" s="3">
        <f>G135-Conf_Avg!$C$9</f>
        <v>252</v>
      </c>
      <c r="U135" s="3" t="e">
        <f>H135-Conf_Avg!#REF!</f>
        <v>#REF!</v>
      </c>
      <c r="V135" s="3">
        <f>I135-Conf_Avg!$D$9</f>
        <v>64.948453608247419</v>
      </c>
      <c r="W135" s="3">
        <f>J135-Conf_Avg!$F$9</f>
        <v>3192</v>
      </c>
      <c r="X135" s="3">
        <f>K135-Conf_Avg!$G$9</f>
        <v>8.2268041237113394</v>
      </c>
      <c r="Y135" s="3">
        <f>L135-Conf_Avg!$H$9</f>
        <v>7.9</v>
      </c>
      <c r="Z135" s="3">
        <f>M135-Conf_Avg!$I$9</f>
        <v>16</v>
      </c>
      <c r="AA135" s="3">
        <f>N135-Conf_Avg!$K$9</f>
        <v>10</v>
      </c>
      <c r="AB135" s="3">
        <f>O135-Conf_Avg!$M$9</f>
        <v>142.5</v>
      </c>
      <c r="AC135" s="3">
        <f>P135-Conf_Avg!$N$9</f>
        <v>85</v>
      </c>
      <c r="AD135" s="3">
        <f>Q135-Conf_Avg!$O$9</f>
        <v>139</v>
      </c>
      <c r="AE135" s="3">
        <f>R135-Conf_Avg!$Q$9</f>
        <v>1.6</v>
      </c>
      <c r="AF135" s="3">
        <f>S135-Conf_Avg!$R$9</f>
        <v>4</v>
      </c>
    </row>
    <row r="136" spans="1:32" x14ac:dyDescent="0.2">
      <c r="A136">
        <v>2019</v>
      </c>
      <c r="B136" t="s">
        <v>513</v>
      </c>
      <c r="D136" t="s">
        <v>48</v>
      </c>
      <c r="E136" t="s">
        <v>418</v>
      </c>
      <c r="F136">
        <v>13</v>
      </c>
      <c r="G136">
        <v>260</v>
      </c>
      <c r="H136">
        <v>405</v>
      </c>
      <c r="I136" s="6">
        <f t="shared" si="6"/>
        <v>64.197530864197532</v>
      </c>
      <c r="J136">
        <v>3132</v>
      </c>
      <c r="K136" s="3">
        <f t="shared" si="7"/>
        <v>7.7333333333333334</v>
      </c>
      <c r="L136">
        <v>8</v>
      </c>
      <c r="M136">
        <v>23</v>
      </c>
      <c r="N136">
        <v>8</v>
      </c>
      <c r="O136" s="4">
        <v>143.9</v>
      </c>
      <c r="P136">
        <v>46</v>
      </c>
      <c r="Q136">
        <v>-69</v>
      </c>
      <c r="R136" s="3">
        <v>-1.5</v>
      </c>
      <c r="S136">
        <v>1</v>
      </c>
      <c r="T136" s="3">
        <f>G136-Conf_Avg!$C$9</f>
        <v>260</v>
      </c>
      <c r="U136" s="3" t="e">
        <f>H136-Conf_Avg!#REF!</f>
        <v>#REF!</v>
      </c>
      <c r="V136" s="3">
        <f>I136-Conf_Avg!$D$9</f>
        <v>64.197530864197532</v>
      </c>
      <c r="W136" s="3">
        <f>J136-Conf_Avg!$F$9</f>
        <v>3132</v>
      </c>
      <c r="X136" s="3">
        <f>K136-Conf_Avg!$G$9</f>
        <v>7.7333333333333334</v>
      </c>
      <c r="Y136" s="3">
        <f>L136-Conf_Avg!$H$9</f>
        <v>8</v>
      </c>
      <c r="Z136" s="3">
        <f>M136-Conf_Avg!$I$9</f>
        <v>23</v>
      </c>
      <c r="AA136" s="3">
        <f>N136-Conf_Avg!$K$9</f>
        <v>8</v>
      </c>
      <c r="AB136" s="3">
        <f>O136-Conf_Avg!$M$9</f>
        <v>143.9</v>
      </c>
      <c r="AC136" s="3">
        <f>P136-Conf_Avg!$N$9</f>
        <v>46</v>
      </c>
      <c r="AD136" s="3">
        <f>Q136-Conf_Avg!$O$9</f>
        <v>-69</v>
      </c>
      <c r="AE136" s="3">
        <f>R136-Conf_Avg!$Q$9</f>
        <v>-1.5</v>
      </c>
      <c r="AF136" s="3">
        <f>S136-Conf_Avg!$R$9</f>
        <v>1</v>
      </c>
    </row>
    <row r="137" spans="1:32" x14ac:dyDescent="0.2">
      <c r="A137">
        <v>2020</v>
      </c>
      <c r="B137" t="s">
        <v>593</v>
      </c>
      <c r="D137" t="s">
        <v>48</v>
      </c>
      <c r="E137" t="s">
        <v>418</v>
      </c>
      <c r="F137">
        <v>4</v>
      </c>
      <c r="G137">
        <v>67</v>
      </c>
      <c r="H137">
        <v>110</v>
      </c>
      <c r="I137" s="6">
        <f t="shared" ref="I137:I149" si="8">G137/H137*100</f>
        <v>60.909090909090914</v>
      </c>
      <c r="J137">
        <v>897</v>
      </c>
      <c r="K137" s="3">
        <f t="shared" ref="K137:K149" si="9">J137/H137</f>
        <v>8.1545454545454543</v>
      </c>
      <c r="L137">
        <v>7.7</v>
      </c>
      <c r="M137">
        <v>4</v>
      </c>
      <c r="N137">
        <v>3</v>
      </c>
      <c r="O137" s="4">
        <v>136</v>
      </c>
      <c r="P137">
        <v>17</v>
      </c>
      <c r="Q137">
        <v>57</v>
      </c>
      <c r="R137" s="3">
        <f>Q137/P137</f>
        <v>3.3529411764705883</v>
      </c>
      <c r="S137">
        <v>2</v>
      </c>
      <c r="T137" s="3">
        <f>G137-Conf_Avg!$C$9</f>
        <v>67</v>
      </c>
      <c r="U137" s="3" t="e">
        <f>H137-Conf_Avg!#REF!</f>
        <v>#REF!</v>
      </c>
      <c r="V137" s="3">
        <f>I137-Conf_Avg!$D$9</f>
        <v>60.909090909090914</v>
      </c>
      <c r="W137" s="3">
        <f>J137-Conf_Avg!$F$9</f>
        <v>897</v>
      </c>
      <c r="X137" s="3">
        <f>K137-Conf_Avg!$G$9</f>
        <v>8.1545454545454543</v>
      </c>
      <c r="Y137" s="3">
        <f>L137-Conf_Avg!$H$9</f>
        <v>7.7</v>
      </c>
      <c r="Z137" s="3">
        <f>M137-Conf_Avg!$I$9</f>
        <v>4</v>
      </c>
      <c r="AA137" s="3">
        <f>N137-Conf_Avg!$K$9</f>
        <v>3</v>
      </c>
      <c r="AB137" s="3">
        <f>O137-Conf_Avg!$M$9</f>
        <v>136</v>
      </c>
      <c r="AC137" s="3">
        <f>P137-Conf_Avg!$N$9</f>
        <v>17</v>
      </c>
      <c r="AD137" s="3">
        <f>Q137-Conf_Avg!$O$9</f>
        <v>57</v>
      </c>
      <c r="AE137" s="3">
        <f>R137-Conf_Avg!$Q$9</f>
        <v>3.3529411764705883</v>
      </c>
      <c r="AF137" s="3">
        <f>S137-Conf_Avg!$R$9</f>
        <v>2</v>
      </c>
    </row>
    <row r="138" spans="1:32" x14ac:dyDescent="0.2">
      <c r="A138">
        <v>2014</v>
      </c>
      <c r="B138" t="s">
        <v>902</v>
      </c>
      <c r="D138" t="s">
        <v>344</v>
      </c>
      <c r="E138" t="s">
        <v>418</v>
      </c>
      <c r="F138">
        <v>9</v>
      </c>
      <c r="G138">
        <v>354</v>
      </c>
      <c r="H138">
        <v>526</v>
      </c>
      <c r="I138" s="6">
        <f t="shared" si="8"/>
        <v>67.300380228136873</v>
      </c>
      <c r="J138">
        <v>3873</v>
      </c>
      <c r="K138" s="3">
        <f t="shared" si="9"/>
        <v>7.3631178707224336</v>
      </c>
      <c r="L138">
        <v>7.6</v>
      </c>
      <c r="M138">
        <v>32</v>
      </c>
      <c r="N138">
        <v>11</v>
      </c>
      <c r="O138" s="4">
        <v>145</v>
      </c>
      <c r="P138">
        <v>29</v>
      </c>
      <c r="Q138">
        <v>-131</v>
      </c>
      <c r="R138" s="3">
        <v>-4.5</v>
      </c>
      <c r="S138">
        <v>0</v>
      </c>
      <c r="T138" s="3">
        <f>G138-Conf_Avg!$C$9</f>
        <v>354</v>
      </c>
      <c r="U138" s="3" t="e">
        <f>H138-Conf_Avg!#REF!</f>
        <v>#REF!</v>
      </c>
      <c r="V138" s="3">
        <f>I138-Conf_Avg!$D$9</f>
        <v>67.300380228136873</v>
      </c>
      <c r="W138" s="3">
        <f>J138-Conf_Avg!$F$9</f>
        <v>3873</v>
      </c>
      <c r="X138" s="3">
        <f>K138-Conf_Avg!$G$9</f>
        <v>7.3631178707224336</v>
      </c>
      <c r="Y138" s="3">
        <f>L138-Conf_Avg!$H$9</f>
        <v>7.6</v>
      </c>
      <c r="Z138" s="3">
        <f>M138-Conf_Avg!$I$9</f>
        <v>32</v>
      </c>
      <c r="AA138" s="3">
        <f>N138-Conf_Avg!$K$9</f>
        <v>11</v>
      </c>
      <c r="AB138" s="3">
        <f>O138-Conf_Avg!$M$9</f>
        <v>145</v>
      </c>
      <c r="AC138" s="3">
        <f>P138-Conf_Avg!$N$9</f>
        <v>29</v>
      </c>
      <c r="AD138" s="3">
        <f>Q138-Conf_Avg!$O$9</f>
        <v>-131</v>
      </c>
      <c r="AE138" s="3">
        <f>R138-Conf_Avg!$Q$9</f>
        <v>-4.5</v>
      </c>
      <c r="AF138" s="3">
        <f>S138-Conf_Avg!$R$9</f>
        <v>0</v>
      </c>
    </row>
    <row r="139" spans="1:32" x14ac:dyDescent="0.2">
      <c r="A139">
        <v>2015</v>
      </c>
      <c r="B139" t="s">
        <v>488</v>
      </c>
      <c r="D139" t="s">
        <v>344</v>
      </c>
      <c r="E139" t="s">
        <v>418</v>
      </c>
      <c r="F139">
        <v>12</v>
      </c>
      <c r="G139">
        <v>447</v>
      </c>
      <c r="H139">
        <v>644</v>
      </c>
      <c r="I139" s="6">
        <f t="shared" si="8"/>
        <v>69.409937888198755</v>
      </c>
      <c r="J139">
        <v>4561</v>
      </c>
      <c r="K139" s="3">
        <f t="shared" si="9"/>
        <v>7.0822981366459627</v>
      </c>
      <c r="L139">
        <v>7.7</v>
      </c>
      <c r="M139">
        <v>38</v>
      </c>
      <c r="N139">
        <v>8</v>
      </c>
      <c r="O139" s="4">
        <v>145.9</v>
      </c>
      <c r="P139">
        <v>82</v>
      </c>
      <c r="Q139">
        <v>-115</v>
      </c>
      <c r="R139" s="3">
        <v>-1.4</v>
      </c>
      <c r="S139">
        <v>3</v>
      </c>
      <c r="T139" s="3">
        <f>G139-Conf_Avg!$C$9</f>
        <v>447</v>
      </c>
      <c r="U139" s="3" t="e">
        <f>H139-Conf_Avg!#REF!</f>
        <v>#REF!</v>
      </c>
      <c r="V139" s="3">
        <f>I139-Conf_Avg!$D$9</f>
        <v>69.409937888198755</v>
      </c>
      <c r="W139" s="3">
        <f>J139-Conf_Avg!$F$9</f>
        <v>4561</v>
      </c>
      <c r="X139" s="3">
        <f>K139-Conf_Avg!$G$9</f>
        <v>7.0822981366459627</v>
      </c>
      <c r="Y139" s="3">
        <f>L139-Conf_Avg!$H$9</f>
        <v>7.7</v>
      </c>
      <c r="Z139" s="3">
        <f>M139-Conf_Avg!$I$9</f>
        <v>38</v>
      </c>
      <c r="AA139" s="3">
        <f>N139-Conf_Avg!$K$9</f>
        <v>8</v>
      </c>
      <c r="AB139" s="3">
        <f>O139-Conf_Avg!$M$9</f>
        <v>145.9</v>
      </c>
      <c r="AC139" s="3">
        <f>P139-Conf_Avg!$N$9</f>
        <v>82</v>
      </c>
      <c r="AD139" s="3">
        <f>Q139-Conf_Avg!$O$9</f>
        <v>-115</v>
      </c>
      <c r="AE139" s="3">
        <f>R139-Conf_Avg!$Q$9</f>
        <v>-1.4</v>
      </c>
      <c r="AF139" s="3">
        <f>S139-Conf_Avg!$R$9</f>
        <v>3</v>
      </c>
    </row>
    <row r="140" spans="1:32" x14ac:dyDescent="0.2">
      <c r="A140">
        <v>2016</v>
      </c>
      <c r="B140" t="s">
        <v>488</v>
      </c>
      <c r="D140" t="s">
        <v>344</v>
      </c>
      <c r="E140" t="s">
        <v>418</v>
      </c>
      <c r="F140">
        <v>13</v>
      </c>
      <c r="G140">
        <v>443</v>
      </c>
      <c r="H140">
        <v>633</v>
      </c>
      <c r="I140" s="6">
        <f t="shared" si="8"/>
        <v>69.984202211690359</v>
      </c>
      <c r="J140">
        <v>4468</v>
      </c>
      <c r="K140" s="3">
        <f t="shared" si="9"/>
        <v>7.0584518167456558</v>
      </c>
      <c r="L140">
        <v>7.5</v>
      </c>
      <c r="M140">
        <v>38</v>
      </c>
      <c r="N140">
        <v>11</v>
      </c>
      <c r="O140" s="4">
        <v>145.6</v>
      </c>
      <c r="P140">
        <v>66</v>
      </c>
      <c r="Q140">
        <v>-68</v>
      </c>
      <c r="R140" s="3">
        <v>-1</v>
      </c>
      <c r="S140">
        <v>0</v>
      </c>
      <c r="T140" s="3">
        <f>G140-Conf_Avg!$C$9</f>
        <v>443</v>
      </c>
      <c r="U140" s="3" t="e">
        <f>H140-Conf_Avg!#REF!</f>
        <v>#REF!</v>
      </c>
      <c r="V140" s="3">
        <f>I140-Conf_Avg!$D$9</f>
        <v>69.984202211690359</v>
      </c>
      <c r="W140" s="3">
        <f>J140-Conf_Avg!$F$9</f>
        <v>4468</v>
      </c>
      <c r="X140" s="3">
        <f>K140-Conf_Avg!$G$9</f>
        <v>7.0584518167456558</v>
      </c>
      <c r="Y140" s="3">
        <f>L140-Conf_Avg!$H$9</f>
        <v>7.5</v>
      </c>
      <c r="Z140" s="3">
        <f>M140-Conf_Avg!$I$9</f>
        <v>38</v>
      </c>
      <c r="AA140" s="3">
        <f>N140-Conf_Avg!$K$9</f>
        <v>11</v>
      </c>
      <c r="AB140" s="3">
        <f>O140-Conf_Avg!$M$9</f>
        <v>145.6</v>
      </c>
      <c r="AC140" s="3">
        <f>P140-Conf_Avg!$N$9</f>
        <v>66</v>
      </c>
      <c r="AD140" s="3">
        <f>Q140-Conf_Avg!$O$9</f>
        <v>-68</v>
      </c>
      <c r="AE140" s="3">
        <f>R140-Conf_Avg!$Q$9</f>
        <v>-1</v>
      </c>
      <c r="AF140" s="3">
        <f>S140-Conf_Avg!$R$9</f>
        <v>0</v>
      </c>
    </row>
    <row r="141" spans="1:32" x14ac:dyDescent="0.2">
      <c r="A141">
        <v>2017</v>
      </c>
      <c r="B141" t="s">
        <v>488</v>
      </c>
      <c r="D141" t="s">
        <v>344</v>
      </c>
      <c r="E141" t="s">
        <v>418</v>
      </c>
      <c r="F141">
        <v>12</v>
      </c>
      <c r="G141">
        <v>357</v>
      </c>
      <c r="H141">
        <v>534</v>
      </c>
      <c r="I141" s="6">
        <f t="shared" si="8"/>
        <v>66.853932584269657</v>
      </c>
      <c r="J141">
        <v>3593</v>
      </c>
      <c r="K141" s="3">
        <f t="shared" si="9"/>
        <v>6.7284644194756558</v>
      </c>
      <c r="L141">
        <v>6.8</v>
      </c>
      <c r="M141">
        <v>30</v>
      </c>
      <c r="N141">
        <v>13</v>
      </c>
      <c r="O141" s="4">
        <v>137</v>
      </c>
      <c r="P141">
        <v>67</v>
      </c>
      <c r="Q141">
        <v>-147</v>
      </c>
      <c r="R141" s="3">
        <v>-2.2000000000000002</v>
      </c>
      <c r="S141">
        <v>0</v>
      </c>
      <c r="T141" s="3">
        <f>G141-Conf_Avg!$C$9</f>
        <v>357</v>
      </c>
      <c r="U141" s="3" t="e">
        <f>H141-Conf_Avg!#REF!</f>
        <v>#REF!</v>
      </c>
      <c r="V141" s="3">
        <f>I141-Conf_Avg!$D$9</f>
        <v>66.853932584269657</v>
      </c>
      <c r="W141" s="3">
        <f>J141-Conf_Avg!$F$9</f>
        <v>3593</v>
      </c>
      <c r="X141" s="3">
        <f>K141-Conf_Avg!$G$9</f>
        <v>6.7284644194756558</v>
      </c>
      <c r="Y141" s="3">
        <f>L141-Conf_Avg!$H$9</f>
        <v>6.8</v>
      </c>
      <c r="Z141" s="3">
        <f>M141-Conf_Avg!$I$9</f>
        <v>30</v>
      </c>
      <c r="AA141" s="3">
        <f>N141-Conf_Avg!$K$9</f>
        <v>13</v>
      </c>
      <c r="AB141" s="3">
        <f>O141-Conf_Avg!$M$9</f>
        <v>137</v>
      </c>
      <c r="AC141" s="3">
        <f>P141-Conf_Avg!$N$9</f>
        <v>67</v>
      </c>
      <c r="AD141" s="3">
        <f>Q141-Conf_Avg!$O$9</f>
        <v>-147</v>
      </c>
      <c r="AE141" s="3">
        <f>R141-Conf_Avg!$Q$9</f>
        <v>-2.2000000000000002</v>
      </c>
      <c r="AF141" s="3">
        <f>S141-Conf_Avg!$R$9</f>
        <v>0</v>
      </c>
    </row>
    <row r="142" spans="1:32" x14ac:dyDescent="0.2">
      <c r="A142">
        <v>2018</v>
      </c>
      <c r="B142" t="s">
        <v>775</v>
      </c>
      <c r="C142" t="s">
        <v>674</v>
      </c>
      <c r="D142" t="s">
        <v>344</v>
      </c>
      <c r="E142" t="s">
        <v>418</v>
      </c>
      <c r="F142">
        <v>13</v>
      </c>
      <c r="G142">
        <v>468</v>
      </c>
      <c r="H142">
        <v>662</v>
      </c>
      <c r="I142" s="6">
        <f t="shared" si="8"/>
        <v>70.694864048338374</v>
      </c>
      <c r="J142">
        <v>4779</v>
      </c>
      <c r="K142" s="3">
        <f t="shared" si="9"/>
        <v>7.2190332326283988</v>
      </c>
      <c r="L142">
        <v>7.8</v>
      </c>
      <c r="M142">
        <v>38</v>
      </c>
      <c r="N142">
        <v>9</v>
      </c>
      <c r="O142" s="4">
        <v>147.6</v>
      </c>
      <c r="P142">
        <v>58</v>
      </c>
      <c r="Q142">
        <v>119</v>
      </c>
      <c r="R142" s="3">
        <v>2.1</v>
      </c>
      <c r="S142">
        <v>4</v>
      </c>
      <c r="T142" s="3">
        <f>G142-Conf_Avg!$C$9</f>
        <v>468</v>
      </c>
      <c r="U142" s="3" t="e">
        <f>H142-Conf_Avg!#REF!</f>
        <v>#REF!</v>
      </c>
      <c r="V142" s="3">
        <f>I142-Conf_Avg!$D$9</f>
        <v>70.694864048338374</v>
      </c>
      <c r="W142" s="3">
        <f>J142-Conf_Avg!$F$9</f>
        <v>4779</v>
      </c>
      <c r="X142" s="3">
        <f>K142-Conf_Avg!$G$9</f>
        <v>7.2190332326283988</v>
      </c>
      <c r="Y142" s="3">
        <f>L142-Conf_Avg!$H$9</f>
        <v>7.8</v>
      </c>
      <c r="Z142" s="3">
        <f>M142-Conf_Avg!$I$9</f>
        <v>38</v>
      </c>
      <c r="AA142" s="3">
        <f>N142-Conf_Avg!$K$9</f>
        <v>9</v>
      </c>
      <c r="AB142" s="3">
        <f>O142-Conf_Avg!$M$9</f>
        <v>147.6</v>
      </c>
      <c r="AC142" s="3">
        <f>P142-Conf_Avg!$N$9</f>
        <v>58</v>
      </c>
      <c r="AD142" s="3">
        <f>Q142-Conf_Avg!$O$9</f>
        <v>119</v>
      </c>
      <c r="AE142" s="3">
        <f>R142-Conf_Avg!$Q$9</f>
        <v>2.1</v>
      </c>
      <c r="AF142" s="3">
        <f>S142-Conf_Avg!$R$9</f>
        <v>4</v>
      </c>
    </row>
    <row r="143" spans="1:32" x14ac:dyDescent="0.2">
      <c r="A143">
        <v>2019</v>
      </c>
      <c r="B143" t="s">
        <v>685</v>
      </c>
      <c r="D143" t="s">
        <v>344</v>
      </c>
      <c r="E143" t="s">
        <v>418</v>
      </c>
      <c r="F143">
        <v>13</v>
      </c>
      <c r="G143">
        <v>493</v>
      </c>
      <c r="H143">
        <v>689</v>
      </c>
      <c r="I143" s="6">
        <f t="shared" si="8"/>
        <v>71.55297532656023</v>
      </c>
      <c r="J143">
        <v>5579</v>
      </c>
      <c r="K143" s="3">
        <f t="shared" si="9"/>
        <v>8.0972423802612479</v>
      </c>
      <c r="L143">
        <v>8.4</v>
      </c>
      <c r="M143">
        <v>48</v>
      </c>
      <c r="N143">
        <v>16</v>
      </c>
      <c r="O143" s="4">
        <v>157.9</v>
      </c>
      <c r="P143">
        <v>51</v>
      </c>
      <c r="Q143">
        <v>-20</v>
      </c>
      <c r="R143" s="3">
        <v>-0.4</v>
      </c>
      <c r="S143">
        <v>0</v>
      </c>
      <c r="T143" s="3">
        <f>G143-Conf_Avg!$C$9</f>
        <v>493</v>
      </c>
      <c r="U143" s="3" t="e">
        <f>H143-Conf_Avg!#REF!</f>
        <v>#REF!</v>
      </c>
      <c r="V143" s="3">
        <f>I143-Conf_Avg!$D$9</f>
        <v>71.55297532656023</v>
      </c>
      <c r="W143" s="3">
        <f>J143-Conf_Avg!$F$9</f>
        <v>5579</v>
      </c>
      <c r="X143" s="3">
        <f>K143-Conf_Avg!$G$9</f>
        <v>8.0972423802612479</v>
      </c>
      <c r="Y143" s="3">
        <f>L143-Conf_Avg!$H$9</f>
        <v>8.4</v>
      </c>
      <c r="Z143" s="3">
        <f>M143-Conf_Avg!$I$9</f>
        <v>48</v>
      </c>
      <c r="AA143" s="3">
        <f>N143-Conf_Avg!$K$9</f>
        <v>16</v>
      </c>
      <c r="AB143" s="3">
        <f>O143-Conf_Avg!$M$9</f>
        <v>157.9</v>
      </c>
      <c r="AC143" s="3">
        <f>P143-Conf_Avg!$N$9</f>
        <v>51</v>
      </c>
      <c r="AD143" s="3">
        <f>Q143-Conf_Avg!$O$9</f>
        <v>-20</v>
      </c>
      <c r="AE143" s="3">
        <f>R143-Conf_Avg!$Q$9</f>
        <v>-0.4</v>
      </c>
      <c r="AF143" s="3">
        <f>S143-Conf_Avg!$R$9</f>
        <v>0</v>
      </c>
    </row>
    <row r="144" spans="1:32" x14ac:dyDescent="0.2">
      <c r="A144">
        <v>2020</v>
      </c>
      <c r="B144" t="s">
        <v>599</v>
      </c>
      <c r="D144" t="s">
        <v>344</v>
      </c>
      <c r="E144" t="s">
        <v>418</v>
      </c>
      <c r="F144">
        <v>4</v>
      </c>
      <c r="G144">
        <v>78</v>
      </c>
      <c r="H144">
        <v>129</v>
      </c>
      <c r="I144" s="6">
        <f t="shared" si="8"/>
        <v>60.465116279069761</v>
      </c>
      <c r="J144">
        <v>886</v>
      </c>
      <c r="K144" s="3">
        <f t="shared" si="9"/>
        <v>6.8682170542635657</v>
      </c>
      <c r="L144">
        <v>6.2</v>
      </c>
      <c r="M144">
        <v>5</v>
      </c>
      <c r="N144">
        <v>4</v>
      </c>
      <c r="O144" s="4">
        <v>124.7</v>
      </c>
      <c r="P144">
        <v>28</v>
      </c>
      <c r="Q144">
        <v>34</v>
      </c>
      <c r="R144" s="3">
        <f>Q144/P144</f>
        <v>1.2142857142857142</v>
      </c>
      <c r="S144">
        <v>2</v>
      </c>
      <c r="T144" s="3">
        <f>G144-Conf_Avg!$C$9</f>
        <v>78</v>
      </c>
      <c r="U144" s="3" t="e">
        <f>H144-Conf_Avg!#REF!</f>
        <v>#REF!</v>
      </c>
      <c r="V144" s="3">
        <f>I144-Conf_Avg!$D$9</f>
        <v>60.465116279069761</v>
      </c>
      <c r="W144" s="3">
        <f>J144-Conf_Avg!$F$9</f>
        <v>886</v>
      </c>
      <c r="X144" s="3">
        <f>K144-Conf_Avg!$G$9</f>
        <v>6.8682170542635657</v>
      </c>
      <c r="Y144" s="3">
        <f>L144-Conf_Avg!$H$9</f>
        <v>6.2</v>
      </c>
      <c r="Z144" s="3">
        <f>M144-Conf_Avg!$I$9</f>
        <v>5</v>
      </c>
      <c r="AA144" s="3">
        <f>N144-Conf_Avg!$K$9</f>
        <v>4</v>
      </c>
      <c r="AB144" s="3">
        <f>O144-Conf_Avg!$M$9</f>
        <v>124.7</v>
      </c>
      <c r="AC144" s="3">
        <f>P144-Conf_Avg!$N$9</f>
        <v>28</v>
      </c>
      <c r="AD144" s="3">
        <f>Q144-Conf_Avg!$O$9</f>
        <v>34</v>
      </c>
      <c r="AE144" s="3">
        <f>R144-Conf_Avg!$Q$9</f>
        <v>1.2142857142857142</v>
      </c>
      <c r="AF144" s="3">
        <f>S144-Conf_Avg!$R$9</f>
        <v>2</v>
      </c>
    </row>
    <row r="145" spans="1:32" x14ac:dyDescent="0.2">
      <c r="A145">
        <v>2014</v>
      </c>
      <c r="B145" t="s">
        <v>919</v>
      </c>
      <c r="C145" t="s">
        <v>674</v>
      </c>
      <c r="D145" t="s">
        <v>51</v>
      </c>
      <c r="E145" t="s">
        <v>234</v>
      </c>
      <c r="F145">
        <v>14</v>
      </c>
      <c r="G145">
        <v>252</v>
      </c>
      <c r="H145">
        <v>391</v>
      </c>
      <c r="I145" s="6">
        <f t="shared" si="8"/>
        <v>64.450127877237847</v>
      </c>
      <c r="J145">
        <v>3487</v>
      </c>
      <c r="K145" s="3">
        <f t="shared" si="9"/>
        <v>8.9181585677749364</v>
      </c>
      <c r="L145">
        <v>9.1999999999999993</v>
      </c>
      <c r="M145">
        <v>28</v>
      </c>
      <c r="N145">
        <v>10</v>
      </c>
      <c r="O145" s="4">
        <v>157.9</v>
      </c>
      <c r="P145">
        <v>83</v>
      </c>
      <c r="Q145">
        <v>350</v>
      </c>
      <c r="R145" s="3">
        <v>4.2</v>
      </c>
      <c r="S145">
        <v>7</v>
      </c>
      <c r="T145" s="3">
        <f>G145-Conf_Avg!$C$10</f>
        <v>252</v>
      </c>
      <c r="U145" s="3" t="e">
        <f>H145-Conf_Avg!#REF!</f>
        <v>#REF!</v>
      </c>
      <c r="V145" s="3">
        <f>I145-Conf_Avg!$D$10</f>
        <v>64.450127877237847</v>
      </c>
      <c r="W145" s="3">
        <f>J145-Conf_Avg!$F$10</f>
        <v>3487</v>
      </c>
      <c r="X145" s="3">
        <f>K145-Conf_Avg!$G$10</f>
        <v>8.9181585677749364</v>
      </c>
      <c r="Y145" s="3">
        <f>L145-Conf_Avg!$H$10</f>
        <v>9.1999999999999993</v>
      </c>
      <c r="Z145" s="3">
        <f>M145-Conf_Avg!$I$10</f>
        <v>28</v>
      </c>
      <c r="AA145" s="3">
        <f>N145-Conf_Avg!$K$10</f>
        <v>10</v>
      </c>
      <c r="AB145" s="3">
        <f>O145-Conf_Avg!$M$10</f>
        <v>157.9</v>
      </c>
      <c r="AC145" s="3">
        <f>P145-Conf_Avg!$N$10</f>
        <v>83</v>
      </c>
      <c r="AD145" s="3">
        <f>Q145-Conf_Avg!$O$10</f>
        <v>350</v>
      </c>
      <c r="AE145" s="3">
        <f>R145-Conf_Avg!$Q$10</f>
        <v>4.2</v>
      </c>
      <c r="AF145" s="3">
        <f>S145-Conf_Avg!$R$10</f>
        <v>7</v>
      </c>
    </row>
    <row r="146" spans="1:32" x14ac:dyDescent="0.2">
      <c r="A146">
        <v>2015</v>
      </c>
      <c r="B146" t="s">
        <v>863</v>
      </c>
      <c r="C146" t="s">
        <v>674</v>
      </c>
      <c r="D146" t="s">
        <v>51</v>
      </c>
      <c r="E146" t="s">
        <v>234</v>
      </c>
      <c r="F146">
        <v>15</v>
      </c>
      <c r="G146">
        <v>263</v>
      </c>
      <c r="H146">
        <v>393</v>
      </c>
      <c r="I146" s="6">
        <f t="shared" si="8"/>
        <v>66.921119592875328</v>
      </c>
      <c r="J146">
        <v>3110</v>
      </c>
      <c r="K146" s="3">
        <f t="shared" si="9"/>
        <v>7.9134860050890588</v>
      </c>
      <c r="L146">
        <v>8.1</v>
      </c>
      <c r="M146">
        <v>21</v>
      </c>
      <c r="N146">
        <v>8</v>
      </c>
      <c r="O146" s="4">
        <v>147</v>
      </c>
      <c r="P146">
        <v>74</v>
      </c>
      <c r="Q146">
        <v>68</v>
      </c>
      <c r="R146" s="3">
        <v>0.9</v>
      </c>
      <c r="S146">
        <v>2</v>
      </c>
      <c r="T146" s="3">
        <f>G146-Conf_Avg!$C$10</f>
        <v>263</v>
      </c>
      <c r="U146" s="3" t="e">
        <f>H146-Conf_Avg!#REF!</f>
        <v>#REF!</v>
      </c>
      <c r="V146" s="3">
        <f>I146-Conf_Avg!$D$10</f>
        <v>66.921119592875328</v>
      </c>
      <c r="W146" s="3">
        <f>J146-Conf_Avg!$F$10</f>
        <v>3110</v>
      </c>
      <c r="X146" s="3">
        <f>K146-Conf_Avg!$G$10</f>
        <v>7.9134860050890588</v>
      </c>
      <c r="Y146" s="3">
        <f>L146-Conf_Avg!$H$10</f>
        <v>8.1</v>
      </c>
      <c r="Z146" s="3">
        <f>M146-Conf_Avg!$I$10</f>
        <v>21</v>
      </c>
      <c r="AA146" s="3">
        <f>N146-Conf_Avg!$K$10</f>
        <v>8</v>
      </c>
      <c r="AB146" s="3">
        <f>O146-Conf_Avg!$M$10</f>
        <v>147</v>
      </c>
      <c r="AC146" s="3">
        <f>P146-Conf_Avg!$N$10</f>
        <v>74</v>
      </c>
      <c r="AD146" s="3">
        <f>Q146-Conf_Avg!$O$10</f>
        <v>68</v>
      </c>
      <c r="AE146" s="3">
        <f>R146-Conf_Avg!$Q$10</f>
        <v>0.9</v>
      </c>
      <c r="AF146" s="3">
        <f>S146-Conf_Avg!$R$10</f>
        <v>2</v>
      </c>
    </row>
    <row r="147" spans="1:32" x14ac:dyDescent="0.2">
      <c r="A147">
        <v>2016</v>
      </c>
      <c r="B147" t="s">
        <v>512</v>
      </c>
      <c r="C147" t="s">
        <v>675</v>
      </c>
      <c r="D147" t="s">
        <v>51</v>
      </c>
      <c r="E147" t="s">
        <v>234</v>
      </c>
      <c r="F147">
        <v>15</v>
      </c>
      <c r="G147">
        <v>240</v>
      </c>
      <c r="H147">
        <v>382</v>
      </c>
      <c r="I147" s="6">
        <f t="shared" si="8"/>
        <v>62.827225130890049</v>
      </c>
      <c r="J147">
        <v>2780</v>
      </c>
      <c r="K147" s="3">
        <f t="shared" si="9"/>
        <v>7.2774869109947646</v>
      </c>
      <c r="L147">
        <v>7.4</v>
      </c>
      <c r="M147">
        <v>23</v>
      </c>
      <c r="N147">
        <v>9</v>
      </c>
      <c r="O147" s="4">
        <v>139.1</v>
      </c>
      <c r="P147">
        <v>191</v>
      </c>
      <c r="Q147">
        <v>954</v>
      </c>
      <c r="R147" s="3">
        <v>5</v>
      </c>
      <c r="S147">
        <v>13</v>
      </c>
      <c r="T147" s="3">
        <f>G147-Conf_Avg!$C$10</f>
        <v>240</v>
      </c>
      <c r="U147" s="3" t="e">
        <f>H147-Conf_Avg!#REF!</f>
        <v>#REF!</v>
      </c>
      <c r="V147" s="3">
        <f>I147-Conf_Avg!$D$10</f>
        <v>62.827225130890049</v>
      </c>
      <c r="W147" s="3">
        <f>J147-Conf_Avg!$F$10</f>
        <v>2780</v>
      </c>
      <c r="X147" s="3">
        <f>K147-Conf_Avg!$G$10</f>
        <v>7.2774869109947646</v>
      </c>
      <c r="Y147" s="3">
        <f>L147-Conf_Avg!$H$10</f>
        <v>7.4</v>
      </c>
      <c r="Z147" s="3">
        <f>M147-Conf_Avg!$I$10</f>
        <v>23</v>
      </c>
      <c r="AA147" s="3">
        <f>N147-Conf_Avg!$K$10</f>
        <v>9</v>
      </c>
      <c r="AB147" s="3">
        <f>O147-Conf_Avg!$M$10</f>
        <v>139.1</v>
      </c>
      <c r="AC147" s="3">
        <f>P147-Conf_Avg!$N$10</f>
        <v>191</v>
      </c>
      <c r="AD147" s="3">
        <f>Q147-Conf_Avg!$O$10</f>
        <v>954</v>
      </c>
      <c r="AE147" s="3">
        <f>R147-Conf_Avg!$Q$10</f>
        <v>5</v>
      </c>
      <c r="AF147" s="3">
        <f>S147-Conf_Avg!$R$10</f>
        <v>13</v>
      </c>
    </row>
    <row r="148" spans="1:32" x14ac:dyDescent="0.2">
      <c r="A148">
        <v>2017</v>
      </c>
      <c r="B148" t="s">
        <v>512</v>
      </c>
      <c r="C148" t="s">
        <v>673</v>
      </c>
      <c r="D148" t="s">
        <v>51</v>
      </c>
      <c r="E148" t="s">
        <v>234</v>
      </c>
      <c r="F148">
        <v>14</v>
      </c>
      <c r="G148">
        <v>154</v>
      </c>
      <c r="H148">
        <v>255</v>
      </c>
      <c r="I148" s="6">
        <f t="shared" si="8"/>
        <v>60.392156862745097</v>
      </c>
      <c r="J148">
        <v>2081</v>
      </c>
      <c r="K148" s="3">
        <f t="shared" si="9"/>
        <v>8.1607843137254896</v>
      </c>
      <c r="L148">
        <v>9.3000000000000007</v>
      </c>
      <c r="M148">
        <v>17</v>
      </c>
      <c r="N148">
        <v>1</v>
      </c>
      <c r="O148" s="4">
        <v>150.19999999999999</v>
      </c>
      <c r="P148">
        <v>154</v>
      </c>
      <c r="Q148">
        <v>855</v>
      </c>
      <c r="R148" s="3">
        <v>5.6</v>
      </c>
      <c r="S148">
        <v>8</v>
      </c>
      <c r="T148" s="3">
        <f>G148-Conf_Avg!$C$10</f>
        <v>154</v>
      </c>
      <c r="U148" s="3" t="e">
        <f>H148-Conf_Avg!#REF!</f>
        <v>#REF!</v>
      </c>
      <c r="V148" s="3">
        <f>I148-Conf_Avg!$D$10</f>
        <v>60.392156862745097</v>
      </c>
      <c r="W148" s="3">
        <f>J148-Conf_Avg!$F$10</f>
        <v>2081</v>
      </c>
      <c r="X148" s="3">
        <f>K148-Conf_Avg!$G$10</f>
        <v>8.1607843137254896</v>
      </c>
      <c r="Y148" s="3">
        <f>L148-Conf_Avg!$H$10</f>
        <v>9.3000000000000007</v>
      </c>
      <c r="Z148" s="3">
        <f>M148-Conf_Avg!$I$10</f>
        <v>17</v>
      </c>
      <c r="AA148" s="3">
        <f>N148-Conf_Avg!$K$10</f>
        <v>1</v>
      </c>
      <c r="AB148" s="3">
        <f>O148-Conf_Avg!$M$10</f>
        <v>150.19999999999999</v>
      </c>
      <c r="AC148" s="3">
        <f>P148-Conf_Avg!$N$10</f>
        <v>154</v>
      </c>
      <c r="AD148" s="3">
        <f>Q148-Conf_Avg!$O$10</f>
        <v>855</v>
      </c>
      <c r="AE148" s="3">
        <f>R148-Conf_Avg!$Q$10</f>
        <v>5.6</v>
      </c>
      <c r="AF148" s="3">
        <f>S148-Conf_Avg!$R$10</f>
        <v>8</v>
      </c>
    </row>
    <row r="149" spans="1:32" x14ac:dyDescent="0.2">
      <c r="A149">
        <v>2018</v>
      </c>
      <c r="B149" t="s">
        <v>509</v>
      </c>
      <c r="C149" t="s">
        <v>673</v>
      </c>
      <c r="D149" t="s">
        <v>51</v>
      </c>
      <c r="E149" t="s">
        <v>234</v>
      </c>
      <c r="F149">
        <v>15</v>
      </c>
      <c r="G149">
        <v>245</v>
      </c>
      <c r="H149">
        <v>355</v>
      </c>
      <c r="I149" s="6">
        <f t="shared" si="8"/>
        <v>69.014084507042256</v>
      </c>
      <c r="J149">
        <v>3966</v>
      </c>
      <c r="K149" s="3">
        <f t="shared" si="9"/>
        <v>11.171830985915493</v>
      </c>
      <c r="L149">
        <v>12.8</v>
      </c>
      <c r="M149">
        <v>43</v>
      </c>
      <c r="N149">
        <v>6</v>
      </c>
      <c r="O149" s="4">
        <v>199.4</v>
      </c>
      <c r="P149">
        <v>57</v>
      </c>
      <c r="Q149">
        <v>190</v>
      </c>
      <c r="R149" s="3">
        <v>3.3</v>
      </c>
      <c r="S149">
        <v>5</v>
      </c>
      <c r="T149" s="3">
        <f>G149-Conf_Avg!$C$10</f>
        <v>245</v>
      </c>
      <c r="U149" s="3" t="e">
        <f>H149-Conf_Avg!#REF!</f>
        <v>#REF!</v>
      </c>
      <c r="V149" s="3">
        <f>I149-Conf_Avg!$D$10</f>
        <v>69.014084507042256</v>
      </c>
      <c r="W149" s="3">
        <f>J149-Conf_Avg!$F$10</f>
        <v>3966</v>
      </c>
      <c r="X149" s="3">
        <f>K149-Conf_Avg!$G$10</f>
        <v>11.171830985915493</v>
      </c>
      <c r="Y149" s="3">
        <f>L149-Conf_Avg!$H$10</f>
        <v>12.8</v>
      </c>
      <c r="Z149" s="3">
        <f>M149-Conf_Avg!$I$10</f>
        <v>43</v>
      </c>
      <c r="AA149" s="3">
        <f>N149-Conf_Avg!$K$10</f>
        <v>6</v>
      </c>
      <c r="AB149" s="3">
        <f>O149-Conf_Avg!$M$10</f>
        <v>199.4</v>
      </c>
      <c r="AC149" s="3">
        <f>P149-Conf_Avg!$N$10</f>
        <v>57</v>
      </c>
      <c r="AD149" s="3">
        <f>Q149-Conf_Avg!$O$10</f>
        <v>190</v>
      </c>
      <c r="AE149" s="3">
        <f>R149-Conf_Avg!$Q$10</f>
        <v>3.3</v>
      </c>
      <c r="AF149" s="3">
        <f>S149-Conf_Avg!$R$10</f>
        <v>5</v>
      </c>
    </row>
    <row r="150" spans="1:32" x14ac:dyDescent="0.2">
      <c r="A150">
        <v>2019</v>
      </c>
      <c r="B150" t="s">
        <v>509</v>
      </c>
      <c r="C150" t="s">
        <v>672</v>
      </c>
      <c r="D150" t="s">
        <v>51</v>
      </c>
      <c r="E150" t="s">
        <v>234</v>
      </c>
      <c r="F150">
        <v>9</v>
      </c>
      <c r="G150">
        <v>180</v>
      </c>
      <c r="H150">
        <v>252</v>
      </c>
      <c r="I150" s="6">
        <v>71.400000000000006</v>
      </c>
      <c r="J150">
        <v>2840</v>
      </c>
      <c r="K150" s="3">
        <v>11.3</v>
      </c>
      <c r="L150">
        <v>13.4</v>
      </c>
      <c r="M150">
        <v>33</v>
      </c>
      <c r="N150">
        <v>3</v>
      </c>
      <c r="O150" s="4">
        <v>206.9</v>
      </c>
      <c r="P150">
        <v>23</v>
      </c>
      <c r="Q150">
        <v>17</v>
      </c>
      <c r="R150" s="3">
        <v>0.7</v>
      </c>
      <c r="S150">
        <v>2</v>
      </c>
      <c r="T150" s="3"/>
      <c r="U150" s="3"/>
      <c r="V150" s="3"/>
      <c r="W150" s="3"/>
      <c r="X150" s="3"/>
      <c r="Y150" s="3"/>
      <c r="AB150" s="3"/>
    </row>
    <row r="151" spans="1:32" x14ac:dyDescent="0.2">
      <c r="A151">
        <v>2020</v>
      </c>
      <c r="B151" t="s">
        <v>525</v>
      </c>
      <c r="C151" t="s">
        <v>672</v>
      </c>
      <c r="D151" t="s">
        <v>51</v>
      </c>
      <c r="E151" t="s">
        <v>234</v>
      </c>
      <c r="F151">
        <v>13</v>
      </c>
      <c r="G151">
        <v>311</v>
      </c>
      <c r="H151">
        <v>402</v>
      </c>
      <c r="I151" s="6">
        <f t="shared" ref="I151:I190" si="10">G151/H151*100</f>
        <v>77.363184079601993</v>
      </c>
      <c r="J151">
        <v>4500</v>
      </c>
      <c r="K151" s="3">
        <f t="shared" ref="K151:K190" si="11">J151/H151</f>
        <v>11.194029850746269</v>
      </c>
      <c r="L151">
        <v>12.8</v>
      </c>
      <c r="M151">
        <v>41</v>
      </c>
      <c r="N151">
        <v>4</v>
      </c>
      <c r="O151" s="4">
        <v>203.1</v>
      </c>
      <c r="P151">
        <v>35</v>
      </c>
      <c r="Q151">
        <v>14</v>
      </c>
      <c r="R151" s="3">
        <f>Q151/P151</f>
        <v>0.4</v>
      </c>
      <c r="S151">
        <v>1</v>
      </c>
      <c r="T151" s="3">
        <f>G151-Conf_Avg!$C$10</f>
        <v>311</v>
      </c>
      <c r="U151" s="3" t="e">
        <f>H151-Conf_Avg!#REF!</f>
        <v>#REF!</v>
      </c>
      <c r="V151" s="3">
        <f>I151-Conf_Avg!$D$10</f>
        <v>77.363184079601993</v>
      </c>
      <c r="W151" s="3">
        <f>J151-Conf_Avg!$F$10</f>
        <v>4500</v>
      </c>
      <c r="X151" s="3">
        <f>K151-Conf_Avg!$G$10</f>
        <v>11.194029850746269</v>
      </c>
      <c r="Y151" s="3">
        <f>L151-Conf_Avg!$H$10</f>
        <v>12.8</v>
      </c>
      <c r="Z151" s="3">
        <f>M151-Conf_Avg!$I$10</f>
        <v>41</v>
      </c>
      <c r="AA151" s="3">
        <f>N151-Conf_Avg!$K$10</f>
        <v>4</v>
      </c>
      <c r="AB151" s="3">
        <f>O151-Conf_Avg!$M$10</f>
        <v>203.1</v>
      </c>
      <c r="AC151" s="3">
        <f>P151-Conf_Avg!$N$10</f>
        <v>35</v>
      </c>
      <c r="AD151" s="3">
        <f>Q151-Conf_Avg!$O$10</f>
        <v>14</v>
      </c>
      <c r="AE151" s="3">
        <f>R151-Conf_Avg!$Q$10</f>
        <v>0.4</v>
      </c>
      <c r="AF151" s="3">
        <f>S151-Conf_Avg!$R$10</f>
        <v>1</v>
      </c>
    </row>
    <row r="152" spans="1:32" x14ac:dyDescent="0.2">
      <c r="A152">
        <v>2014</v>
      </c>
      <c r="B152" t="s">
        <v>457</v>
      </c>
      <c r="C152" t="s">
        <v>672</v>
      </c>
      <c r="D152" t="s">
        <v>23</v>
      </c>
      <c r="E152" t="s">
        <v>234</v>
      </c>
      <c r="F152">
        <v>13</v>
      </c>
      <c r="G152">
        <v>190</v>
      </c>
      <c r="H152">
        <v>339</v>
      </c>
      <c r="I152" s="6">
        <f t="shared" si="10"/>
        <v>56.047197640117993</v>
      </c>
      <c r="J152">
        <v>2285</v>
      </c>
      <c r="K152" s="3">
        <f t="shared" si="11"/>
        <v>6.7404129793510323</v>
      </c>
      <c r="L152">
        <v>7.3</v>
      </c>
      <c r="M152">
        <v>20</v>
      </c>
      <c r="N152">
        <v>5</v>
      </c>
      <c r="O152" s="4">
        <v>129.19999999999999</v>
      </c>
      <c r="P152">
        <v>42</v>
      </c>
      <c r="Q152">
        <v>0</v>
      </c>
      <c r="R152" s="3">
        <v>0</v>
      </c>
      <c r="S152">
        <v>2</v>
      </c>
      <c r="T152" s="3">
        <f>G152-Conf_Avg!$C$10</f>
        <v>190</v>
      </c>
      <c r="U152" s="3" t="e">
        <f>H152-Conf_Avg!#REF!</f>
        <v>#REF!</v>
      </c>
      <c r="V152" s="3">
        <f>I152-Conf_Avg!$D$10</f>
        <v>56.047197640117993</v>
      </c>
      <c r="W152" s="3">
        <f>J152-Conf_Avg!$F$10</f>
        <v>2285</v>
      </c>
      <c r="X152" s="3">
        <f>K152-Conf_Avg!$G$10</f>
        <v>6.7404129793510323</v>
      </c>
      <c r="Y152" s="3">
        <f>L152-Conf_Avg!$H$10</f>
        <v>7.3</v>
      </c>
      <c r="Z152" s="3">
        <f>M152-Conf_Avg!$I$10</f>
        <v>20</v>
      </c>
      <c r="AA152" s="3">
        <f>N152-Conf_Avg!$K$10</f>
        <v>5</v>
      </c>
      <c r="AB152" s="3">
        <f>O152-Conf_Avg!$M$10</f>
        <v>129.19999999999999</v>
      </c>
      <c r="AC152" s="3">
        <f>P152-Conf_Avg!$N$10</f>
        <v>42</v>
      </c>
      <c r="AD152" s="3">
        <f>Q152-Conf_Avg!$O$10</f>
        <v>0</v>
      </c>
      <c r="AE152" s="3">
        <f>R152-Conf_Avg!$Q$10</f>
        <v>0</v>
      </c>
      <c r="AF152" s="3">
        <f>S152-Conf_Avg!$R$10</f>
        <v>2</v>
      </c>
    </row>
    <row r="153" spans="1:32" x14ac:dyDescent="0.2">
      <c r="A153">
        <v>2015</v>
      </c>
      <c r="B153" t="s">
        <v>457</v>
      </c>
      <c r="C153" t="s">
        <v>674</v>
      </c>
      <c r="D153" t="s">
        <v>23</v>
      </c>
      <c r="E153" t="s">
        <v>234</v>
      </c>
      <c r="F153">
        <v>13</v>
      </c>
      <c r="G153">
        <v>244</v>
      </c>
      <c r="H153">
        <v>370</v>
      </c>
      <c r="I153" s="6">
        <f t="shared" si="10"/>
        <v>65.945945945945951</v>
      </c>
      <c r="J153">
        <v>3440</v>
      </c>
      <c r="K153" s="3">
        <f t="shared" si="11"/>
        <v>9.2972972972972965</v>
      </c>
      <c r="L153">
        <v>9.9</v>
      </c>
      <c r="M153">
        <v>30</v>
      </c>
      <c r="N153">
        <v>8</v>
      </c>
      <c r="O153" s="4">
        <v>166.5</v>
      </c>
      <c r="P153">
        <v>55</v>
      </c>
      <c r="Q153">
        <v>110</v>
      </c>
      <c r="R153" s="3">
        <v>2</v>
      </c>
      <c r="S153">
        <v>1</v>
      </c>
      <c r="T153" s="3">
        <f>G153-Conf_Avg!$C$10</f>
        <v>244</v>
      </c>
      <c r="U153" s="3" t="e">
        <f>H153-Conf_Avg!#REF!</f>
        <v>#REF!</v>
      </c>
      <c r="V153" s="3">
        <f>I153-Conf_Avg!$D$10</f>
        <v>65.945945945945951</v>
      </c>
      <c r="W153" s="3">
        <f>J153-Conf_Avg!$F$10</f>
        <v>3440</v>
      </c>
      <c r="X153" s="3">
        <f>K153-Conf_Avg!$G$10</f>
        <v>9.2972972972972965</v>
      </c>
      <c r="Y153" s="3">
        <f>L153-Conf_Avg!$H$10</f>
        <v>9.9</v>
      </c>
      <c r="Z153" s="3">
        <f>M153-Conf_Avg!$I$10</f>
        <v>30</v>
      </c>
      <c r="AA153" s="3">
        <f>N153-Conf_Avg!$K$10</f>
        <v>8</v>
      </c>
      <c r="AB153" s="3">
        <f>O153-Conf_Avg!$M$10</f>
        <v>166.5</v>
      </c>
      <c r="AC153" s="3">
        <f>P153-Conf_Avg!$N$10</f>
        <v>55</v>
      </c>
      <c r="AD153" s="3">
        <f>Q153-Conf_Avg!$O$10</f>
        <v>110</v>
      </c>
      <c r="AE153" s="3">
        <f>R153-Conf_Avg!$Q$10</f>
        <v>2</v>
      </c>
      <c r="AF153" s="3">
        <f>S153-Conf_Avg!$R$10</f>
        <v>1</v>
      </c>
    </row>
    <row r="154" spans="1:32" x14ac:dyDescent="0.2">
      <c r="A154">
        <v>2016</v>
      </c>
      <c r="B154" t="s">
        <v>835</v>
      </c>
      <c r="C154" t="s">
        <v>672</v>
      </c>
      <c r="D154" t="s">
        <v>23</v>
      </c>
      <c r="E154" t="s">
        <v>234</v>
      </c>
      <c r="F154">
        <v>13</v>
      </c>
      <c r="G154">
        <v>245</v>
      </c>
      <c r="H154">
        <v>401</v>
      </c>
      <c r="I154" s="6">
        <f t="shared" si="10"/>
        <v>61.097256857855363</v>
      </c>
      <c r="J154">
        <v>3430</v>
      </c>
      <c r="K154" s="3">
        <f t="shared" si="11"/>
        <v>8.5536159600997514</v>
      </c>
      <c r="L154">
        <v>8.1</v>
      </c>
      <c r="M154">
        <v>25</v>
      </c>
      <c r="N154">
        <v>15</v>
      </c>
      <c r="O154" s="4">
        <v>146</v>
      </c>
      <c r="P154">
        <v>65</v>
      </c>
      <c r="Q154">
        <v>-126</v>
      </c>
      <c r="R154" s="3">
        <v>-1.9</v>
      </c>
      <c r="S154">
        <v>2</v>
      </c>
      <c r="T154" s="3">
        <f>G154-Conf_Avg!$C$10</f>
        <v>245</v>
      </c>
      <c r="U154" s="3" t="e">
        <f>H154-Conf_Avg!#REF!</f>
        <v>#REF!</v>
      </c>
      <c r="V154" s="3">
        <f>I154-Conf_Avg!$D$10</f>
        <v>61.097256857855363</v>
      </c>
      <c r="W154" s="3">
        <f>J154-Conf_Avg!$F$10</f>
        <v>3430</v>
      </c>
      <c r="X154" s="3">
        <f>K154-Conf_Avg!$G$10</f>
        <v>8.5536159600997514</v>
      </c>
      <c r="Y154" s="3">
        <f>L154-Conf_Avg!$H$10</f>
        <v>8.1</v>
      </c>
      <c r="Z154" s="3">
        <f>M154-Conf_Avg!$I$10</f>
        <v>25</v>
      </c>
      <c r="AA154" s="3">
        <f>N154-Conf_Avg!$K$10</f>
        <v>15</v>
      </c>
      <c r="AB154" s="3">
        <f>O154-Conf_Avg!$M$10</f>
        <v>146</v>
      </c>
      <c r="AC154" s="3">
        <f>P154-Conf_Avg!$N$10</f>
        <v>65</v>
      </c>
      <c r="AD154" s="3">
        <f>Q154-Conf_Avg!$O$10</f>
        <v>-126</v>
      </c>
      <c r="AE154" s="3">
        <f>R154-Conf_Avg!$Q$10</f>
        <v>-1.9</v>
      </c>
      <c r="AF154" s="3">
        <f>S154-Conf_Avg!$R$10</f>
        <v>2</v>
      </c>
    </row>
    <row r="155" spans="1:32" x14ac:dyDescent="0.2">
      <c r="A155">
        <v>2017</v>
      </c>
      <c r="B155" t="s">
        <v>835</v>
      </c>
      <c r="C155" t="s">
        <v>674</v>
      </c>
      <c r="D155" t="s">
        <v>23</v>
      </c>
      <c r="E155" t="s">
        <v>234</v>
      </c>
      <c r="F155">
        <v>8</v>
      </c>
      <c r="G155">
        <v>105</v>
      </c>
      <c r="H155">
        <v>187</v>
      </c>
      <c r="I155" s="6">
        <f t="shared" si="10"/>
        <v>56.149732620320862</v>
      </c>
      <c r="J155">
        <v>1427</v>
      </c>
      <c r="K155" s="3">
        <f t="shared" si="11"/>
        <v>7.6310160427807485</v>
      </c>
      <c r="L155">
        <v>7.5</v>
      </c>
      <c r="M155">
        <v>10</v>
      </c>
      <c r="N155">
        <v>5</v>
      </c>
      <c r="O155" s="4">
        <v>132.5</v>
      </c>
      <c r="P155">
        <v>37</v>
      </c>
      <c r="Q155">
        <v>-20</v>
      </c>
      <c r="R155" s="3">
        <v>-0.5</v>
      </c>
      <c r="S155">
        <v>1</v>
      </c>
      <c r="T155" s="3"/>
      <c r="U155" s="3"/>
      <c r="V155" s="3"/>
      <c r="W155" s="3"/>
      <c r="X155" s="3"/>
      <c r="Y155" s="3"/>
      <c r="AB155" s="3"/>
    </row>
    <row r="156" spans="1:32" x14ac:dyDescent="0.2">
      <c r="A156">
        <v>2018</v>
      </c>
      <c r="B156" t="s">
        <v>700</v>
      </c>
      <c r="C156" t="s">
        <v>672</v>
      </c>
      <c r="D156" t="s">
        <v>23</v>
      </c>
      <c r="E156" t="s">
        <v>234</v>
      </c>
      <c r="F156">
        <v>10</v>
      </c>
      <c r="G156">
        <v>143</v>
      </c>
      <c r="H156">
        <v>250</v>
      </c>
      <c r="I156" s="6">
        <f t="shared" si="10"/>
        <v>57.199999999999996</v>
      </c>
      <c r="J156">
        <v>1584</v>
      </c>
      <c r="K156" s="3">
        <f t="shared" si="11"/>
        <v>6.3360000000000003</v>
      </c>
      <c r="L156">
        <v>5.4</v>
      </c>
      <c r="M156">
        <v>11</v>
      </c>
      <c r="N156">
        <v>10</v>
      </c>
      <c r="O156" s="4">
        <v>116.9</v>
      </c>
      <c r="P156">
        <v>67</v>
      </c>
      <c r="Q156">
        <v>146</v>
      </c>
      <c r="R156" s="3">
        <v>2.2000000000000002</v>
      </c>
      <c r="S156">
        <v>1</v>
      </c>
      <c r="T156" s="3">
        <f>G156-Conf_Avg!$C$10</f>
        <v>143</v>
      </c>
      <c r="U156" s="3" t="e">
        <f>H156-Conf_Avg!#REF!</f>
        <v>#REF!</v>
      </c>
      <c r="V156" s="3">
        <f>I156-Conf_Avg!$D$10</f>
        <v>57.199999999999996</v>
      </c>
      <c r="W156" s="3">
        <f>J156-Conf_Avg!$F$10</f>
        <v>1584</v>
      </c>
      <c r="X156" s="3">
        <f>K156-Conf_Avg!$G$10</f>
        <v>6.3360000000000003</v>
      </c>
      <c r="Y156" s="3">
        <f>L156-Conf_Avg!$H$10</f>
        <v>5.4</v>
      </c>
      <c r="Z156" s="3">
        <f>M156-Conf_Avg!$I$10</f>
        <v>11</v>
      </c>
      <c r="AA156" s="3">
        <f>N156-Conf_Avg!$K$10</f>
        <v>10</v>
      </c>
      <c r="AB156" s="3">
        <f>O156-Conf_Avg!$M$10</f>
        <v>116.9</v>
      </c>
      <c r="AC156" s="3">
        <f>P156-Conf_Avg!$N$10</f>
        <v>67</v>
      </c>
      <c r="AD156" s="3">
        <f>Q156-Conf_Avg!$O$10</f>
        <v>146</v>
      </c>
      <c r="AE156" s="3">
        <f>R156-Conf_Avg!$Q$10</f>
        <v>2.2000000000000002</v>
      </c>
      <c r="AF156" s="3">
        <f>S156-Conf_Avg!$R$10</f>
        <v>1</v>
      </c>
    </row>
    <row r="157" spans="1:32" x14ac:dyDescent="0.2">
      <c r="A157">
        <v>2019</v>
      </c>
      <c r="B157" t="s">
        <v>641</v>
      </c>
      <c r="C157" t="s">
        <v>672</v>
      </c>
      <c r="D157" t="s">
        <v>23</v>
      </c>
      <c r="E157" t="s">
        <v>234</v>
      </c>
      <c r="F157">
        <v>8</v>
      </c>
      <c r="G157">
        <v>96</v>
      </c>
      <c r="H157">
        <v>179</v>
      </c>
      <c r="I157" s="6">
        <f t="shared" si="10"/>
        <v>53.631284916201118</v>
      </c>
      <c r="J157">
        <v>1152</v>
      </c>
      <c r="K157" s="3">
        <f t="shared" si="11"/>
        <v>6.4357541899441344</v>
      </c>
      <c r="L157">
        <v>4.7</v>
      </c>
      <c r="M157">
        <v>7</v>
      </c>
      <c r="N157">
        <v>10</v>
      </c>
      <c r="O157" s="4">
        <v>109.4</v>
      </c>
      <c r="P157">
        <v>6</v>
      </c>
      <c r="Q157">
        <v>-16</v>
      </c>
      <c r="R157" s="3">
        <v>-2.7</v>
      </c>
      <c r="S157">
        <v>0</v>
      </c>
      <c r="T157" s="3"/>
      <c r="U157" s="3"/>
      <c r="V157" s="3"/>
      <c r="W157" s="3"/>
      <c r="X157" s="3"/>
      <c r="Y157" s="3"/>
      <c r="AB157" s="3"/>
    </row>
    <row r="158" spans="1:32" x14ac:dyDescent="0.2">
      <c r="A158">
        <v>2020</v>
      </c>
      <c r="B158" t="s">
        <v>562</v>
      </c>
      <c r="C158" t="s">
        <v>674</v>
      </c>
      <c r="D158" t="s">
        <v>23</v>
      </c>
      <c r="E158" t="s">
        <v>234</v>
      </c>
      <c r="F158">
        <v>9</v>
      </c>
      <c r="G158">
        <v>163</v>
      </c>
      <c r="H158">
        <v>238</v>
      </c>
      <c r="I158" s="6">
        <f t="shared" si="10"/>
        <v>68.487394957983199</v>
      </c>
      <c r="J158">
        <v>2107</v>
      </c>
      <c r="K158" s="3">
        <f t="shared" si="11"/>
        <v>8.8529411764705888</v>
      </c>
      <c r="L158">
        <v>9.5</v>
      </c>
      <c r="M158">
        <v>17</v>
      </c>
      <c r="N158">
        <v>4</v>
      </c>
      <c r="O158" s="4">
        <v>163.1</v>
      </c>
      <c r="P158">
        <v>105</v>
      </c>
      <c r="Q158">
        <v>204</v>
      </c>
      <c r="R158" s="3">
        <f>Q158/P158</f>
        <v>1.9428571428571428</v>
      </c>
      <c r="S158">
        <v>1</v>
      </c>
      <c r="T158" s="3">
        <f>G158-Conf_Avg!$C$10</f>
        <v>163</v>
      </c>
      <c r="U158" s="3" t="e">
        <f>H158-Conf_Avg!#REF!</f>
        <v>#REF!</v>
      </c>
      <c r="V158" s="3">
        <f>I158-Conf_Avg!$D$10</f>
        <v>68.487394957983199</v>
      </c>
      <c r="W158" s="3">
        <f>J158-Conf_Avg!$F$10</f>
        <v>2107</v>
      </c>
      <c r="X158" s="3">
        <f>K158-Conf_Avg!$G$10</f>
        <v>8.8529411764705888</v>
      </c>
      <c r="Y158" s="3">
        <f>L158-Conf_Avg!$H$10</f>
        <v>9.5</v>
      </c>
      <c r="Z158" s="3">
        <f>M158-Conf_Avg!$I$10</f>
        <v>17</v>
      </c>
      <c r="AA158" s="3">
        <f>N158-Conf_Avg!$K$10</f>
        <v>4</v>
      </c>
      <c r="AB158" s="3">
        <f>O158-Conf_Avg!$M$10</f>
        <v>163.1</v>
      </c>
      <c r="AC158" s="3">
        <f>P158-Conf_Avg!$N$10</f>
        <v>105</v>
      </c>
      <c r="AD158" s="3">
        <f>Q158-Conf_Avg!$O$10</f>
        <v>204</v>
      </c>
      <c r="AE158" s="3">
        <f>R158-Conf_Avg!$Q$10</f>
        <v>1.9428571428571428</v>
      </c>
      <c r="AF158" s="3">
        <f>S158-Conf_Avg!$R$10</f>
        <v>1</v>
      </c>
    </row>
    <row r="159" spans="1:32" x14ac:dyDescent="0.2">
      <c r="A159">
        <v>2014</v>
      </c>
      <c r="B159" t="s">
        <v>923</v>
      </c>
      <c r="C159" t="s">
        <v>674</v>
      </c>
      <c r="D159" t="s">
        <v>50</v>
      </c>
      <c r="E159" t="s">
        <v>234</v>
      </c>
      <c r="F159">
        <v>13</v>
      </c>
      <c r="G159">
        <v>178</v>
      </c>
      <c r="H159">
        <v>293</v>
      </c>
      <c r="I159" s="6">
        <f t="shared" si="10"/>
        <v>60.750853242320822</v>
      </c>
      <c r="J159">
        <v>2532</v>
      </c>
      <c r="K159" s="3">
        <f t="shared" si="11"/>
        <v>8.6416382252559725</v>
      </c>
      <c r="L159">
        <v>8.9</v>
      </c>
      <c r="M159">
        <v>20</v>
      </c>
      <c r="N159">
        <v>7</v>
      </c>
      <c r="O159" s="4">
        <v>151.1</v>
      </c>
      <c r="P159">
        <v>153</v>
      </c>
      <c r="Q159">
        <v>798</v>
      </c>
      <c r="R159" s="3">
        <v>5.2</v>
      </c>
      <c r="S159">
        <v>11</v>
      </c>
      <c r="T159" s="3">
        <f>G159-Conf_Avg!$C$10</f>
        <v>178</v>
      </c>
      <c r="U159" s="3" t="e">
        <f>H159-Conf_Avg!#REF!</f>
        <v>#REF!</v>
      </c>
      <c r="V159" s="3">
        <f>I159-Conf_Avg!$D$10</f>
        <v>60.750853242320822</v>
      </c>
      <c r="W159" s="3">
        <f>J159-Conf_Avg!$F$10</f>
        <v>2532</v>
      </c>
      <c r="X159" s="3">
        <f>K159-Conf_Avg!$G$10</f>
        <v>8.6416382252559725</v>
      </c>
      <c r="Y159" s="3">
        <f>L159-Conf_Avg!$H$10</f>
        <v>8.9</v>
      </c>
      <c r="Z159" s="3">
        <f>M159-Conf_Avg!$I$10</f>
        <v>20</v>
      </c>
      <c r="AA159" s="3">
        <f>N159-Conf_Avg!$K$10</f>
        <v>7</v>
      </c>
      <c r="AB159" s="3">
        <f>O159-Conf_Avg!$M$10</f>
        <v>151.1</v>
      </c>
      <c r="AC159" s="3">
        <f>P159-Conf_Avg!$N$10</f>
        <v>153</v>
      </c>
      <c r="AD159" s="3">
        <f>Q159-Conf_Avg!$O$10</f>
        <v>798</v>
      </c>
      <c r="AE159" s="3">
        <f>R159-Conf_Avg!$Q$10</f>
        <v>5.2</v>
      </c>
      <c r="AF159" s="3">
        <f>S159-Conf_Avg!$R$10</f>
        <v>11</v>
      </c>
    </row>
    <row r="160" spans="1:32" x14ac:dyDescent="0.2">
      <c r="A160">
        <v>2015</v>
      </c>
      <c r="B160" t="s">
        <v>976</v>
      </c>
      <c r="C160" t="s">
        <v>672</v>
      </c>
      <c r="D160" t="s">
        <v>50</v>
      </c>
      <c r="E160" t="s">
        <v>234</v>
      </c>
      <c r="F160">
        <v>10</v>
      </c>
      <c r="G160">
        <v>95</v>
      </c>
      <c r="H160">
        <v>157</v>
      </c>
      <c r="I160" s="6">
        <f t="shared" si="10"/>
        <v>60.509554140127385</v>
      </c>
      <c r="J160">
        <v>1053</v>
      </c>
      <c r="K160" s="3">
        <f t="shared" si="11"/>
        <v>6.7070063694267512</v>
      </c>
      <c r="L160">
        <v>6</v>
      </c>
      <c r="M160">
        <v>10</v>
      </c>
      <c r="N160">
        <v>7</v>
      </c>
      <c r="O160" s="4">
        <v>129</v>
      </c>
      <c r="P160">
        <v>47</v>
      </c>
      <c r="Q160">
        <v>137</v>
      </c>
      <c r="R160" s="3">
        <v>2.9</v>
      </c>
      <c r="S160">
        <v>6</v>
      </c>
      <c r="T160" s="3"/>
      <c r="U160" s="3"/>
      <c r="V160" s="3"/>
      <c r="W160" s="3"/>
      <c r="X160" s="3"/>
      <c r="Y160" s="3"/>
      <c r="AB160" s="3"/>
    </row>
    <row r="161" spans="1:32" x14ac:dyDescent="0.2">
      <c r="A161">
        <v>2016</v>
      </c>
      <c r="B161" t="s">
        <v>841</v>
      </c>
      <c r="C161" t="s">
        <v>673</v>
      </c>
      <c r="D161" t="s">
        <v>50</v>
      </c>
      <c r="E161" t="s">
        <v>234</v>
      </c>
      <c r="F161">
        <v>11</v>
      </c>
      <c r="G161">
        <v>133</v>
      </c>
      <c r="H161">
        <v>208</v>
      </c>
      <c r="I161" s="6">
        <f t="shared" si="10"/>
        <v>63.942307692307686</v>
      </c>
      <c r="J161">
        <v>1679</v>
      </c>
      <c r="K161" s="3">
        <f t="shared" si="11"/>
        <v>8.072115384615385</v>
      </c>
      <c r="L161">
        <v>8.3000000000000007</v>
      </c>
      <c r="M161">
        <v>9</v>
      </c>
      <c r="N161">
        <v>3</v>
      </c>
      <c r="O161" s="4">
        <v>143.1</v>
      </c>
      <c r="P161">
        <v>55</v>
      </c>
      <c r="Q161">
        <v>163</v>
      </c>
      <c r="R161" s="3">
        <v>3</v>
      </c>
      <c r="S161">
        <v>2</v>
      </c>
      <c r="T161" s="3">
        <f>G161-Conf_Avg!$C$10</f>
        <v>133</v>
      </c>
      <c r="U161" s="3" t="e">
        <f>H161-Conf_Avg!#REF!</f>
        <v>#REF!</v>
      </c>
      <c r="V161" s="3">
        <f>I161-Conf_Avg!$D$10</f>
        <v>63.942307692307686</v>
      </c>
      <c r="W161" s="3">
        <f>J161-Conf_Avg!$F$10</f>
        <v>1679</v>
      </c>
      <c r="X161" s="3">
        <f>K161-Conf_Avg!$G$10</f>
        <v>8.072115384615385</v>
      </c>
      <c r="Y161" s="3">
        <f>L161-Conf_Avg!$H$10</f>
        <v>8.3000000000000007</v>
      </c>
      <c r="Z161" s="3">
        <f>M161-Conf_Avg!$I$10</f>
        <v>9</v>
      </c>
      <c r="AA161" s="3">
        <f>N161-Conf_Avg!$K$10</f>
        <v>3</v>
      </c>
      <c r="AB161" s="3">
        <f>O161-Conf_Avg!$M$10</f>
        <v>143.1</v>
      </c>
      <c r="AC161" s="3">
        <f>P161-Conf_Avg!$N$10</f>
        <v>55</v>
      </c>
      <c r="AD161" s="3">
        <f>Q161-Conf_Avg!$O$10</f>
        <v>163</v>
      </c>
      <c r="AE161" s="3">
        <f>R161-Conf_Avg!$Q$10</f>
        <v>3</v>
      </c>
      <c r="AF161" s="3">
        <f>S161-Conf_Avg!$R$10</f>
        <v>2</v>
      </c>
    </row>
    <row r="162" spans="1:32" x14ac:dyDescent="0.2">
      <c r="A162">
        <v>2017</v>
      </c>
      <c r="B162" t="s">
        <v>503</v>
      </c>
      <c r="C162" t="s">
        <v>673</v>
      </c>
      <c r="D162" t="s">
        <v>50</v>
      </c>
      <c r="E162" t="s">
        <v>234</v>
      </c>
      <c r="F162">
        <v>14</v>
      </c>
      <c r="G162">
        <v>246</v>
      </c>
      <c r="H162">
        <v>370</v>
      </c>
      <c r="I162" s="6">
        <f t="shared" si="10"/>
        <v>66.486486486486484</v>
      </c>
      <c r="J162">
        <v>3158</v>
      </c>
      <c r="K162" s="3">
        <f t="shared" si="11"/>
        <v>8.5351351351351354</v>
      </c>
      <c r="L162">
        <v>8.8000000000000007</v>
      </c>
      <c r="M162">
        <v>18</v>
      </c>
      <c r="N162">
        <v>6</v>
      </c>
      <c r="O162" s="4">
        <v>151</v>
      </c>
      <c r="P162">
        <v>103</v>
      </c>
      <c r="Q162">
        <v>153</v>
      </c>
      <c r="R162" s="3">
        <v>1.5</v>
      </c>
      <c r="S162">
        <v>4</v>
      </c>
      <c r="T162" s="3">
        <f>G162-Conf_Avg!$C$10</f>
        <v>246</v>
      </c>
      <c r="U162" s="3" t="e">
        <f>H162-Conf_Avg!#REF!</f>
        <v>#REF!</v>
      </c>
      <c r="V162" s="3">
        <f>I162-Conf_Avg!$D$10</f>
        <v>66.486486486486484</v>
      </c>
      <c r="W162" s="3">
        <f>J162-Conf_Avg!$F$10</f>
        <v>3158</v>
      </c>
      <c r="X162" s="3">
        <f>K162-Conf_Avg!$G$10</f>
        <v>8.5351351351351354</v>
      </c>
      <c r="Y162" s="3">
        <f>L162-Conf_Avg!$H$10</f>
        <v>8.8000000000000007</v>
      </c>
      <c r="Z162" s="3">
        <f>M162-Conf_Avg!$I$10</f>
        <v>18</v>
      </c>
      <c r="AA162" s="3">
        <f>N162-Conf_Avg!$K$10</f>
        <v>6</v>
      </c>
      <c r="AB162" s="3">
        <f>O162-Conf_Avg!$M$10</f>
        <v>151</v>
      </c>
      <c r="AC162" s="3">
        <f>P162-Conf_Avg!$N$10</f>
        <v>103</v>
      </c>
      <c r="AD162" s="3">
        <f>Q162-Conf_Avg!$O$10</f>
        <v>153</v>
      </c>
      <c r="AE162" s="3">
        <f>R162-Conf_Avg!$Q$10</f>
        <v>1.5</v>
      </c>
      <c r="AF162" s="3">
        <f>S162-Conf_Avg!$R$10</f>
        <v>4</v>
      </c>
    </row>
    <row r="163" spans="1:32" x14ac:dyDescent="0.2">
      <c r="A163">
        <v>2018</v>
      </c>
      <c r="B163" t="s">
        <v>503</v>
      </c>
      <c r="C163" t="s">
        <v>672</v>
      </c>
      <c r="D163" t="s">
        <v>50</v>
      </c>
      <c r="E163" t="s">
        <v>234</v>
      </c>
      <c r="F163">
        <v>13</v>
      </c>
      <c r="G163">
        <v>224</v>
      </c>
      <c r="H163">
        <v>369</v>
      </c>
      <c r="I163" s="6">
        <f t="shared" si="10"/>
        <v>60.704607046070457</v>
      </c>
      <c r="J163">
        <v>2794</v>
      </c>
      <c r="K163" s="3">
        <f t="shared" si="11"/>
        <v>7.5718157181571817</v>
      </c>
      <c r="L163">
        <v>7.9</v>
      </c>
      <c r="M163">
        <v>18</v>
      </c>
      <c r="N163">
        <v>5</v>
      </c>
      <c r="O163" s="4">
        <v>137.69999999999999</v>
      </c>
      <c r="P163">
        <v>72</v>
      </c>
      <c r="Q163">
        <v>1</v>
      </c>
      <c r="R163" s="3">
        <v>0</v>
      </c>
      <c r="S163">
        <v>3</v>
      </c>
      <c r="T163" s="3">
        <f>G163-Conf_Avg!$C$10</f>
        <v>224</v>
      </c>
      <c r="U163" s="3" t="e">
        <f>H163-Conf_Avg!#REF!</f>
        <v>#REF!</v>
      </c>
      <c r="V163" s="3">
        <f>I163-Conf_Avg!$D$10</f>
        <v>60.704607046070457</v>
      </c>
      <c r="W163" s="3">
        <f>J163-Conf_Avg!$F$10</f>
        <v>2794</v>
      </c>
      <c r="X163" s="3">
        <f>K163-Conf_Avg!$G$10</f>
        <v>7.5718157181571817</v>
      </c>
      <c r="Y163" s="3">
        <f>L163-Conf_Avg!$H$10</f>
        <v>7.9</v>
      </c>
      <c r="Z163" s="3">
        <f>M163-Conf_Avg!$I$10</f>
        <v>18</v>
      </c>
      <c r="AA163" s="3">
        <f>N163-Conf_Avg!$K$10</f>
        <v>5</v>
      </c>
      <c r="AB163" s="3">
        <f>O163-Conf_Avg!$M$10</f>
        <v>137.69999999999999</v>
      </c>
      <c r="AC163" s="3">
        <f>P163-Conf_Avg!$N$10</f>
        <v>72</v>
      </c>
      <c r="AD163" s="3">
        <f>Q163-Conf_Avg!$O$10</f>
        <v>1</v>
      </c>
      <c r="AE163" s="3">
        <f>R163-Conf_Avg!$Q$10</f>
        <v>0</v>
      </c>
      <c r="AF163" s="3">
        <f>S163-Conf_Avg!$R$10</f>
        <v>3</v>
      </c>
    </row>
    <row r="164" spans="1:32" x14ac:dyDescent="0.2">
      <c r="A164">
        <v>2019</v>
      </c>
      <c r="B164" t="s">
        <v>658</v>
      </c>
      <c r="C164" t="s">
        <v>675</v>
      </c>
      <c r="D164" t="s">
        <v>50</v>
      </c>
      <c r="E164" t="s">
        <v>234</v>
      </c>
      <c r="F164">
        <v>13</v>
      </c>
      <c r="G164">
        <v>217</v>
      </c>
      <c r="H164">
        <v>377</v>
      </c>
      <c r="I164" s="6">
        <f t="shared" si="10"/>
        <v>57.559681697612731</v>
      </c>
      <c r="J164">
        <v>2542</v>
      </c>
      <c r="K164" s="3">
        <f t="shared" si="11"/>
        <v>6.7427055702917773</v>
      </c>
      <c r="L164">
        <v>6.9</v>
      </c>
      <c r="M164">
        <v>16</v>
      </c>
      <c r="N164">
        <v>6</v>
      </c>
      <c r="O164" s="4">
        <v>125</v>
      </c>
      <c r="P164">
        <v>97</v>
      </c>
      <c r="Q164">
        <v>313</v>
      </c>
      <c r="R164" s="3">
        <v>3.2</v>
      </c>
      <c r="S164">
        <v>7</v>
      </c>
      <c r="T164" s="3">
        <f>G164-Conf_Avg!$C$10</f>
        <v>217</v>
      </c>
      <c r="U164" s="3" t="e">
        <f>H164-Conf_Avg!#REF!</f>
        <v>#REF!</v>
      </c>
      <c r="V164" s="3">
        <f>I164-Conf_Avg!$D$10</f>
        <v>57.559681697612731</v>
      </c>
      <c r="W164" s="3">
        <f>J164-Conf_Avg!$F$10</f>
        <v>2542</v>
      </c>
      <c r="X164" s="3">
        <f>K164-Conf_Avg!$G$10</f>
        <v>6.7427055702917773</v>
      </c>
      <c r="Y164" s="3">
        <f>L164-Conf_Avg!$H$10</f>
        <v>6.9</v>
      </c>
      <c r="Z164" s="3">
        <f>M164-Conf_Avg!$I$10</f>
        <v>16</v>
      </c>
      <c r="AA164" s="3">
        <f>N164-Conf_Avg!$K$10</f>
        <v>6</v>
      </c>
      <c r="AB164" s="3">
        <f>O164-Conf_Avg!$M$10</f>
        <v>125</v>
      </c>
      <c r="AC164" s="3">
        <f>P164-Conf_Avg!$N$10</f>
        <v>97</v>
      </c>
      <c r="AD164" s="3">
        <f>Q164-Conf_Avg!$O$10</f>
        <v>313</v>
      </c>
      <c r="AE164" s="3">
        <f>R164-Conf_Avg!$Q$10</f>
        <v>3.2</v>
      </c>
      <c r="AF164" s="3">
        <f>S164-Conf_Avg!$R$10</f>
        <v>7</v>
      </c>
    </row>
    <row r="165" spans="1:32" x14ac:dyDescent="0.2">
      <c r="A165">
        <v>2020</v>
      </c>
      <c r="B165" t="s">
        <v>658</v>
      </c>
      <c r="C165" t="s">
        <v>673</v>
      </c>
      <c r="D165" t="s">
        <v>50</v>
      </c>
      <c r="E165" t="s">
        <v>234</v>
      </c>
      <c r="F165">
        <v>11</v>
      </c>
      <c r="G165">
        <v>214</v>
      </c>
      <c r="H165">
        <v>357</v>
      </c>
      <c r="I165" s="6">
        <f t="shared" si="10"/>
        <v>59.943977591036415</v>
      </c>
      <c r="J165">
        <v>2415</v>
      </c>
      <c r="K165" s="3">
        <f t="shared" si="11"/>
        <v>6.7647058823529411</v>
      </c>
      <c r="L165">
        <v>6.6</v>
      </c>
      <c r="M165">
        <v>12</v>
      </c>
      <c r="N165">
        <v>7</v>
      </c>
      <c r="O165" s="4">
        <v>123.9</v>
      </c>
      <c r="P165">
        <v>108</v>
      </c>
      <c r="Q165">
        <v>388</v>
      </c>
      <c r="R165" s="3">
        <f>Q165/P165</f>
        <v>3.5925925925925926</v>
      </c>
      <c r="S165">
        <v>7</v>
      </c>
      <c r="T165" s="3">
        <f>G165-Conf_Avg!$C$10</f>
        <v>214</v>
      </c>
      <c r="U165" s="3" t="e">
        <f>H165-Conf_Avg!#REF!</f>
        <v>#REF!</v>
      </c>
      <c r="V165" s="3">
        <f>I165-Conf_Avg!$D$10</f>
        <v>59.943977591036415</v>
      </c>
      <c r="W165" s="3">
        <f>J165-Conf_Avg!$F$10</f>
        <v>2415</v>
      </c>
      <c r="X165" s="3">
        <f>K165-Conf_Avg!$G$10</f>
        <v>6.7647058823529411</v>
      </c>
      <c r="Y165" s="3">
        <f>L165-Conf_Avg!$H$10</f>
        <v>6.6</v>
      </c>
      <c r="Z165" s="3">
        <f>M165-Conf_Avg!$I$10</f>
        <v>12</v>
      </c>
      <c r="AA165" s="3">
        <f>N165-Conf_Avg!$K$10</f>
        <v>7</v>
      </c>
      <c r="AB165" s="3">
        <f>O165-Conf_Avg!$M$10</f>
        <v>123.9</v>
      </c>
      <c r="AC165" s="3">
        <f>P165-Conf_Avg!$N$10</f>
        <v>108</v>
      </c>
      <c r="AD165" s="3">
        <f>Q165-Conf_Avg!$O$10</f>
        <v>388</v>
      </c>
      <c r="AE165" s="3">
        <f>R165-Conf_Avg!$Q$10</f>
        <v>3.5925925925925926</v>
      </c>
      <c r="AF165" s="3">
        <f>S165-Conf_Avg!$R$10</f>
        <v>7</v>
      </c>
    </row>
    <row r="166" spans="1:32" x14ac:dyDescent="0.2">
      <c r="A166">
        <v>2014</v>
      </c>
      <c r="B166" t="s">
        <v>458</v>
      </c>
      <c r="C166" t="s">
        <v>675</v>
      </c>
      <c r="D166" t="s">
        <v>60</v>
      </c>
      <c r="E166" t="s">
        <v>234</v>
      </c>
      <c r="F166">
        <v>9</v>
      </c>
      <c r="G166">
        <v>114</v>
      </c>
      <c r="H166">
        <v>212</v>
      </c>
      <c r="I166" s="6">
        <f t="shared" si="10"/>
        <v>53.773584905660378</v>
      </c>
      <c r="J166">
        <v>1140</v>
      </c>
      <c r="K166" s="3">
        <f t="shared" si="11"/>
        <v>5.3773584905660377</v>
      </c>
      <c r="L166">
        <v>4.0999999999999996</v>
      </c>
      <c r="M166">
        <v>9</v>
      </c>
      <c r="N166">
        <v>10</v>
      </c>
      <c r="O166" s="4">
        <v>103.5</v>
      </c>
      <c r="P166">
        <v>69</v>
      </c>
      <c r="Q166">
        <v>180</v>
      </c>
      <c r="R166" s="3">
        <v>2.6</v>
      </c>
      <c r="S166">
        <v>4</v>
      </c>
      <c r="T166" s="3">
        <f>G166-Conf_Avg!$C$10</f>
        <v>114</v>
      </c>
      <c r="U166" s="3" t="e">
        <f>H166-Conf_Avg!#REF!</f>
        <v>#REF!</v>
      </c>
      <c r="V166" s="3">
        <f>I166-Conf_Avg!$D$10</f>
        <v>53.773584905660378</v>
      </c>
      <c r="W166" s="3">
        <f>J166-Conf_Avg!$F$10</f>
        <v>1140</v>
      </c>
      <c r="X166" s="3">
        <f>K166-Conf_Avg!$G$10</f>
        <v>5.3773584905660377</v>
      </c>
      <c r="Y166" s="3">
        <f>L166-Conf_Avg!$H$10</f>
        <v>4.0999999999999996</v>
      </c>
      <c r="Z166" s="3">
        <f>M166-Conf_Avg!$I$10</f>
        <v>9</v>
      </c>
      <c r="AA166" s="3">
        <f>N166-Conf_Avg!$K$10</f>
        <v>10</v>
      </c>
      <c r="AB166" s="3">
        <f>O166-Conf_Avg!$M$10</f>
        <v>103.5</v>
      </c>
      <c r="AC166" s="3">
        <f>P166-Conf_Avg!$N$10</f>
        <v>69</v>
      </c>
      <c r="AD166" s="3">
        <f>Q166-Conf_Avg!$O$10</f>
        <v>180</v>
      </c>
      <c r="AE166" s="3">
        <f>R166-Conf_Avg!$Q$10</f>
        <v>2.6</v>
      </c>
      <c r="AF166" s="3">
        <f>S166-Conf_Avg!$R$10</f>
        <v>4</v>
      </c>
    </row>
    <row r="167" spans="1:32" x14ac:dyDescent="0.2">
      <c r="A167">
        <v>2015</v>
      </c>
      <c r="B167" t="s">
        <v>873</v>
      </c>
      <c r="C167" t="s">
        <v>673</v>
      </c>
      <c r="D167" t="s">
        <v>60</v>
      </c>
      <c r="E167" t="s">
        <v>234</v>
      </c>
      <c r="F167">
        <v>11</v>
      </c>
      <c r="G167">
        <v>119</v>
      </c>
      <c r="H167">
        <v>235</v>
      </c>
      <c r="I167" s="6">
        <f t="shared" si="10"/>
        <v>50.638297872340424</v>
      </c>
      <c r="J167">
        <v>1676</v>
      </c>
      <c r="K167" s="3">
        <f t="shared" si="11"/>
        <v>7.1319148936170214</v>
      </c>
      <c r="L167">
        <v>6.7</v>
      </c>
      <c r="M167">
        <v>9</v>
      </c>
      <c r="N167">
        <v>6</v>
      </c>
      <c r="O167" s="4">
        <v>118.1</v>
      </c>
      <c r="P167">
        <v>95</v>
      </c>
      <c r="Q167">
        <v>244</v>
      </c>
      <c r="R167" s="3">
        <v>2.6</v>
      </c>
      <c r="S167">
        <v>0</v>
      </c>
      <c r="T167" s="3">
        <f>G167-Conf_Avg!$C$10</f>
        <v>119</v>
      </c>
      <c r="U167" s="3" t="e">
        <f>H167-Conf_Avg!#REF!</f>
        <v>#REF!</v>
      </c>
      <c r="V167" s="3">
        <f>I167-Conf_Avg!$D$10</f>
        <v>50.638297872340424</v>
      </c>
      <c r="W167" s="3">
        <f>J167-Conf_Avg!$F$10</f>
        <v>1676</v>
      </c>
      <c r="X167" s="3">
        <f>K167-Conf_Avg!$G$10</f>
        <v>7.1319148936170214</v>
      </c>
      <c r="Y167" s="3">
        <f>L167-Conf_Avg!$H$10</f>
        <v>6.7</v>
      </c>
      <c r="Z167" s="3">
        <f>M167-Conf_Avg!$I$10</f>
        <v>9</v>
      </c>
      <c r="AA167" s="3">
        <f>N167-Conf_Avg!$K$10</f>
        <v>6</v>
      </c>
      <c r="AB167" s="3">
        <f>O167-Conf_Avg!$M$10</f>
        <v>118.1</v>
      </c>
      <c r="AC167" s="3">
        <f>P167-Conf_Avg!$N$10</f>
        <v>95</v>
      </c>
      <c r="AD167" s="3">
        <f>Q167-Conf_Avg!$O$10</f>
        <v>244</v>
      </c>
      <c r="AE167" s="3">
        <f>R167-Conf_Avg!$Q$10</f>
        <v>2.6</v>
      </c>
      <c r="AF167" s="3">
        <f>S167-Conf_Avg!$R$10</f>
        <v>0</v>
      </c>
    </row>
    <row r="168" spans="1:32" x14ac:dyDescent="0.2">
      <c r="A168">
        <v>2017</v>
      </c>
      <c r="B168" t="s">
        <v>562</v>
      </c>
      <c r="C168" t="s">
        <v>675</v>
      </c>
      <c r="D168" t="s">
        <v>60</v>
      </c>
      <c r="E168" t="s">
        <v>234</v>
      </c>
      <c r="F168">
        <v>11</v>
      </c>
      <c r="G168">
        <v>125</v>
      </c>
      <c r="H168">
        <v>229</v>
      </c>
      <c r="I168" s="6">
        <f t="shared" si="10"/>
        <v>54.585152838427952</v>
      </c>
      <c r="J168">
        <v>1438</v>
      </c>
      <c r="K168" s="3">
        <f t="shared" si="11"/>
        <v>6.2794759825327509</v>
      </c>
      <c r="L168">
        <v>5.5</v>
      </c>
      <c r="M168">
        <v>9</v>
      </c>
      <c r="N168">
        <v>8</v>
      </c>
      <c r="O168" s="4">
        <v>113.3</v>
      </c>
      <c r="P168">
        <v>58</v>
      </c>
      <c r="Q168">
        <v>20</v>
      </c>
      <c r="R168" s="3">
        <v>0.3</v>
      </c>
      <c r="S168">
        <v>0</v>
      </c>
      <c r="T168" s="3">
        <f>G168-Conf_Avg!$C$10</f>
        <v>125</v>
      </c>
      <c r="U168" s="3" t="e">
        <f>H168-Conf_Avg!#REF!</f>
        <v>#REF!</v>
      </c>
      <c r="V168" s="3">
        <f>I168-Conf_Avg!$D$10</f>
        <v>54.585152838427952</v>
      </c>
      <c r="W168" s="3">
        <f>J168-Conf_Avg!$F$10</f>
        <v>1438</v>
      </c>
      <c r="X168" s="3">
        <f>K168-Conf_Avg!$G$10</f>
        <v>6.2794759825327509</v>
      </c>
      <c r="Y168" s="3">
        <f>L168-Conf_Avg!$H$10</f>
        <v>5.5</v>
      </c>
      <c r="Z168" s="3">
        <f>M168-Conf_Avg!$I$10</f>
        <v>9</v>
      </c>
      <c r="AA168" s="3">
        <f>N168-Conf_Avg!$K$10</f>
        <v>8</v>
      </c>
      <c r="AB168" s="3">
        <f>O168-Conf_Avg!$M$10</f>
        <v>113.3</v>
      </c>
      <c r="AC168" s="3">
        <f>P168-Conf_Avg!$N$10</f>
        <v>58</v>
      </c>
      <c r="AD168" s="3">
        <f>Q168-Conf_Avg!$O$10</f>
        <v>20</v>
      </c>
      <c r="AE168" s="3">
        <f>R168-Conf_Avg!$Q$10</f>
        <v>0.3</v>
      </c>
      <c r="AF168" s="3">
        <f>S168-Conf_Avg!$R$10</f>
        <v>0</v>
      </c>
    </row>
    <row r="169" spans="1:32" x14ac:dyDescent="0.2">
      <c r="A169">
        <v>2018</v>
      </c>
      <c r="B169" t="s">
        <v>562</v>
      </c>
      <c r="C169" t="s">
        <v>673</v>
      </c>
      <c r="D169" t="s">
        <v>60</v>
      </c>
      <c r="E169" t="s">
        <v>234</v>
      </c>
      <c r="F169">
        <v>13</v>
      </c>
      <c r="G169">
        <v>188</v>
      </c>
      <c r="H169">
        <v>322</v>
      </c>
      <c r="I169" s="6">
        <f t="shared" si="10"/>
        <v>58.385093167701861</v>
      </c>
      <c r="J169">
        <v>2457</v>
      </c>
      <c r="K169" s="3">
        <f t="shared" si="11"/>
        <v>7.6304347826086953</v>
      </c>
      <c r="L169">
        <v>8.3000000000000007</v>
      </c>
      <c r="M169">
        <v>24</v>
      </c>
      <c r="N169">
        <v>6</v>
      </c>
      <c r="O169" s="4">
        <v>143.4</v>
      </c>
      <c r="P169">
        <v>110</v>
      </c>
      <c r="Q169">
        <v>350</v>
      </c>
      <c r="R169" s="3">
        <v>3.2</v>
      </c>
      <c r="S169">
        <v>7</v>
      </c>
      <c r="T169" s="3">
        <f>G169-Conf_Avg!$C$10</f>
        <v>188</v>
      </c>
      <c r="U169" s="3" t="e">
        <f>H169-Conf_Avg!#REF!</f>
        <v>#REF!</v>
      </c>
      <c r="V169" s="3">
        <f>I169-Conf_Avg!$D$10</f>
        <v>58.385093167701861</v>
      </c>
      <c r="W169" s="3">
        <f>J169-Conf_Avg!$F$10</f>
        <v>2457</v>
      </c>
      <c r="X169" s="3">
        <f>K169-Conf_Avg!$G$10</f>
        <v>7.6304347826086953</v>
      </c>
      <c r="Y169" s="3">
        <f>L169-Conf_Avg!$H$10</f>
        <v>8.3000000000000007</v>
      </c>
      <c r="Z169" s="3">
        <f>M169-Conf_Avg!$I$10</f>
        <v>24</v>
      </c>
      <c r="AA169" s="3">
        <f>N169-Conf_Avg!$K$10</f>
        <v>6</v>
      </c>
      <c r="AB169" s="3">
        <f>O169-Conf_Avg!$M$10</f>
        <v>143.4</v>
      </c>
      <c r="AC169" s="3">
        <f>P169-Conf_Avg!$N$10</f>
        <v>110</v>
      </c>
      <c r="AD169" s="3">
        <f>Q169-Conf_Avg!$O$10</f>
        <v>350</v>
      </c>
      <c r="AE169" s="3">
        <f>R169-Conf_Avg!$Q$10</f>
        <v>3.2</v>
      </c>
      <c r="AF169" s="3">
        <f>S169-Conf_Avg!$R$10</f>
        <v>7</v>
      </c>
    </row>
    <row r="170" spans="1:32" x14ac:dyDescent="0.2">
      <c r="A170">
        <v>2019</v>
      </c>
      <c r="B170" t="s">
        <v>526</v>
      </c>
      <c r="C170" t="s">
        <v>672</v>
      </c>
      <c r="D170" t="s">
        <v>60</v>
      </c>
      <c r="E170" t="s">
        <v>234</v>
      </c>
      <c r="F170">
        <v>12</v>
      </c>
      <c r="G170">
        <v>237</v>
      </c>
      <c r="H170">
        <v>354</v>
      </c>
      <c r="I170" s="6">
        <f t="shared" si="10"/>
        <v>66.949152542372886</v>
      </c>
      <c r="J170">
        <v>2941</v>
      </c>
      <c r="K170" s="3">
        <f t="shared" si="11"/>
        <v>8.3079096045197733</v>
      </c>
      <c r="L170">
        <v>8.8000000000000007</v>
      </c>
      <c r="M170">
        <v>25</v>
      </c>
      <c r="N170">
        <v>7</v>
      </c>
      <c r="O170" s="4">
        <v>156.1</v>
      </c>
      <c r="P170">
        <v>63</v>
      </c>
      <c r="Q170">
        <v>8</v>
      </c>
      <c r="R170" s="3">
        <v>0.1</v>
      </c>
      <c r="S170">
        <v>4</v>
      </c>
      <c r="T170" s="3">
        <f>G170-Conf_Avg!$C$10</f>
        <v>237</v>
      </c>
      <c r="U170" s="3" t="e">
        <f>H170-Conf_Avg!#REF!</f>
        <v>#REF!</v>
      </c>
      <c r="V170" s="3">
        <f>I170-Conf_Avg!$D$10</f>
        <v>66.949152542372886</v>
      </c>
      <c r="W170" s="3">
        <f>J170-Conf_Avg!$F$10</f>
        <v>2941</v>
      </c>
      <c r="X170" s="3">
        <f>K170-Conf_Avg!$G$10</f>
        <v>8.3079096045197733</v>
      </c>
      <c r="Y170" s="3">
        <f>L170-Conf_Avg!$H$10</f>
        <v>8.8000000000000007</v>
      </c>
      <c r="Z170" s="3">
        <f>M170-Conf_Avg!$I$10</f>
        <v>25</v>
      </c>
      <c r="AA170" s="3">
        <f>N170-Conf_Avg!$K$10</f>
        <v>7</v>
      </c>
      <c r="AB170" s="3">
        <f>O170-Conf_Avg!$M$10</f>
        <v>156.1</v>
      </c>
      <c r="AC170" s="3">
        <f>P170-Conf_Avg!$N$10</f>
        <v>63</v>
      </c>
      <c r="AD170" s="3">
        <f>Q170-Conf_Avg!$O$10</f>
        <v>8</v>
      </c>
      <c r="AE170" s="3">
        <f>R170-Conf_Avg!$Q$10</f>
        <v>0.1</v>
      </c>
      <c r="AF170" s="3">
        <f>S170-Conf_Avg!$R$10</f>
        <v>4</v>
      </c>
    </row>
    <row r="171" spans="1:32" x14ac:dyDescent="0.2">
      <c r="A171">
        <v>2020</v>
      </c>
      <c r="B171" t="s">
        <v>526</v>
      </c>
      <c r="C171" t="s">
        <v>674</v>
      </c>
      <c r="D171" t="s">
        <v>60</v>
      </c>
      <c r="E171" t="s">
        <v>234</v>
      </c>
      <c r="F171">
        <v>12</v>
      </c>
      <c r="G171">
        <v>301</v>
      </c>
      <c r="H171">
        <v>437</v>
      </c>
      <c r="I171" s="6">
        <f t="shared" si="10"/>
        <v>68.878718535469105</v>
      </c>
      <c r="J171">
        <v>4283</v>
      </c>
      <c r="K171" s="3">
        <f t="shared" si="11"/>
        <v>9.8009153318077811</v>
      </c>
      <c r="L171">
        <v>10.9</v>
      </c>
      <c r="M171">
        <v>43</v>
      </c>
      <c r="N171">
        <v>8</v>
      </c>
      <c r="O171" s="4">
        <v>180</v>
      </c>
      <c r="P171">
        <v>64</v>
      </c>
      <c r="Q171">
        <v>50</v>
      </c>
      <c r="R171" s="3">
        <f>Q171/P171</f>
        <v>0.78125</v>
      </c>
      <c r="S171">
        <v>3</v>
      </c>
      <c r="T171" s="3">
        <f>G171-Conf_Avg!$C$10</f>
        <v>301</v>
      </c>
      <c r="U171" s="3" t="e">
        <f>H171-Conf_Avg!#REF!</f>
        <v>#REF!</v>
      </c>
      <c r="V171" s="3">
        <f>I171-Conf_Avg!$D$10</f>
        <v>68.878718535469105</v>
      </c>
      <c r="W171" s="3">
        <f>J171-Conf_Avg!$F$10</f>
        <v>4283</v>
      </c>
      <c r="X171" s="3">
        <f>K171-Conf_Avg!$G$10</f>
        <v>9.8009153318077811</v>
      </c>
      <c r="Y171" s="3">
        <f>L171-Conf_Avg!$H$10</f>
        <v>10.9</v>
      </c>
      <c r="Z171" s="3">
        <f>M171-Conf_Avg!$I$10</f>
        <v>43</v>
      </c>
      <c r="AA171" s="3">
        <f>N171-Conf_Avg!$K$10</f>
        <v>8</v>
      </c>
      <c r="AB171" s="3">
        <f>O171-Conf_Avg!$M$10</f>
        <v>180</v>
      </c>
      <c r="AC171" s="3">
        <f>P171-Conf_Avg!$N$10</f>
        <v>64</v>
      </c>
      <c r="AD171" s="3">
        <f>Q171-Conf_Avg!$O$10</f>
        <v>50</v>
      </c>
      <c r="AE171" s="3">
        <f>R171-Conf_Avg!$Q$10</f>
        <v>0.78125</v>
      </c>
      <c r="AF171" s="3">
        <f>S171-Conf_Avg!$R$10</f>
        <v>3</v>
      </c>
    </row>
    <row r="172" spans="1:32" x14ac:dyDescent="0.2">
      <c r="A172">
        <v>2014</v>
      </c>
      <c r="B172" t="s">
        <v>928</v>
      </c>
      <c r="D172" t="s">
        <v>44</v>
      </c>
      <c r="E172" t="s">
        <v>234</v>
      </c>
      <c r="F172">
        <v>13</v>
      </c>
      <c r="G172">
        <v>188</v>
      </c>
      <c r="H172">
        <v>277</v>
      </c>
      <c r="I172" s="6">
        <f t="shared" si="10"/>
        <v>67.870036101083031</v>
      </c>
      <c r="J172">
        <v>2168</v>
      </c>
      <c r="K172" s="3">
        <f t="shared" si="11"/>
        <v>7.8267148014440435</v>
      </c>
      <c r="L172">
        <v>8.6999999999999993</v>
      </c>
      <c r="M172">
        <v>21</v>
      </c>
      <c r="N172">
        <v>4</v>
      </c>
      <c r="O172" s="4">
        <v>155.69999999999999</v>
      </c>
      <c r="P172">
        <v>43</v>
      </c>
      <c r="Q172">
        <v>3</v>
      </c>
      <c r="R172" s="3">
        <v>0.1</v>
      </c>
      <c r="S172">
        <v>4</v>
      </c>
      <c r="T172" s="3">
        <f>G172-Conf_Avg!$C$10</f>
        <v>188</v>
      </c>
      <c r="U172" s="3" t="e">
        <f>H172-Conf_Avg!#REF!</f>
        <v>#REF!</v>
      </c>
      <c r="V172" s="3">
        <f>I172-Conf_Avg!$D$10</f>
        <v>67.870036101083031</v>
      </c>
      <c r="W172" s="3">
        <f>J172-Conf_Avg!$F$10</f>
        <v>2168</v>
      </c>
      <c r="X172" s="3">
        <f>K172-Conf_Avg!$G$10</f>
        <v>7.8267148014440435</v>
      </c>
      <c r="Y172" s="3">
        <f>L172-Conf_Avg!$H$10</f>
        <v>8.6999999999999993</v>
      </c>
      <c r="Z172" s="3">
        <f>M172-Conf_Avg!$I$10</f>
        <v>21</v>
      </c>
      <c r="AA172" s="3">
        <f>N172-Conf_Avg!$K$10</f>
        <v>4</v>
      </c>
      <c r="AB172" s="3">
        <f>O172-Conf_Avg!$M$10</f>
        <v>155.69999999999999</v>
      </c>
      <c r="AC172" s="3">
        <f>P172-Conf_Avg!$N$10</f>
        <v>43</v>
      </c>
      <c r="AD172" s="3">
        <f>Q172-Conf_Avg!$O$10</f>
        <v>3</v>
      </c>
      <c r="AE172" s="3">
        <f>R172-Conf_Avg!$Q$10</f>
        <v>0.1</v>
      </c>
      <c r="AF172" s="3">
        <f>S172-Conf_Avg!$R$10</f>
        <v>4</v>
      </c>
    </row>
    <row r="173" spans="1:32" x14ac:dyDescent="0.2">
      <c r="A173">
        <v>2015</v>
      </c>
      <c r="B173" t="s">
        <v>865</v>
      </c>
      <c r="D173" t="s">
        <v>44</v>
      </c>
      <c r="E173" t="s">
        <v>234</v>
      </c>
      <c r="F173">
        <v>12</v>
      </c>
      <c r="G173">
        <v>162</v>
      </c>
      <c r="H173">
        <v>256</v>
      </c>
      <c r="I173" s="6">
        <f t="shared" si="10"/>
        <v>63.28125</v>
      </c>
      <c r="J173">
        <v>1959</v>
      </c>
      <c r="K173" s="3">
        <f t="shared" si="11"/>
        <v>7.65234375</v>
      </c>
      <c r="L173">
        <v>8.1999999999999993</v>
      </c>
      <c r="M173">
        <v>12</v>
      </c>
      <c r="N173">
        <v>2</v>
      </c>
      <c r="O173" s="4">
        <v>141.5</v>
      </c>
      <c r="P173">
        <v>29</v>
      </c>
      <c r="Q173">
        <v>-39</v>
      </c>
      <c r="R173" s="3">
        <v>-1.3</v>
      </c>
      <c r="S173">
        <v>1</v>
      </c>
      <c r="T173" s="3">
        <f>G173-Conf_Avg!$C$10</f>
        <v>162</v>
      </c>
      <c r="U173" s="3" t="e">
        <f>H173-Conf_Avg!#REF!</f>
        <v>#REF!</v>
      </c>
      <c r="V173" s="3">
        <f>I173-Conf_Avg!$D$10</f>
        <v>63.28125</v>
      </c>
      <c r="W173" s="3">
        <f>J173-Conf_Avg!$F$10</f>
        <v>1959</v>
      </c>
      <c r="X173" s="3">
        <f>K173-Conf_Avg!$G$10</f>
        <v>7.65234375</v>
      </c>
      <c r="Y173" s="3">
        <f>L173-Conf_Avg!$H$10</f>
        <v>8.1999999999999993</v>
      </c>
      <c r="Z173" s="3">
        <f>M173-Conf_Avg!$I$10</f>
        <v>12</v>
      </c>
      <c r="AA173" s="3">
        <f>N173-Conf_Avg!$K$10</f>
        <v>2</v>
      </c>
      <c r="AB173" s="3">
        <f>O173-Conf_Avg!$M$10</f>
        <v>141.5</v>
      </c>
      <c r="AC173" s="3">
        <f>P173-Conf_Avg!$N$10</f>
        <v>29</v>
      </c>
      <c r="AD173" s="3">
        <f>Q173-Conf_Avg!$O$10</f>
        <v>-39</v>
      </c>
      <c r="AE173" s="3">
        <f>R173-Conf_Avg!$Q$10</f>
        <v>-1.3</v>
      </c>
      <c r="AF173" s="3">
        <f>S173-Conf_Avg!$R$10</f>
        <v>1</v>
      </c>
    </row>
    <row r="174" spans="1:32" x14ac:dyDescent="0.2">
      <c r="A174">
        <v>2016</v>
      </c>
      <c r="B174" t="s">
        <v>513</v>
      </c>
      <c r="D174" t="s">
        <v>44</v>
      </c>
      <c r="E174" t="s">
        <v>234</v>
      </c>
      <c r="F174">
        <v>13</v>
      </c>
      <c r="G174">
        <v>204</v>
      </c>
      <c r="H174">
        <v>370</v>
      </c>
      <c r="I174" s="6">
        <f t="shared" si="10"/>
        <v>55.135135135135137</v>
      </c>
      <c r="J174">
        <v>2430</v>
      </c>
      <c r="K174" s="3">
        <f t="shared" si="11"/>
        <v>6.5675675675675675</v>
      </c>
      <c r="L174">
        <v>6.5</v>
      </c>
      <c r="M174">
        <v>16</v>
      </c>
      <c r="N174">
        <v>8</v>
      </c>
      <c r="O174" s="4">
        <v>120.2</v>
      </c>
      <c r="P174">
        <v>33</v>
      </c>
      <c r="Q174">
        <v>-45</v>
      </c>
      <c r="R174" s="3">
        <v>-1.4</v>
      </c>
      <c r="S174">
        <v>1</v>
      </c>
      <c r="T174" s="3">
        <f>G174-Conf_Avg!$C$10</f>
        <v>204</v>
      </c>
      <c r="U174" s="3" t="e">
        <f>H174-Conf_Avg!#REF!</f>
        <v>#REF!</v>
      </c>
      <c r="V174" s="3">
        <f>I174-Conf_Avg!$D$10</f>
        <v>55.135135135135137</v>
      </c>
      <c r="W174" s="3">
        <f>J174-Conf_Avg!$F$10</f>
        <v>2430</v>
      </c>
      <c r="X174" s="3">
        <f>K174-Conf_Avg!$G$10</f>
        <v>6.5675675675675675</v>
      </c>
      <c r="Y174" s="3">
        <f>L174-Conf_Avg!$H$10</f>
        <v>6.5</v>
      </c>
      <c r="Z174" s="3">
        <f>M174-Conf_Avg!$I$10</f>
        <v>16</v>
      </c>
      <c r="AA174" s="3">
        <f>N174-Conf_Avg!$K$10</f>
        <v>8</v>
      </c>
      <c r="AB174" s="3">
        <f>O174-Conf_Avg!$M$10</f>
        <v>120.2</v>
      </c>
      <c r="AC174" s="3">
        <f>P174-Conf_Avg!$N$10</f>
        <v>33</v>
      </c>
      <c r="AD174" s="3">
        <f>Q174-Conf_Avg!$O$10</f>
        <v>-45</v>
      </c>
      <c r="AE174" s="3">
        <f>R174-Conf_Avg!$Q$10</f>
        <v>-1.4</v>
      </c>
      <c r="AF174" s="3">
        <f>S174-Conf_Avg!$R$10</f>
        <v>1</v>
      </c>
    </row>
    <row r="175" spans="1:32" x14ac:dyDescent="0.2">
      <c r="A175">
        <v>2017</v>
      </c>
      <c r="B175" t="s">
        <v>515</v>
      </c>
      <c r="C175" t="s">
        <v>675</v>
      </c>
      <c r="D175" t="s">
        <v>44</v>
      </c>
      <c r="E175" t="s">
        <v>234</v>
      </c>
      <c r="F175">
        <v>15</v>
      </c>
      <c r="G175">
        <v>181</v>
      </c>
      <c r="H175">
        <v>291</v>
      </c>
      <c r="I175" s="6">
        <f t="shared" si="10"/>
        <v>62.199312714776632</v>
      </c>
      <c r="J175">
        <v>2615</v>
      </c>
      <c r="K175" s="3">
        <f t="shared" si="11"/>
        <v>8.9862542955326461</v>
      </c>
      <c r="L175">
        <v>9.6</v>
      </c>
      <c r="M175">
        <v>24</v>
      </c>
      <c r="N175">
        <v>7</v>
      </c>
      <c r="O175" s="4">
        <v>160.1</v>
      </c>
      <c r="P175">
        <v>55</v>
      </c>
      <c r="Q175">
        <v>79</v>
      </c>
      <c r="R175" s="3">
        <v>1.4</v>
      </c>
      <c r="S175">
        <v>3</v>
      </c>
      <c r="T175" s="3">
        <f>G175-Conf_Avg!$C$10</f>
        <v>181</v>
      </c>
      <c r="U175" s="3" t="e">
        <f>H175-Conf_Avg!#REF!</f>
        <v>#REF!</v>
      </c>
      <c r="V175" s="3">
        <f>I175-Conf_Avg!$D$10</f>
        <v>62.199312714776632</v>
      </c>
      <c r="W175" s="3">
        <f>J175-Conf_Avg!$F$10</f>
        <v>2615</v>
      </c>
      <c r="X175" s="3">
        <f>K175-Conf_Avg!$G$10</f>
        <v>8.9862542955326461</v>
      </c>
      <c r="Y175" s="3">
        <f>L175-Conf_Avg!$H$10</f>
        <v>9.6</v>
      </c>
      <c r="Z175" s="3">
        <f>M175-Conf_Avg!$I$10</f>
        <v>24</v>
      </c>
      <c r="AA175" s="3">
        <f>N175-Conf_Avg!$K$10</f>
        <v>7</v>
      </c>
      <c r="AB175" s="3">
        <f>O175-Conf_Avg!$M$10</f>
        <v>160.1</v>
      </c>
      <c r="AC175" s="3">
        <f>P175-Conf_Avg!$N$10</f>
        <v>55</v>
      </c>
      <c r="AD175" s="3">
        <f>Q175-Conf_Avg!$O$10</f>
        <v>79</v>
      </c>
      <c r="AE175" s="3">
        <f>R175-Conf_Avg!$Q$10</f>
        <v>1.4</v>
      </c>
      <c r="AF175" s="3">
        <f>S175-Conf_Avg!$R$10</f>
        <v>3</v>
      </c>
    </row>
    <row r="176" spans="1:32" x14ac:dyDescent="0.2">
      <c r="A176">
        <v>2018</v>
      </c>
      <c r="B176" t="s">
        <v>515</v>
      </c>
      <c r="C176" t="s">
        <v>673</v>
      </c>
      <c r="D176" t="s">
        <v>44</v>
      </c>
      <c r="E176" t="s">
        <v>234</v>
      </c>
      <c r="F176">
        <v>14</v>
      </c>
      <c r="G176">
        <v>206</v>
      </c>
      <c r="H176">
        <v>306</v>
      </c>
      <c r="I176" s="6">
        <f t="shared" si="10"/>
        <v>67.320261437908499</v>
      </c>
      <c r="J176">
        <v>2749</v>
      </c>
      <c r="K176" s="3">
        <f t="shared" si="11"/>
        <v>8.9836601307189543</v>
      </c>
      <c r="L176">
        <v>10.1</v>
      </c>
      <c r="M176">
        <v>30</v>
      </c>
      <c r="N176">
        <v>6</v>
      </c>
      <c r="O176" s="4">
        <v>171.2</v>
      </c>
      <c r="P176">
        <v>41</v>
      </c>
      <c r="Q176">
        <v>-27</v>
      </c>
      <c r="R176" s="3">
        <v>-0.7</v>
      </c>
      <c r="S176">
        <v>0</v>
      </c>
      <c r="T176" s="3">
        <f>G176-Conf_Avg!$C$10</f>
        <v>206</v>
      </c>
      <c r="U176" s="3" t="e">
        <f>H176-Conf_Avg!#REF!</f>
        <v>#REF!</v>
      </c>
      <c r="V176" s="3">
        <f>I176-Conf_Avg!$D$10</f>
        <v>67.320261437908499</v>
      </c>
      <c r="W176" s="3">
        <f>J176-Conf_Avg!$F$10</f>
        <v>2749</v>
      </c>
      <c r="X176" s="3">
        <f>K176-Conf_Avg!$G$10</f>
        <v>8.9836601307189543</v>
      </c>
      <c r="Y176" s="3">
        <f>L176-Conf_Avg!$H$10</f>
        <v>10.1</v>
      </c>
      <c r="Z176" s="3">
        <f>M176-Conf_Avg!$I$10</f>
        <v>30</v>
      </c>
      <c r="AA176" s="3">
        <f>N176-Conf_Avg!$K$10</f>
        <v>6</v>
      </c>
      <c r="AB176" s="3">
        <f>O176-Conf_Avg!$M$10</f>
        <v>171.2</v>
      </c>
      <c r="AC176" s="3">
        <f>P176-Conf_Avg!$N$10</f>
        <v>41</v>
      </c>
      <c r="AD176" s="3">
        <f>Q176-Conf_Avg!$O$10</f>
        <v>-27</v>
      </c>
      <c r="AE176" s="3">
        <f>R176-Conf_Avg!$Q$10</f>
        <v>-0.7</v>
      </c>
      <c r="AF176" s="3">
        <f>S176-Conf_Avg!$R$10</f>
        <v>0</v>
      </c>
    </row>
    <row r="177" spans="1:32" x14ac:dyDescent="0.2">
      <c r="A177">
        <v>2019</v>
      </c>
      <c r="B177" t="s">
        <v>515</v>
      </c>
      <c r="C177" t="s">
        <v>672</v>
      </c>
      <c r="D177" t="s">
        <v>44</v>
      </c>
      <c r="E177" t="s">
        <v>234</v>
      </c>
      <c r="F177">
        <v>14</v>
      </c>
      <c r="G177">
        <v>234</v>
      </c>
      <c r="H177">
        <v>385</v>
      </c>
      <c r="I177" s="6">
        <f t="shared" si="10"/>
        <v>60.779220779220779</v>
      </c>
      <c r="J177">
        <v>2860</v>
      </c>
      <c r="K177" s="3">
        <f t="shared" si="11"/>
        <v>7.4285714285714288</v>
      </c>
      <c r="L177">
        <v>8.1</v>
      </c>
      <c r="M177">
        <v>24</v>
      </c>
      <c r="N177">
        <v>5</v>
      </c>
      <c r="O177" s="4">
        <v>141.19999999999999</v>
      </c>
      <c r="P177">
        <v>38</v>
      </c>
      <c r="Q177">
        <v>-12</v>
      </c>
      <c r="R177" s="3">
        <v>-0.3</v>
      </c>
      <c r="S177">
        <v>0</v>
      </c>
      <c r="T177" s="3">
        <f>G177-Conf_Avg!$C$10</f>
        <v>234</v>
      </c>
      <c r="U177" s="3" t="e">
        <f>H177-Conf_Avg!#REF!</f>
        <v>#REF!</v>
      </c>
      <c r="V177" s="3">
        <f>I177-Conf_Avg!$D$10</f>
        <v>60.779220779220779</v>
      </c>
      <c r="W177" s="3">
        <f>J177-Conf_Avg!$F$10</f>
        <v>2860</v>
      </c>
      <c r="X177" s="3">
        <f>K177-Conf_Avg!$G$10</f>
        <v>7.4285714285714288</v>
      </c>
      <c r="Y177" s="3">
        <f>L177-Conf_Avg!$H$10</f>
        <v>8.1</v>
      </c>
      <c r="Z177" s="3">
        <f>M177-Conf_Avg!$I$10</f>
        <v>24</v>
      </c>
      <c r="AA177" s="3">
        <f>N177-Conf_Avg!$K$10</f>
        <v>5</v>
      </c>
      <c r="AB177" s="3">
        <f>O177-Conf_Avg!$M$10</f>
        <v>141.19999999999999</v>
      </c>
      <c r="AC177" s="3">
        <f>P177-Conf_Avg!$N$10</f>
        <v>38</v>
      </c>
      <c r="AD177" s="3">
        <f>Q177-Conf_Avg!$O$10</f>
        <v>-12</v>
      </c>
      <c r="AE177" s="3">
        <f>R177-Conf_Avg!$Q$10</f>
        <v>-0.3</v>
      </c>
      <c r="AF177" s="3">
        <f>S177-Conf_Avg!$R$10</f>
        <v>0</v>
      </c>
    </row>
    <row r="178" spans="1:32" x14ac:dyDescent="0.2">
      <c r="A178">
        <v>2020</v>
      </c>
      <c r="B178" t="s">
        <v>666</v>
      </c>
      <c r="D178" t="s">
        <v>44</v>
      </c>
      <c r="E178" t="s">
        <v>234</v>
      </c>
      <c r="F178">
        <v>8</v>
      </c>
      <c r="G178">
        <v>86</v>
      </c>
      <c r="H178">
        <v>155</v>
      </c>
      <c r="I178" s="6">
        <f t="shared" si="10"/>
        <v>55.483870967741936</v>
      </c>
      <c r="J178">
        <v>1179</v>
      </c>
      <c r="K178" s="3">
        <f t="shared" si="11"/>
        <v>7.6064516129032258</v>
      </c>
      <c r="L178">
        <v>6.9</v>
      </c>
      <c r="M178">
        <v>8</v>
      </c>
      <c r="N178">
        <v>6</v>
      </c>
      <c r="O178" s="4">
        <v>128.69999999999999</v>
      </c>
      <c r="P178">
        <v>24</v>
      </c>
      <c r="Q178">
        <v>54</v>
      </c>
      <c r="R178" s="3">
        <f>Q178/P178</f>
        <v>2.25</v>
      </c>
      <c r="S178">
        <v>2</v>
      </c>
      <c r="T178" s="3">
        <f>G178-Conf_Avg!$C$10</f>
        <v>86</v>
      </c>
      <c r="U178" s="3" t="e">
        <f>H178-Conf_Avg!#REF!</f>
        <v>#REF!</v>
      </c>
      <c r="V178" s="3">
        <f>I178-Conf_Avg!$D$10</f>
        <v>55.483870967741936</v>
      </c>
      <c r="W178" s="3">
        <f>J178-Conf_Avg!$F$10</f>
        <v>1179</v>
      </c>
      <c r="X178" s="3">
        <f>K178-Conf_Avg!$G$10</f>
        <v>7.6064516129032258</v>
      </c>
      <c r="Y178" s="3">
        <f>L178-Conf_Avg!$H$10</f>
        <v>6.9</v>
      </c>
      <c r="Z178" s="3">
        <f>M178-Conf_Avg!$I$10</f>
        <v>8</v>
      </c>
      <c r="AA178" s="3">
        <f>N178-Conf_Avg!$K$10</f>
        <v>6</v>
      </c>
      <c r="AB178" s="3">
        <f>O178-Conf_Avg!$M$10</f>
        <v>128.69999999999999</v>
      </c>
      <c r="AC178" s="3">
        <f>P178-Conf_Avg!$N$10</f>
        <v>24</v>
      </c>
      <c r="AD178" s="3">
        <f>Q178-Conf_Avg!$O$10</f>
        <v>54</v>
      </c>
      <c r="AE178" s="3">
        <f>R178-Conf_Avg!$Q$10</f>
        <v>2.25</v>
      </c>
      <c r="AF178" s="3">
        <f>S178-Conf_Avg!$R$10</f>
        <v>2</v>
      </c>
    </row>
    <row r="179" spans="1:32" x14ac:dyDescent="0.2">
      <c r="A179">
        <v>2014</v>
      </c>
      <c r="B179" t="s">
        <v>855</v>
      </c>
      <c r="D179" t="s">
        <v>81</v>
      </c>
      <c r="E179" t="s">
        <v>234</v>
      </c>
      <c r="F179">
        <v>12</v>
      </c>
      <c r="G179">
        <v>225</v>
      </c>
      <c r="H179">
        <v>393</v>
      </c>
      <c r="I179" s="6">
        <f t="shared" si="10"/>
        <v>57.251908396946561</v>
      </c>
      <c r="J179">
        <v>2718</v>
      </c>
      <c r="K179" s="3">
        <f t="shared" si="11"/>
        <v>6.9160305343511448</v>
      </c>
      <c r="L179">
        <v>6.6</v>
      </c>
      <c r="M179">
        <v>14</v>
      </c>
      <c r="N179">
        <v>9</v>
      </c>
      <c r="O179" s="4">
        <v>122.5</v>
      </c>
      <c r="P179">
        <v>145</v>
      </c>
      <c r="Q179">
        <v>303</v>
      </c>
      <c r="R179" s="3">
        <v>2.1</v>
      </c>
      <c r="S179">
        <v>6</v>
      </c>
      <c r="T179" s="3">
        <f>G179-Conf_Avg!$C$10</f>
        <v>225</v>
      </c>
      <c r="U179" s="3" t="e">
        <f>H179-Conf_Avg!#REF!</f>
        <v>#REF!</v>
      </c>
      <c r="V179" s="3">
        <f>I179-Conf_Avg!$D$10</f>
        <v>57.251908396946561</v>
      </c>
      <c r="W179" s="3">
        <f>J179-Conf_Avg!$F$10</f>
        <v>2718</v>
      </c>
      <c r="X179" s="3">
        <f>K179-Conf_Avg!$G$10</f>
        <v>6.9160305343511448</v>
      </c>
      <c r="Y179" s="3">
        <f>L179-Conf_Avg!$H$10</f>
        <v>6.6</v>
      </c>
      <c r="Z179" s="3">
        <f>M179-Conf_Avg!$I$10</f>
        <v>14</v>
      </c>
      <c r="AA179" s="3">
        <f>N179-Conf_Avg!$K$10</f>
        <v>9</v>
      </c>
      <c r="AB179" s="3">
        <f>O179-Conf_Avg!$M$10</f>
        <v>122.5</v>
      </c>
      <c r="AC179" s="3">
        <f>P179-Conf_Avg!$N$10</f>
        <v>145</v>
      </c>
      <c r="AD179" s="3">
        <f>Q179-Conf_Avg!$O$10</f>
        <v>303</v>
      </c>
      <c r="AE179" s="3">
        <f>R179-Conf_Avg!$Q$10</f>
        <v>2.1</v>
      </c>
      <c r="AF179" s="3">
        <f>S179-Conf_Avg!$R$10</f>
        <v>6</v>
      </c>
    </row>
    <row r="180" spans="1:32" x14ac:dyDescent="0.2">
      <c r="A180">
        <v>2015</v>
      </c>
      <c r="B180" t="s">
        <v>855</v>
      </c>
      <c r="D180" t="s">
        <v>81</v>
      </c>
      <c r="E180" t="s">
        <v>234</v>
      </c>
      <c r="F180">
        <v>11</v>
      </c>
      <c r="G180">
        <v>183</v>
      </c>
      <c r="H180">
        <v>326</v>
      </c>
      <c r="I180" s="6">
        <f t="shared" si="10"/>
        <v>56.134969325153371</v>
      </c>
      <c r="J180">
        <v>2148</v>
      </c>
      <c r="K180" s="3">
        <f t="shared" si="11"/>
        <v>6.5889570552147241</v>
      </c>
      <c r="L180">
        <v>5.2</v>
      </c>
      <c r="M180">
        <v>9</v>
      </c>
      <c r="N180">
        <v>14</v>
      </c>
      <c r="O180" s="4">
        <v>112</v>
      </c>
      <c r="P180">
        <v>71</v>
      </c>
      <c r="Q180">
        <v>64</v>
      </c>
      <c r="R180" s="3">
        <v>0.9</v>
      </c>
      <c r="S180">
        <v>5</v>
      </c>
      <c r="T180" s="3">
        <f>G180-Conf_Avg!$C$10</f>
        <v>183</v>
      </c>
      <c r="U180" s="3" t="e">
        <f>H180-Conf_Avg!#REF!</f>
        <v>#REF!</v>
      </c>
      <c r="V180" s="3">
        <f>I180-Conf_Avg!$D$10</f>
        <v>56.134969325153371</v>
      </c>
      <c r="W180" s="3">
        <f>J180-Conf_Avg!$F$10</f>
        <v>2148</v>
      </c>
      <c r="X180" s="3">
        <f>K180-Conf_Avg!$G$10</f>
        <v>6.5889570552147241</v>
      </c>
      <c r="Y180" s="3">
        <f>L180-Conf_Avg!$H$10</f>
        <v>5.2</v>
      </c>
      <c r="Z180" s="3">
        <f>M180-Conf_Avg!$I$10</f>
        <v>9</v>
      </c>
      <c r="AA180" s="3">
        <f>N180-Conf_Avg!$K$10</f>
        <v>14</v>
      </c>
      <c r="AB180" s="3">
        <f>O180-Conf_Avg!$M$10</f>
        <v>112</v>
      </c>
      <c r="AC180" s="3">
        <f>P180-Conf_Avg!$N$10</f>
        <v>71</v>
      </c>
      <c r="AD180" s="3">
        <f>Q180-Conf_Avg!$O$10</f>
        <v>64</v>
      </c>
      <c r="AE180" s="3">
        <f>R180-Conf_Avg!$Q$10</f>
        <v>0.9</v>
      </c>
      <c r="AF180" s="3">
        <f>S180-Conf_Avg!$R$10</f>
        <v>5</v>
      </c>
    </row>
    <row r="181" spans="1:32" x14ac:dyDescent="0.2">
      <c r="A181">
        <v>2016</v>
      </c>
      <c r="B181" t="s">
        <v>814</v>
      </c>
      <c r="D181" t="s">
        <v>81</v>
      </c>
      <c r="E181" t="s">
        <v>234</v>
      </c>
      <c r="F181">
        <v>12</v>
      </c>
      <c r="G181">
        <v>145</v>
      </c>
      <c r="H181">
        <v>265</v>
      </c>
      <c r="I181" s="6">
        <f t="shared" si="10"/>
        <v>54.716981132075468</v>
      </c>
      <c r="J181">
        <v>2037</v>
      </c>
      <c r="K181" s="3">
        <f t="shared" si="11"/>
        <v>7.686792452830189</v>
      </c>
      <c r="L181">
        <v>7.6</v>
      </c>
      <c r="M181">
        <v>13</v>
      </c>
      <c r="N181">
        <v>6</v>
      </c>
      <c r="O181" s="4">
        <v>130.9</v>
      </c>
      <c r="P181">
        <v>97</v>
      </c>
      <c r="Q181">
        <v>327</v>
      </c>
      <c r="R181" s="3">
        <v>3.4</v>
      </c>
      <c r="S181">
        <v>3</v>
      </c>
      <c r="T181" s="3">
        <f>G181-Conf_Avg!$C$10</f>
        <v>145</v>
      </c>
      <c r="U181" s="3" t="e">
        <f>H181-Conf_Avg!#REF!</f>
        <v>#REF!</v>
      </c>
      <c r="V181" s="3">
        <f>I181-Conf_Avg!$D$10</f>
        <v>54.716981132075468</v>
      </c>
      <c r="W181" s="3">
        <f>J181-Conf_Avg!$F$10</f>
        <v>2037</v>
      </c>
      <c r="X181" s="3">
        <f>K181-Conf_Avg!$G$10</f>
        <v>7.686792452830189</v>
      </c>
      <c r="Y181" s="3">
        <f>L181-Conf_Avg!$H$10</f>
        <v>7.6</v>
      </c>
      <c r="Z181" s="3">
        <f>M181-Conf_Avg!$I$10</f>
        <v>13</v>
      </c>
      <c r="AA181" s="3">
        <f>N181-Conf_Avg!$K$10</f>
        <v>6</v>
      </c>
      <c r="AB181" s="3">
        <f>O181-Conf_Avg!$M$10</f>
        <v>130.9</v>
      </c>
      <c r="AC181" s="3">
        <f>P181-Conf_Avg!$N$10</f>
        <v>97</v>
      </c>
      <c r="AD181" s="3">
        <f>Q181-Conf_Avg!$O$10</f>
        <v>327</v>
      </c>
      <c r="AE181" s="3">
        <f>R181-Conf_Avg!$Q$10</f>
        <v>3.4</v>
      </c>
      <c r="AF181" s="3">
        <f>S181-Conf_Avg!$R$10</f>
        <v>3</v>
      </c>
    </row>
    <row r="182" spans="1:32" x14ac:dyDescent="0.2">
      <c r="A182">
        <v>2017</v>
      </c>
      <c r="B182" t="s">
        <v>814</v>
      </c>
      <c r="D182" t="s">
        <v>81</v>
      </c>
      <c r="E182" t="s">
        <v>234</v>
      </c>
      <c r="F182">
        <v>13</v>
      </c>
      <c r="G182">
        <v>189</v>
      </c>
      <c r="H182">
        <v>316</v>
      </c>
      <c r="I182" s="6">
        <f t="shared" si="10"/>
        <v>59.810126582278478</v>
      </c>
      <c r="J182">
        <v>2305</v>
      </c>
      <c r="K182" s="3">
        <f t="shared" si="11"/>
        <v>7.2943037974683547</v>
      </c>
      <c r="L182">
        <v>7.1</v>
      </c>
      <c r="M182">
        <v>10</v>
      </c>
      <c r="N182">
        <v>6</v>
      </c>
      <c r="O182" s="4">
        <v>127.7</v>
      </c>
      <c r="P182">
        <v>103</v>
      </c>
      <c r="Q182">
        <v>375</v>
      </c>
      <c r="R182" s="3">
        <v>3.6</v>
      </c>
      <c r="S182">
        <v>5</v>
      </c>
      <c r="T182" s="3">
        <f>G182-Conf_Avg!$C$10</f>
        <v>189</v>
      </c>
      <c r="U182" s="3" t="e">
        <f>H182-Conf_Avg!#REF!</f>
        <v>#REF!</v>
      </c>
      <c r="V182" s="3">
        <f>I182-Conf_Avg!$D$10</f>
        <v>59.810126582278478</v>
      </c>
      <c r="W182" s="3">
        <f>J182-Conf_Avg!$F$10</f>
        <v>2305</v>
      </c>
      <c r="X182" s="3">
        <f>K182-Conf_Avg!$G$10</f>
        <v>7.2943037974683547</v>
      </c>
      <c r="Y182" s="3">
        <f>L182-Conf_Avg!$H$10</f>
        <v>7.1</v>
      </c>
      <c r="Z182" s="3">
        <f>M182-Conf_Avg!$I$10</f>
        <v>10</v>
      </c>
      <c r="AA182" s="3">
        <f>N182-Conf_Avg!$K$10</f>
        <v>6</v>
      </c>
      <c r="AB182" s="3">
        <f>O182-Conf_Avg!$M$10</f>
        <v>127.7</v>
      </c>
      <c r="AC182" s="3">
        <f>P182-Conf_Avg!$N$10</f>
        <v>103</v>
      </c>
      <c r="AD182" s="3">
        <f>Q182-Conf_Avg!$O$10</f>
        <v>375</v>
      </c>
      <c r="AE182" s="3">
        <f>R182-Conf_Avg!$Q$10</f>
        <v>3.6</v>
      </c>
      <c r="AF182" s="3">
        <f>S182-Conf_Avg!$R$10</f>
        <v>5</v>
      </c>
    </row>
    <row r="183" spans="1:32" x14ac:dyDescent="0.2">
      <c r="A183">
        <v>2018</v>
      </c>
      <c r="B183" t="s">
        <v>649</v>
      </c>
      <c r="D183" t="s">
        <v>81</v>
      </c>
      <c r="E183" t="s">
        <v>234</v>
      </c>
      <c r="F183">
        <v>13</v>
      </c>
      <c r="G183">
        <v>180</v>
      </c>
      <c r="H183">
        <v>268</v>
      </c>
      <c r="I183" s="6">
        <f t="shared" si="10"/>
        <v>67.164179104477611</v>
      </c>
      <c r="J183">
        <v>1889</v>
      </c>
      <c r="K183" s="3">
        <f t="shared" si="11"/>
        <v>7.0485074626865671</v>
      </c>
      <c r="L183">
        <v>6.5</v>
      </c>
      <c r="M183">
        <v>11</v>
      </c>
      <c r="N183">
        <v>8</v>
      </c>
      <c r="O183" s="4">
        <v>133.9</v>
      </c>
      <c r="P183">
        <v>135</v>
      </c>
      <c r="Q183">
        <v>547</v>
      </c>
      <c r="R183" s="3">
        <v>4.0999999999999996</v>
      </c>
      <c r="S183">
        <v>4</v>
      </c>
      <c r="T183" s="3">
        <f>G183-Conf_Avg!$C$10</f>
        <v>180</v>
      </c>
      <c r="U183" s="3" t="e">
        <f>H183-Conf_Avg!#REF!</f>
        <v>#REF!</v>
      </c>
      <c r="V183" s="3">
        <f>I183-Conf_Avg!$D$10</f>
        <v>67.164179104477611</v>
      </c>
      <c r="W183" s="3">
        <f>J183-Conf_Avg!$F$10</f>
        <v>1889</v>
      </c>
      <c r="X183" s="3">
        <f>K183-Conf_Avg!$G$10</f>
        <v>7.0485074626865671</v>
      </c>
      <c r="Y183" s="3">
        <f>L183-Conf_Avg!$H$10</f>
        <v>6.5</v>
      </c>
      <c r="Z183" s="3">
        <f>M183-Conf_Avg!$I$10</f>
        <v>11</v>
      </c>
      <c r="AA183" s="3">
        <f>N183-Conf_Avg!$K$10</f>
        <v>8</v>
      </c>
      <c r="AB183" s="3">
        <f>O183-Conf_Avg!$M$10</f>
        <v>133.9</v>
      </c>
      <c r="AC183" s="3">
        <f>P183-Conf_Avg!$N$10</f>
        <v>135</v>
      </c>
      <c r="AD183" s="3">
        <f>Q183-Conf_Avg!$O$10</f>
        <v>547</v>
      </c>
      <c r="AE183" s="3">
        <f>R183-Conf_Avg!$Q$10</f>
        <v>4.0999999999999996</v>
      </c>
      <c r="AF183" s="3">
        <f>S183-Conf_Avg!$R$10</f>
        <v>4</v>
      </c>
    </row>
    <row r="184" spans="1:32" x14ac:dyDescent="0.2">
      <c r="A184">
        <v>2020</v>
      </c>
      <c r="B184" t="s">
        <v>649</v>
      </c>
      <c r="D184" t="s">
        <v>81</v>
      </c>
      <c r="E184" t="s">
        <v>234</v>
      </c>
      <c r="F184">
        <v>10</v>
      </c>
      <c r="G184">
        <v>125</v>
      </c>
      <c r="H184">
        <v>200</v>
      </c>
      <c r="I184" s="6">
        <f t="shared" si="10"/>
        <v>62.5</v>
      </c>
      <c r="J184">
        <v>1187</v>
      </c>
      <c r="K184" s="3">
        <f t="shared" si="11"/>
        <v>5.9349999999999996</v>
      </c>
      <c r="L184">
        <v>5.7</v>
      </c>
      <c r="M184">
        <v>7</v>
      </c>
      <c r="N184">
        <v>4</v>
      </c>
      <c r="O184" s="4">
        <v>119.9</v>
      </c>
      <c r="P184">
        <v>104</v>
      </c>
      <c r="Q184">
        <v>424</v>
      </c>
      <c r="R184" s="3">
        <f>Q184/P184</f>
        <v>4.0769230769230766</v>
      </c>
      <c r="S184">
        <v>5</v>
      </c>
      <c r="T184" s="3">
        <f>G184-Conf_Avg!$C$10</f>
        <v>125</v>
      </c>
      <c r="U184" s="3" t="e">
        <f>H184-Conf_Avg!#REF!</f>
        <v>#REF!</v>
      </c>
      <c r="V184" s="3">
        <f>I184-Conf_Avg!$D$10</f>
        <v>62.5</v>
      </c>
      <c r="W184" s="3">
        <f>J184-Conf_Avg!$F$10</f>
        <v>1187</v>
      </c>
      <c r="X184" s="3">
        <f>K184-Conf_Avg!$G$10</f>
        <v>5.9349999999999996</v>
      </c>
      <c r="Y184" s="3">
        <f>L184-Conf_Avg!$H$10</f>
        <v>5.7</v>
      </c>
      <c r="Z184" s="3">
        <f>M184-Conf_Avg!$I$10</f>
        <v>7</v>
      </c>
      <c r="AA184" s="3">
        <f>N184-Conf_Avg!$K$10</f>
        <v>4</v>
      </c>
      <c r="AB184" s="3">
        <f>O184-Conf_Avg!$M$10</f>
        <v>119.9</v>
      </c>
      <c r="AC184" s="3">
        <f>P184-Conf_Avg!$N$10</f>
        <v>104</v>
      </c>
      <c r="AD184" s="3">
        <f>Q184-Conf_Avg!$O$10</f>
        <v>424</v>
      </c>
      <c r="AE184" s="3">
        <f>R184-Conf_Avg!$Q$10</f>
        <v>4.0769230769230766</v>
      </c>
      <c r="AF184" s="3">
        <f>S184-Conf_Avg!$R$10</f>
        <v>5</v>
      </c>
    </row>
    <row r="185" spans="1:32" x14ac:dyDescent="0.2">
      <c r="A185">
        <v>2014</v>
      </c>
      <c r="B185" t="s">
        <v>853</v>
      </c>
      <c r="C185" t="s">
        <v>673</v>
      </c>
      <c r="D185" t="s">
        <v>21</v>
      </c>
      <c r="E185" t="s">
        <v>234</v>
      </c>
      <c r="F185">
        <v>13</v>
      </c>
      <c r="G185">
        <v>111</v>
      </c>
      <c r="H185">
        <v>227</v>
      </c>
      <c r="I185" s="6">
        <f t="shared" si="10"/>
        <v>48.898678414096921</v>
      </c>
      <c r="J185">
        <v>1611</v>
      </c>
      <c r="K185" s="3">
        <f t="shared" si="11"/>
        <v>7.0969162995594717</v>
      </c>
      <c r="L185">
        <v>6.7</v>
      </c>
      <c r="M185">
        <v>11</v>
      </c>
      <c r="N185">
        <v>7</v>
      </c>
      <c r="O185" s="4">
        <v>118.3</v>
      </c>
      <c r="P185">
        <v>108</v>
      </c>
      <c r="Q185">
        <v>292</v>
      </c>
      <c r="R185" s="3">
        <v>2.7</v>
      </c>
      <c r="S185">
        <v>0</v>
      </c>
      <c r="T185" s="3">
        <f>G185-Conf_Avg!$C$10</f>
        <v>111</v>
      </c>
      <c r="U185" s="3" t="e">
        <f>H185-Conf_Avg!#REF!</f>
        <v>#REF!</v>
      </c>
      <c r="V185" s="3">
        <f>I185-Conf_Avg!$D$10</f>
        <v>48.898678414096921</v>
      </c>
      <c r="W185" s="3">
        <f>J185-Conf_Avg!$F$10</f>
        <v>1611</v>
      </c>
      <c r="X185" s="3">
        <f>K185-Conf_Avg!$G$10</f>
        <v>7.0969162995594717</v>
      </c>
      <c r="Y185" s="3">
        <f>L185-Conf_Avg!$H$10</f>
        <v>6.7</v>
      </c>
      <c r="Z185" s="3">
        <f>M185-Conf_Avg!$I$10</f>
        <v>11</v>
      </c>
      <c r="AA185" s="3">
        <f>N185-Conf_Avg!$K$10</f>
        <v>7</v>
      </c>
      <c r="AB185" s="3">
        <f>O185-Conf_Avg!$M$10</f>
        <v>118.3</v>
      </c>
      <c r="AC185" s="3">
        <f>P185-Conf_Avg!$N$10</f>
        <v>108</v>
      </c>
      <c r="AD185" s="3">
        <f>Q185-Conf_Avg!$O$10</f>
        <v>292</v>
      </c>
      <c r="AE185" s="3">
        <f>R185-Conf_Avg!$Q$10</f>
        <v>2.7</v>
      </c>
      <c r="AF185" s="3">
        <f>S185-Conf_Avg!$R$10</f>
        <v>0</v>
      </c>
    </row>
    <row r="186" spans="1:32" x14ac:dyDescent="0.2">
      <c r="A186">
        <v>2015</v>
      </c>
      <c r="B186" t="s">
        <v>864</v>
      </c>
      <c r="D186" t="s">
        <v>21</v>
      </c>
      <c r="E186" t="s">
        <v>234</v>
      </c>
      <c r="F186">
        <v>12</v>
      </c>
      <c r="G186">
        <v>149</v>
      </c>
      <c r="H186">
        <v>277</v>
      </c>
      <c r="I186" s="6">
        <f t="shared" si="10"/>
        <v>53.790613718411549</v>
      </c>
      <c r="J186">
        <v>2165</v>
      </c>
      <c r="K186" s="3">
        <f t="shared" si="11"/>
        <v>7.8158844765342961</v>
      </c>
      <c r="L186">
        <v>7.8</v>
      </c>
      <c r="M186">
        <v>13</v>
      </c>
      <c r="N186">
        <v>6</v>
      </c>
      <c r="O186" s="4">
        <v>130.6</v>
      </c>
      <c r="P186">
        <v>67</v>
      </c>
      <c r="Q186">
        <v>226</v>
      </c>
      <c r="R186" s="3">
        <v>3.4</v>
      </c>
      <c r="S186">
        <v>4</v>
      </c>
      <c r="T186" s="3">
        <f>G186-Conf_Avg!$C$10</f>
        <v>149</v>
      </c>
      <c r="U186" s="3" t="e">
        <f>H186-Conf_Avg!#REF!</f>
        <v>#REF!</v>
      </c>
      <c r="V186" s="3">
        <f>I186-Conf_Avg!$D$10</f>
        <v>53.790613718411549</v>
      </c>
      <c r="W186" s="3">
        <f>J186-Conf_Avg!$F$10</f>
        <v>2165</v>
      </c>
      <c r="X186" s="3">
        <f>K186-Conf_Avg!$G$10</f>
        <v>7.8158844765342961</v>
      </c>
      <c r="Y186" s="3">
        <f>L186-Conf_Avg!$H$10</f>
        <v>7.8</v>
      </c>
      <c r="Z186" s="3">
        <f>M186-Conf_Avg!$I$10</f>
        <v>13</v>
      </c>
      <c r="AA186" s="3">
        <f>N186-Conf_Avg!$K$10</f>
        <v>6</v>
      </c>
      <c r="AB186" s="3">
        <f>O186-Conf_Avg!$M$10</f>
        <v>130.6</v>
      </c>
      <c r="AC186" s="3">
        <f>P186-Conf_Avg!$N$10</f>
        <v>67</v>
      </c>
      <c r="AD186" s="3">
        <f>Q186-Conf_Avg!$O$10</f>
        <v>226</v>
      </c>
      <c r="AE186" s="3">
        <f>R186-Conf_Avg!$Q$10</f>
        <v>3.4</v>
      </c>
      <c r="AF186" s="3">
        <f>S186-Conf_Avg!$R$10</f>
        <v>4</v>
      </c>
    </row>
    <row r="187" spans="1:32" x14ac:dyDescent="0.2">
      <c r="A187">
        <v>2016</v>
      </c>
      <c r="B187" t="s">
        <v>490</v>
      </c>
      <c r="D187" t="s">
        <v>21</v>
      </c>
      <c r="E187" t="s">
        <v>234</v>
      </c>
      <c r="F187">
        <v>11</v>
      </c>
      <c r="G187">
        <v>160</v>
      </c>
      <c r="H187">
        <v>269</v>
      </c>
      <c r="I187" s="6">
        <f t="shared" si="10"/>
        <v>59.479553903345725</v>
      </c>
      <c r="J187">
        <v>2123</v>
      </c>
      <c r="K187" s="3">
        <f t="shared" si="11"/>
        <v>7.8921933085501861</v>
      </c>
      <c r="L187">
        <v>7.9</v>
      </c>
      <c r="M187">
        <v>11</v>
      </c>
      <c r="N187">
        <v>5</v>
      </c>
      <c r="O187" s="4">
        <v>135.6</v>
      </c>
      <c r="P187">
        <v>41</v>
      </c>
      <c r="Q187">
        <v>46</v>
      </c>
      <c r="R187" s="3">
        <v>1.1000000000000001</v>
      </c>
      <c r="S187">
        <v>1</v>
      </c>
      <c r="T187" s="3">
        <f>G187-Conf_Avg!$C$10</f>
        <v>160</v>
      </c>
      <c r="U187" s="3" t="e">
        <f>H187-Conf_Avg!#REF!</f>
        <v>#REF!</v>
      </c>
      <c r="V187" s="3">
        <f>I187-Conf_Avg!$D$10</f>
        <v>59.479553903345725</v>
      </c>
      <c r="W187" s="3">
        <f>J187-Conf_Avg!$F$10</f>
        <v>2123</v>
      </c>
      <c r="X187" s="3">
        <f>K187-Conf_Avg!$G$10</f>
        <v>7.8921933085501861</v>
      </c>
      <c r="Y187" s="3">
        <f>L187-Conf_Avg!$H$10</f>
        <v>7.9</v>
      </c>
      <c r="Z187" s="3">
        <f>M187-Conf_Avg!$I$10</f>
        <v>11</v>
      </c>
      <c r="AA187" s="3">
        <f>N187-Conf_Avg!$K$10</f>
        <v>5</v>
      </c>
      <c r="AB187" s="3">
        <f>O187-Conf_Avg!$M$10</f>
        <v>135.6</v>
      </c>
      <c r="AC187" s="3">
        <f>P187-Conf_Avg!$N$10</f>
        <v>41</v>
      </c>
      <c r="AD187" s="3">
        <f>Q187-Conf_Avg!$O$10</f>
        <v>46</v>
      </c>
      <c r="AE187" s="3">
        <f>R187-Conf_Avg!$Q$10</f>
        <v>1.1000000000000001</v>
      </c>
      <c r="AF187" s="3">
        <f>S187-Conf_Avg!$R$10</f>
        <v>1</v>
      </c>
    </row>
    <row r="188" spans="1:32" x14ac:dyDescent="0.2">
      <c r="A188">
        <v>2017</v>
      </c>
      <c r="B188" t="s">
        <v>490</v>
      </c>
      <c r="D188" t="s">
        <v>21</v>
      </c>
      <c r="E188" t="s">
        <v>234</v>
      </c>
      <c r="F188">
        <v>13</v>
      </c>
      <c r="G188">
        <v>165</v>
      </c>
      <c r="H188">
        <v>275</v>
      </c>
      <c r="I188" s="6">
        <f t="shared" si="10"/>
        <v>60</v>
      </c>
      <c r="J188">
        <v>2463</v>
      </c>
      <c r="K188" s="3">
        <f t="shared" si="11"/>
        <v>8.956363636363637</v>
      </c>
      <c r="L188">
        <v>9.8000000000000007</v>
      </c>
      <c r="M188">
        <v>16</v>
      </c>
      <c r="N188">
        <v>2</v>
      </c>
      <c r="O188" s="4">
        <v>153</v>
      </c>
      <c r="P188">
        <v>72</v>
      </c>
      <c r="Q188">
        <v>128</v>
      </c>
      <c r="R188" s="3">
        <v>1.8</v>
      </c>
      <c r="S188">
        <v>2</v>
      </c>
      <c r="T188" s="3">
        <f>G188-Conf_Avg!$C$10</f>
        <v>165</v>
      </c>
      <c r="U188" s="3" t="e">
        <f>H188-Conf_Avg!#REF!</f>
        <v>#REF!</v>
      </c>
      <c r="V188" s="3">
        <f>I188-Conf_Avg!$D$10</f>
        <v>60</v>
      </c>
      <c r="W188" s="3">
        <f>J188-Conf_Avg!$F$10</f>
        <v>2463</v>
      </c>
      <c r="X188" s="3">
        <f>K188-Conf_Avg!$G$10</f>
        <v>8.956363636363637</v>
      </c>
      <c r="Y188" s="3">
        <f>L188-Conf_Avg!$H$10</f>
        <v>9.8000000000000007</v>
      </c>
      <c r="Z188" s="3">
        <f>M188-Conf_Avg!$I$10</f>
        <v>16</v>
      </c>
      <c r="AA188" s="3">
        <f>N188-Conf_Avg!$K$10</f>
        <v>2</v>
      </c>
      <c r="AB188" s="3">
        <f>O188-Conf_Avg!$M$10</f>
        <v>153</v>
      </c>
      <c r="AC188" s="3">
        <f>P188-Conf_Avg!$N$10</f>
        <v>72</v>
      </c>
      <c r="AD188" s="3">
        <f>Q188-Conf_Avg!$O$10</f>
        <v>128</v>
      </c>
      <c r="AE188" s="3">
        <f>R188-Conf_Avg!$Q$10</f>
        <v>1.8</v>
      </c>
      <c r="AF188" s="3">
        <f>S188-Conf_Avg!$R$10</f>
        <v>2</v>
      </c>
    </row>
    <row r="189" spans="1:32" x14ac:dyDescent="0.2">
      <c r="A189">
        <v>2018</v>
      </c>
      <c r="B189" t="s">
        <v>508</v>
      </c>
      <c r="D189" t="s">
        <v>21</v>
      </c>
      <c r="E189" t="s">
        <v>234</v>
      </c>
      <c r="F189">
        <v>13</v>
      </c>
      <c r="G189">
        <v>219</v>
      </c>
      <c r="H189">
        <v>379</v>
      </c>
      <c r="I189" s="6">
        <f t="shared" si="10"/>
        <v>57.78364116094987</v>
      </c>
      <c r="J189">
        <v>2894</v>
      </c>
      <c r="K189" s="3">
        <f t="shared" si="11"/>
        <v>7.635883905013193</v>
      </c>
      <c r="L189">
        <v>7.9</v>
      </c>
      <c r="M189">
        <v>16</v>
      </c>
      <c r="N189">
        <v>5</v>
      </c>
      <c r="O189" s="4">
        <v>133.19999999999999</v>
      </c>
      <c r="P189">
        <v>128</v>
      </c>
      <c r="Q189">
        <v>399</v>
      </c>
      <c r="R189" s="3">
        <v>3.1</v>
      </c>
      <c r="S189">
        <v>7</v>
      </c>
      <c r="T189" s="3">
        <f>G189-Conf_Avg!$C$10</f>
        <v>219</v>
      </c>
      <c r="U189" s="3" t="e">
        <f>H189-Conf_Avg!#REF!</f>
        <v>#REF!</v>
      </c>
      <c r="V189" s="3">
        <f>I189-Conf_Avg!$D$10</f>
        <v>57.78364116094987</v>
      </c>
      <c r="W189" s="3">
        <f>J189-Conf_Avg!$F$10</f>
        <v>2894</v>
      </c>
      <c r="X189" s="3">
        <f>K189-Conf_Avg!$G$10</f>
        <v>7.635883905013193</v>
      </c>
      <c r="Y189" s="3">
        <f>L189-Conf_Avg!$H$10</f>
        <v>7.9</v>
      </c>
      <c r="Z189" s="3">
        <f>M189-Conf_Avg!$I$10</f>
        <v>16</v>
      </c>
      <c r="AA189" s="3">
        <f>N189-Conf_Avg!$K$10</f>
        <v>5</v>
      </c>
      <c r="AB189" s="3">
        <f>O189-Conf_Avg!$M$10</f>
        <v>133.19999999999999</v>
      </c>
      <c r="AC189" s="3">
        <f>P189-Conf_Avg!$N$10</f>
        <v>128</v>
      </c>
      <c r="AD189" s="3">
        <f>Q189-Conf_Avg!$O$10</f>
        <v>399</v>
      </c>
      <c r="AE189" s="3">
        <f>R189-Conf_Avg!$Q$10</f>
        <v>3.1</v>
      </c>
      <c r="AF189" s="3">
        <f>S189-Conf_Avg!$R$10</f>
        <v>7</v>
      </c>
    </row>
    <row r="190" spans="1:32" x14ac:dyDescent="0.2">
      <c r="A190">
        <v>2019</v>
      </c>
      <c r="B190" t="s">
        <v>508</v>
      </c>
      <c r="D190" t="s">
        <v>21</v>
      </c>
      <c r="E190" t="s">
        <v>234</v>
      </c>
      <c r="F190">
        <v>15</v>
      </c>
      <c r="G190">
        <v>402</v>
      </c>
      <c r="H190">
        <v>527</v>
      </c>
      <c r="I190" s="6">
        <f t="shared" si="10"/>
        <v>76.280834914611006</v>
      </c>
      <c r="J190">
        <v>5671</v>
      </c>
      <c r="K190" s="3">
        <f t="shared" si="11"/>
        <v>10.76091081593928</v>
      </c>
      <c r="L190">
        <v>12.5</v>
      </c>
      <c r="M190">
        <v>60</v>
      </c>
      <c r="N190">
        <v>6</v>
      </c>
      <c r="O190" s="4">
        <v>202</v>
      </c>
      <c r="P190">
        <v>115</v>
      </c>
      <c r="Q190">
        <v>368</v>
      </c>
      <c r="R190" s="3">
        <v>3.2</v>
      </c>
      <c r="S190">
        <v>5</v>
      </c>
      <c r="T190" s="3">
        <f>G190-Conf_Avg!$C$10</f>
        <v>402</v>
      </c>
      <c r="U190" s="3" t="e">
        <f>H190-Conf_Avg!#REF!</f>
        <v>#REF!</v>
      </c>
      <c r="V190" s="3">
        <f>I190-Conf_Avg!$D$10</f>
        <v>76.280834914611006</v>
      </c>
      <c r="W190" s="3">
        <f>J190-Conf_Avg!$F$10</f>
        <v>5671</v>
      </c>
      <c r="X190" s="3">
        <f>K190-Conf_Avg!$G$10</f>
        <v>10.76091081593928</v>
      </c>
      <c r="Y190" s="3">
        <f>L190-Conf_Avg!$H$10</f>
        <v>12.5</v>
      </c>
      <c r="Z190" s="3">
        <f>M190-Conf_Avg!$I$10</f>
        <v>60</v>
      </c>
      <c r="AA190" s="3">
        <f>N190-Conf_Avg!$K$10</f>
        <v>6</v>
      </c>
      <c r="AB190" s="3">
        <f>O190-Conf_Avg!$M$10</f>
        <v>202</v>
      </c>
      <c r="AC190" s="3">
        <f>P190-Conf_Avg!$N$10</f>
        <v>115</v>
      </c>
      <c r="AD190" s="3">
        <f>Q190-Conf_Avg!$O$10</f>
        <v>368</v>
      </c>
      <c r="AE190" s="3">
        <f>R190-Conf_Avg!$Q$10</f>
        <v>3.2</v>
      </c>
      <c r="AF190" s="3">
        <f>S190-Conf_Avg!$R$10</f>
        <v>5</v>
      </c>
    </row>
    <row r="191" spans="1:32" x14ac:dyDescent="0.2">
      <c r="A191">
        <v>2020</v>
      </c>
      <c r="D191" t="s">
        <v>21</v>
      </c>
      <c r="E191" t="s">
        <v>234</v>
      </c>
      <c r="T191" s="3"/>
      <c r="U191" s="3"/>
      <c r="V191" s="3"/>
      <c r="W191" s="3"/>
      <c r="X191" s="3"/>
      <c r="Y191" s="3"/>
      <c r="AB191" s="3"/>
    </row>
    <row r="192" spans="1:32" x14ac:dyDescent="0.2">
      <c r="A192">
        <v>2014</v>
      </c>
      <c r="B192" t="s">
        <v>452</v>
      </c>
      <c r="D192" t="s">
        <v>461</v>
      </c>
      <c r="E192" t="s">
        <v>234</v>
      </c>
      <c r="F192">
        <v>13</v>
      </c>
      <c r="G192">
        <v>244</v>
      </c>
      <c r="H192">
        <v>396</v>
      </c>
      <c r="I192" s="6">
        <f>G192/H192*100</f>
        <v>61.616161616161612</v>
      </c>
      <c r="J192">
        <v>3449</v>
      </c>
      <c r="K192" s="3">
        <f>J192/H192</f>
        <v>8.7095959595959602</v>
      </c>
      <c r="L192">
        <v>8.8000000000000007</v>
      </c>
      <c r="M192">
        <v>27</v>
      </c>
      <c r="N192">
        <v>11</v>
      </c>
      <c r="O192" s="4">
        <v>151.69999999999999</v>
      </c>
      <c r="P192">
        <v>210</v>
      </c>
      <c r="Q192">
        <v>986</v>
      </c>
      <c r="R192" s="3">
        <v>4.7</v>
      </c>
      <c r="S192">
        <v>14</v>
      </c>
      <c r="T192" s="3">
        <f>G192-Conf_Avg!$C$10</f>
        <v>244</v>
      </c>
      <c r="U192" s="3" t="e">
        <f>H192-Conf_Avg!#REF!</f>
        <v>#REF!</v>
      </c>
      <c r="V192" s="3">
        <f>I192-Conf_Avg!$D$10</f>
        <v>61.616161616161612</v>
      </c>
      <c r="W192" s="3">
        <f>J192-Conf_Avg!$F$10</f>
        <v>3449</v>
      </c>
      <c r="X192" s="3">
        <f>K192-Conf_Avg!$G$10</f>
        <v>8.7095959595959602</v>
      </c>
      <c r="Y192" s="3">
        <f>L192-Conf_Avg!$H$10</f>
        <v>8.8000000000000007</v>
      </c>
      <c r="Z192" s="3">
        <f>M192-Conf_Avg!$I$10</f>
        <v>27</v>
      </c>
      <c r="AA192" s="3">
        <f>N192-Conf_Avg!$K$10</f>
        <v>11</v>
      </c>
      <c r="AB192" s="3">
        <f>O192-Conf_Avg!$M$10</f>
        <v>151.69999999999999</v>
      </c>
      <c r="AC192" s="3">
        <f>P192-Conf_Avg!$N$10</f>
        <v>210</v>
      </c>
      <c r="AD192" s="3">
        <f>Q192-Conf_Avg!$O$10</f>
        <v>986</v>
      </c>
      <c r="AE192" s="3">
        <f>R192-Conf_Avg!$Q$10</f>
        <v>4.7</v>
      </c>
      <c r="AF192" s="3">
        <f>S192-Conf_Avg!$R$10</f>
        <v>14</v>
      </c>
    </row>
    <row r="193" spans="1:32" x14ac:dyDescent="0.2">
      <c r="A193">
        <v>2015</v>
      </c>
      <c r="B193" t="s">
        <v>452</v>
      </c>
      <c r="D193" t="s">
        <v>461</v>
      </c>
      <c r="E193" t="s">
        <v>234</v>
      </c>
      <c r="F193">
        <v>13</v>
      </c>
      <c r="G193">
        <v>316</v>
      </c>
      <c r="H193">
        <v>477</v>
      </c>
      <c r="I193" s="6">
        <f>G193/H193*100</f>
        <v>66.24737945492663</v>
      </c>
      <c r="J193">
        <v>3793</v>
      </c>
      <c r="K193" s="3">
        <f>J193/H193</f>
        <v>7.9517819706498951</v>
      </c>
      <c r="L193">
        <v>8.6999999999999993</v>
      </c>
      <c r="M193">
        <v>29</v>
      </c>
      <c r="N193">
        <v>5</v>
      </c>
      <c r="O193" s="4">
        <v>151</v>
      </c>
      <c r="P193">
        <v>160</v>
      </c>
      <c r="Q193">
        <v>588</v>
      </c>
      <c r="R193" s="3">
        <v>3.7</v>
      </c>
      <c r="S193">
        <v>10</v>
      </c>
      <c r="T193" s="3">
        <f>G193-Conf_Avg!$C$10</f>
        <v>316</v>
      </c>
      <c r="U193" s="3" t="e">
        <f>H193-Conf_Avg!#REF!</f>
        <v>#REF!</v>
      </c>
      <c r="V193" s="3">
        <f>I193-Conf_Avg!$D$10</f>
        <v>66.24737945492663</v>
      </c>
      <c r="W193" s="3">
        <f>J193-Conf_Avg!$F$10</f>
        <v>3793</v>
      </c>
      <c r="X193" s="3">
        <f>K193-Conf_Avg!$G$10</f>
        <v>7.9517819706498951</v>
      </c>
      <c r="Y193" s="3">
        <f>L193-Conf_Avg!$H$10</f>
        <v>8.6999999999999993</v>
      </c>
      <c r="Z193" s="3">
        <f>M193-Conf_Avg!$I$10</f>
        <v>29</v>
      </c>
      <c r="AA193" s="3">
        <f>N193-Conf_Avg!$K$10</f>
        <v>5</v>
      </c>
      <c r="AB193" s="3">
        <f>O193-Conf_Avg!$M$10</f>
        <v>151</v>
      </c>
      <c r="AC193" s="3">
        <f>P193-Conf_Avg!$N$10</f>
        <v>160</v>
      </c>
      <c r="AD193" s="3">
        <f>Q193-Conf_Avg!$O$10</f>
        <v>588</v>
      </c>
      <c r="AE193" s="3">
        <f>R193-Conf_Avg!$Q$10</f>
        <v>3.7</v>
      </c>
      <c r="AF193" s="3">
        <f>S193-Conf_Avg!$R$10</f>
        <v>10</v>
      </c>
    </row>
    <row r="194" spans="1:32" x14ac:dyDescent="0.2">
      <c r="A194">
        <v>2016</v>
      </c>
      <c r="B194" t="s">
        <v>778</v>
      </c>
      <c r="D194" t="s">
        <v>461</v>
      </c>
      <c r="E194" t="s">
        <v>234</v>
      </c>
      <c r="F194">
        <v>13</v>
      </c>
      <c r="G194">
        <v>196</v>
      </c>
      <c r="H194">
        <v>361</v>
      </c>
      <c r="I194" s="6">
        <f>G194/H194*100</f>
        <v>54.29362880886427</v>
      </c>
      <c r="J194">
        <v>2423</v>
      </c>
      <c r="K194" s="3">
        <f>J194/H194</f>
        <v>6.7119113573407203</v>
      </c>
      <c r="L194">
        <v>6.6</v>
      </c>
      <c r="M194">
        <v>21</v>
      </c>
      <c r="N194">
        <v>10</v>
      </c>
      <c r="O194" s="4">
        <v>124.3</v>
      </c>
      <c r="P194">
        <v>195</v>
      </c>
      <c r="Q194">
        <v>1375</v>
      </c>
      <c r="R194" s="3">
        <v>7.1</v>
      </c>
      <c r="S194">
        <v>16</v>
      </c>
      <c r="T194" s="3">
        <f>G194-Conf_Avg!$C$10</f>
        <v>196</v>
      </c>
      <c r="U194" s="3" t="e">
        <f>H194-Conf_Avg!#REF!</f>
        <v>#REF!</v>
      </c>
      <c r="V194" s="3">
        <f>I194-Conf_Avg!$D$10</f>
        <v>54.29362880886427</v>
      </c>
      <c r="W194" s="3">
        <f>J194-Conf_Avg!$F$10</f>
        <v>2423</v>
      </c>
      <c r="X194" s="3">
        <f>K194-Conf_Avg!$G$10</f>
        <v>6.7119113573407203</v>
      </c>
      <c r="Y194" s="3">
        <f>L194-Conf_Avg!$H$10</f>
        <v>6.6</v>
      </c>
      <c r="Z194" s="3">
        <f>M194-Conf_Avg!$I$10</f>
        <v>21</v>
      </c>
      <c r="AA194" s="3">
        <f>N194-Conf_Avg!$K$10</f>
        <v>10</v>
      </c>
      <c r="AB194" s="3">
        <f>O194-Conf_Avg!$M$10</f>
        <v>124.3</v>
      </c>
      <c r="AC194" s="3">
        <f>P194-Conf_Avg!$N$10</f>
        <v>195</v>
      </c>
      <c r="AD194" s="3">
        <f>Q194-Conf_Avg!$O$10</f>
        <v>1375</v>
      </c>
      <c r="AE194" s="3">
        <f>R194-Conf_Avg!$Q$10</f>
        <v>7.1</v>
      </c>
      <c r="AF194" s="3">
        <f>S194-Conf_Avg!$R$10</f>
        <v>16</v>
      </c>
    </row>
    <row r="195" spans="1:32" x14ac:dyDescent="0.2">
      <c r="A195">
        <v>2017</v>
      </c>
      <c r="B195" t="s">
        <v>778</v>
      </c>
      <c r="D195" t="s">
        <v>461</v>
      </c>
      <c r="E195" t="s">
        <v>234</v>
      </c>
      <c r="F195">
        <v>12</v>
      </c>
      <c r="G195">
        <v>159</v>
      </c>
      <c r="H195">
        <v>286</v>
      </c>
      <c r="I195" s="6">
        <f>G195/H195*100</f>
        <v>55.594405594405593</v>
      </c>
      <c r="J195">
        <v>1782</v>
      </c>
      <c r="K195" s="3">
        <f>J195/H195</f>
        <v>6.2307692307692308</v>
      </c>
      <c r="L195">
        <v>5.5</v>
      </c>
      <c r="M195">
        <v>15</v>
      </c>
      <c r="N195">
        <v>11</v>
      </c>
      <c r="O195" s="4">
        <v>117.5</v>
      </c>
      <c r="P195">
        <v>162</v>
      </c>
      <c r="Q195">
        <v>984</v>
      </c>
      <c r="R195" s="3">
        <v>6.1</v>
      </c>
      <c r="S195">
        <v>14</v>
      </c>
      <c r="T195" s="3">
        <f>G195-Conf_Avg!$C$10</f>
        <v>159</v>
      </c>
      <c r="U195" s="3" t="e">
        <f>H195-Conf_Avg!#REF!</f>
        <v>#REF!</v>
      </c>
      <c r="V195" s="3">
        <f>I195-Conf_Avg!$D$10</f>
        <v>55.594405594405593</v>
      </c>
      <c r="W195" s="3">
        <f>J195-Conf_Avg!$F$10</f>
        <v>1782</v>
      </c>
      <c r="X195" s="3">
        <f>K195-Conf_Avg!$G$10</f>
        <v>6.2307692307692308</v>
      </c>
      <c r="Y195" s="3">
        <f>L195-Conf_Avg!$H$10</f>
        <v>5.5</v>
      </c>
      <c r="Z195" s="3">
        <f>M195-Conf_Avg!$I$10</f>
        <v>15</v>
      </c>
      <c r="AA195" s="3">
        <f>N195-Conf_Avg!$K$10</f>
        <v>11</v>
      </c>
      <c r="AB195" s="3">
        <f>O195-Conf_Avg!$M$10</f>
        <v>117.5</v>
      </c>
      <c r="AC195" s="3">
        <f>P195-Conf_Avg!$N$10</f>
        <v>162</v>
      </c>
      <c r="AD195" s="3">
        <f>Q195-Conf_Avg!$O$10</f>
        <v>984</v>
      </c>
      <c r="AE195" s="3">
        <f>R195-Conf_Avg!$Q$10</f>
        <v>6.1</v>
      </c>
      <c r="AF195" s="3">
        <f>S195-Conf_Avg!$R$10</f>
        <v>14</v>
      </c>
    </row>
    <row r="196" spans="1:32" x14ac:dyDescent="0.2">
      <c r="A196">
        <v>2018</v>
      </c>
      <c r="B196" t="s">
        <v>778</v>
      </c>
      <c r="D196" t="s">
        <v>461</v>
      </c>
      <c r="E196" t="s">
        <v>234</v>
      </c>
      <c r="F196">
        <v>12</v>
      </c>
      <c r="G196">
        <v>145</v>
      </c>
      <c r="H196">
        <v>281</v>
      </c>
      <c r="I196" s="6">
        <f>G196/H196*100</f>
        <v>51.601423487544487</v>
      </c>
      <c r="J196">
        <v>1767</v>
      </c>
      <c r="K196" s="3">
        <f>J196/H196</f>
        <v>6.2882562277580067</v>
      </c>
      <c r="L196">
        <v>6</v>
      </c>
      <c r="M196">
        <v>16</v>
      </c>
      <c r="N196">
        <v>9</v>
      </c>
      <c r="O196" s="4">
        <v>116.8</v>
      </c>
      <c r="P196">
        <v>221</v>
      </c>
      <c r="Q196">
        <v>1121</v>
      </c>
      <c r="R196" s="3">
        <v>5.0999999999999996</v>
      </c>
      <c r="S196">
        <v>13</v>
      </c>
      <c r="T196" s="3">
        <f>G196-Conf_Avg!$C$10</f>
        <v>145</v>
      </c>
      <c r="U196" s="3" t="e">
        <f>H196-Conf_Avg!#REF!</f>
        <v>#REF!</v>
      </c>
      <c r="V196" s="3">
        <f>I196-Conf_Avg!$D$10</f>
        <v>51.601423487544487</v>
      </c>
      <c r="W196" s="3">
        <f>J196-Conf_Avg!$F$10</f>
        <v>1767</v>
      </c>
      <c r="X196" s="3">
        <f>K196-Conf_Avg!$G$10</f>
        <v>6.2882562277580067</v>
      </c>
      <c r="Y196" s="3">
        <f>L196-Conf_Avg!$H$10</f>
        <v>6</v>
      </c>
      <c r="Z196" s="3">
        <f>M196-Conf_Avg!$I$10</f>
        <v>16</v>
      </c>
      <c r="AA196" s="3">
        <f>N196-Conf_Avg!$K$10</f>
        <v>9</v>
      </c>
      <c r="AB196" s="3">
        <f>O196-Conf_Avg!$M$10</f>
        <v>116.8</v>
      </c>
      <c r="AC196" s="3">
        <f>P196-Conf_Avg!$N$10</f>
        <v>221</v>
      </c>
      <c r="AD196" s="3">
        <f>Q196-Conf_Avg!$O$10</f>
        <v>1121</v>
      </c>
      <c r="AE196" s="3">
        <f>R196-Conf_Avg!$Q$10</f>
        <v>5.0999999999999996</v>
      </c>
      <c r="AF196" s="3">
        <f>S196-Conf_Avg!$R$10</f>
        <v>13</v>
      </c>
    </row>
    <row r="197" spans="1:32" x14ac:dyDescent="0.2">
      <c r="A197">
        <v>2019</v>
      </c>
      <c r="D197" t="s">
        <v>461</v>
      </c>
      <c r="E197" t="s">
        <v>234</v>
      </c>
      <c r="T197" s="3"/>
      <c r="U197" s="3"/>
      <c r="V197" s="3"/>
      <c r="W197" s="3"/>
      <c r="X197" s="3"/>
      <c r="Y197" s="3"/>
      <c r="AB197" s="3"/>
    </row>
    <row r="198" spans="1:32" x14ac:dyDescent="0.2">
      <c r="A198">
        <v>2020</v>
      </c>
      <c r="B198" t="s">
        <v>633</v>
      </c>
      <c r="D198" t="s">
        <v>461</v>
      </c>
      <c r="E198" t="s">
        <v>234</v>
      </c>
      <c r="F198">
        <v>9</v>
      </c>
      <c r="G198">
        <v>239</v>
      </c>
      <c r="H198">
        <v>346</v>
      </c>
      <c r="I198" s="6">
        <f t="shared" ref="I198:I229" si="12">G198/H198*100</f>
        <v>69.075144508670519</v>
      </c>
      <c r="J198">
        <v>1976</v>
      </c>
      <c r="K198" s="3">
        <f t="shared" ref="K198:K229" si="13">J198/H198</f>
        <v>5.7109826589595372</v>
      </c>
      <c r="L198">
        <v>5.4</v>
      </c>
      <c r="M198">
        <v>11</v>
      </c>
      <c r="N198">
        <v>7</v>
      </c>
      <c r="O198" s="4">
        <v>123.5</v>
      </c>
      <c r="P198">
        <v>30</v>
      </c>
      <c r="Q198">
        <v>-41</v>
      </c>
      <c r="R198" s="3">
        <f>Q198/P198</f>
        <v>-1.3666666666666667</v>
      </c>
      <c r="S198">
        <v>1</v>
      </c>
      <c r="T198" s="3">
        <f>G198-Conf_Avg!$C$10</f>
        <v>239</v>
      </c>
      <c r="U198" s="3" t="e">
        <f>H198-Conf_Avg!#REF!</f>
        <v>#REF!</v>
      </c>
      <c r="V198" s="3">
        <f>I198-Conf_Avg!$D$10</f>
        <v>69.075144508670519</v>
      </c>
      <c r="W198" s="3">
        <f>J198-Conf_Avg!$F$10</f>
        <v>1976</v>
      </c>
      <c r="X198" s="3">
        <f>K198-Conf_Avg!$G$10</f>
        <v>5.7109826589595372</v>
      </c>
      <c r="Y198" s="3">
        <f>L198-Conf_Avg!$H$10</f>
        <v>5.4</v>
      </c>
      <c r="Z198" s="3">
        <f>M198-Conf_Avg!$I$10</f>
        <v>11</v>
      </c>
      <c r="AA198" s="3">
        <f>N198-Conf_Avg!$K$10</f>
        <v>7</v>
      </c>
      <c r="AB198" s="3">
        <f>O198-Conf_Avg!$M$10</f>
        <v>123.5</v>
      </c>
      <c r="AC198" s="3">
        <f>P198-Conf_Avg!$N$10</f>
        <v>30</v>
      </c>
      <c r="AD198" s="3">
        <f>Q198-Conf_Avg!$O$10</f>
        <v>-41</v>
      </c>
      <c r="AE198" s="3">
        <f>R198-Conf_Avg!$Q$10</f>
        <v>-1.3666666666666667</v>
      </c>
      <c r="AF198" s="3">
        <f>S198-Conf_Avg!$R$10</f>
        <v>1</v>
      </c>
    </row>
    <row r="199" spans="1:32" x14ac:dyDescent="0.2">
      <c r="A199">
        <v>2014</v>
      </c>
      <c r="B199" t="s">
        <v>941</v>
      </c>
      <c r="C199" t="s">
        <v>673</v>
      </c>
      <c r="D199" t="s">
        <v>56</v>
      </c>
      <c r="E199" t="s">
        <v>234</v>
      </c>
      <c r="F199">
        <v>14</v>
      </c>
      <c r="G199">
        <v>221</v>
      </c>
      <c r="H199">
        <v>414</v>
      </c>
      <c r="I199" s="6">
        <f t="shared" si="12"/>
        <v>53.381642512077299</v>
      </c>
      <c r="J199">
        <v>2648</v>
      </c>
      <c r="K199" s="3">
        <f t="shared" si="13"/>
        <v>6.3961352657004831</v>
      </c>
      <c r="L199">
        <v>6.2</v>
      </c>
      <c r="M199">
        <v>25</v>
      </c>
      <c r="N199">
        <v>13</v>
      </c>
      <c r="O199" s="4">
        <v>120.8</v>
      </c>
      <c r="P199">
        <v>108</v>
      </c>
      <c r="Q199">
        <v>373</v>
      </c>
      <c r="R199" s="3">
        <v>3.5</v>
      </c>
      <c r="S199">
        <v>2</v>
      </c>
      <c r="T199" s="3">
        <f>G199-Conf_Avg!$C$10</f>
        <v>221</v>
      </c>
      <c r="U199" s="3" t="e">
        <f>H199-Conf_Avg!#REF!</f>
        <v>#REF!</v>
      </c>
      <c r="V199" s="3">
        <f>I199-Conf_Avg!$D$10</f>
        <v>53.381642512077299</v>
      </c>
      <c r="W199" s="3">
        <f>J199-Conf_Avg!$F$10</f>
        <v>2648</v>
      </c>
      <c r="X199" s="3">
        <f>K199-Conf_Avg!$G$10</f>
        <v>6.3961352657004831</v>
      </c>
      <c r="Y199" s="3">
        <f>L199-Conf_Avg!$H$10</f>
        <v>6.2</v>
      </c>
      <c r="Z199" s="3">
        <f>M199-Conf_Avg!$I$10</f>
        <v>25</v>
      </c>
      <c r="AA199" s="3">
        <f>N199-Conf_Avg!$K$10</f>
        <v>13</v>
      </c>
      <c r="AB199" s="3">
        <f>O199-Conf_Avg!$M$10</f>
        <v>120.8</v>
      </c>
      <c r="AC199" s="3">
        <f>P199-Conf_Avg!$N$10</f>
        <v>108</v>
      </c>
      <c r="AD199" s="3">
        <f>Q199-Conf_Avg!$O$10</f>
        <v>373</v>
      </c>
      <c r="AE199" s="3">
        <f>R199-Conf_Avg!$Q$10</f>
        <v>3.5</v>
      </c>
      <c r="AF199" s="3">
        <f>S199-Conf_Avg!$R$10</f>
        <v>2</v>
      </c>
    </row>
    <row r="200" spans="1:32" x14ac:dyDescent="0.2">
      <c r="A200">
        <v>2015</v>
      </c>
      <c r="B200" t="s">
        <v>500</v>
      </c>
      <c r="C200" t="s">
        <v>675</v>
      </c>
      <c r="D200" t="s">
        <v>56</v>
      </c>
      <c r="E200" t="s">
        <v>234</v>
      </c>
      <c r="F200">
        <v>12</v>
      </c>
      <c r="G200">
        <v>129</v>
      </c>
      <c r="H200">
        <v>263</v>
      </c>
      <c r="I200" s="6">
        <f t="shared" si="12"/>
        <v>49.049429657794676</v>
      </c>
      <c r="J200">
        <v>1332</v>
      </c>
      <c r="K200" s="3">
        <f t="shared" si="13"/>
        <v>5.0646387832699622</v>
      </c>
      <c r="L200">
        <v>4</v>
      </c>
      <c r="M200">
        <v>4</v>
      </c>
      <c r="N200">
        <v>8</v>
      </c>
      <c r="O200" s="4">
        <v>90.5</v>
      </c>
      <c r="P200">
        <v>52</v>
      </c>
      <c r="Q200">
        <v>28</v>
      </c>
      <c r="R200" s="3">
        <v>0.5</v>
      </c>
      <c r="S200">
        <v>1</v>
      </c>
      <c r="T200" s="3">
        <f>G200-Conf_Avg!$C$10</f>
        <v>129</v>
      </c>
      <c r="U200" s="3" t="e">
        <f>H200-Conf_Avg!#REF!</f>
        <v>#REF!</v>
      </c>
      <c r="V200" s="3">
        <f>I200-Conf_Avg!$D$10</f>
        <v>49.049429657794676</v>
      </c>
      <c r="W200" s="3">
        <f>J200-Conf_Avg!$F$10</f>
        <v>1332</v>
      </c>
      <c r="X200" s="3">
        <f>K200-Conf_Avg!$G$10</f>
        <v>5.0646387832699622</v>
      </c>
      <c r="Y200" s="3">
        <f>L200-Conf_Avg!$H$10</f>
        <v>4</v>
      </c>
      <c r="Z200" s="3">
        <f>M200-Conf_Avg!$I$10</f>
        <v>4</v>
      </c>
      <c r="AA200" s="3">
        <f>N200-Conf_Avg!$K$10</f>
        <v>8</v>
      </c>
      <c r="AB200" s="3">
        <f>O200-Conf_Avg!$M$10</f>
        <v>90.5</v>
      </c>
      <c r="AC200" s="3">
        <f>P200-Conf_Avg!$N$10</f>
        <v>52</v>
      </c>
      <c r="AD200" s="3">
        <f>Q200-Conf_Avg!$O$10</f>
        <v>28</v>
      </c>
      <c r="AE200" s="3">
        <f>R200-Conf_Avg!$Q$10</f>
        <v>0.5</v>
      </c>
      <c r="AF200" s="3">
        <f>S200-Conf_Avg!$R$10</f>
        <v>1</v>
      </c>
    </row>
    <row r="201" spans="1:32" x14ac:dyDescent="0.2">
      <c r="A201">
        <v>2016</v>
      </c>
      <c r="B201" t="s">
        <v>500</v>
      </c>
      <c r="C201" t="s">
        <v>673</v>
      </c>
      <c r="D201" t="s">
        <v>56</v>
      </c>
      <c r="E201" t="s">
        <v>234</v>
      </c>
      <c r="F201">
        <v>12</v>
      </c>
      <c r="G201">
        <v>237</v>
      </c>
      <c r="H201">
        <v>434</v>
      </c>
      <c r="I201" s="6">
        <f t="shared" si="12"/>
        <v>54.60829493087558</v>
      </c>
      <c r="J201">
        <v>3399</v>
      </c>
      <c r="K201" s="3">
        <f t="shared" si="13"/>
        <v>7.8317972350230418</v>
      </c>
      <c r="L201">
        <v>7.9</v>
      </c>
      <c r="M201">
        <v>23</v>
      </c>
      <c r="N201">
        <v>10</v>
      </c>
      <c r="O201" s="4">
        <v>133.30000000000001</v>
      </c>
      <c r="P201">
        <v>52</v>
      </c>
      <c r="Q201">
        <v>123</v>
      </c>
      <c r="R201" s="3">
        <v>2.4</v>
      </c>
      <c r="S201">
        <v>1</v>
      </c>
      <c r="T201" s="3">
        <f>G201-Conf_Avg!$C$10</f>
        <v>237</v>
      </c>
      <c r="U201" s="3" t="e">
        <f>H201-Conf_Avg!#REF!</f>
        <v>#REF!</v>
      </c>
      <c r="V201" s="3">
        <f>I201-Conf_Avg!$D$10</f>
        <v>54.60829493087558</v>
      </c>
      <c r="W201" s="3">
        <f>J201-Conf_Avg!$F$10</f>
        <v>3399</v>
      </c>
      <c r="X201" s="3">
        <f>K201-Conf_Avg!$G$10</f>
        <v>7.8317972350230418</v>
      </c>
      <c r="Y201" s="3">
        <f>L201-Conf_Avg!$H$10</f>
        <v>7.9</v>
      </c>
      <c r="Z201" s="3">
        <f>M201-Conf_Avg!$I$10</f>
        <v>23</v>
      </c>
      <c r="AA201" s="3">
        <f>N201-Conf_Avg!$K$10</f>
        <v>10</v>
      </c>
      <c r="AB201" s="3">
        <f>O201-Conf_Avg!$M$10</f>
        <v>133.30000000000001</v>
      </c>
      <c r="AC201" s="3">
        <f>P201-Conf_Avg!$N$10</f>
        <v>52</v>
      </c>
      <c r="AD201" s="3">
        <f>Q201-Conf_Avg!$O$10</f>
        <v>123</v>
      </c>
      <c r="AE201" s="3">
        <f>R201-Conf_Avg!$Q$10</f>
        <v>2.4</v>
      </c>
      <c r="AF201" s="3">
        <f>S201-Conf_Avg!$R$10</f>
        <v>1</v>
      </c>
    </row>
    <row r="202" spans="1:32" x14ac:dyDescent="0.2">
      <c r="A202">
        <v>2017</v>
      </c>
      <c r="B202" t="s">
        <v>500</v>
      </c>
      <c r="C202" t="s">
        <v>672</v>
      </c>
      <c r="D202" t="s">
        <v>56</v>
      </c>
      <c r="E202" t="s">
        <v>234</v>
      </c>
      <c r="F202">
        <v>13</v>
      </c>
      <c r="G202">
        <v>242</v>
      </c>
      <c r="H202">
        <v>419</v>
      </c>
      <c r="I202" s="6">
        <f t="shared" si="12"/>
        <v>57.756563245823386</v>
      </c>
      <c r="J202">
        <v>3964</v>
      </c>
      <c r="K202" s="3">
        <f t="shared" si="13"/>
        <v>9.4606205250596656</v>
      </c>
      <c r="L202">
        <v>10.199999999999999</v>
      </c>
      <c r="M202">
        <v>44</v>
      </c>
      <c r="N202">
        <v>13</v>
      </c>
      <c r="O202" s="4">
        <v>165.7</v>
      </c>
      <c r="P202">
        <v>43</v>
      </c>
      <c r="Q202">
        <v>111</v>
      </c>
      <c r="R202" s="3">
        <v>2.6</v>
      </c>
      <c r="S202">
        <v>1</v>
      </c>
      <c r="T202" s="3">
        <f>G202-Conf_Avg!$C$10</f>
        <v>242</v>
      </c>
      <c r="U202" s="3" t="e">
        <f>H202-Conf_Avg!#REF!</f>
        <v>#REF!</v>
      </c>
      <c r="V202" s="3">
        <f>I202-Conf_Avg!$D$10</f>
        <v>57.756563245823386</v>
      </c>
      <c r="W202" s="3">
        <f>J202-Conf_Avg!$F$10</f>
        <v>3964</v>
      </c>
      <c r="X202" s="3">
        <f>K202-Conf_Avg!$G$10</f>
        <v>9.4606205250596656</v>
      </c>
      <c r="Y202" s="3">
        <f>L202-Conf_Avg!$H$10</f>
        <v>10.199999999999999</v>
      </c>
      <c r="Z202" s="3">
        <f>M202-Conf_Avg!$I$10</f>
        <v>44</v>
      </c>
      <c r="AA202" s="3">
        <f>N202-Conf_Avg!$K$10</f>
        <v>13</v>
      </c>
      <c r="AB202" s="3">
        <f>O202-Conf_Avg!$M$10</f>
        <v>165.7</v>
      </c>
      <c r="AC202" s="3">
        <f>P202-Conf_Avg!$N$10</f>
        <v>43</v>
      </c>
      <c r="AD202" s="3">
        <f>Q202-Conf_Avg!$O$10</f>
        <v>111</v>
      </c>
      <c r="AE202" s="3">
        <f>R202-Conf_Avg!$Q$10</f>
        <v>2.6</v>
      </c>
      <c r="AF202" s="3">
        <f>S202-Conf_Avg!$R$10</f>
        <v>1</v>
      </c>
    </row>
    <row r="203" spans="1:32" x14ac:dyDescent="0.2">
      <c r="A203">
        <v>2018</v>
      </c>
      <c r="B203" t="s">
        <v>500</v>
      </c>
      <c r="C203" t="s">
        <v>674</v>
      </c>
      <c r="D203" t="s">
        <v>56</v>
      </c>
      <c r="E203" t="s">
        <v>234</v>
      </c>
      <c r="F203">
        <v>13</v>
      </c>
      <c r="G203">
        <v>275</v>
      </c>
      <c r="H203">
        <v>437</v>
      </c>
      <c r="I203" s="6">
        <f t="shared" si="12"/>
        <v>62.929061784897023</v>
      </c>
      <c r="J203">
        <v>3498</v>
      </c>
      <c r="K203" s="3">
        <f t="shared" si="13"/>
        <v>8.0045766590389018</v>
      </c>
      <c r="L203">
        <v>8.5</v>
      </c>
      <c r="M203">
        <v>28</v>
      </c>
      <c r="N203">
        <v>8</v>
      </c>
      <c r="O203" s="4">
        <v>147.69999999999999</v>
      </c>
      <c r="P203">
        <v>55</v>
      </c>
      <c r="Q203">
        <v>175</v>
      </c>
      <c r="R203" s="3">
        <v>3.2</v>
      </c>
      <c r="S203">
        <v>6</v>
      </c>
      <c r="T203" s="3">
        <f>G203-Conf_Avg!$C$10</f>
        <v>275</v>
      </c>
      <c r="U203" s="3" t="e">
        <f>H203-Conf_Avg!#REF!</f>
        <v>#REF!</v>
      </c>
      <c r="V203" s="3">
        <f>I203-Conf_Avg!$D$10</f>
        <v>62.929061784897023</v>
      </c>
      <c r="W203" s="3">
        <f>J203-Conf_Avg!$F$10</f>
        <v>3498</v>
      </c>
      <c r="X203" s="3">
        <f>K203-Conf_Avg!$G$10</f>
        <v>8.0045766590389018</v>
      </c>
      <c r="Y203" s="3">
        <f>L203-Conf_Avg!$H$10</f>
        <v>8.5</v>
      </c>
      <c r="Z203" s="3">
        <f>M203-Conf_Avg!$I$10</f>
        <v>28</v>
      </c>
      <c r="AA203" s="3">
        <f>N203-Conf_Avg!$K$10</f>
        <v>8</v>
      </c>
      <c r="AB203" s="3">
        <f>O203-Conf_Avg!$M$10</f>
        <v>147.69999999999999</v>
      </c>
      <c r="AC203" s="3">
        <f>P203-Conf_Avg!$N$10</f>
        <v>55</v>
      </c>
      <c r="AD203" s="3">
        <f>Q203-Conf_Avg!$O$10</f>
        <v>175</v>
      </c>
      <c r="AE203" s="3">
        <f>R203-Conf_Avg!$Q$10</f>
        <v>3.2</v>
      </c>
      <c r="AF203" s="3">
        <f>S203-Conf_Avg!$R$10</f>
        <v>6</v>
      </c>
    </row>
    <row r="204" spans="1:32" x14ac:dyDescent="0.2">
      <c r="A204">
        <v>2019</v>
      </c>
      <c r="B204" t="s">
        <v>712</v>
      </c>
      <c r="C204" t="s">
        <v>674</v>
      </c>
      <c r="D204" t="s">
        <v>56</v>
      </c>
      <c r="E204" t="s">
        <v>234</v>
      </c>
      <c r="F204">
        <v>10</v>
      </c>
      <c r="G204">
        <v>181</v>
      </c>
      <c r="H204">
        <v>292</v>
      </c>
      <c r="I204" s="6">
        <f t="shared" si="12"/>
        <v>61.986301369863014</v>
      </c>
      <c r="J204">
        <v>2215</v>
      </c>
      <c r="K204" s="3">
        <f t="shared" si="13"/>
        <v>7.5856164383561646</v>
      </c>
      <c r="L204">
        <v>7.7</v>
      </c>
      <c r="M204">
        <v>15</v>
      </c>
      <c r="N204">
        <v>6</v>
      </c>
      <c r="O204" s="4">
        <v>138.5</v>
      </c>
      <c r="P204">
        <v>106</v>
      </c>
      <c r="Q204">
        <v>242</v>
      </c>
      <c r="R204" s="3">
        <v>2.2999999999999998</v>
      </c>
      <c r="S204">
        <v>1</v>
      </c>
      <c r="T204" s="3">
        <f>G204-Conf_Avg!$C$10</f>
        <v>181</v>
      </c>
      <c r="U204" s="3" t="e">
        <f>H204-Conf_Avg!#REF!</f>
        <v>#REF!</v>
      </c>
      <c r="V204" s="3">
        <f>I204-Conf_Avg!$D$10</f>
        <v>61.986301369863014</v>
      </c>
      <c r="W204" s="3">
        <f>J204-Conf_Avg!$F$10</f>
        <v>2215</v>
      </c>
      <c r="X204" s="3">
        <f>K204-Conf_Avg!$G$10</f>
        <v>7.5856164383561646</v>
      </c>
      <c r="Y204" s="3">
        <f>L204-Conf_Avg!$H$10</f>
        <v>7.7</v>
      </c>
      <c r="Z204" s="3">
        <f>M204-Conf_Avg!$I$10</f>
        <v>15</v>
      </c>
      <c r="AA204" s="3">
        <f>N204-Conf_Avg!$K$10</f>
        <v>6</v>
      </c>
      <c r="AB204" s="3">
        <f>O204-Conf_Avg!$M$10</f>
        <v>138.5</v>
      </c>
      <c r="AC204" s="3">
        <f>P204-Conf_Avg!$N$10</f>
        <v>106</v>
      </c>
      <c r="AD204" s="3">
        <f>Q204-Conf_Avg!$O$10</f>
        <v>242</v>
      </c>
      <c r="AE204" s="3">
        <f>R204-Conf_Avg!$Q$10</f>
        <v>2.2999999999999998</v>
      </c>
      <c r="AF204" s="3">
        <f>S204-Conf_Avg!$R$10</f>
        <v>1</v>
      </c>
    </row>
    <row r="205" spans="1:32" x14ac:dyDescent="0.2">
      <c r="A205">
        <v>2020</v>
      </c>
      <c r="B205" t="s">
        <v>563</v>
      </c>
      <c r="C205" t="s">
        <v>675</v>
      </c>
      <c r="D205" t="s">
        <v>56</v>
      </c>
      <c r="E205" t="s">
        <v>234</v>
      </c>
      <c r="F205">
        <v>10</v>
      </c>
      <c r="G205">
        <v>218</v>
      </c>
      <c r="H205">
        <v>324</v>
      </c>
      <c r="I205" s="6">
        <f t="shared" si="12"/>
        <v>67.283950617283949</v>
      </c>
      <c r="J205">
        <v>2366</v>
      </c>
      <c r="K205" s="3">
        <f t="shared" si="13"/>
        <v>7.3024691358024691</v>
      </c>
      <c r="L205">
        <v>6.9</v>
      </c>
      <c r="M205">
        <v>7</v>
      </c>
      <c r="N205">
        <v>6</v>
      </c>
      <c r="O205" s="4">
        <v>132.1</v>
      </c>
      <c r="P205">
        <v>44</v>
      </c>
      <c r="Q205">
        <v>20</v>
      </c>
      <c r="R205" s="3">
        <f>Q205/P205</f>
        <v>0.45454545454545453</v>
      </c>
      <c r="S205">
        <v>2</v>
      </c>
      <c r="T205" s="3">
        <f>G205-Conf_Avg!$C$10</f>
        <v>218</v>
      </c>
      <c r="U205" s="3" t="e">
        <f>H205-Conf_Avg!#REF!</f>
        <v>#REF!</v>
      </c>
      <c r="V205" s="3">
        <f>I205-Conf_Avg!$D$10</f>
        <v>67.283950617283949</v>
      </c>
      <c r="W205" s="3">
        <f>J205-Conf_Avg!$F$10</f>
        <v>2366</v>
      </c>
      <c r="X205" s="3">
        <f>K205-Conf_Avg!$G$10</f>
        <v>7.3024691358024691</v>
      </c>
      <c r="Y205" s="3">
        <f>L205-Conf_Avg!$H$10</f>
        <v>6.9</v>
      </c>
      <c r="Z205" s="3">
        <f>M205-Conf_Avg!$I$10</f>
        <v>7</v>
      </c>
      <c r="AA205" s="3">
        <f>N205-Conf_Avg!$K$10</f>
        <v>6</v>
      </c>
      <c r="AB205" s="3">
        <f>O205-Conf_Avg!$M$10</f>
        <v>132.1</v>
      </c>
      <c r="AC205" s="3">
        <f>P205-Conf_Avg!$N$10</f>
        <v>44</v>
      </c>
      <c r="AD205" s="3">
        <f>Q205-Conf_Avg!$O$10</f>
        <v>20</v>
      </c>
      <c r="AE205" s="3">
        <f>R205-Conf_Avg!$Q$10</f>
        <v>0.45454545454545453</v>
      </c>
      <c r="AF205" s="3">
        <f>S205-Conf_Avg!$R$10</f>
        <v>2</v>
      </c>
    </row>
    <row r="206" spans="1:32" x14ac:dyDescent="0.2">
      <c r="A206">
        <v>2014</v>
      </c>
      <c r="B206" t="s">
        <v>924</v>
      </c>
      <c r="D206" t="s">
        <v>559</v>
      </c>
      <c r="E206" t="s">
        <v>234</v>
      </c>
      <c r="F206">
        <v>13</v>
      </c>
      <c r="G206">
        <v>229</v>
      </c>
      <c r="H206">
        <v>381</v>
      </c>
      <c r="I206" s="6">
        <f t="shared" si="12"/>
        <v>60.104986876640417</v>
      </c>
      <c r="J206">
        <v>3194</v>
      </c>
      <c r="K206" s="3">
        <f t="shared" si="13"/>
        <v>8.3832020997375327</v>
      </c>
      <c r="L206">
        <v>7.9</v>
      </c>
      <c r="M206">
        <v>22</v>
      </c>
      <c r="N206">
        <v>14</v>
      </c>
      <c r="O206" s="4">
        <v>142.19999999999999</v>
      </c>
      <c r="P206">
        <v>121</v>
      </c>
      <c r="Q206">
        <v>199</v>
      </c>
      <c r="R206" s="3">
        <v>1.6</v>
      </c>
      <c r="S206">
        <v>5</v>
      </c>
      <c r="T206" s="3">
        <f>G206-Conf_Avg!$C$10</f>
        <v>229</v>
      </c>
      <c r="U206" s="3" t="e">
        <f>H206-Conf_Avg!#REF!</f>
        <v>#REF!</v>
      </c>
      <c r="V206" s="3">
        <f>I206-Conf_Avg!$D$10</f>
        <v>60.104986876640417</v>
      </c>
      <c r="W206" s="3">
        <f>J206-Conf_Avg!$F$10</f>
        <v>3194</v>
      </c>
      <c r="X206" s="3">
        <f>K206-Conf_Avg!$G$10</f>
        <v>8.3832020997375327</v>
      </c>
      <c r="Y206" s="3">
        <f>L206-Conf_Avg!$H$10</f>
        <v>7.9</v>
      </c>
      <c r="Z206" s="3">
        <f>M206-Conf_Avg!$I$10</f>
        <v>22</v>
      </c>
      <c r="AA206" s="3">
        <f>N206-Conf_Avg!$K$10</f>
        <v>14</v>
      </c>
      <c r="AB206" s="3">
        <f>O206-Conf_Avg!$M$10</f>
        <v>142.19999999999999</v>
      </c>
      <c r="AC206" s="3">
        <f>P206-Conf_Avg!$N$10</f>
        <v>121</v>
      </c>
      <c r="AD206" s="3">
        <f>Q206-Conf_Avg!$O$10</f>
        <v>199</v>
      </c>
      <c r="AE206" s="3">
        <f>R206-Conf_Avg!$Q$10</f>
        <v>1.6</v>
      </c>
      <c r="AF206" s="3">
        <f>S206-Conf_Avg!$R$10</f>
        <v>5</v>
      </c>
    </row>
    <row r="207" spans="1:32" x14ac:dyDescent="0.2">
      <c r="A207">
        <v>2015</v>
      </c>
      <c r="B207" t="s">
        <v>476</v>
      </c>
      <c r="D207" t="s">
        <v>559</v>
      </c>
      <c r="E207" t="s">
        <v>234</v>
      </c>
      <c r="F207">
        <v>13</v>
      </c>
      <c r="G207">
        <v>298</v>
      </c>
      <c r="H207">
        <v>458</v>
      </c>
      <c r="I207" s="6">
        <f t="shared" si="12"/>
        <v>65.06550218340611</v>
      </c>
      <c r="J207">
        <v>4042</v>
      </c>
      <c r="K207" s="3">
        <f t="shared" si="13"/>
        <v>8.825327510917031</v>
      </c>
      <c r="L207">
        <v>8.9</v>
      </c>
      <c r="M207">
        <v>31</v>
      </c>
      <c r="N207">
        <v>13</v>
      </c>
      <c r="O207" s="4">
        <v>155.9</v>
      </c>
      <c r="P207">
        <v>106</v>
      </c>
      <c r="Q207">
        <v>509</v>
      </c>
      <c r="R207" s="3">
        <v>4.8</v>
      </c>
      <c r="S207">
        <v>10</v>
      </c>
      <c r="T207" s="3">
        <f>G207-Conf_Avg!$C$10</f>
        <v>298</v>
      </c>
      <c r="U207" s="3" t="e">
        <f>H207-Conf_Avg!#REF!</f>
        <v>#REF!</v>
      </c>
      <c r="V207" s="3">
        <f>I207-Conf_Avg!$D$10</f>
        <v>65.06550218340611</v>
      </c>
      <c r="W207" s="3">
        <f>J207-Conf_Avg!$F$10</f>
        <v>4042</v>
      </c>
      <c r="X207" s="3">
        <f>K207-Conf_Avg!$G$10</f>
        <v>8.825327510917031</v>
      </c>
      <c r="Y207" s="3">
        <f>L207-Conf_Avg!$H$10</f>
        <v>8.9</v>
      </c>
      <c r="Z207" s="3">
        <f>M207-Conf_Avg!$I$10</f>
        <v>31</v>
      </c>
      <c r="AA207" s="3">
        <f>N207-Conf_Avg!$K$10</f>
        <v>13</v>
      </c>
      <c r="AB207" s="3">
        <f>O207-Conf_Avg!$M$10</f>
        <v>155.9</v>
      </c>
      <c r="AC207" s="3">
        <f>P207-Conf_Avg!$N$10</f>
        <v>106</v>
      </c>
      <c r="AD207" s="3">
        <f>Q207-Conf_Avg!$O$10</f>
        <v>509</v>
      </c>
      <c r="AE207" s="3">
        <f>R207-Conf_Avg!$Q$10</f>
        <v>4.8</v>
      </c>
      <c r="AF207" s="3">
        <f>S207-Conf_Avg!$R$10</f>
        <v>10</v>
      </c>
    </row>
    <row r="208" spans="1:32" x14ac:dyDescent="0.2">
      <c r="A208">
        <v>2016</v>
      </c>
      <c r="B208" t="s">
        <v>476</v>
      </c>
      <c r="D208" t="s">
        <v>559</v>
      </c>
      <c r="E208" t="s">
        <v>234</v>
      </c>
      <c r="F208">
        <v>9</v>
      </c>
      <c r="G208">
        <v>205</v>
      </c>
      <c r="H208">
        <v>328</v>
      </c>
      <c r="I208" s="6">
        <f t="shared" si="12"/>
        <v>62.5</v>
      </c>
      <c r="J208">
        <v>2758</v>
      </c>
      <c r="K208" s="3">
        <f t="shared" si="13"/>
        <v>8.4085365853658534</v>
      </c>
      <c r="L208">
        <v>8.5</v>
      </c>
      <c r="M208">
        <v>19</v>
      </c>
      <c r="N208">
        <v>8</v>
      </c>
      <c r="O208" s="4">
        <v>147.4</v>
      </c>
      <c r="P208">
        <v>81</v>
      </c>
      <c r="Q208">
        <v>332</v>
      </c>
      <c r="R208" s="3">
        <v>4.0999999999999996</v>
      </c>
      <c r="S208">
        <v>5</v>
      </c>
      <c r="T208" s="3">
        <f>G208-Conf_Avg!$C$10</f>
        <v>205</v>
      </c>
      <c r="U208" s="3" t="e">
        <f>H208-Conf_Avg!#REF!</f>
        <v>#REF!</v>
      </c>
      <c r="V208" s="3">
        <f>I208-Conf_Avg!$D$10</f>
        <v>62.5</v>
      </c>
      <c r="W208" s="3">
        <f>J208-Conf_Avg!$F$10</f>
        <v>2758</v>
      </c>
      <c r="X208" s="3">
        <f>K208-Conf_Avg!$G$10</f>
        <v>8.4085365853658534</v>
      </c>
      <c r="Y208" s="3">
        <f>L208-Conf_Avg!$H$10</f>
        <v>8.5</v>
      </c>
      <c r="Z208" s="3">
        <f>M208-Conf_Avg!$I$10</f>
        <v>19</v>
      </c>
      <c r="AA208" s="3">
        <f>N208-Conf_Avg!$K$10</f>
        <v>8</v>
      </c>
      <c r="AB208" s="3">
        <f>O208-Conf_Avg!$M$10</f>
        <v>147.4</v>
      </c>
      <c r="AC208" s="3">
        <f>P208-Conf_Avg!$N$10</f>
        <v>81</v>
      </c>
      <c r="AD208" s="3">
        <f>Q208-Conf_Avg!$O$10</f>
        <v>332</v>
      </c>
      <c r="AE208" s="3">
        <f>R208-Conf_Avg!$Q$10</f>
        <v>4.0999999999999996</v>
      </c>
      <c r="AF208" s="3">
        <f>S208-Conf_Avg!$R$10</f>
        <v>5</v>
      </c>
    </row>
    <row r="209" spans="1:32" x14ac:dyDescent="0.2">
      <c r="A209">
        <v>2018</v>
      </c>
      <c r="B209" t="s">
        <v>736</v>
      </c>
      <c r="D209" t="s">
        <v>559</v>
      </c>
      <c r="E209" t="s">
        <v>234</v>
      </c>
      <c r="F209">
        <v>12</v>
      </c>
      <c r="G209">
        <v>266</v>
      </c>
      <c r="H209">
        <v>418</v>
      </c>
      <c r="I209" s="6">
        <f t="shared" si="12"/>
        <v>63.636363636363633</v>
      </c>
      <c r="J209">
        <v>3918</v>
      </c>
      <c r="K209" s="3">
        <f t="shared" si="13"/>
        <v>9.3732057416267942</v>
      </c>
      <c r="L209">
        <v>9.4</v>
      </c>
      <c r="M209">
        <v>19</v>
      </c>
      <c r="N209">
        <v>8</v>
      </c>
      <c r="O209" s="4">
        <v>153.5</v>
      </c>
      <c r="P209">
        <v>116</v>
      </c>
      <c r="Q209">
        <v>342</v>
      </c>
      <c r="R209" s="3">
        <v>2.9</v>
      </c>
      <c r="S209">
        <v>6</v>
      </c>
      <c r="T209" s="3">
        <f>G209-Conf_Avg!$C$10</f>
        <v>266</v>
      </c>
      <c r="U209" s="3" t="e">
        <f>H209-Conf_Avg!#REF!</f>
        <v>#REF!</v>
      </c>
      <c r="V209" s="3">
        <f>I209-Conf_Avg!$D$10</f>
        <v>63.636363636363633</v>
      </c>
      <c r="W209" s="3">
        <f>J209-Conf_Avg!$F$10</f>
        <v>3918</v>
      </c>
      <c r="X209" s="3">
        <f>K209-Conf_Avg!$G$10</f>
        <v>9.3732057416267942</v>
      </c>
      <c r="Y209" s="3">
        <f>L209-Conf_Avg!$H$10</f>
        <v>9.4</v>
      </c>
      <c r="Z209" s="3">
        <f>M209-Conf_Avg!$I$10</f>
        <v>19</v>
      </c>
      <c r="AA209" s="3">
        <f>N209-Conf_Avg!$K$10</f>
        <v>8</v>
      </c>
      <c r="AB209" s="3">
        <f>O209-Conf_Avg!$M$10</f>
        <v>153.5</v>
      </c>
      <c r="AC209" s="3">
        <f>P209-Conf_Avg!$N$10</f>
        <v>116</v>
      </c>
      <c r="AD209" s="3">
        <f>Q209-Conf_Avg!$O$10</f>
        <v>342</v>
      </c>
      <c r="AE209" s="3">
        <f>R209-Conf_Avg!$Q$10</f>
        <v>2.9</v>
      </c>
      <c r="AF209" s="3">
        <f>S209-Conf_Avg!$R$10</f>
        <v>6</v>
      </c>
    </row>
    <row r="210" spans="1:32" x14ac:dyDescent="0.2">
      <c r="A210">
        <v>2020</v>
      </c>
      <c r="B210" t="s">
        <v>631</v>
      </c>
      <c r="C210" t="s">
        <v>673</v>
      </c>
      <c r="D210" t="s">
        <v>559</v>
      </c>
      <c r="E210" t="s">
        <v>234</v>
      </c>
      <c r="F210">
        <v>10</v>
      </c>
      <c r="G210">
        <v>231</v>
      </c>
      <c r="H210">
        <v>326</v>
      </c>
      <c r="I210" s="6">
        <f t="shared" si="12"/>
        <v>70.858895705521476</v>
      </c>
      <c r="J210">
        <v>3337</v>
      </c>
      <c r="K210" s="3">
        <f t="shared" si="13"/>
        <v>10.236196319018404</v>
      </c>
      <c r="L210">
        <v>10.1</v>
      </c>
      <c r="M210">
        <v>29</v>
      </c>
      <c r="N210">
        <v>14</v>
      </c>
      <c r="O210" s="4">
        <v>177.6</v>
      </c>
      <c r="P210">
        <v>112</v>
      </c>
      <c r="Q210">
        <v>506</v>
      </c>
      <c r="R210" s="3">
        <f>Q210/P210</f>
        <v>4.5178571428571432</v>
      </c>
      <c r="S210">
        <v>4</v>
      </c>
      <c r="T210" s="3">
        <f>G210-Conf_Avg!$C$10</f>
        <v>231</v>
      </c>
      <c r="U210" s="3" t="e">
        <f>H210-Conf_Avg!#REF!</f>
        <v>#REF!</v>
      </c>
      <c r="V210" s="3">
        <f>I210-Conf_Avg!$D$10</f>
        <v>70.858895705521476</v>
      </c>
      <c r="W210" s="3">
        <f>J210-Conf_Avg!$F$10</f>
        <v>3337</v>
      </c>
      <c r="X210" s="3">
        <f>K210-Conf_Avg!$G$10</f>
        <v>10.236196319018404</v>
      </c>
      <c r="Y210" s="3">
        <f>L210-Conf_Avg!$H$10</f>
        <v>10.1</v>
      </c>
      <c r="Z210" s="3">
        <f>M210-Conf_Avg!$I$10</f>
        <v>29</v>
      </c>
      <c r="AA210" s="3">
        <f>N210-Conf_Avg!$K$10</f>
        <v>14</v>
      </c>
      <c r="AB210" s="3">
        <f>O210-Conf_Avg!$M$10</f>
        <v>177.6</v>
      </c>
      <c r="AC210" s="3">
        <f>P210-Conf_Avg!$N$10</f>
        <v>112</v>
      </c>
      <c r="AD210" s="3">
        <f>Q210-Conf_Avg!$O$10</f>
        <v>506</v>
      </c>
      <c r="AE210" s="3">
        <f>R210-Conf_Avg!$Q$10</f>
        <v>4.5178571428571432</v>
      </c>
      <c r="AF210" s="3">
        <f>S210-Conf_Avg!$R$10</f>
        <v>4</v>
      </c>
    </row>
    <row r="211" spans="1:32" x14ac:dyDescent="0.2">
      <c r="A211">
        <v>2014</v>
      </c>
      <c r="B211" t="s">
        <v>925</v>
      </c>
      <c r="D211" t="s">
        <v>39</v>
      </c>
      <c r="E211" t="s">
        <v>234</v>
      </c>
      <c r="F211">
        <v>13</v>
      </c>
      <c r="G211">
        <v>270</v>
      </c>
      <c r="H211">
        <v>451</v>
      </c>
      <c r="I211" s="6">
        <f t="shared" si="12"/>
        <v>59.866962305986689</v>
      </c>
      <c r="J211">
        <v>3564</v>
      </c>
      <c r="K211" s="3">
        <f t="shared" si="13"/>
        <v>7.9024390243902438</v>
      </c>
      <c r="L211">
        <v>8</v>
      </c>
      <c r="M211">
        <v>26</v>
      </c>
      <c r="N211">
        <v>11</v>
      </c>
      <c r="O211" s="4">
        <v>140.4</v>
      </c>
      <c r="P211">
        <v>67</v>
      </c>
      <c r="Q211">
        <v>-72</v>
      </c>
      <c r="R211" s="3">
        <v>-1.1000000000000001</v>
      </c>
      <c r="S211">
        <v>4</v>
      </c>
      <c r="T211" s="3">
        <f>G211-Conf_Avg!$C$10</f>
        <v>270</v>
      </c>
      <c r="U211" s="3" t="e">
        <f>H211-Conf_Avg!#REF!</f>
        <v>#REF!</v>
      </c>
      <c r="V211" s="3">
        <f>I211-Conf_Avg!$D$10</f>
        <v>59.866962305986689</v>
      </c>
      <c r="W211" s="3">
        <f>J211-Conf_Avg!$F$10</f>
        <v>3564</v>
      </c>
      <c r="X211" s="3">
        <f>K211-Conf_Avg!$G$10</f>
        <v>7.9024390243902438</v>
      </c>
      <c r="Y211" s="3">
        <f>L211-Conf_Avg!$H$10</f>
        <v>8</v>
      </c>
      <c r="Z211" s="3">
        <f>M211-Conf_Avg!$I$10</f>
        <v>26</v>
      </c>
      <c r="AA211" s="3">
        <f>N211-Conf_Avg!$K$10</f>
        <v>11</v>
      </c>
      <c r="AB211" s="3">
        <f>O211-Conf_Avg!$M$10</f>
        <v>140.4</v>
      </c>
      <c r="AC211" s="3">
        <f>P211-Conf_Avg!$N$10</f>
        <v>67</v>
      </c>
      <c r="AD211" s="3">
        <f>Q211-Conf_Avg!$O$10</f>
        <v>-72</v>
      </c>
      <c r="AE211" s="3">
        <f>R211-Conf_Avg!$Q$10</f>
        <v>-1.1000000000000001</v>
      </c>
      <c r="AF211" s="3">
        <f>S211-Conf_Avg!$R$10</f>
        <v>4</v>
      </c>
    </row>
    <row r="212" spans="1:32" x14ac:dyDescent="0.2">
      <c r="A212">
        <v>2015</v>
      </c>
      <c r="B212" t="s">
        <v>880</v>
      </c>
      <c r="D212" t="s">
        <v>39</v>
      </c>
      <c r="E212" t="s">
        <v>234</v>
      </c>
      <c r="F212">
        <v>12</v>
      </c>
      <c r="G212">
        <v>143</v>
      </c>
      <c r="H212">
        <v>261</v>
      </c>
      <c r="I212" s="6">
        <f t="shared" si="12"/>
        <v>54.78927203065134</v>
      </c>
      <c r="J212">
        <v>1929</v>
      </c>
      <c r="K212" s="3">
        <f t="shared" si="13"/>
        <v>7.3908045977011492</v>
      </c>
      <c r="L212">
        <v>6.8</v>
      </c>
      <c r="M212">
        <v>12</v>
      </c>
      <c r="N212">
        <v>9</v>
      </c>
      <c r="O212" s="4">
        <v>125.1</v>
      </c>
      <c r="P212">
        <v>53</v>
      </c>
      <c r="Q212">
        <v>138</v>
      </c>
      <c r="R212" s="3">
        <v>2.6</v>
      </c>
      <c r="S212">
        <v>2</v>
      </c>
      <c r="T212" s="3">
        <f>G212-Conf_Avg!$C$10</f>
        <v>143</v>
      </c>
      <c r="U212" s="3" t="e">
        <f>H212-Conf_Avg!#REF!</f>
        <v>#REF!</v>
      </c>
      <c r="V212" s="3">
        <f>I212-Conf_Avg!$D$10</f>
        <v>54.78927203065134</v>
      </c>
      <c r="W212" s="3">
        <f>J212-Conf_Avg!$F$10</f>
        <v>1929</v>
      </c>
      <c r="X212" s="3">
        <f>K212-Conf_Avg!$G$10</f>
        <v>7.3908045977011492</v>
      </c>
      <c r="Y212" s="3">
        <f>L212-Conf_Avg!$H$10</f>
        <v>6.8</v>
      </c>
      <c r="Z212" s="3">
        <f>M212-Conf_Avg!$I$10</f>
        <v>12</v>
      </c>
      <c r="AA212" s="3">
        <f>N212-Conf_Avg!$K$10</f>
        <v>9</v>
      </c>
      <c r="AB212" s="3">
        <f>O212-Conf_Avg!$M$10</f>
        <v>125.1</v>
      </c>
      <c r="AC212" s="3">
        <f>P212-Conf_Avg!$N$10</f>
        <v>53</v>
      </c>
      <c r="AD212" s="3">
        <f>Q212-Conf_Avg!$O$10</f>
        <v>138</v>
      </c>
      <c r="AE212" s="3">
        <f>R212-Conf_Avg!$Q$10</f>
        <v>2.6</v>
      </c>
      <c r="AF212" s="3">
        <f>S212-Conf_Avg!$R$10</f>
        <v>2</v>
      </c>
    </row>
    <row r="213" spans="1:32" x14ac:dyDescent="0.2">
      <c r="A213">
        <v>2017</v>
      </c>
      <c r="B213" t="s">
        <v>582</v>
      </c>
      <c r="D213" t="s">
        <v>39</v>
      </c>
      <c r="E213" t="s">
        <v>234</v>
      </c>
      <c r="F213">
        <v>13</v>
      </c>
      <c r="G213">
        <v>245</v>
      </c>
      <c r="H213">
        <v>394</v>
      </c>
      <c r="I213" s="6">
        <f t="shared" si="12"/>
        <v>62.182741116751274</v>
      </c>
      <c r="J213">
        <v>2794</v>
      </c>
      <c r="K213" s="3">
        <f t="shared" si="13"/>
        <v>7.0913705583756341</v>
      </c>
      <c r="L213">
        <v>6.6</v>
      </c>
      <c r="M213">
        <v>18</v>
      </c>
      <c r="N213">
        <v>12</v>
      </c>
      <c r="O213" s="4">
        <v>130.69999999999999</v>
      </c>
      <c r="P213">
        <v>73</v>
      </c>
      <c r="Q213">
        <v>85</v>
      </c>
      <c r="R213" s="3">
        <v>1.2</v>
      </c>
      <c r="S213">
        <v>6</v>
      </c>
      <c r="T213" s="3">
        <f>G213-Conf_Avg!$C$10</f>
        <v>245</v>
      </c>
      <c r="U213" s="3" t="e">
        <f>H213-Conf_Avg!#REF!</f>
        <v>#REF!</v>
      </c>
      <c r="V213" s="3">
        <f>I213-Conf_Avg!$D$10</f>
        <v>62.182741116751274</v>
      </c>
      <c r="W213" s="3">
        <f>J213-Conf_Avg!$F$10</f>
        <v>2794</v>
      </c>
      <c r="X213" s="3">
        <f>K213-Conf_Avg!$G$10</f>
        <v>7.0913705583756341</v>
      </c>
      <c r="Y213" s="3">
        <f>L213-Conf_Avg!$H$10</f>
        <v>6.6</v>
      </c>
      <c r="Z213" s="3">
        <f>M213-Conf_Avg!$I$10</f>
        <v>18</v>
      </c>
      <c r="AA213" s="3">
        <f>N213-Conf_Avg!$K$10</f>
        <v>12</v>
      </c>
      <c r="AB213" s="3">
        <f>O213-Conf_Avg!$M$10</f>
        <v>130.69999999999999</v>
      </c>
      <c r="AC213" s="3">
        <f>P213-Conf_Avg!$N$10</f>
        <v>73</v>
      </c>
      <c r="AD213" s="3">
        <f>Q213-Conf_Avg!$O$10</f>
        <v>85</v>
      </c>
      <c r="AE213" s="3">
        <f>R213-Conf_Avg!$Q$10</f>
        <v>1.2</v>
      </c>
      <c r="AF213" s="3">
        <f>S213-Conf_Avg!$R$10</f>
        <v>6</v>
      </c>
    </row>
    <row r="214" spans="1:32" x14ac:dyDescent="0.2">
      <c r="A214">
        <v>2018</v>
      </c>
      <c r="B214" t="s">
        <v>582</v>
      </c>
      <c r="D214" t="s">
        <v>39</v>
      </c>
      <c r="E214" t="s">
        <v>234</v>
      </c>
      <c r="F214">
        <v>13</v>
      </c>
      <c r="G214">
        <v>240</v>
      </c>
      <c r="H214">
        <v>388</v>
      </c>
      <c r="I214" s="6">
        <f t="shared" si="12"/>
        <v>61.855670103092784</v>
      </c>
      <c r="J214">
        <v>3171</v>
      </c>
      <c r="K214" s="3">
        <f t="shared" si="13"/>
        <v>8.1726804123711343</v>
      </c>
      <c r="L214">
        <v>7.9</v>
      </c>
      <c r="M214">
        <v>27</v>
      </c>
      <c r="N214">
        <v>14</v>
      </c>
      <c r="O214" s="4">
        <v>146.30000000000001</v>
      </c>
      <c r="P214">
        <v>65</v>
      </c>
      <c r="Q214">
        <v>78</v>
      </c>
      <c r="R214" s="3">
        <v>1.2</v>
      </c>
      <c r="S214">
        <v>2</v>
      </c>
      <c r="T214" s="3">
        <f>G214-Conf_Avg!$C$10</f>
        <v>240</v>
      </c>
      <c r="U214" s="3" t="e">
        <f>H214-Conf_Avg!#REF!</f>
        <v>#REF!</v>
      </c>
      <c r="V214" s="3">
        <f>I214-Conf_Avg!$D$10</f>
        <v>61.855670103092784</v>
      </c>
      <c r="W214" s="3">
        <f>J214-Conf_Avg!$F$10</f>
        <v>3171</v>
      </c>
      <c r="X214" s="3">
        <f>K214-Conf_Avg!$G$10</f>
        <v>8.1726804123711343</v>
      </c>
      <c r="Y214" s="3">
        <f>L214-Conf_Avg!$H$10</f>
        <v>7.9</v>
      </c>
      <c r="Z214" s="3">
        <f>M214-Conf_Avg!$I$10</f>
        <v>27</v>
      </c>
      <c r="AA214" s="3">
        <f>N214-Conf_Avg!$K$10</f>
        <v>14</v>
      </c>
      <c r="AB214" s="3">
        <f>O214-Conf_Avg!$M$10</f>
        <v>146.30000000000001</v>
      </c>
      <c r="AC214" s="3">
        <f>P214-Conf_Avg!$N$10</f>
        <v>65</v>
      </c>
      <c r="AD214" s="3">
        <f>Q214-Conf_Avg!$O$10</f>
        <v>78</v>
      </c>
      <c r="AE214" s="3">
        <f>R214-Conf_Avg!$Q$10</f>
        <v>1.2</v>
      </c>
      <c r="AF214" s="3">
        <f>S214-Conf_Avg!$R$10</f>
        <v>2</v>
      </c>
    </row>
    <row r="215" spans="1:32" x14ac:dyDescent="0.2">
      <c r="A215">
        <v>2019</v>
      </c>
      <c r="B215" t="s">
        <v>733</v>
      </c>
      <c r="D215" t="s">
        <v>39</v>
      </c>
      <c r="E215" t="s">
        <v>234</v>
      </c>
      <c r="F215">
        <v>11</v>
      </c>
      <c r="G215">
        <v>236</v>
      </c>
      <c r="H215">
        <v>406</v>
      </c>
      <c r="I215" s="6">
        <f t="shared" si="12"/>
        <v>58.128078817733986</v>
      </c>
      <c r="J215">
        <v>2357</v>
      </c>
      <c r="K215" s="3">
        <f t="shared" si="13"/>
        <v>5.805418719211823</v>
      </c>
      <c r="L215">
        <v>5.8</v>
      </c>
      <c r="M215">
        <v>11</v>
      </c>
      <c r="N215">
        <v>5</v>
      </c>
      <c r="O215" s="4">
        <v>113.4</v>
      </c>
      <c r="P215">
        <v>33</v>
      </c>
      <c r="Q215">
        <v>-55</v>
      </c>
      <c r="R215" s="3">
        <v>-1.7</v>
      </c>
      <c r="S215">
        <v>1</v>
      </c>
      <c r="T215" s="3">
        <f>G215-Conf_Avg!$C$10</f>
        <v>236</v>
      </c>
      <c r="U215" s="3" t="e">
        <f>H215-Conf_Avg!#REF!</f>
        <v>#REF!</v>
      </c>
      <c r="V215" s="3">
        <f>I215-Conf_Avg!$D$10</f>
        <v>58.128078817733986</v>
      </c>
      <c r="W215" s="3">
        <f>J215-Conf_Avg!$F$10</f>
        <v>2357</v>
      </c>
      <c r="X215" s="3">
        <f>K215-Conf_Avg!$G$10</f>
        <v>5.805418719211823</v>
      </c>
      <c r="Y215" s="3">
        <f>L215-Conf_Avg!$H$10</f>
        <v>5.8</v>
      </c>
      <c r="Z215" s="3">
        <f>M215-Conf_Avg!$I$10</f>
        <v>11</v>
      </c>
      <c r="AA215" s="3">
        <f>N215-Conf_Avg!$K$10</f>
        <v>5</v>
      </c>
      <c r="AB215" s="3">
        <f>O215-Conf_Avg!$M$10</f>
        <v>113.4</v>
      </c>
      <c r="AC215" s="3">
        <f>P215-Conf_Avg!$N$10</f>
        <v>33</v>
      </c>
      <c r="AD215" s="3">
        <f>Q215-Conf_Avg!$O$10</f>
        <v>-55</v>
      </c>
      <c r="AE215" s="3">
        <f>R215-Conf_Avg!$Q$10</f>
        <v>-1.7</v>
      </c>
      <c r="AF215" s="3">
        <f>S215-Conf_Avg!$R$10</f>
        <v>1</v>
      </c>
    </row>
    <row r="216" spans="1:32" x14ac:dyDescent="0.2">
      <c r="A216">
        <v>2020</v>
      </c>
      <c r="B216" t="s">
        <v>607</v>
      </c>
      <c r="C216" t="s">
        <v>674</v>
      </c>
      <c r="D216" t="s">
        <v>39</v>
      </c>
      <c r="E216" t="s">
        <v>234</v>
      </c>
      <c r="F216">
        <v>8</v>
      </c>
      <c r="G216">
        <v>127</v>
      </c>
      <c r="H216">
        <v>215</v>
      </c>
      <c r="I216" s="6">
        <f t="shared" si="12"/>
        <v>59.069767441860463</v>
      </c>
      <c r="J216">
        <v>1411</v>
      </c>
      <c r="K216" s="3">
        <f t="shared" si="13"/>
        <v>6.5627906976744184</v>
      </c>
      <c r="L216">
        <v>5.9</v>
      </c>
      <c r="M216">
        <v>6</v>
      </c>
      <c r="N216">
        <v>6</v>
      </c>
      <c r="O216" s="4">
        <v>117.8</v>
      </c>
      <c r="P216">
        <v>43</v>
      </c>
      <c r="Q216">
        <v>-66</v>
      </c>
      <c r="R216" s="3">
        <f>Q216/P216</f>
        <v>-1.5348837209302326</v>
      </c>
      <c r="S216">
        <v>4</v>
      </c>
      <c r="T216" s="3">
        <f>G216-Conf_Avg!$C$10</f>
        <v>127</v>
      </c>
      <c r="U216" s="3" t="e">
        <f>H216-Conf_Avg!#REF!</f>
        <v>#REF!</v>
      </c>
      <c r="V216" s="3">
        <f>I216-Conf_Avg!$D$10</f>
        <v>59.069767441860463</v>
      </c>
      <c r="W216" s="3">
        <f>J216-Conf_Avg!$F$10</f>
        <v>1411</v>
      </c>
      <c r="X216" s="3">
        <f>K216-Conf_Avg!$G$10</f>
        <v>6.5627906976744184</v>
      </c>
      <c r="Y216" s="3">
        <f>L216-Conf_Avg!$H$10</f>
        <v>5.9</v>
      </c>
      <c r="Z216" s="3">
        <f>M216-Conf_Avg!$I$10</f>
        <v>6</v>
      </c>
      <c r="AA216" s="3">
        <f>N216-Conf_Avg!$K$10</f>
        <v>6</v>
      </c>
      <c r="AB216" s="3">
        <f>O216-Conf_Avg!$M$10</f>
        <v>117.8</v>
      </c>
      <c r="AC216" s="3">
        <f>P216-Conf_Avg!$N$10</f>
        <v>43</v>
      </c>
      <c r="AD216" s="3">
        <f>Q216-Conf_Avg!$O$10</f>
        <v>-66</v>
      </c>
      <c r="AE216" s="3">
        <f>R216-Conf_Avg!$Q$10</f>
        <v>-1.5348837209302326</v>
      </c>
      <c r="AF216" s="3">
        <f>S216-Conf_Avg!$R$10</f>
        <v>4</v>
      </c>
    </row>
    <row r="217" spans="1:32" x14ac:dyDescent="0.2">
      <c r="A217">
        <v>2015</v>
      </c>
      <c r="B217" t="s">
        <v>473</v>
      </c>
      <c r="D217" t="s">
        <v>25</v>
      </c>
      <c r="E217" t="s">
        <v>234</v>
      </c>
      <c r="F217">
        <v>13</v>
      </c>
      <c r="G217">
        <v>205</v>
      </c>
      <c r="H217">
        <v>344</v>
      </c>
      <c r="I217" s="6">
        <f t="shared" si="12"/>
        <v>59.593023255813947</v>
      </c>
      <c r="J217">
        <v>2291</v>
      </c>
      <c r="K217" s="3">
        <f t="shared" si="13"/>
        <v>6.6598837209302326</v>
      </c>
      <c r="L217">
        <v>6.9</v>
      </c>
      <c r="M217">
        <v>15</v>
      </c>
      <c r="N217">
        <v>5</v>
      </c>
      <c r="O217" s="4">
        <v>127</v>
      </c>
      <c r="P217">
        <v>146</v>
      </c>
      <c r="Q217">
        <v>671</v>
      </c>
      <c r="R217" s="3">
        <v>4.5999999999999996</v>
      </c>
      <c r="S217">
        <v>11</v>
      </c>
      <c r="T217" s="3">
        <f>G217-Conf_Avg!$C$10</f>
        <v>205</v>
      </c>
      <c r="U217" s="3" t="e">
        <f>H217-Conf_Avg!#REF!</f>
        <v>#REF!</v>
      </c>
      <c r="V217" s="3">
        <f>I217-Conf_Avg!$D$10</f>
        <v>59.593023255813947</v>
      </c>
      <c r="W217" s="3">
        <f>J217-Conf_Avg!$F$10</f>
        <v>2291</v>
      </c>
      <c r="X217" s="3">
        <f>K217-Conf_Avg!$G$10</f>
        <v>6.6598837209302326</v>
      </c>
      <c r="Y217" s="3">
        <f>L217-Conf_Avg!$H$10</f>
        <v>6.9</v>
      </c>
      <c r="Z217" s="3">
        <f>M217-Conf_Avg!$I$10</f>
        <v>15</v>
      </c>
      <c r="AA217" s="3">
        <f>N217-Conf_Avg!$K$10</f>
        <v>5</v>
      </c>
      <c r="AB217" s="3">
        <f>O217-Conf_Avg!$M$10</f>
        <v>127</v>
      </c>
      <c r="AC217" s="3">
        <f>P217-Conf_Avg!$N$10</f>
        <v>146</v>
      </c>
      <c r="AD217" s="3">
        <f>Q217-Conf_Avg!$O$10</f>
        <v>671</v>
      </c>
      <c r="AE217" s="3">
        <f>R217-Conf_Avg!$Q$10</f>
        <v>4.5999999999999996</v>
      </c>
      <c r="AF217" s="3">
        <f>S217-Conf_Avg!$R$10</f>
        <v>11</v>
      </c>
    </row>
    <row r="218" spans="1:32" x14ac:dyDescent="0.2">
      <c r="A218">
        <v>2016</v>
      </c>
      <c r="B218" t="s">
        <v>473</v>
      </c>
      <c r="D218" t="s">
        <v>25</v>
      </c>
      <c r="E218" t="s">
        <v>234</v>
      </c>
      <c r="F218">
        <v>13</v>
      </c>
      <c r="G218">
        <v>225</v>
      </c>
      <c r="H218">
        <v>357</v>
      </c>
      <c r="I218" s="6">
        <f t="shared" si="12"/>
        <v>63.02521008403361</v>
      </c>
      <c r="J218">
        <v>2946</v>
      </c>
      <c r="K218" s="3">
        <f t="shared" si="13"/>
        <v>8.2521008403361353</v>
      </c>
      <c r="L218">
        <v>8.3000000000000007</v>
      </c>
      <c r="M218">
        <v>27</v>
      </c>
      <c r="N218">
        <v>12</v>
      </c>
      <c r="O218" s="4">
        <v>150.6</v>
      </c>
      <c r="P218">
        <v>150</v>
      </c>
      <c r="Q218">
        <v>831</v>
      </c>
      <c r="R218" s="3">
        <v>5.5</v>
      </c>
      <c r="S218">
        <v>12</v>
      </c>
      <c r="T218" s="3">
        <f>G218-Conf_Avg!$C$10</f>
        <v>225</v>
      </c>
      <c r="U218" s="3" t="e">
        <f>H218-Conf_Avg!#REF!</f>
        <v>#REF!</v>
      </c>
      <c r="V218" s="3">
        <f>I218-Conf_Avg!$D$10</f>
        <v>63.02521008403361</v>
      </c>
      <c r="W218" s="3">
        <f>J218-Conf_Avg!$F$10</f>
        <v>2946</v>
      </c>
      <c r="X218" s="3">
        <f>K218-Conf_Avg!$G$10</f>
        <v>8.2521008403361353</v>
      </c>
      <c r="Y218" s="3">
        <f>L218-Conf_Avg!$H$10</f>
        <v>8.3000000000000007</v>
      </c>
      <c r="Z218" s="3">
        <f>M218-Conf_Avg!$I$10</f>
        <v>27</v>
      </c>
      <c r="AA218" s="3">
        <f>N218-Conf_Avg!$K$10</f>
        <v>12</v>
      </c>
      <c r="AB218" s="3">
        <f>O218-Conf_Avg!$M$10</f>
        <v>150.6</v>
      </c>
      <c r="AC218" s="3">
        <f>P218-Conf_Avg!$N$10</f>
        <v>150</v>
      </c>
      <c r="AD218" s="3">
        <f>Q218-Conf_Avg!$O$10</f>
        <v>831</v>
      </c>
      <c r="AE218" s="3">
        <f>R218-Conf_Avg!$Q$10</f>
        <v>5.5</v>
      </c>
      <c r="AF218" s="3">
        <f>S218-Conf_Avg!$R$10</f>
        <v>12</v>
      </c>
    </row>
    <row r="219" spans="1:32" x14ac:dyDescent="0.2">
      <c r="A219">
        <v>2018</v>
      </c>
      <c r="B219" t="s">
        <v>684</v>
      </c>
      <c r="D219" t="s">
        <v>25</v>
      </c>
      <c r="E219" t="s">
        <v>234</v>
      </c>
      <c r="F219">
        <v>12</v>
      </c>
      <c r="G219">
        <v>153</v>
      </c>
      <c r="H219">
        <v>246</v>
      </c>
      <c r="I219" s="6">
        <f t="shared" si="12"/>
        <v>62.195121951219512</v>
      </c>
      <c r="J219">
        <v>1907</v>
      </c>
      <c r="K219" s="3">
        <f t="shared" si="13"/>
        <v>7.7520325203252032</v>
      </c>
      <c r="L219">
        <v>8.1999999999999993</v>
      </c>
      <c r="M219">
        <v>12</v>
      </c>
      <c r="N219">
        <v>3</v>
      </c>
      <c r="O219" s="4">
        <v>141</v>
      </c>
      <c r="P219">
        <v>40</v>
      </c>
      <c r="Q219">
        <v>-94</v>
      </c>
      <c r="R219" s="3">
        <v>-2.4</v>
      </c>
      <c r="S219">
        <v>0</v>
      </c>
      <c r="T219" s="3">
        <f>G219-Conf_Avg!$C$10</f>
        <v>153</v>
      </c>
      <c r="U219" s="3" t="e">
        <f>H219-Conf_Avg!#REF!</f>
        <v>#REF!</v>
      </c>
      <c r="V219" s="3">
        <f>I219-Conf_Avg!$D$10</f>
        <v>62.195121951219512</v>
      </c>
      <c r="W219" s="3">
        <f>J219-Conf_Avg!$F$10</f>
        <v>1907</v>
      </c>
      <c r="X219" s="3">
        <f>K219-Conf_Avg!$G$10</f>
        <v>7.7520325203252032</v>
      </c>
      <c r="Y219" s="3">
        <f>L219-Conf_Avg!$H$10</f>
        <v>8.1999999999999993</v>
      </c>
      <c r="Z219" s="3">
        <f>M219-Conf_Avg!$I$10</f>
        <v>12</v>
      </c>
      <c r="AA219" s="3">
        <f>N219-Conf_Avg!$K$10</f>
        <v>3</v>
      </c>
      <c r="AB219" s="3">
        <f>O219-Conf_Avg!$M$10</f>
        <v>141</v>
      </c>
      <c r="AC219" s="3">
        <f>P219-Conf_Avg!$N$10</f>
        <v>40</v>
      </c>
      <c r="AD219" s="3">
        <f>Q219-Conf_Avg!$O$10</f>
        <v>-94</v>
      </c>
      <c r="AE219" s="3">
        <f>R219-Conf_Avg!$Q$10</f>
        <v>-2.4</v>
      </c>
      <c r="AF219" s="3">
        <f>S219-Conf_Avg!$R$10</f>
        <v>0</v>
      </c>
    </row>
    <row r="220" spans="1:32" x14ac:dyDescent="0.2">
      <c r="A220">
        <v>2019</v>
      </c>
      <c r="B220" t="s">
        <v>684</v>
      </c>
      <c r="D220" t="s">
        <v>25</v>
      </c>
      <c r="E220" t="s">
        <v>234</v>
      </c>
      <c r="F220">
        <v>13</v>
      </c>
      <c r="G220">
        <v>152</v>
      </c>
      <c r="H220">
        <v>257</v>
      </c>
      <c r="I220" s="6">
        <f t="shared" si="12"/>
        <v>59.143968871595334</v>
      </c>
      <c r="J220">
        <v>2158</v>
      </c>
      <c r="K220" s="3">
        <f t="shared" si="13"/>
        <v>8.3968871595330743</v>
      </c>
      <c r="L220">
        <v>8.1999999999999993</v>
      </c>
      <c r="M220">
        <v>16</v>
      </c>
      <c r="N220">
        <v>8</v>
      </c>
      <c r="O220" s="4">
        <v>144</v>
      </c>
      <c r="P220">
        <v>49</v>
      </c>
      <c r="Q220">
        <v>54</v>
      </c>
      <c r="R220" s="3">
        <v>1.1000000000000001</v>
      </c>
      <c r="S220">
        <v>0</v>
      </c>
      <c r="T220" s="3">
        <f>G220-Conf_Avg!$C$10</f>
        <v>152</v>
      </c>
      <c r="U220" s="3" t="e">
        <f>H220-Conf_Avg!#REF!</f>
        <v>#REF!</v>
      </c>
      <c r="V220" s="3">
        <f>I220-Conf_Avg!$D$10</f>
        <v>59.143968871595334</v>
      </c>
      <c r="W220" s="3">
        <f>J220-Conf_Avg!$F$10</f>
        <v>2158</v>
      </c>
      <c r="X220" s="3">
        <f>K220-Conf_Avg!$G$10</f>
        <v>8.3968871595330743</v>
      </c>
      <c r="Y220" s="3">
        <f>L220-Conf_Avg!$H$10</f>
        <v>8.1999999999999993</v>
      </c>
      <c r="Z220" s="3">
        <f>M220-Conf_Avg!$I$10</f>
        <v>16</v>
      </c>
      <c r="AA220" s="3">
        <f>N220-Conf_Avg!$K$10</f>
        <v>8</v>
      </c>
      <c r="AB220" s="3">
        <f>O220-Conf_Avg!$M$10</f>
        <v>144</v>
      </c>
      <c r="AC220" s="3">
        <f>P220-Conf_Avg!$N$10</f>
        <v>49</v>
      </c>
      <c r="AD220" s="3">
        <f>Q220-Conf_Avg!$O$10</f>
        <v>54</v>
      </c>
      <c r="AE220" s="3">
        <f>R220-Conf_Avg!$Q$10</f>
        <v>1.1000000000000001</v>
      </c>
      <c r="AF220" s="3">
        <f>S220-Conf_Avg!$R$10</f>
        <v>0</v>
      </c>
    </row>
    <row r="221" spans="1:32" x14ac:dyDescent="0.2">
      <c r="A221">
        <v>2015</v>
      </c>
      <c r="B221" t="s">
        <v>493</v>
      </c>
      <c r="C221" t="s">
        <v>673</v>
      </c>
      <c r="D221" t="s">
        <v>24</v>
      </c>
      <c r="E221" t="s">
        <v>234</v>
      </c>
      <c r="F221">
        <v>10</v>
      </c>
      <c r="G221">
        <v>160</v>
      </c>
      <c r="H221">
        <v>283</v>
      </c>
      <c r="I221" s="6">
        <f t="shared" si="12"/>
        <v>56.537102473498237</v>
      </c>
      <c r="J221">
        <v>2210</v>
      </c>
      <c r="K221" s="3">
        <f t="shared" si="13"/>
        <v>7.8091872791519439</v>
      </c>
      <c r="L221">
        <v>7.9</v>
      </c>
      <c r="M221">
        <v>17</v>
      </c>
      <c r="N221">
        <v>7</v>
      </c>
      <c r="O221" s="4">
        <v>137</v>
      </c>
      <c r="P221">
        <v>65</v>
      </c>
      <c r="Q221">
        <v>102</v>
      </c>
      <c r="R221" s="3">
        <v>1.6</v>
      </c>
      <c r="S221">
        <v>2</v>
      </c>
      <c r="T221" s="3">
        <f>G221-Conf_Avg!$C$10</f>
        <v>160</v>
      </c>
      <c r="U221" s="3" t="e">
        <f>H221-Conf_Avg!#REF!</f>
        <v>#REF!</v>
      </c>
      <c r="V221" s="3">
        <f>I221-Conf_Avg!$D$10</f>
        <v>56.537102473498237</v>
      </c>
      <c r="W221" s="3">
        <f>J221-Conf_Avg!$F$10</f>
        <v>2210</v>
      </c>
      <c r="X221" s="3">
        <f>K221-Conf_Avg!$G$10</f>
        <v>7.8091872791519439</v>
      </c>
      <c r="Y221" s="3">
        <f>L221-Conf_Avg!$H$10</f>
        <v>7.9</v>
      </c>
      <c r="Z221" s="3">
        <f>M221-Conf_Avg!$I$10</f>
        <v>17</v>
      </c>
      <c r="AA221" s="3">
        <f>N221-Conf_Avg!$K$10</f>
        <v>7</v>
      </c>
      <c r="AB221" s="3">
        <f>O221-Conf_Avg!$M$10</f>
        <v>137</v>
      </c>
      <c r="AC221" s="3">
        <f>P221-Conf_Avg!$N$10</f>
        <v>65</v>
      </c>
      <c r="AD221" s="3">
        <f>Q221-Conf_Avg!$O$10</f>
        <v>102</v>
      </c>
      <c r="AE221" s="3">
        <f>R221-Conf_Avg!$Q$10</f>
        <v>1.6</v>
      </c>
      <c r="AF221" s="3">
        <f>S221-Conf_Avg!$R$10</f>
        <v>2</v>
      </c>
    </row>
    <row r="222" spans="1:32" x14ac:dyDescent="0.2">
      <c r="A222">
        <v>2016</v>
      </c>
      <c r="B222" t="s">
        <v>852</v>
      </c>
      <c r="C222" t="s">
        <v>674</v>
      </c>
      <c r="D222" t="s">
        <v>24</v>
      </c>
      <c r="E222" t="s">
        <v>234</v>
      </c>
      <c r="F222">
        <v>11</v>
      </c>
      <c r="G222">
        <v>193</v>
      </c>
      <c r="H222">
        <v>362</v>
      </c>
      <c r="I222" s="6">
        <f t="shared" si="12"/>
        <v>53.314917127071823</v>
      </c>
      <c r="J222">
        <v>2432</v>
      </c>
      <c r="K222" s="3">
        <f t="shared" si="13"/>
        <v>6.7182320441988947</v>
      </c>
      <c r="L222">
        <v>6.9</v>
      </c>
      <c r="M222">
        <v>19</v>
      </c>
      <c r="N222">
        <v>7</v>
      </c>
      <c r="O222" s="4">
        <v>123.2</v>
      </c>
      <c r="P222">
        <v>102</v>
      </c>
      <c r="Q222">
        <v>614</v>
      </c>
      <c r="R222" s="3">
        <v>6</v>
      </c>
      <c r="S222">
        <v>10</v>
      </c>
      <c r="T222" s="3">
        <f>G222-Conf_Avg!$C$10</f>
        <v>193</v>
      </c>
      <c r="U222" s="3" t="e">
        <f>H222-Conf_Avg!#REF!</f>
        <v>#REF!</v>
      </c>
      <c r="V222" s="3">
        <f>I222-Conf_Avg!$D$10</f>
        <v>53.314917127071823</v>
      </c>
      <c r="W222" s="3">
        <f>J222-Conf_Avg!$F$10</f>
        <v>2432</v>
      </c>
      <c r="X222" s="3">
        <f>K222-Conf_Avg!$G$10</f>
        <v>6.7182320441988947</v>
      </c>
      <c r="Y222" s="3">
        <f>L222-Conf_Avg!$H$10</f>
        <v>6.9</v>
      </c>
      <c r="Z222" s="3">
        <f>M222-Conf_Avg!$I$10</f>
        <v>19</v>
      </c>
      <c r="AA222" s="3">
        <f>N222-Conf_Avg!$K$10</f>
        <v>7</v>
      </c>
      <c r="AB222" s="3">
        <f>O222-Conf_Avg!$M$10</f>
        <v>123.2</v>
      </c>
      <c r="AC222" s="3">
        <f>P222-Conf_Avg!$N$10</f>
        <v>102</v>
      </c>
      <c r="AD222" s="3">
        <f>Q222-Conf_Avg!$O$10</f>
        <v>614</v>
      </c>
      <c r="AE222" s="3">
        <f>R222-Conf_Avg!$Q$10</f>
        <v>6</v>
      </c>
      <c r="AF222" s="3">
        <f>S222-Conf_Avg!$R$10</f>
        <v>10</v>
      </c>
    </row>
    <row r="223" spans="1:32" x14ac:dyDescent="0.2">
      <c r="A223">
        <v>2017</v>
      </c>
      <c r="B223" t="s">
        <v>527</v>
      </c>
      <c r="C223" t="s">
        <v>675</v>
      </c>
      <c r="D223" t="s">
        <v>24</v>
      </c>
      <c r="E223" t="s">
        <v>234</v>
      </c>
      <c r="F223">
        <v>10</v>
      </c>
      <c r="G223">
        <v>117</v>
      </c>
      <c r="H223">
        <v>227</v>
      </c>
      <c r="I223" s="6">
        <f t="shared" si="12"/>
        <v>51.541850220264315</v>
      </c>
      <c r="J223">
        <v>1375</v>
      </c>
      <c r="K223" s="3">
        <f t="shared" si="13"/>
        <v>6.0572687224669606</v>
      </c>
      <c r="L223">
        <v>5.6</v>
      </c>
      <c r="M223">
        <v>8</v>
      </c>
      <c r="N223">
        <v>6</v>
      </c>
      <c r="O223" s="4">
        <v>108.8</v>
      </c>
      <c r="P223">
        <v>89</v>
      </c>
      <c r="Q223">
        <v>340</v>
      </c>
      <c r="R223" s="3">
        <v>3.8</v>
      </c>
      <c r="S223">
        <v>3</v>
      </c>
      <c r="T223" s="3">
        <f>G223-Conf_Avg!$C$10</f>
        <v>117</v>
      </c>
      <c r="U223" s="3" t="e">
        <f>H223-Conf_Avg!#REF!</f>
        <v>#REF!</v>
      </c>
      <c r="V223" s="3">
        <f>I223-Conf_Avg!$D$10</f>
        <v>51.541850220264315</v>
      </c>
      <c r="W223" s="3">
        <f>J223-Conf_Avg!$F$10</f>
        <v>1375</v>
      </c>
      <c r="X223" s="3">
        <f>K223-Conf_Avg!$G$10</f>
        <v>6.0572687224669606</v>
      </c>
      <c r="Y223" s="3">
        <f>L223-Conf_Avg!$H$10</f>
        <v>5.6</v>
      </c>
      <c r="Z223" s="3">
        <f>M223-Conf_Avg!$I$10</f>
        <v>8</v>
      </c>
      <c r="AA223" s="3">
        <f>N223-Conf_Avg!$K$10</f>
        <v>6</v>
      </c>
      <c r="AB223" s="3">
        <f>O223-Conf_Avg!$M$10</f>
        <v>108.8</v>
      </c>
      <c r="AC223" s="3">
        <f>P223-Conf_Avg!$N$10</f>
        <v>89</v>
      </c>
      <c r="AD223" s="3">
        <f>Q223-Conf_Avg!$O$10</f>
        <v>340</v>
      </c>
      <c r="AE223" s="3">
        <f>R223-Conf_Avg!$Q$10</f>
        <v>3.8</v>
      </c>
      <c r="AF223" s="3">
        <f>S223-Conf_Avg!$R$10</f>
        <v>3</v>
      </c>
    </row>
    <row r="224" spans="1:32" x14ac:dyDescent="0.2">
      <c r="A224">
        <v>2018</v>
      </c>
      <c r="B224" t="s">
        <v>527</v>
      </c>
      <c r="C224" t="s">
        <v>673</v>
      </c>
      <c r="D224" t="s">
        <v>24</v>
      </c>
      <c r="E224" t="s">
        <v>234</v>
      </c>
      <c r="F224">
        <v>13</v>
      </c>
      <c r="G224">
        <v>238</v>
      </c>
      <c r="H224">
        <v>415</v>
      </c>
      <c r="I224" s="6">
        <f t="shared" si="12"/>
        <v>57.349397590361448</v>
      </c>
      <c r="J224">
        <v>3107</v>
      </c>
      <c r="K224" s="3">
        <f t="shared" si="13"/>
        <v>7.4867469879518076</v>
      </c>
      <c r="L224">
        <v>7.7</v>
      </c>
      <c r="M224">
        <v>24</v>
      </c>
      <c r="N224">
        <v>9</v>
      </c>
      <c r="O224" s="4">
        <v>135</v>
      </c>
      <c r="P224">
        <v>149</v>
      </c>
      <c r="Q224">
        <v>474</v>
      </c>
      <c r="R224" s="3">
        <v>3.2</v>
      </c>
      <c r="S224">
        <v>7</v>
      </c>
      <c r="T224" s="3">
        <f>G224-Conf_Avg!$C$10</f>
        <v>238</v>
      </c>
      <c r="U224" s="3" t="e">
        <f>H224-Conf_Avg!#REF!</f>
        <v>#REF!</v>
      </c>
      <c r="V224" s="3">
        <f>I224-Conf_Avg!$D$10</f>
        <v>57.349397590361448</v>
      </c>
      <c r="W224" s="3">
        <f>J224-Conf_Avg!$F$10</f>
        <v>3107</v>
      </c>
      <c r="X224" s="3">
        <f>K224-Conf_Avg!$G$10</f>
        <v>7.4867469879518076</v>
      </c>
      <c r="Y224" s="3">
        <f>L224-Conf_Avg!$H$10</f>
        <v>7.7</v>
      </c>
      <c r="Z224" s="3">
        <f>M224-Conf_Avg!$I$10</f>
        <v>24</v>
      </c>
      <c r="AA224" s="3">
        <f>N224-Conf_Avg!$K$10</f>
        <v>9</v>
      </c>
      <c r="AB224" s="3">
        <f>O224-Conf_Avg!$M$10</f>
        <v>135</v>
      </c>
      <c r="AC224" s="3">
        <f>P224-Conf_Avg!$N$10</f>
        <v>149</v>
      </c>
      <c r="AD224" s="3">
        <f>Q224-Conf_Avg!$O$10</f>
        <v>474</v>
      </c>
      <c r="AE224" s="3">
        <f>R224-Conf_Avg!$Q$10</f>
        <v>3.2</v>
      </c>
      <c r="AF224" s="3">
        <f>S224-Conf_Avg!$R$10</f>
        <v>7</v>
      </c>
    </row>
    <row r="225" spans="1:32" x14ac:dyDescent="0.2">
      <c r="A225">
        <v>2019</v>
      </c>
      <c r="B225" t="s">
        <v>527</v>
      </c>
      <c r="C225" t="s">
        <v>672</v>
      </c>
      <c r="D225" t="s">
        <v>24</v>
      </c>
      <c r="E225" t="s">
        <v>234</v>
      </c>
      <c r="F225">
        <v>13</v>
      </c>
      <c r="G225">
        <v>258</v>
      </c>
      <c r="H225">
        <v>419</v>
      </c>
      <c r="I225" s="6">
        <f t="shared" si="12"/>
        <v>61.575178997613364</v>
      </c>
      <c r="J225">
        <v>2897</v>
      </c>
      <c r="K225" s="3">
        <f t="shared" si="13"/>
        <v>6.914081145584726</v>
      </c>
      <c r="L225">
        <v>6.9</v>
      </c>
      <c r="M225">
        <v>20</v>
      </c>
      <c r="N225">
        <v>9</v>
      </c>
      <c r="O225" s="4">
        <v>131.1</v>
      </c>
      <c r="P225">
        <v>126</v>
      </c>
      <c r="Q225">
        <v>501</v>
      </c>
      <c r="R225" s="3">
        <v>4</v>
      </c>
      <c r="S225">
        <v>8</v>
      </c>
      <c r="T225" s="3">
        <f>G225-Conf_Avg!$C$10</f>
        <v>258</v>
      </c>
      <c r="U225" s="3" t="e">
        <f>H225-Conf_Avg!#REF!</f>
        <v>#REF!</v>
      </c>
      <c r="V225" s="3">
        <f>I225-Conf_Avg!$D$10</f>
        <v>61.575178997613364</v>
      </c>
      <c r="W225" s="3">
        <f>J225-Conf_Avg!$F$10</f>
        <v>2897</v>
      </c>
      <c r="X225" s="3">
        <f>K225-Conf_Avg!$G$10</f>
        <v>6.914081145584726</v>
      </c>
      <c r="Y225" s="3">
        <f>L225-Conf_Avg!$H$10</f>
        <v>6.9</v>
      </c>
      <c r="Z225" s="3">
        <f>M225-Conf_Avg!$I$10</f>
        <v>20</v>
      </c>
      <c r="AA225" s="3">
        <f>N225-Conf_Avg!$K$10</f>
        <v>9</v>
      </c>
      <c r="AB225" s="3">
        <f>O225-Conf_Avg!$M$10</f>
        <v>131.1</v>
      </c>
      <c r="AC225" s="3">
        <f>P225-Conf_Avg!$N$10</f>
        <v>126</v>
      </c>
      <c r="AD225" s="3">
        <f>Q225-Conf_Avg!$O$10</f>
        <v>501</v>
      </c>
      <c r="AE225" s="3">
        <f>R225-Conf_Avg!$Q$10</f>
        <v>4</v>
      </c>
      <c r="AF225" s="3">
        <f>S225-Conf_Avg!$R$10</f>
        <v>8</v>
      </c>
    </row>
    <row r="226" spans="1:32" x14ac:dyDescent="0.2">
      <c r="A226">
        <v>2020</v>
      </c>
      <c r="B226" t="s">
        <v>527</v>
      </c>
      <c r="C226" t="s">
        <v>674</v>
      </c>
      <c r="D226" t="s">
        <v>24</v>
      </c>
      <c r="E226" t="s">
        <v>234</v>
      </c>
      <c r="F226">
        <v>10</v>
      </c>
      <c r="G226">
        <v>188</v>
      </c>
      <c r="H226">
        <v>297</v>
      </c>
      <c r="I226" s="6">
        <f t="shared" si="12"/>
        <v>63.299663299663301</v>
      </c>
      <c r="J226">
        <v>2282</v>
      </c>
      <c r="K226" s="3">
        <f t="shared" si="13"/>
        <v>7.6835016835016834</v>
      </c>
      <c r="L226">
        <v>8.5</v>
      </c>
      <c r="M226">
        <v>19</v>
      </c>
      <c r="N226">
        <v>3</v>
      </c>
      <c r="O226" s="4">
        <v>146.9</v>
      </c>
      <c r="P226">
        <v>74</v>
      </c>
      <c r="Q226">
        <v>294</v>
      </c>
      <c r="R226" s="3">
        <f>Q226/P226</f>
        <v>3.9729729729729728</v>
      </c>
      <c r="S226">
        <v>4</v>
      </c>
      <c r="T226" s="3">
        <f>G226-Conf_Avg!$C$10</f>
        <v>188</v>
      </c>
      <c r="U226" s="3" t="e">
        <f>H226-Conf_Avg!#REF!</f>
        <v>#REF!</v>
      </c>
      <c r="V226" s="3">
        <f>I226-Conf_Avg!$D$10</f>
        <v>63.299663299663301</v>
      </c>
      <c r="W226" s="3">
        <f>J226-Conf_Avg!$F$10</f>
        <v>2282</v>
      </c>
      <c r="X226" s="3">
        <f>K226-Conf_Avg!$G$10</f>
        <v>7.6835016835016834</v>
      </c>
      <c r="Y226" s="3">
        <f>L226-Conf_Avg!$H$10</f>
        <v>8.5</v>
      </c>
      <c r="Z226" s="3">
        <f>M226-Conf_Avg!$I$10</f>
        <v>19</v>
      </c>
      <c r="AA226" s="3">
        <f>N226-Conf_Avg!$K$10</f>
        <v>3</v>
      </c>
      <c r="AB226" s="3">
        <f>O226-Conf_Avg!$M$10</f>
        <v>146.9</v>
      </c>
      <c r="AC226" s="3">
        <f>P226-Conf_Avg!$N$10</f>
        <v>74</v>
      </c>
      <c r="AD226" s="3">
        <f>Q226-Conf_Avg!$O$10</f>
        <v>294</v>
      </c>
      <c r="AE226" s="3">
        <f>R226-Conf_Avg!$Q$10</f>
        <v>3.9729729729729728</v>
      </c>
      <c r="AF226" s="3">
        <f>S226-Conf_Avg!$R$10</f>
        <v>4</v>
      </c>
    </row>
    <row r="227" spans="1:32" x14ac:dyDescent="0.2">
      <c r="A227">
        <v>2015</v>
      </c>
      <c r="B227" t="s">
        <v>895</v>
      </c>
      <c r="D227" t="s">
        <v>122</v>
      </c>
      <c r="E227" t="s">
        <v>234</v>
      </c>
      <c r="F227">
        <v>10</v>
      </c>
      <c r="G227">
        <v>146</v>
      </c>
      <c r="H227">
        <v>267</v>
      </c>
      <c r="I227" s="6">
        <f t="shared" si="12"/>
        <v>54.68164794007491</v>
      </c>
      <c r="J227">
        <v>1533</v>
      </c>
      <c r="K227" s="3">
        <f t="shared" si="13"/>
        <v>5.7415730337078648</v>
      </c>
      <c r="L227">
        <v>4.2</v>
      </c>
      <c r="M227">
        <v>6</v>
      </c>
      <c r="N227">
        <v>12</v>
      </c>
      <c r="O227" s="4">
        <v>101.3</v>
      </c>
      <c r="P227">
        <v>70</v>
      </c>
      <c r="Q227">
        <v>194</v>
      </c>
      <c r="R227" s="3">
        <v>2.8</v>
      </c>
      <c r="S227">
        <v>2</v>
      </c>
      <c r="T227" s="3">
        <f>G227-Conf_Avg!$C$10</f>
        <v>146</v>
      </c>
      <c r="U227" s="3" t="e">
        <f>H227-Conf_Avg!#REF!</f>
        <v>#REF!</v>
      </c>
      <c r="V227" s="3">
        <f>I227-Conf_Avg!$D$10</f>
        <v>54.68164794007491</v>
      </c>
      <c r="W227" s="3">
        <f>J227-Conf_Avg!$F$10</f>
        <v>1533</v>
      </c>
      <c r="X227" s="3">
        <f>K227-Conf_Avg!$G$10</f>
        <v>5.7415730337078648</v>
      </c>
      <c r="Y227" s="3">
        <f>L227-Conf_Avg!$H$10</f>
        <v>4.2</v>
      </c>
      <c r="Z227" s="3">
        <f>M227-Conf_Avg!$I$10</f>
        <v>6</v>
      </c>
      <c r="AA227" s="3">
        <f>N227-Conf_Avg!$K$10</f>
        <v>12</v>
      </c>
      <c r="AB227" s="3">
        <f>O227-Conf_Avg!$M$10</f>
        <v>101.3</v>
      </c>
      <c r="AC227" s="3">
        <f>P227-Conf_Avg!$N$10</f>
        <v>70</v>
      </c>
      <c r="AD227" s="3">
        <f>Q227-Conf_Avg!$O$10</f>
        <v>194</v>
      </c>
      <c r="AE227" s="3">
        <f>R227-Conf_Avg!$Q$10</f>
        <v>2.8</v>
      </c>
      <c r="AF227" s="3">
        <f>S227-Conf_Avg!$R$10</f>
        <v>2</v>
      </c>
    </row>
    <row r="228" spans="1:32" x14ac:dyDescent="0.2">
      <c r="A228">
        <v>2016</v>
      </c>
      <c r="B228" t="s">
        <v>767</v>
      </c>
      <c r="D228" t="s">
        <v>122</v>
      </c>
      <c r="E228" t="s">
        <v>234</v>
      </c>
      <c r="F228">
        <v>13</v>
      </c>
      <c r="G228">
        <v>204</v>
      </c>
      <c r="H228">
        <v>375</v>
      </c>
      <c r="I228" s="6">
        <f t="shared" si="12"/>
        <v>54.400000000000006</v>
      </c>
      <c r="J228">
        <v>2409</v>
      </c>
      <c r="K228" s="3">
        <f t="shared" si="13"/>
        <v>6.4240000000000004</v>
      </c>
      <c r="L228">
        <v>5.7</v>
      </c>
      <c r="M228">
        <v>9</v>
      </c>
      <c r="N228">
        <v>10</v>
      </c>
      <c r="O228" s="4">
        <v>110.9</v>
      </c>
      <c r="P228">
        <v>50</v>
      </c>
      <c r="Q228">
        <v>-129</v>
      </c>
      <c r="R228" s="3">
        <v>-2.6</v>
      </c>
      <c r="S228">
        <v>0</v>
      </c>
      <c r="T228" s="3">
        <f>G228-Conf_Avg!$C$10</f>
        <v>204</v>
      </c>
      <c r="U228" s="3" t="e">
        <f>H228-Conf_Avg!#REF!</f>
        <v>#REF!</v>
      </c>
      <c r="V228" s="3">
        <f>I228-Conf_Avg!$D$10</f>
        <v>54.400000000000006</v>
      </c>
      <c r="W228" s="3">
        <f>J228-Conf_Avg!$F$10</f>
        <v>2409</v>
      </c>
      <c r="X228" s="3">
        <f>K228-Conf_Avg!$G$10</f>
        <v>6.4240000000000004</v>
      </c>
      <c r="Y228" s="3">
        <f>L228-Conf_Avg!$H$10</f>
        <v>5.7</v>
      </c>
      <c r="Z228" s="3">
        <f>M228-Conf_Avg!$I$10</f>
        <v>9</v>
      </c>
      <c r="AA228" s="3">
        <f>N228-Conf_Avg!$K$10</f>
        <v>10</v>
      </c>
      <c r="AB228" s="3">
        <f>O228-Conf_Avg!$M$10</f>
        <v>110.9</v>
      </c>
      <c r="AC228" s="3">
        <f>P228-Conf_Avg!$N$10</f>
        <v>50</v>
      </c>
      <c r="AD228" s="3">
        <f>Q228-Conf_Avg!$O$10</f>
        <v>-129</v>
      </c>
      <c r="AE228" s="3">
        <f>R228-Conf_Avg!$Q$10</f>
        <v>-2.6</v>
      </c>
      <c r="AF228" s="3">
        <f>S228-Conf_Avg!$R$10</f>
        <v>0</v>
      </c>
    </row>
    <row r="229" spans="1:32" x14ac:dyDescent="0.2">
      <c r="A229">
        <v>2017</v>
      </c>
      <c r="B229" t="s">
        <v>767</v>
      </c>
      <c r="D229" t="s">
        <v>122</v>
      </c>
      <c r="E229" t="s">
        <v>234</v>
      </c>
      <c r="F229">
        <v>12</v>
      </c>
      <c r="G229">
        <v>220</v>
      </c>
      <c r="H229">
        <v>380</v>
      </c>
      <c r="I229" s="6">
        <f t="shared" si="12"/>
        <v>57.894736842105267</v>
      </c>
      <c r="J229">
        <v>2823</v>
      </c>
      <c r="K229" s="3">
        <f t="shared" si="13"/>
        <v>7.4289473684210527</v>
      </c>
      <c r="L229">
        <v>7.6</v>
      </c>
      <c r="M229">
        <v>26</v>
      </c>
      <c r="N229">
        <v>10</v>
      </c>
      <c r="O229" s="4">
        <v>137.6</v>
      </c>
      <c r="P229">
        <v>34</v>
      </c>
      <c r="Q229">
        <v>-84</v>
      </c>
      <c r="R229" s="3">
        <v>-2.5</v>
      </c>
      <c r="S229">
        <v>3</v>
      </c>
      <c r="T229" s="3">
        <f>G229-Conf_Avg!$C$10</f>
        <v>220</v>
      </c>
      <c r="U229" s="3" t="e">
        <f>H229-Conf_Avg!#REF!</f>
        <v>#REF!</v>
      </c>
      <c r="V229" s="3">
        <f>I229-Conf_Avg!$D$10</f>
        <v>57.894736842105267</v>
      </c>
      <c r="W229" s="3">
        <f>J229-Conf_Avg!$F$10</f>
        <v>2823</v>
      </c>
      <c r="X229" s="3">
        <f>K229-Conf_Avg!$G$10</f>
        <v>7.4289473684210527</v>
      </c>
      <c r="Y229" s="3">
        <f>L229-Conf_Avg!$H$10</f>
        <v>7.6</v>
      </c>
      <c r="Z229" s="3">
        <f>M229-Conf_Avg!$I$10</f>
        <v>26</v>
      </c>
      <c r="AA229" s="3">
        <f>N229-Conf_Avg!$K$10</f>
        <v>10</v>
      </c>
      <c r="AB229" s="3">
        <f>O229-Conf_Avg!$M$10</f>
        <v>137.6</v>
      </c>
      <c r="AC229" s="3">
        <f>P229-Conf_Avg!$N$10</f>
        <v>34</v>
      </c>
      <c r="AD229" s="3">
        <f>Q229-Conf_Avg!$O$10</f>
        <v>-84</v>
      </c>
      <c r="AE229" s="3">
        <f>R229-Conf_Avg!$Q$10</f>
        <v>-2.5</v>
      </c>
      <c r="AF229" s="3">
        <f>S229-Conf_Avg!$R$10</f>
        <v>3</v>
      </c>
    </row>
    <row r="230" spans="1:32" x14ac:dyDescent="0.2">
      <c r="A230">
        <v>2018</v>
      </c>
      <c r="B230" t="s">
        <v>767</v>
      </c>
      <c r="D230" t="s">
        <v>122</v>
      </c>
      <c r="E230" t="s">
        <v>234</v>
      </c>
      <c r="F230">
        <v>13</v>
      </c>
      <c r="G230">
        <v>254</v>
      </c>
      <c r="H230">
        <v>406</v>
      </c>
      <c r="I230" s="6">
        <f t="shared" ref="I230:I261" si="14">G230/H230*100</f>
        <v>62.561576354679801</v>
      </c>
      <c r="J230">
        <v>3130</v>
      </c>
      <c r="K230" s="3">
        <f t="shared" ref="K230:K261" si="15">J230/H230</f>
        <v>7.7093596059113301</v>
      </c>
      <c r="L230">
        <v>8.1999999999999993</v>
      </c>
      <c r="M230">
        <v>24</v>
      </c>
      <c r="N230">
        <v>6</v>
      </c>
      <c r="O230" s="4">
        <v>143.9</v>
      </c>
      <c r="P230">
        <v>39</v>
      </c>
      <c r="Q230">
        <v>-80</v>
      </c>
      <c r="R230" s="3">
        <v>-2.1</v>
      </c>
      <c r="S230">
        <v>0</v>
      </c>
      <c r="T230" s="3">
        <f>G230-Conf_Avg!$C$10</f>
        <v>254</v>
      </c>
      <c r="U230" s="3" t="e">
        <f>H230-Conf_Avg!#REF!</f>
        <v>#REF!</v>
      </c>
      <c r="V230" s="3">
        <f>I230-Conf_Avg!$D$10</f>
        <v>62.561576354679801</v>
      </c>
      <c r="W230" s="3">
        <f>J230-Conf_Avg!$F$10</f>
        <v>3130</v>
      </c>
      <c r="X230" s="3">
        <f>K230-Conf_Avg!$G$10</f>
        <v>7.7093596059113301</v>
      </c>
      <c r="Y230" s="3">
        <f>L230-Conf_Avg!$H$10</f>
        <v>8.1999999999999993</v>
      </c>
      <c r="Z230" s="3">
        <f>M230-Conf_Avg!$I$10</f>
        <v>24</v>
      </c>
      <c r="AA230" s="3">
        <f>N230-Conf_Avg!$K$10</f>
        <v>6</v>
      </c>
      <c r="AB230" s="3">
        <f>O230-Conf_Avg!$M$10</f>
        <v>143.9</v>
      </c>
      <c r="AC230" s="3">
        <f>P230-Conf_Avg!$N$10</f>
        <v>39</v>
      </c>
      <c r="AD230" s="3">
        <f>Q230-Conf_Avg!$O$10</f>
        <v>-80</v>
      </c>
      <c r="AE230" s="3">
        <f>R230-Conf_Avg!$Q$10</f>
        <v>-2.1</v>
      </c>
      <c r="AF230" s="3">
        <f>S230-Conf_Avg!$R$10</f>
        <v>0</v>
      </c>
    </row>
    <row r="231" spans="1:32" x14ac:dyDescent="0.2">
      <c r="A231">
        <v>2019</v>
      </c>
      <c r="B231" t="s">
        <v>729</v>
      </c>
      <c r="C231" t="s">
        <v>674</v>
      </c>
      <c r="D231" t="s">
        <v>122</v>
      </c>
      <c r="E231" t="s">
        <v>234</v>
      </c>
      <c r="F231">
        <v>11</v>
      </c>
      <c r="G231">
        <v>149</v>
      </c>
      <c r="H231">
        <v>258</v>
      </c>
      <c r="I231" s="6">
        <f t="shared" si="14"/>
        <v>57.751937984496124</v>
      </c>
      <c r="J231">
        <v>1585</v>
      </c>
      <c r="K231" s="3">
        <f t="shared" si="15"/>
        <v>6.1434108527131785</v>
      </c>
      <c r="L231">
        <v>6</v>
      </c>
      <c r="M231">
        <v>9</v>
      </c>
      <c r="N231">
        <v>5</v>
      </c>
      <c r="O231" s="4">
        <v>117</v>
      </c>
      <c r="P231">
        <v>53</v>
      </c>
      <c r="Q231">
        <v>47</v>
      </c>
      <c r="R231" s="3">
        <v>0.9</v>
      </c>
      <c r="S231">
        <v>0</v>
      </c>
      <c r="T231" s="3">
        <f>G231-Conf_Avg!$C$10</f>
        <v>149</v>
      </c>
      <c r="U231" s="3" t="e">
        <f>H231-Conf_Avg!#REF!</f>
        <v>#REF!</v>
      </c>
      <c r="V231" s="3">
        <f>I231-Conf_Avg!$D$10</f>
        <v>57.751937984496124</v>
      </c>
      <c r="W231" s="3">
        <f>J231-Conf_Avg!$F$10</f>
        <v>1585</v>
      </c>
      <c r="X231" s="3">
        <f>K231-Conf_Avg!$G$10</f>
        <v>6.1434108527131785</v>
      </c>
      <c r="Y231" s="3">
        <f>L231-Conf_Avg!$H$10</f>
        <v>6</v>
      </c>
      <c r="Z231" s="3">
        <f>M231-Conf_Avg!$I$10</f>
        <v>9</v>
      </c>
      <c r="AA231" s="3">
        <f>N231-Conf_Avg!$K$10</f>
        <v>5</v>
      </c>
      <c r="AB231" s="3">
        <f>O231-Conf_Avg!$M$10</f>
        <v>117</v>
      </c>
      <c r="AC231" s="3">
        <f>P231-Conf_Avg!$N$10</f>
        <v>53</v>
      </c>
      <c r="AD231" s="3">
        <f>Q231-Conf_Avg!$O$10</f>
        <v>47</v>
      </c>
      <c r="AE231" s="3">
        <f>R231-Conf_Avg!$Q$10</f>
        <v>0.9</v>
      </c>
      <c r="AF231" s="3">
        <f>S231-Conf_Avg!$R$10</f>
        <v>0</v>
      </c>
    </row>
    <row r="232" spans="1:32" x14ac:dyDescent="0.2">
      <c r="A232">
        <v>2020</v>
      </c>
      <c r="B232" t="s">
        <v>572</v>
      </c>
      <c r="D232" t="s">
        <v>122</v>
      </c>
      <c r="E232" t="s">
        <v>234</v>
      </c>
      <c r="F232">
        <v>9</v>
      </c>
      <c r="G232">
        <v>186</v>
      </c>
      <c r="H232">
        <v>288</v>
      </c>
      <c r="I232" s="6">
        <f t="shared" si="14"/>
        <v>64.583333333333343</v>
      </c>
      <c r="J232">
        <v>1928</v>
      </c>
      <c r="K232" s="3">
        <f t="shared" si="15"/>
        <v>6.6944444444444446</v>
      </c>
      <c r="L232">
        <v>6</v>
      </c>
      <c r="M232">
        <v>12</v>
      </c>
      <c r="N232">
        <v>10</v>
      </c>
      <c r="O232" s="4">
        <v>127.6</v>
      </c>
      <c r="P232">
        <v>41</v>
      </c>
      <c r="Q232">
        <v>-52</v>
      </c>
      <c r="R232" s="3">
        <f>Q232/P232</f>
        <v>-1.2682926829268293</v>
      </c>
      <c r="S232">
        <v>0</v>
      </c>
      <c r="T232" s="3">
        <f>G232-Conf_Avg!$C$10</f>
        <v>186</v>
      </c>
      <c r="U232" s="3" t="e">
        <f>H232-Conf_Avg!#REF!</f>
        <v>#REF!</v>
      </c>
      <c r="V232" s="3">
        <f>I232-Conf_Avg!$D$10</f>
        <v>64.583333333333343</v>
      </c>
      <c r="W232" s="3">
        <f>J232-Conf_Avg!$F$10</f>
        <v>1928</v>
      </c>
      <c r="X232" s="3">
        <f>K232-Conf_Avg!$G$10</f>
        <v>6.6944444444444446</v>
      </c>
      <c r="Y232" s="3">
        <f>L232-Conf_Avg!$H$10</f>
        <v>6</v>
      </c>
      <c r="Z232" s="3">
        <f>M232-Conf_Avg!$I$10</f>
        <v>12</v>
      </c>
      <c r="AA232" s="3">
        <f>N232-Conf_Avg!$K$10</f>
        <v>10</v>
      </c>
      <c r="AB232" s="3">
        <f>O232-Conf_Avg!$M$10</f>
        <v>127.6</v>
      </c>
      <c r="AC232" s="3">
        <f>P232-Conf_Avg!$N$10</f>
        <v>41</v>
      </c>
      <c r="AD232" s="3">
        <f>Q232-Conf_Avg!$O$10</f>
        <v>-52</v>
      </c>
      <c r="AE232" s="3">
        <f>R232-Conf_Avg!$Q$10</f>
        <v>-1.2682926829268293</v>
      </c>
      <c r="AF232" s="3">
        <f>S232-Conf_Avg!$R$10</f>
        <v>0</v>
      </c>
    </row>
    <row r="233" spans="1:32" x14ac:dyDescent="0.2">
      <c r="A233">
        <v>2014</v>
      </c>
      <c r="B233" t="s">
        <v>805</v>
      </c>
      <c r="C233" t="s">
        <v>675</v>
      </c>
      <c r="D233" t="s">
        <v>576</v>
      </c>
      <c r="E233" t="s">
        <v>370</v>
      </c>
      <c r="F233">
        <v>12</v>
      </c>
      <c r="G233">
        <v>181</v>
      </c>
      <c r="H233">
        <v>295</v>
      </c>
      <c r="I233" s="6">
        <f t="shared" si="14"/>
        <v>61.355932203389827</v>
      </c>
      <c r="J233">
        <v>2381</v>
      </c>
      <c r="K233" s="3">
        <f t="shared" si="15"/>
        <v>8.0711864406779661</v>
      </c>
      <c r="L233">
        <v>7.9</v>
      </c>
      <c r="M233">
        <v>17</v>
      </c>
      <c r="N233">
        <v>9</v>
      </c>
      <c r="O233" s="4">
        <v>142.1</v>
      </c>
      <c r="P233">
        <v>78</v>
      </c>
      <c r="Q233">
        <v>483</v>
      </c>
      <c r="R233" s="3">
        <v>6.2</v>
      </c>
      <c r="S233">
        <v>4</v>
      </c>
      <c r="T233" s="3">
        <f>G233-Conf_Avg!$C$11</f>
        <v>181</v>
      </c>
      <c r="U233" s="3" t="e">
        <f>H233-Conf_Avg!#REF!</f>
        <v>#REF!</v>
      </c>
      <c r="V233" s="3">
        <f>I233-Conf_Avg!$D$11</f>
        <v>61.355932203389827</v>
      </c>
      <c r="W233" s="3">
        <f>J233-Conf_Avg!$F$11</f>
        <v>2381</v>
      </c>
      <c r="X233" s="3">
        <f>K233-Conf_Avg!$G$11</f>
        <v>8.0711864406779661</v>
      </c>
      <c r="Y233" s="3">
        <f>L233-Conf_Avg!$H$11</f>
        <v>7.9</v>
      </c>
      <c r="Z233" s="3">
        <f>M233-Conf_Avg!$I$11</f>
        <v>17</v>
      </c>
      <c r="AA233" s="3">
        <f>N233-Conf_Avg!$K$11</f>
        <v>9</v>
      </c>
      <c r="AB233" s="3">
        <f>O233-Conf_Avg!$M$11</f>
        <v>142.1</v>
      </c>
      <c r="AC233" s="3">
        <f>P233-Conf_Avg!$N$11</f>
        <v>78</v>
      </c>
      <c r="AD233" s="3">
        <f>Q233-Conf_Avg!$O$11</f>
        <v>483</v>
      </c>
      <c r="AE233" s="3">
        <f>R233-Conf_Avg!$Q$11</f>
        <v>6.2</v>
      </c>
      <c r="AF233" s="3">
        <f>S233-Conf_Avg!$R$11</f>
        <v>4</v>
      </c>
    </row>
    <row r="234" spans="1:32" x14ac:dyDescent="0.2">
      <c r="A234">
        <v>2015</v>
      </c>
      <c r="B234" t="s">
        <v>805</v>
      </c>
      <c r="C234" t="s">
        <v>673</v>
      </c>
      <c r="D234" t="s">
        <v>576</v>
      </c>
      <c r="E234" t="s">
        <v>370</v>
      </c>
      <c r="F234">
        <v>13</v>
      </c>
      <c r="G234">
        <v>167</v>
      </c>
      <c r="H234">
        <v>280</v>
      </c>
      <c r="I234" s="6">
        <f t="shared" si="14"/>
        <v>59.642857142857139</v>
      </c>
      <c r="J234">
        <v>2364</v>
      </c>
      <c r="K234" s="3">
        <f t="shared" si="15"/>
        <v>8.4428571428571431</v>
      </c>
      <c r="L234">
        <v>9.1999999999999993</v>
      </c>
      <c r="M234">
        <v>31</v>
      </c>
      <c r="N234">
        <v>9</v>
      </c>
      <c r="O234" s="4">
        <v>160.69999999999999</v>
      </c>
      <c r="P234">
        <v>85</v>
      </c>
      <c r="Q234">
        <v>436</v>
      </c>
      <c r="R234" s="3">
        <v>5.0999999999999996</v>
      </c>
      <c r="S234">
        <v>5</v>
      </c>
      <c r="T234" s="3">
        <f>G234-Conf_Avg!$C$11</f>
        <v>167</v>
      </c>
      <c r="U234" s="3" t="e">
        <f>H234-Conf_Avg!#REF!</f>
        <v>#REF!</v>
      </c>
      <c r="V234" s="3">
        <f>I234-Conf_Avg!$D$11</f>
        <v>59.642857142857139</v>
      </c>
      <c r="W234" s="3">
        <f>J234-Conf_Avg!$F$11</f>
        <v>2364</v>
      </c>
      <c r="X234" s="3">
        <f>K234-Conf_Avg!$G$11</f>
        <v>8.4428571428571431</v>
      </c>
      <c r="Y234" s="3">
        <f>L234-Conf_Avg!$H$11</f>
        <v>9.1999999999999993</v>
      </c>
      <c r="Z234" s="3">
        <f>M234-Conf_Avg!$I$11</f>
        <v>31</v>
      </c>
      <c r="AA234" s="3">
        <f>N234-Conf_Avg!$K$11</f>
        <v>9</v>
      </c>
      <c r="AB234" s="3">
        <f>O234-Conf_Avg!$M$11</f>
        <v>160.69999999999999</v>
      </c>
      <c r="AC234" s="3">
        <f>P234-Conf_Avg!$N$11</f>
        <v>85</v>
      </c>
      <c r="AD234" s="3">
        <f>Q234-Conf_Avg!$O$11</f>
        <v>436</v>
      </c>
      <c r="AE234" s="3">
        <f>R234-Conf_Avg!$Q$11</f>
        <v>5.0999999999999996</v>
      </c>
      <c r="AF234" s="3">
        <f>S234-Conf_Avg!$R$11</f>
        <v>5</v>
      </c>
    </row>
    <row r="235" spans="1:32" x14ac:dyDescent="0.2">
      <c r="A235">
        <v>2016</v>
      </c>
      <c r="B235" t="s">
        <v>805</v>
      </c>
      <c r="C235" t="s">
        <v>672</v>
      </c>
      <c r="D235" t="s">
        <v>576</v>
      </c>
      <c r="E235" t="s">
        <v>370</v>
      </c>
      <c r="F235">
        <v>13</v>
      </c>
      <c r="G235">
        <v>197</v>
      </c>
      <c r="H235">
        <v>325</v>
      </c>
      <c r="I235" s="6">
        <f t="shared" si="14"/>
        <v>60.615384615384613</v>
      </c>
      <c r="J235">
        <v>2281</v>
      </c>
      <c r="K235" s="3">
        <f t="shared" si="15"/>
        <v>7.0184615384615388</v>
      </c>
      <c r="L235">
        <v>6.8</v>
      </c>
      <c r="M235">
        <v>15</v>
      </c>
      <c r="N235">
        <v>8</v>
      </c>
      <c r="O235" s="4">
        <v>129.9</v>
      </c>
      <c r="P235">
        <v>89</v>
      </c>
      <c r="Q235">
        <v>505</v>
      </c>
      <c r="R235" s="3">
        <v>5.7</v>
      </c>
      <c r="S235">
        <v>9</v>
      </c>
      <c r="T235" s="3">
        <f>G235-Conf_Avg!$C$11</f>
        <v>197</v>
      </c>
      <c r="U235" s="3" t="e">
        <f>H235-Conf_Avg!#REF!</f>
        <v>#REF!</v>
      </c>
      <c r="V235" s="3">
        <f>I235-Conf_Avg!$D$11</f>
        <v>60.615384615384613</v>
      </c>
      <c r="W235" s="3">
        <f>J235-Conf_Avg!$F$11</f>
        <v>2281</v>
      </c>
      <c r="X235" s="3">
        <f>K235-Conf_Avg!$G$11</f>
        <v>7.0184615384615388</v>
      </c>
      <c r="Y235" s="3">
        <f>L235-Conf_Avg!$H$11</f>
        <v>6.8</v>
      </c>
      <c r="Z235" s="3">
        <f>M235-Conf_Avg!$I$11</f>
        <v>15</v>
      </c>
      <c r="AA235" s="3">
        <f>N235-Conf_Avg!$K$11</f>
        <v>8</v>
      </c>
      <c r="AB235" s="3">
        <f>O235-Conf_Avg!$M$11</f>
        <v>129.9</v>
      </c>
      <c r="AC235" s="3">
        <f>P235-Conf_Avg!$N$11</f>
        <v>89</v>
      </c>
      <c r="AD235" s="3">
        <f>Q235-Conf_Avg!$O$11</f>
        <v>505</v>
      </c>
      <c r="AE235" s="3">
        <f>R235-Conf_Avg!$Q$11</f>
        <v>5.7</v>
      </c>
      <c r="AF235" s="3">
        <f>S235-Conf_Avg!$R$11</f>
        <v>9</v>
      </c>
    </row>
    <row r="236" spans="1:32" x14ac:dyDescent="0.2">
      <c r="A236">
        <v>2017</v>
      </c>
      <c r="B236" t="s">
        <v>805</v>
      </c>
      <c r="C236" t="s">
        <v>674</v>
      </c>
      <c r="D236" t="s">
        <v>576</v>
      </c>
      <c r="E236" t="s">
        <v>370</v>
      </c>
      <c r="F236">
        <v>13</v>
      </c>
      <c r="G236">
        <v>206</v>
      </c>
      <c r="H236">
        <v>337</v>
      </c>
      <c r="I236" s="6">
        <f t="shared" si="14"/>
        <v>61.127596439169139</v>
      </c>
      <c r="J236">
        <v>2737</v>
      </c>
      <c r="K236" s="3">
        <f t="shared" si="15"/>
        <v>8.12166172106825</v>
      </c>
      <c r="L236">
        <v>8.9</v>
      </c>
      <c r="M236">
        <v>27</v>
      </c>
      <c r="N236">
        <v>6</v>
      </c>
      <c r="O236" s="4">
        <v>152.19999999999999</v>
      </c>
      <c r="P236">
        <v>78</v>
      </c>
      <c r="Q236">
        <v>584</v>
      </c>
      <c r="R236" s="3">
        <v>7.5</v>
      </c>
      <c r="S236">
        <v>5</v>
      </c>
      <c r="T236" s="3">
        <f>G236-Conf_Avg!$C$11</f>
        <v>206</v>
      </c>
      <c r="U236" s="3" t="e">
        <f>H236-Conf_Avg!#REF!</f>
        <v>#REF!</v>
      </c>
      <c r="V236" s="3">
        <f>I236-Conf_Avg!$D$11</f>
        <v>61.127596439169139</v>
      </c>
      <c r="W236" s="3">
        <f>J236-Conf_Avg!$F$11</f>
        <v>2737</v>
      </c>
      <c r="X236" s="3">
        <f>K236-Conf_Avg!$G$11</f>
        <v>8.12166172106825</v>
      </c>
      <c r="Y236" s="3">
        <f>L236-Conf_Avg!$H$11</f>
        <v>8.9</v>
      </c>
      <c r="Z236" s="3">
        <f>M236-Conf_Avg!$I$11</f>
        <v>27</v>
      </c>
      <c r="AA236" s="3">
        <f>N236-Conf_Avg!$K$11</f>
        <v>6</v>
      </c>
      <c r="AB236" s="3">
        <f>O236-Conf_Avg!$M$11</f>
        <v>152.19999999999999</v>
      </c>
      <c r="AC236" s="3">
        <f>P236-Conf_Avg!$N$11</f>
        <v>78</v>
      </c>
      <c r="AD236" s="3">
        <f>Q236-Conf_Avg!$O$11</f>
        <v>584</v>
      </c>
      <c r="AE236" s="3">
        <f>R236-Conf_Avg!$Q$11</f>
        <v>7.5</v>
      </c>
      <c r="AF236" s="3">
        <f>S236-Conf_Avg!$R$11</f>
        <v>5</v>
      </c>
    </row>
    <row r="237" spans="1:32" x14ac:dyDescent="0.2">
      <c r="A237">
        <v>2018</v>
      </c>
      <c r="B237" t="s">
        <v>644</v>
      </c>
      <c r="C237" t="s">
        <v>673</v>
      </c>
      <c r="D237" t="s">
        <v>576</v>
      </c>
      <c r="E237" t="s">
        <v>370</v>
      </c>
      <c r="F237">
        <v>12</v>
      </c>
      <c r="G237">
        <v>159</v>
      </c>
      <c r="H237">
        <v>254</v>
      </c>
      <c r="I237" s="6">
        <f t="shared" si="14"/>
        <v>62.598425196850393</v>
      </c>
      <c r="J237">
        <v>2039</v>
      </c>
      <c r="K237" s="3">
        <f t="shared" si="15"/>
        <v>8.0275590551181111</v>
      </c>
      <c r="L237">
        <v>8.6</v>
      </c>
      <c r="M237">
        <v>21</v>
      </c>
      <c r="N237">
        <v>6</v>
      </c>
      <c r="O237" s="4">
        <v>152.6</v>
      </c>
      <c r="P237">
        <v>92</v>
      </c>
      <c r="Q237">
        <v>504</v>
      </c>
      <c r="R237" s="3">
        <v>5.5</v>
      </c>
      <c r="S237">
        <v>10</v>
      </c>
      <c r="T237" s="3">
        <f>G237-Conf_Avg!$C$11</f>
        <v>159</v>
      </c>
      <c r="U237" s="3" t="e">
        <f>H237-Conf_Avg!#REF!</f>
        <v>#REF!</v>
      </c>
      <c r="V237" s="3">
        <f>I237-Conf_Avg!$D$11</f>
        <v>62.598425196850393</v>
      </c>
      <c r="W237" s="3">
        <f>J237-Conf_Avg!$F$11</f>
        <v>2039</v>
      </c>
      <c r="X237" s="3">
        <f>K237-Conf_Avg!$G$11</f>
        <v>8.0275590551181111</v>
      </c>
      <c r="Y237" s="3">
        <f>L237-Conf_Avg!$H$11</f>
        <v>8.6</v>
      </c>
      <c r="Z237" s="3">
        <f>M237-Conf_Avg!$I$11</f>
        <v>21</v>
      </c>
      <c r="AA237" s="3">
        <f>N237-Conf_Avg!$K$11</f>
        <v>6</v>
      </c>
      <c r="AB237" s="3">
        <f>O237-Conf_Avg!$M$11</f>
        <v>152.6</v>
      </c>
      <c r="AC237" s="3">
        <f>P237-Conf_Avg!$N$11</f>
        <v>92</v>
      </c>
      <c r="AD237" s="3">
        <f>Q237-Conf_Avg!$O$11</f>
        <v>504</v>
      </c>
      <c r="AE237" s="3">
        <f>R237-Conf_Avg!$Q$11</f>
        <v>5.5</v>
      </c>
      <c r="AF237" s="3">
        <f>S237-Conf_Avg!$R$11</f>
        <v>10</v>
      </c>
    </row>
    <row r="238" spans="1:32" x14ac:dyDescent="0.2">
      <c r="A238">
        <v>2019</v>
      </c>
      <c r="B238" t="s">
        <v>644</v>
      </c>
      <c r="C238" t="s">
        <v>672</v>
      </c>
      <c r="D238" t="s">
        <v>576</v>
      </c>
      <c r="E238" t="s">
        <v>370</v>
      </c>
      <c r="F238">
        <v>14</v>
      </c>
      <c r="G238">
        <v>225</v>
      </c>
      <c r="H238">
        <v>359</v>
      </c>
      <c r="I238" s="6">
        <f t="shared" si="14"/>
        <v>62.674094707520887</v>
      </c>
      <c r="J238">
        <v>2718</v>
      </c>
      <c r="K238" s="3">
        <f t="shared" si="15"/>
        <v>7.5710306406685239</v>
      </c>
      <c r="L238">
        <v>8.4</v>
      </c>
      <c r="M238">
        <v>28</v>
      </c>
      <c r="N238">
        <v>6</v>
      </c>
      <c r="O238" s="4">
        <v>148.69999999999999</v>
      </c>
      <c r="P238">
        <v>104</v>
      </c>
      <c r="Q238">
        <v>440</v>
      </c>
      <c r="R238" s="3">
        <v>4.2</v>
      </c>
      <c r="S238">
        <v>7</v>
      </c>
      <c r="T238" s="3">
        <f>G238-Conf_Avg!$C$11</f>
        <v>225</v>
      </c>
      <c r="U238" s="3" t="e">
        <f>H238-Conf_Avg!#REF!</f>
        <v>#REF!</v>
      </c>
      <c r="V238" s="3">
        <f>I238-Conf_Avg!$D$11</f>
        <v>62.674094707520887</v>
      </c>
      <c r="W238" s="3">
        <f>J238-Conf_Avg!$F$11</f>
        <v>2718</v>
      </c>
      <c r="X238" s="3">
        <f>K238-Conf_Avg!$G$11</f>
        <v>7.5710306406685239</v>
      </c>
      <c r="Y238" s="3">
        <f>L238-Conf_Avg!$H$11</f>
        <v>8.4</v>
      </c>
      <c r="Z238" s="3">
        <f>M238-Conf_Avg!$I$11</f>
        <v>28</v>
      </c>
      <c r="AA238" s="3">
        <f>N238-Conf_Avg!$K$11</f>
        <v>6</v>
      </c>
      <c r="AB238" s="3">
        <f>O238-Conf_Avg!$M$11</f>
        <v>148.69999999999999</v>
      </c>
      <c r="AC238" s="3">
        <f>P238-Conf_Avg!$N$11</f>
        <v>104</v>
      </c>
      <c r="AD238" s="3">
        <f>Q238-Conf_Avg!$O$11</f>
        <v>440</v>
      </c>
      <c r="AE238" s="3">
        <f>R238-Conf_Avg!$Q$11</f>
        <v>4.2</v>
      </c>
      <c r="AF238" s="3">
        <f>S238-Conf_Avg!$R$11</f>
        <v>7</v>
      </c>
    </row>
    <row r="239" spans="1:32" x14ac:dyDescent="0.2">
      <c r="A239">
        <v>2020</v>
      </c>
      <c r="B239" t="s">
        <v>644</v>
      </c>
      <c r="C239" t="s">
        <v>674</v>
      </c>
      <c r="D239" t="s">
        <v>576</v>
      </c>
      <c r="E239" t="s">
        <v>370</v>
      </c>
      <c r="F239">
        <v>12</v>
      </c>
      <c r="G239">
        <v>186</v>
      </c>
      <c r="H239">
        <v>291</v>
      </c>
      <c r="I239" s="6">
        <f t="shared" si="14"/>
        <v>63.917525773195869</v>
      </c>
      <c r="J239">
        <v>2189</v>
      </c>
      <c r="K239" s="3">
        <f t="shared" si="15"/>
        <v>7.5223367697594501</v>
      </c>
      <c r="L239">
        <v>7.2</v>
      </c>
      <c r="M239">
        <v>20</v>
      </c>
      <c r="N239">
        <v>11</v>
      </c>
      <c r="O239" s="4">
        <v>142.19999999999999</v>
      </c>
      <c r="P239">
        <v>90</v>
      </c>
      <c r="Q239">
        <v>312</v>
      </c>
      <c r="R239" s="3">
        <f>Q239/P239</f>
        <v>3.4666666666666668</v>
      </c>
      <c r="S239">
        <v>2</v>
      </c>
      <c r="T239" s="3">
        <f>G239-Conf_Avg!$C$11</f>
        <v>186</v>
      </c>
      <c r="U239" s="3" t="e">
        <f>H239-Conf_Avg!#REF!</f>
        <v>#REF!</v>
      </c>
      <c r="V239" s="3">
        <f>I239-Conf_Avg!$D$11</f>
        <v>63.917525773195869</v>
      </c>
      <c r="W239" s="3">
        <f>J239-Conf_Avg!$F$11</f>
        <v>2189</v>
      </c>
      <c r="X239" s="3">
        <f>K239-Conf_Avg!$G$11</f>
        <v>7.5223367697594501</v>
      </c>
      <c r="Y239" s="3">
        <f>L239-Conf_Avg!$H$11</f>
        <v>7.2</v>
      </c>
      <c r="Z239" s="3">
        <f>M239-Conf_Avg!$I$11</f>
        <v>20</v>
      </c>
      <c r="AA239" s="3">
        <f>N239-Conf_Avg!$K$11</f>
        <v>11</v>
      </c>
      <c r="AB239" s="3">
        <f>O239-Conf_Avg!$M$11</f>
        <v>142.19999999999999</v>
      </c>
      <c r="AC239" s="3">
        <f>P239-Conf_Avg!$N$11</f>
        <v>90</v>
      </c>
      <c r="AD239" s="3">
        <f>Q239-Conf_Avg!$O$11</f>
        <v>312</v>
      </c>
      <c r="AE239" s="3">
        <f>R239-Conf_Avg!$Q$11</f>
        <v>3.4666666666666668</v>
      </c>
      <c r="AF239" s="3">
        <f>S239-Conf_Avg!$R$11</f>
        <v>2</v>
      </c>
    </row>
    <row r="240" spans="1:32" x14ac:dyDescent="0.2">
      <c r="A240">
        <v>2014</v>
      </c>
      <c r="B240" t="s">
        <v>870</v>
      </c>
      <c r="C240" t="s">
        <v>672</v>
      </c>
      <c r="D240" t="s">
        <v>157</v>
      </c>
      <c r="E240" t="s">
        <v>370</v>
      </c>
      <c r="F240">
        <v>13</v>
      </c>
      <c r="G240">
        <v>269</v>
      </c>
      <c r="H240">
        <v>432</v>
      </c>
      <c r="I240" s="6">
        <f t="shared" si="14"/>
        <v>62.268518518518526</v>
      </c>
      <c r="J240">
        <v>3277</v>
      </c>
      <c r="K240" s="3">
        <f t="shared" si="15"/>
        <v>7.5856481481481479</v>
      </c>
      <c r="L240">
        <v>8</v>
      </c>
      <c r="M240">
        <v>24</v>
      </c>
      <c r="N240">
        <v>7</v>
      </c>
      <c r="O240" s="4">
        <v>141.1</v>
      </c>
      <c r="P240">
        <v>211</v>
      </c>
      <c r="Q240">
        <v>779</v>
      </c>
      <c r="R240" s="3">
        <v>3.7</v>
      </c>
      <c r="S240">
        <v>11</v>
      </c>
      <c r="T240" s="3">
        <f>G240-Conf_Avg!$C$11</f>
        <v>269</v>
      </c>
      <c r="U240" s="3" t="e">
        <f>H240-Conf_Avg!#REF!</f>
        <v>#REF!</v>
      </c>
      <c r="V240" s="3">
        <f>I240-Conf_Avg!$D$11</f>
        <v>62.268518518518526</v>
      </c>
      <c r="W240" s="3">
        <f>J240-Conf_Avg!$F$11</f>
        <v>3277</v>
      </c>
      <c r="X240" s="3">
        <f>K240-Conf_Avg!$G$11</f>
        <v>7.5856481481481479</v>
      </c>
      <c r="Y240" s="3">
        <f>L240-Conf_Avg!$H$11</f>
        <v>8</v>
      </c>
      <c r="Z240" s="3">
        <f>M240-Conf_Avg!$I$11</f>
        <v>24</v>
      </c>
      <c r="AA240" s="3">
        <f>N240-Conf_Avg!$K$11</f>
        <v>7</v>
      </c>
      <c r="AB240" s="3">
        <f>O240-Conf_Avg!$M$11</f>
        <v>141.1</v>
      </c>
      <c r="AC240" s="3">
        <f>P240-Conf_Avg!$N$11</f>
        <v>211</v>
      </c>
      <c r="AD240" s="3">
        <f>Q240-Conf_Avg!$O$11</f>
        <v>779</v>
      </c>
      <c r="AE240" s="3">
        <f>R240-Conf_Avg!$Q$11</f>
        <v>3.7</v>
      </c>
      <c r="AF240" s="3">
        <f>S240-Conf_Avg!$R$11</f>
        <v>11</v>
      </c>
    </row>
    <row r="241" spans="1:32" x14ac:dyDescent="0.2">
      <c r="A241">
        <v>2015</v>
      </c>
      <c r="B241" t="s">
        <v>870</v>
      </c>
      <c r="C241" t="s">
        <v>674</v>
      </c>
      <c r="D241" t="s">
        <v>157</v>
      </c>
      <c r="E241" t="s">
        <v>370</v>
      </c>
      <c r="F241">
        <v>10</v>
      </c>
      <c r="G241">
        <v>136</v>
      </c>
      <c r="H241">
        <v>252</v>
      </c>
      <c r="I241" s="6">
        <f t="shared" si="14"/>
        <v>53.968253968253968</v>
      </c>
      <c r="J241">
        <v>1835</v>
      </c>
      <c r="K241" s="3">
        <f t="shared" si="15"/>
        <v>7.2817460317460316</v>
      </c>
      <c r="L241">
        <v>7.2</v>
      </c>
      <c r="M241">
        <v>19</v>
      </c>
      <c r="N241">
        <v>9</v>
      </c>
      <c r="O241" s="4">
        <v>132.9</v>
      </c>
      <c r="P241">
        <v>138</v>
      </c>
      <c r="Q241">
        <v>400</v>
      </c>
      <c r="R241" s="3">
        <v>2.9</v>
      </c>
      <c r="S241">
        <v>5</v>
      </c>
      <c r="T241" s="3">
        <f>G241-Conf_Avg!$C$11</f>
        <v>136</v>
      </c>
      <c r="U241" s="3" t="e">
        <f>H241-Conf_Avg!#REF!</f>
        <v>#REF!</v>
      </c>
      <c r="V241" s="3">
        <f>I241-Conf_Avg!$D$11</f>
        <v>53.968253968253968</v>
      </c>
      <c r="W241" s="3">
        <f>J241-Conf_Avg!$F$11</f>
        <v>1835</v>
      </c>
      <c r="X241" s="3">
        <f>K241-Conf_Avg!$G$11</f>
        <v>7.2817460317460316</v>
      </c>
      <c r="Y241" s="3">
        <f>L241-Conf_Avg!$H$11</f>
        <v>7.2</v>
      </c>
      <c r="Z241" s="3">
        <f>M241-Conf_Avg!$I$11</f>
        <v>19</v>
      </c>
      <c r="AA241" s="3">
        <f>N241-Conf_Avg!$K$11</f>
        <v>9</v>
      </c>
      <c r="AB241" s="3">
        <f>O241-Conf_Avg!$M$11</f>
        <v>132.9</v>
      </c>
      <c r="AC241" s="3">
        <f>P241-Conf_Avg!$N$11</f>
        <v>138</v>
      </c>
      <c r="AD241" s="3">
        <f>Q241-Conf_Avg!$O$11</f>
        <v>400</v>
      </c>
      <c r="AE241" s="3">
        <f>R241-Conf_Avg!$Q$11</f>
        <v>2.9</v>
      </c>
      <c r="AF241" s="3">
        <f>S241-Conf_Avg!$R$11</f>
        <v>5</v>
      </c>
    </row>
    <row r="242" spans="1:32" x14ac:dyDescent="0.2">
      <c r="A242">
        <v>2016</v>
      </c>
      <c r="B242" t="s">
        <v>764</v>
      </c>
      <c r="C242" t="s">
        <v>673</v>
      </c>
      <c r="D242" t="s">
        <v>157</v>
      </c>
      <c r="E242" t="s">
        <v>370</v>
      </c>
      <c r="F242">
        <v>13</v>
      </c>
      <c r="G242">
        <v>197</v>
      </c>
      <c r="H242">
        <v>340</v>
      </c>
      <c r="I242" s="6">
        <f t="shared" si="14"/>
        <v>57.941176470588239</v>
      </c>
      <c r="J242">
        <v>2719</v>
      </c>
      <c r="K242" s="3">
        <f t="shared" si="15"/>
        <v>7.9970588235294118</v>
      </c>
      <c r="L242">
        <v>8.1</v>
      </c>
      <c r="M242">
        <v>19</v>
      </c>
      <c r="N242">
        <v>8</v>
      </c>
      <c r="O242" s="4">
        <v>138.9</v>
      </c>
      <c r="P242">
        <v>79</v>
      </c>
      <c r="Q242">
        <v>131</v>
      </c>
      <c r="R242" s="3">
        <v>1.7</v>
      </c>
      <c r="S242">
        <v>1</v>
      </c>
      <c r="T242" s="3">
        <f>G242-Conf_Avg!$C$11</f>
        <v>197</v>
      </c>
      <c r="U242" s="3" t="e">
        <f>H242-Conf_Avg!#REF!</f>
        <v>#REF!</v>
      </c>
      <c r="V242" s="3">
        <f>I242-Conf_Avg!$D$11</f>
        <v>57.941176470588239</v>
      </c>
      <c r="W242" s="3">
        <f>J242-Conf_Avg!$F$11</f>
        <v>2719</v>
      </c>
      <c r="X242" s="3">
        <f>K242-Conf_Avg!$G$11</f>
        <v>7.9970588235294118</v>
      </c>
      <c r="Y242" s="3">
        <f>L242-Conf_Avg!$H$11</f>
        <v>8.1</v>
      </c>
      <c r="Z242" s="3">
        <f>M242-Conf_Avg!$I$11</f>
        <v>19</v>
      </c>
      <c r="AA242" s="3">
        <f>N242-Conf_Avg!$K$11</f>
        <v>8</v>
      </c>
      <c r="AB242" s="3">
        <f>O242-Conf_Avg!$M$11</f>
        <v>138.9</v>
      </c>
      <c r="AC242" s="3">
        <f>P242-Conf_Avg!$N$11</f>
        <v>79</v>
      </c>
      <c r="AD242" s="3">
        <f>Q242-Conf_Avg!$O$11</f>
        <v>131</v>
      </c>
      <c r="AE242" s="3">
        <f>R242-Conf_Avg!$Q$11</f>
        <v>1.7</v>
      </c>
      <c r="AF242" s="3">
        <f>S242-Conf_Avg!$R$11</f>
        <v>1</v>
      </c>
    </row>
    <row r="243" spans="1:32" x14ac:dyDescent="0.2">
      <c r="A243">
        <v>2017</v>
      </c>
      <c r="B243" t="s">
        <v>764</v>
      </c>
      <c r="C243" t="s">
        <v>672</v>
      </c>
      <c r="D243" t="s">
        <v>157</v>
      </c>
      <c r="E243" t="s">
        <v>370</v>
      </c>
      <c r="F243">
        <v>12</v>
      </c>
      <c r="G243">
        <v>305</v>
      </c>
      <c r="H243">
        <v>487</v>
      </c>
      <c r="I243" s="6">
        <f t="shared" si="14"/>
        <v>62.628336755646821</v>
      </c>
      <c r="J243">
        <v>3967</v>
      </c>
      <c r="K243" s="3">
        <f t="shared" si="15"/>
        <v>8.1457905544147842</v>
      </c>
      <c r="L243">
        <v>8.1999999999999993</v>
      </c>
      <c r="M243">
        <v>37</v>
      </c>
      <c r="N243">
        <v>16</v>
      </c>
      <c r="O243" s="4">
        <v>149.6</v>
      </c>
      <c r="P243">
        <v>132</v>
      </c>
      <c r="Q243">
        <v>415</v>
      </c>
      <c r="R243" s="3">
        <v>3.1</v>
      </c>
      <c r="S243">
        <v>7</v>
      </c>
      <c r="T243" s="3">
        <f>G243-Conf_Avg!$C$11</f>
        <v>305</v>
      </c>
      <c r="U243" s="3" t="e">
        <f>H243-Conf_Avg!#REF!</f>
        <v>#REF!</v>
      </c>
      <c r="V243" s="3">
        <f>I243-Conf_Avg!$D$11</f>
        <v>62.628336755646821</v>
      </c>
      <c r="W243" s="3">
        <f>J243-Conf_Avg!$F$11</f>
        <v>3967</v>
      </c>
      <c r="X243" s="3">
        <f>K243-Conf_Avg!$G$11</f>
        <v>8.1457905544147842</v>
      </c>
      <c r="Y243" s="3">
        <f>L243-Conf_Avg!$H$11</f>
        <v>8.1999999999999993</v>
      </c>
      <c r="Z243" s="3">
        <f>M243-Conf_Avg!$I$11</f>
        <v>37</v>
      </c>
      <c r="AA243" s="3">
        <f>N243-Conf_Avg!$K$11</f>
        <v>16</v>
      </c>
      <c r="AB243" s="3">
        <f>O243-Conf_Avg!$M$11</f>
        <v>149.6</v>
      </c>
      <c r="AC243" s="3">
        <f>P243-Conf_Avg!$N$11</f>
        <v>132</v>
      </c>
      <c r="AD243" s="3">
        <f>Q243-Conf_Avg!$O$11</f>
        <v>415</v>
      </c>
      <c r="AE243" s="3">
        <f>R243-Conf_Avg!$Q$11</f>
        <v>3.1</v>
      </c>
      <c r="AF243" s="3">
        <f>S243-Conf_Avg!$R$11</f>
        <v>7</v>
      </c>
    </row>
    <row r="244" spans="1:32" x14ac:dyDescent="0.2">
      <c r="A244">
        <v>2018</v>
      </c>
      <c r="B244" t="s">
        <v>764</v>
      </c>
      <c r="C244" t="s">
        <v>674</v>
      </c>
      <c r="D244" t="s">
        <v>157</v>
      </c>
      <c r="E244" t="s">
        <v>370</v>
      </c>
      <c r="F244">
        <v>13</v>
      </c>
      <c r="G244">
        <v>286</v>
      </c>
      <c r="H244">
        <v>434</v>
      </c>
      <c r="I244" s="6">
        <f t="shared" si="14"/>
        <v>65.89861751152074</v>
      </c>
      <c r="J244">
        <v>3447</v>
      </c>
      <c r="K244" s="3">
        <f t="shared" si="15"/>
        <v>7.9423963133640552</v>
      </c>
      <c r="L244">
        <v>8.3000000000000007</v>
      </c>
      <c r="M244">
        <v>27</v>
      </c>
      <c r="N244">
        <v>9</v>
      </c>
      <c r="O244" s="4">
        <v>149</v>
      </c>
      <c r="P244">
        <v>133</v>
      </c>
      <c r="Q244">
        <v>411</v>
      </c>
      <c r="R244" s="3">
        <v>3.1</v>
      </c>
      <c r="S244">
        <v>6</v>
      </c>
      <c r="T244" s="3">
        <f>G244-Conf_Avg!$C$11</f>
        <v>286</v>
      </c>
      <c r="U244" s="3" t="e">
        <f>H244-Conf_Avg!#REF!</f>
        <v>#REF!</v>
      </c>
      <c r="V244" s="3">
        <f>I244-Conf_Avg!$D$11</f>
        <v>65.89861751152074</v>
      </c>
      <c r="W244" s="3">
        <f>J244-Conf_Avg!$F$11</f>
        <v>3447</v>
      </c>
      <c r="X244" s="3">
        <f>K244-Conf_Avg!$G$11</f>
        <v>7.9423963133640552</v>
      </c>
      <c r="Y244" s="3">
        <f>L244-Conf_Avg!$H$11</f>
        <v>8.3000000000000007</v>
      </c>
      <c r="Z244" s="3">
        <f>M244-Conf_Avg!$I$11</f>
        <v>27</v>
      </c>
      <c r="AA244" s="3">
        <f>N244-Conf_Avg!$K$11</f>
        <v>9</v>
      </c>
      <c r="AB244" s="3">
        <f>O244-Conf_Avg!$M$11</f>
        <v>149</v>
      </c>
      <c r="AC244" s="3">
        <f>P244-Conf_Avg!$N$11</f>
        <v>133</v>
      </c>
      <c r="AD244" s="3">
        <f>Q244-Conf_Avg!$O$11</f>
        <v>411</v>
      </c>
      <c r="AE244" s="3">
        <f>R244-Conf_Avg!$Q$11</f>
        <v>3.1</v>
      </c>
      <c r="AF244" s="3">
        <f>S244-Conf_Avg!$R$11</f>
        <v>6</v>
      </c>
    </row>
    <row r="245" spans="1:32" x14ac:dyDescent="0.2">
      <c r="A245">
        <v>2019</v>
      </c>
      <c r="B245" t="s">
        <v>605</v>
      </c>
      <c r="C245" t="s">
        <v>675</v>
      </c>
      <c r="D245" t="s">
        <v>157</v>
      </c>
      <c r="E245" t="s">
        <v>370</v>
      </c>
      <c r="F245">
        <v>10</v>
      </c>
      <c r="G245">
        <v>204</v>
      </c>
      <c r="H245">
        <v>310</v>
      </c>
      <c r="I245" s="6">
        <f t="shared" si="14"/>
        <v>65.806451612903231</v>
      </c>
      <c r="J245">
        <v>2946</v>
      </c>
      <c r="K245" s="3">
        <f t="shared" si="15"/>
        <v>9.5032258064516135</v>
      </c>
      <c r="L245">
        <v>9.8000000000000007</v>
      </c>
      <c r="M245">
        <v>27</v>
      </c>
      <c r="N245">
        <v>10</v>
      </c>
      <c r="O245" s="4">
        <v>167.9</v>
      </c>
      <c r="P245">
        <v>79</v>
      </c>
      <c r="Q245">
        <v>46</v>
      </c>
      <c r="R245" s="3">
        <v>0.6</v>
      </c>
      <c r="S245">
        <v>1</v>
      </c>
      <c r="T245" s="3">
        <f>G245-Conf_Avg!$C$11</f>
        <v>204</v>
      </c>
      <c r="U245" s="3" t="e">
        <f>H245-Conf_Avg!#REF!</f>
        <v>#REF!</v>
      </c>
      <c r="V245" s="3">
        <f>I245-Conf_Avg!$D$11</f>
        <v>65.806451612903231</v>
      </c>
      <c r="W245" s="3">
        <f>J245-Conf_Avg!$F$11</f>
        <v>2946</v>
      </c>
      <c r="X245" s="3">
        <f>K245-Conf_Avg!$G$11</f>
        <v>9.5032258064516135</v>
      </c>
      <c r="Y245" s="3">
        <f>L245-Conf_Avg!$H$11</f>
        <v>9.8000000000000007</v>
      </c>
      <c r="Z245" s="3">
        <f>M245-Conf_Avg!$I$11</f>
        <v>27</v>
      </c>
      <c r="AA245" s="3">
        <f>N245-Conf_Avg!$K$11</f>
        <v>10</v>
      </c>
      <c r="AB245" s="3">
        <f>O245-Conf_Avg!$M$11</f>
        <v>167.9</v>
      </c>
      <c r="AC245" s="3">
        <f>P245-Conf_Avg!$N$11</f>
        <v>79</v>
      </c>
      <c r="AD245" s="3">
        <f>Q245-Conf_Avg!$O$11</f>
        <v>46</v>
      </c>
      <c r="AE245" s="3">
        <f>R245-Conf_Avg!$Q$11</f>
        <v>0.6</v>
      </c>
      <c r="AF245" s="3">
        <f>S245-Conf_Avg!$R$11</f>
        <v>1</v>
      </c>
    </row>
    <row r="246" spans="1:32" x14ac:dyDescent="0.2">
      <c r="A246">
        <v>2020</v>
      </c>
      <c r="B246" t="s">
        <v>605</v>
      </c>
      <c r="C246" t="s">
        <v>673</v>
      </c>
      <c r="D246" t="s">
        <v>157</v>
      </c>
      <c r="E246" t="s">
        <v>370</v>
      </c>
      <c r="F246">
        <v>11</v>
      </c>
      <c r="G246">
        <v>116</v>
      </c>
      <c r="H246">
        <v>194</v>
      </c>
      <c r="I246" s="6">
        <f t="shared" si="14"/>
        <v>59.793814432989691</v>
      </c>
      <c r="J246">
        <v>2058</v>
      </c>
      <c r="K246" s="3">
        <f t="shared" si="15"/>
        <v>10.608247422680412</v>
      </c>
      <c r="L246">
        <v>12.1</v>
      </c>
      <c r="M246">
        <v>19</v>
      </c>
      <c r="N246">
        <v>2</v>
      </c>
      <c r="O246" s="4">
        <v>179.2</v>
      </c>
      <c r="P246">
        <v>43</v>
      </c>
      <c r="Q246">
        <v>15</v>
      </c>
      <c r="R246" s="3">
        <f>Q246/P246</f>
        <v>0.34883720930232559</v>
      </c>
      <c r="S246">
        <v>0</v>
      </c>
      <c r="T246" s="3">
        <f>G246-Conf_Avg!$C$11</f>
        <v>116</v>
      </c>
      <c r="U246" s="3" t="e">
        <f>H246-Conf_Avg!#REF!</f>
        <v>#REF!</v>
      </c>
      <c r="V246" s="3">
        <f>I246-Conf_Avg!$D$11</f>
        <v>59.793814432989691</v>
      </c>
      <c r="W246" s="3">
        <f>J246-Conf_Avg!$F$11</f>
        <v>2058</v>
      </c>
      <c r="X246" s="3">
        <f>K246-Conf_Avg!$G$11</f>
        <v>10.608247422680412</v>
      </c>
      <c r="Y246" s="3">
        <f>L246-Conf_Avg!$H$11</f>
        <v>12.1</v>
      </c>
      <c r="Z246" s="3">
        <f>M246-Conf_Avg!$I$11</f>
        <v>19</v>
      </c>
      <c r="AA246" s="3">
        <f>N246-Conf_Avg!$K$11</f>
        <v>2</v>
      </c>
      <c r="AB246" s="3">
        <f>O246-Conf_Avg!$M$11</f>
        <v>179.2</v>
      </c>
      <c r="AC246" s="3">
        <f>P246-Conf_Avg!$N$11</f>
        <v>43</v>
      </c>
      <c r="AD246" s="3">
        <f>Q246-Conf_Avg!$O$11</f>
        <v>15</v>
      </c>
      <c r="AE246" s="3">
        <f>R246-Conf_Avg!$Q$11</f>
        <v>0.34883720930232559</v>
      </c>
      <c r="AF246" s="3">
        <f>S246-Conf_Avg!$R$11</f>
        <v>0</v>
      </c>
    </row>
    <row r="247" spans="1:32" x14ac:dyDescent="0.2">
      <c r="A247">
        <v>2020</v>
      </c>
      <c r="B247" t="s">
        <v>606</v>
      </c>
      <c r="C247" t="s">
        <v>672</v>
      </c>
      <c r="D247" t="s">
        <v>157</v>
      </c>
      <c r="E247" t="s">
        <v>370</v>
      </c>
      <c r="F247">
        <v>11</v>
      </c>
      <c r="G247">
        <v>156</v>
      </c>
      <c r="H247">
        <v>262</v>
      </c>
      <c r="I247" s="6">
        <f t="shared" si="14"/>
        <v>59.541984732824424</v>
      </c>
      <c r="J247">
        <v>1863</v>
      </c>
      <c r="K247" s="3">
        <f t="shared" si="15"/>
        <v>7.1106870229007635</v>
      </c>
      <c r="L247">
        <v>7.5</v>
      </c>
      <c r="M247">
        <v>18</v>
      </c>
      <c r="N247">
        <v>6</v>
      </c>
      <c r="O247" s="4">
        <v>137.4</v>
      </c>
      <c r="P247">
        <v>34</v>
      </c>
      <c r="Q247">
        <v>25</v>
      </c>
      <c r="R247" s="3">
        <f>Q247/P247</f>
        <v>0.73529411764705888</v>
      </c>
      <c r="S247">
        <v>0</v>
      </c>
      <c r="T247" s="3">
        <f>G247-Conf_Avg!$C$11</f>
        <v>156</v>
      </c>
      <c r="U247" s="3" t="e">
        <f>H247-Conf_Avg!#REF!</f>
        <v>#REF!</v>
      </c>
      <c r="V247" s="3">
        <f>I247-Conf_Avg!$D$11</f>
        <v>59.541984732824424</v>
      </c>
      <c r="W247" s="3">
        <f>J247-Conf_Avg!$F$11</f>
        <v>1863</v>
      </c>
      <c r="X247" s="3">
        <f>K247-Conf_Avg!$G$11</f>
        <v>7.1106870229007635</v>
      </c>
      <c r="Y247" s="3">
        <f>L247-Conf_Avg!$H$11</f>
        <v>7.5</v>
      </c>
      <c r="Z247" s="3">
        <f>M247-Conf_Avg!$I$11</f>
        <v>18</v>
      </c>
      <c r="AA247" s="3">
        <f>N247-Conf_Avg!$K$11</f>
        <v>6</v>
      </c>
      <c r="AB247" s="3">
        <f>O247-Conf_Avg!$M$11</f>
        <v>137.4</v>
      </c>
      <c r="AC247" s="3">
        <f>P247-Conf_Avg!$N$11</f>
        <v>34</v>
      </c>
      <c r="AD247" s="3">
        <f>Q247-Conf_Avg!$O$11</f>
        <v>25</v>
      </c>
      <c r="AE247" s="3">
        <f>R247-Conf_Avg!$Q$11</f>
        <v>0.73529411764705888</v>
      </c>
      <c r="AF247" s="3">
        <f>S247-Conf_Avg!$R$11</f>
        <v>0</v>
      </c>
    </row>
    <row r="248" spans="1:32" x14ac:dyDescent="0.2">
      <c r="A248">
        <v>2017</v>
      </c>
      <c r="B248" t="s">
        <v>985</v>
      </c>
      <c r="C248" t="s">
        <v>674</v>
      </c>
      <c r="D248" t="s">
        <v>296</v>
      </c>
      <c r="E248" t="s">
        <v>370</v>
      </c>
      <c r="F248">
        <v>9</v>
      </c>
      <c r="G248">
        <v>100</v>
      </c>
      <c r="H248">
        <v>170</v>
      </c>
      <c r="I248" s="6">
        <f t="shared" si="14"/>
        <v>58.82352941176471</v>
      </c>
      <c r="J248">
        <v>1440</v>
      </c>
      <c r="K248" s="3">
        <f t="shared" si="15"/>
        <v>8.4705882352941178</v>
      </c>
      <c r="L248">
        <v>8.4</v>
      </c>
      <c r="M248">
        <v>11</v>
      </c>
      <c r="N248">
        <v>5</v>
      </c>
      <c r="O248" s="4">
        <v>145.4</v>
      </c>
      <c r="P248">
        <v>39</v>
      </c>
      <c r="Q248">
        <v>83</v>
      </c>
      <c r="R248" s="3">
        <v>2.1</v>
      </c>
      <c r="S248">
        <v>0</v>
      </c>
      <c r="T248" s="3"/>
      <c r="U248" s="3"/>
      <c r="W248" s="3"/>
      <c r="X248" s="3"/>
      <c r="Y248" s="3"/>
    </row>
    <row r="249" spans="1:32" x14ac:dyDescent="0.2">
      <c r="A249">
        <v>2018</v>
      </c>
      <c r="B249" t="s">
        <v>986</v>
      </c>
      <c r="C249" t="s">
        <v>674</v>
      </c>
      <c r="D249" t="s">
        <v>296</v>
      </c>
      <c r="E249" t="s">
        <v>370</v>
      </c>
      <c r="F249">
        <v>9</v>
      </c>
      <c r="G249">
        <v>76</v>
      </c>
      <c r="H249">
        <v>131</v>
      </c>
      <c r="I249" s="6">
        <f t="shared" si="14"/>
        <v>58.015267175572518</v>
      </c>
      <c r="J249">
        <v>1010</v>
      </c>
      <c r="K249" s="3">
        <f t="shared" si="15"/>
        <v>7.7099236641221376</v>
      </c>
      <c r="L249">
        <v>7.9</v>
      </c>
      <c r="M249">
        <v>8</v>
      </c>
      <c r="N249">
        <v>3</v>
      </c>
      <c r="O249" s="4">
        <v>138.4</v>
      </c>
      <c r="P249">
        <v>56</v>
      </c>
      <c r="Q249">
        <v>251</v>
      </c>
      <c r="R249" s="3">
        <v>4.5</v>
      </c>
      <c r="S249">
        <v>1</v>
      </c>
      <c r="T249" s="3"/>
      <c r="U249" s="3"/>
      <c r="W249" s="3"/>
      <c r="X249" s="3"/>
      <c r="Y249" s="3"/>
    </row>
    <row r="250" spans="1:32" x14ac:dyDescent="0.2">
      <c r="A250">
        <v>2019</v>
      </c>
      <c r="B250" t="s">
        <v>713</v>
      </c>
      <c r="C250" t="s">
        <v>673</v>
      </c>
      <c r="D250" t="s">
        <v>296</v>
      </c>
      <c r="E250" t="s">
        <v>370</v>
      </c>
      <c r="F250">
        <v>10</v>
      </c>
      <c r="G250">
        <v>119</v>
      </c>
      <c r="H250">
        <v>187</v>
      </c>
      <c r="I250" s="6">
        <f t="shared" si="14"/>
        <v>63.636363636363633</v>
      </c>
      <c r="J250">
        <v>1421</v>
      </c>
      <c r="K250" s="3">
        <f t="shared" si="15"/>
        <v>7.5989304812834222</v>
      </c>
      <c r="L250">
        <v>7.2</v>
      </c>
      <c r="M250">
        <v>12</v>
      </c>
      <c r="N250">
        <v>7</v>
      </c>
      <c r="O250" s="4">
        <v>141.19999999999999</v>
      </c>
      <c r="P250">
        <v>54</v>
      </c>
      <c r="Q250">
        <v>181</v>
      </c>
      <c r="R250" s="3">
        <v>3.4</v>
      </c>
      <c r="S250">
        <v>2</v>
      </c>
      <c r="T250" s="3">
        <f>G250-Conf_Avg!$C$11</f>
        <v>119</v>
      </c>
      <c r="U250" s="3" t="e">
        <f>H250-Conf_Avg!#REF!</f>
        <v>#REF!</v>
      </c>
      <c r="V250" s="3">
        <f>I250-Conf_Avg!$D$11</f>
        <v>63.636363636363633</v>
      </c>
      <c r="W250" s="3">
        <f>J250-Conf_Avg!$F$11</f>
        <v>1421</v>
      </c>
      <c r="X250" s="3">
        <f>K250-Conf_Avg!$G$11</f>
        <v>7.5989304812834222</v>
      </c>
      <c r="Y250" s="3">
        <f>L250-Conf_Avg!$H$11</f>
        <v>7.2</v>
      </c>
      <c r="Z250" s="3">
        <f>M250-Conf_Avg!$I$11</f>
        <v>12</v>
      </c>
      <c r="AA250" s="3">
        <f>N250-Conf_Avg!$K$11</f>
        <v>7</v>
      </c>
      <c r="AB250" s="3">
        <f>O250-Conf_Avg!$M$11</f>
        <v>141.19999999999999</v>
      </c>
      <c r="AC250" s="3">
        <f>P250-Conf_Avg!$N$11</f>
        <v>54</v>
      </c>
      <c r="AD250" s="3">
        <f>Q250-Conf_Avg!$O$11</f>
        <v>181</v>
      </c>
      <c r="AE250" s="3">
        <f>R250-Conf_Avg!$Q$11</f>
        <v>3.4</v>
      </c>
      <c r="AF250" s="3">
        <f>S250-Conf_Avg!$R$11</f>
        <v>2</v>
      </c>
    </row>
    <row r="251" spans="1:32" x14ac:dyDescent="0.2">
      <c r="A251">
        <v>2020</v>
      </c>
      <c r="B251" t="s">
        <v>634</v>
      </c>
      <c r="C251" t="s">
        <v>675</v>
      </c>
      <c r="D251" t="s">
        <v>296</v>
      </c>
      <c r="E251" t="s">
        <v>370</v>
      </c>
      <c r="F251">
        <v>11</v>
      </c>
      <c r="G251">
        <v>172</v>
      </c>
      <c r="H251">
        <v>250</v>
      </c>
      <c r="I251" s="6">
        <f t="shared" si="14"/>
        <v>68.8</v>
      </c>
      <c r="J251">
        <v>2488</v>
      </c>
      <c r="K251" s="3">
        <f t="shared" si="15"/>
        <v>9.952</v>
      </c>
      <c r="L251">
        <v>11.5</v>
      </c>
      <c r="M251">
        <v>26</v>
      </c>
      <c r="N251">
        <v>3</v>
      </c>
      <c r="O251" s="4">
        <v>184.3</v>
      </c>
      <c r="P251">
        <v>111</v>
      </c>
      <c r="Q251">
        <v>569</v>
      </c>
      <c r="R251" s="3">
        <f>Q251/P251</f>
        <v>5.1261261261261257</v>
      </c>
      <c r="S251">
        <v>7</v>
      </c>
      <c r="T251" s="3">
        <f>G251-Conf_Avg!$C$11</f>
        <v>172</v>
      </c>
      <c r="U251" s="3" t="e">
        <f>H251-Conf_Avg!#REF!</f>
        <v>#REF!</v>
      </c>
      <c r="V251" s="3">
        <f>I251-Conf_Avg!$D$11</f>
        <v>68.8</v>
      </c>
      <c r="W251" s="3">
        <f>J251-Conf_Avg!$F$11</f>
        <v>2488</v>
      </c>
      <c r="X251" s="3">
        <f>K251-Conf_Avg!$G$11</f>
        <v>9.952</v>
      </c>
      <c r="Y251" s="3">
        <f>L251-Conf_Avg!$H$11</f>
        <v>11.5</v>
      </c>
      <c r="Z251" s="3">
        <f>M251-Conf_Avg!$I$11</f>
        <v>26</v>
      </c>
      <c r="AA251" s="3">
        <f>N251-Conf_Avg!$K$11</f>
        <v>3</v>
      </c>
      <c r="AB251" s="3">
        <f>O251-Conf_Avg!$M$11</f>
        <v>184.3</v>
      </c>
      <c r="AC251" s="3">
        <f>P251-Conf_Avg!$N$11</f>
        <v>111</v>
      </c>
      <c r="AD251" s="3">
        <f>Q251-Conf_Avg!$O$11</f>
        <v>569</v>
      </c>
      <c r="AE251" s="3">
        <f>R251-Conf_Avg!$Q$11</f>
        <v>5.1261261261261257</v>
      </c>
      <c r="AF251" s="3">
        <f>S251-Conf_Avg!$R$11</f>
        <v>7</v>
      </c>
    </row>
    <row r="252" spans="1:32" x14ac:dyDescent="0.2">
      <c r="A252">
        <v>2014</v>
      </c>
      <c r="B252" t="s">
        <v>857</v>
      </c>
      <c r="C252" t="s">
        <v>672</v>
      </c>
      <c r="D252" t="s">
        <v>609</v>
      </c>
      <c r="E252" t="s">
        <v>370</v>
      </c>
      <c r="F252">
        <v>12</v>
      </c>
      <c r="G252">
        <v>259</v>
      </c>
      <c r="H252">
        <v>429</v>
      </c>
      <c r="I252" s="6">
        <f t="shared" si="14"/>
        <v>60.372960372960371</v>
      </c>
      <c r="J252">
        <v>3283</v>
      </c>
      <c r="K252" s="3">
        <f t="shared" si="15"/>
        <v>7.6526806526806528</v>
      </c>
      <c r="L252">
        <v>6.9</v>
      </c>
      <c r="M252">
        <v>23</v>
      </c>
      <c r="N252">
        <v>17</v>
      </c>
      <c r="O252" s="4">
        <v>134.4</v>
      </c>
      <c r="P252">
        <v>73</v>
      </c>
      <c r="Q252">
        <v>10</v>
      </c>
      <c r="R252" s="3">
        <v>0.1</v>
      </c>
      <c r="S252">
        <v>2</v>
      </c>
      <c r="T252" s="3">
        <f>G252-Conf_Avg!$C$11</f>
        <v>259</v>
      </c>
      <c r="U252" s="3" t="e">
        <f>H252-Conf_Avg!#REF!</f>
        <v>#REF!</v>
      </c>
      <c r="V252" s="3">
        <f>I252-Conf_Avg!$D$11</f>
        <v>60.372960372960371</v>
      </c>
      <c r="W252" s="3">
        <f>J252-Conf_Avg!$F$11</f>
        <v>3283</v>
      </c>
      <c r="X252" s="3">
        <f>K252-Conf_Avg!$G$11</f>
        <v>7.6526806526806528</v>
      </c>
      <c r="Y252" s="3">
        <f>L252-Conf_Avg!$H$11</f>
        <v>6.9</v>
      </c>
      <c r="Z252" s="3">
        <f>M252-Conf_Avg!$I$11</f>
        <v>23</v>
      </c>
      <c r="AA252" s="3">
        <f>N252-Conf_Avg!$K$11</f>
        <v>17</v>
      </c>
      <c r="AB252" s="3">
        <f>O252-Conf_Avg!$M$11</f>
        <v>134.4</v>
      </c>
      <c r="AC252" s="3">
        <f>P252-Conf_Avg!$N$11</f>
        <v>73</v>
      </c>
      <c r="AD252" s="3">
        <f>Q252-Conf_Avg!$O$11</f>
        <v>10</v>
      </c>
      <c r="AE252" s="3">
        <f>R252-Conf_Avg!$Q$11</f>
        <v>0.1</v>
      </c>
      <c r="AF252" s="3">
        <f>S252-Conf_Avg!$R$11</f>
        <v>2</v>
      </c>
    </row>
    <row r="253" spans="1:32" x14ac:dyDescent="0.2">
      <c r="A253">
        <v>2015</v>
      </c>
      <c r="B253" t="s">
        <v>857</v>
      </c>
      <c r="C253" t="s">
        <v>674</v>
      </c>
      <c r="D253" t="s">
        <v>609</v>
      </c>
      <c r="E253" t="s">
        <v>370</v>
      </c>
      <c r="F253">
        <v>13</v>
      </c>
      <c r="G253">
        <v>307</v>
      </c>
      <c r="H253">
        <v>486</v>
      </c>
      <c r="I253" s="6">
        <f t="shared" si="14"/>
        <v>63.168724279835388</v>
      </c>
      <c r="J253">
        <v>4368</v>
      </c>
      <c r="K253" s="3">
        <f t="shared" si="15"/>
        <v>8.9876543209876552</v>
      </c>
      <c r="L253">
        <v>9</v>
      </c>
      <c r="M253">
        <v>28</v>
      </c>
      <c r="N253">
        <v>12</v>
      </c>
      <c r="O253" s="4">
        <v>152.69999999999999</v>
      </c>
      <c r="P253">
        <v>61</v>
      </c>
      <c r="Q253">
        <v>-95</v>
      </c>
      <c r="R253" s="3">
        <v>-1.6</v>
      </c>
      <c r="S253">
        <v>6</v>
      </c>
      <c r="T253" s="3">
        <f>G253-Conf_Avg!$C$11</f>
        <v>307</v>
      </c>
      <c r="U253" s="3" t="e">
        <f>H253-Conf_Avg!#REF!</f>
        <v>#REF!</v>
      </c>
      <c r="V253" s="3">
        <f>I253-Conf_Avg!$D$11</f>
        <v>63.168724279835388</v>
      </c>
      <c r="W253" s="3">
        <f>J253-Conf_Avg!$F$11</f>
        <v>4368</v>
      </c>
      <c r="X253" s="3">
        <f>K253-Conf_Avg!$G$11</f>
        <v>8.9876543209876552</v>
      </c>
      <c r="Y253" s="3">
        <f>L253-Conf_Avg!$H$11</f>
        <v>9</v>
      </c>
      <c r="Z253" s="3">
        <f>M253-Conf_Avg!$I$11</f>
        <v>28</v>
      </c>
      <c r="AA253" s="3">
        <f>N253-Conf_Avg!$K$11</f>
        <v>12</v>
      </c>
      <c r="AB253" s="3">
        <f>O253-Conf_Avg!$M$11</f>
        <v>152.69999999999999</v>
      </c>
      <c r="AC253" s="3">
        <f>P253-Conf_Avg!$N$11</f>
        <v>61</v>
      </c>
      <c r="AD253" s="3">
        <f>Q253-Conf_Avg!$O$11</f>
        <v>-95</v>
      </c>
      <c r="AE253" s="3">
        <f>R253-Conf_Avg!$Q$11</f>
        <v>-1.6</v>
      </c>
      <c r="AF253" s="3">
        <f>S253-Conf_Avg!$R$11</f>
        <v>6</v>
      </c>
    </row>
    <row r="254" spans="1:32" x14ac:dyDescent="0.2">
      <c r="A254">
        <v>2016</v>
      </c>
      <c r="B254" t="s">
        <v>809</v>
      </c>
      <c r="C254" t="s">
        <v>672</v>
      </c>
      <c r="D254" t="s">
        <v>609</v>
      </c>
      <c r="E254" t="s">
        <v>370</v>
      </c>
      <c r="F254">
        <v>10</v>
      </c>
      <c r="G254">
        <v>207</v>
      </c>
      <c r="H254">
        <v>373</v>
      </c>
      <c r="I254" s="6">
        <f t="shared" si="14"/>
        <v>55.495978552278821</v>
      </c>
      <c r="J254">
        <v>2684</v>
      </c>
      <c r="K254" s="3">
        <f t="shared" si="15"/>
        <v>7.1957104557640754</v>
      </c>
      <c r="L254">
        <v>6.5</v>
      </c>
      <c r="M254">
        <v>16</v>
      </c>
      <c r="N254">
        <v>13</v>
      </c>
      <c r="O254" s="4">
        <v>123.1</v>
      </c>
      <c r="P254">
        <v>27</v>
      </c>
      <c r="Q254">
        <v>-3</v>
      </c>
      <c r="R254" s="3">
        <v>-0.1</v>
      </c>
      <c r="S254">
        <v>2</v>
      </c>
      <c r="T254" s="3">
        <f>G254-Conf_Avg!$C$11</f>
        <v>207</v>
      </c>
      <c r="U254" s="3" t="e">
        <f>H254-Conf_Avg!#REF!</f>
        <v>#REF!</v>
      </c>
      <c r="V254" s="3">
        <f>I254-Conf_Avg!$D$11</f>
        <v>55.495978552278821</v>
      </c>
      <c r="W254" s="3">
        <f>J254-Conf_Avg!$F$11</f>
        <v>2684</v>
      </c>
      <c r="X254" s="3">
        <f>K254-Conf_Avg!$G$11</f>
        <v>7.1957104557640754</v>
      </c>
      <c r="Y254" s="3">
        <f>L254-Conf_Avg!$H$11</f>
        <v>6.5</v>
      </c>
      <c r="Z254" s="3">
        <f>M254-Conf_Avg!$I$11</f>
        <v>16</v>
      </c>
      <c r="AA254" s="3">
        <f>N254-Conf_Avg!$K$11</f>
        <v>13</v>
      </c>
      <c r="AB254" s="3">
        <f>O254-Conf_Avg!$M$11</f>
        <v>123.1</v>
      </c>
      <c r="AC254" s="3">
        <f>P254-Conf_Avg!$N$11</f>
        <v>27</v>
      </c>
      <c r="AD254" s="3">
        <f>Q254-Conf_Avg!$O$11</f>
        <v>-3</v>
      </c>
      <c r="AE254" s="3">
        <f>R254-Conf_Avg!$Q$11</f>
        <v>-0.1</v>
      </c>
      <c r="AF254" s="3">
        <f>S254-Conf_Avg!$R$11</f>
        <v>2</v>
      </c>
    </row>
    <row r="255" spans="1:32" x14ac:dyDescent="0.2">
      <c r="A255">
        <v>2017</v>
      </c>
      <c r="B255" t="s">
        <v>809</v>
      </c>
      <c r="C255" t="s">
        <v>674</v>
      </c>
      <c r="D255" t="s">
        <v>609</v>
      </c>
      <c r="E255" t="s">
        <v>370</v>
      </c>
      <c r="F255">
        <v>12</v>
      </c>
      <c r="G255">
        <v>259</v>
      </c>
      <c r="H255">
        <v>403</v>
      </c>
      <c r="I255" s="6">
        <f t="shared" si="14"/>
        <v>64.267990074441684</v>
      </c>
      <c r="J255">
        <v>3146</v>
      </c>
      <c r="K255" s="3">
        <f t="shared" si="15"/>
        <v>7.806451612903226</v>
      </c>
      <c r="L255">
        <v>7.7</v>
      </c>
      <c r="M255">
        <v>14</v>
      </c>
      <c r="N255">
        <v>7</v>
      </c>
      <c r="O255" s="4">
        <v>137.80000000000001</v>
      </c>
      <c r="P255">
        <v>64</v>
      </c>
      <c r="Q255">
        <v>123</v>
      </c>
      <c r="R255" s="3">
        <v>1.9</v>
      </c>
      <c r="S255">
        <v>1</v>
      </c>
      <c r="T255" s="3">
        <f>G255-Conf_Avg!$C$11</f>
        <v>259</v>
      </c>
      <c r="U255" s="3" t="e">
        <f>H255-Conf_Avg!#REF!</f>
        <v>#REF!</v>
      </c>
      <c r="V255" s="3">
        <f>I255-Conf_Avg!$D$11</f>
        <v>64.267990074441684</v>
      </c>
      <c r="W255" s="3">
        <f>J255-Conf_Avg!$F$11</f>
        <v>3146</v>
      </c>
      <c r="X255" s="3">
        <f>K255-Conf_Avg!$G$11</f>
        <v>7.806451612903226</v>
      </c>
      <c r="Y255" s="3">
        <f>L255-Conf_Avg!$H$11</f>
        <v>7.7</v>
      </c>
      <c r="Z255" s="3">
        <f>M255-Conf_Avg!$I$11</f>
        <v>14</v>
      </c>
      <c r="AA255" s="3">
        <f>N255-Conf_Avg!$K$11</f>
        <v>7</v>
      </c>
      <c r="AB255" s="3">
        <f>O255-Conf_Avg!$M$11</f>
        <v>137.80000000000001</v>
      </c>
      <c r="AC255" s="3">
        <f>P255-Conf_Avg!$N$11</f>
        <v>64</v>
      </c>
      <c r="AD255" s="3">
        <f>Q255-Conf_Avg!$O$11</f>
        <v>123</v>
      </c>
      <c r="AE255" s="3">
        <f>R255-Conf_Avg!$Q$11</f>
        <v>1.9</v>
      </c>
      <c r="AF255" s="3">
        <f>S255-Conf_Avg!$R$11</f>
        <v>1</v>
      </c>
    </row>
    <row r="256" spans="1:32" x14ac:dyDescent="0.2">
      <c r="A256">
        <v>2018</v>
      </c>
      <c r="B256" t="s">
        <v>704</v>
      </c>
      <c r="C256" t="s">
        <v>672</v>
      </c>
      <c r="D256" t="s">
        <v>609</v>
      </c>
      <c r="E256" t="s">
        <v>370</v>
      </c>
      <c r="F256">
        <v>11</v>
      </c>
      <c r="G256">
        <v>174</v>
      </c>
      <c r="H256">
        <v>292</v>
      </c>
      <c r="I256" s="6">
        <f t="shared" si="14"/>
        <v>59.589041095890416</v>
      </c>
      <c r="J256">
        <v>2119</v>
      </c>
      <c r="K256" s="3">
        <f t="shared" si="15"/>
        <v>7.256849315068493</v>
      </c>
      <c r="L256">
        <v>7.3</v>
      </c>
      <c r="M256">
        <v>12</v>
      </c>
      <c r="N256">
        <v>5</v>
      </c>
      <c r="O256" s="4">
        <v>130.69999999999999</v>
      </c>
      <c r="P256">
        <v>159</v>
      </c>
      <c r="Q256">
        <v>625</v>
      </c>
      <c r="R256" s="3">
        <v>3.9</v>
      </c>
      <c r="S256">
        <v>5</v>
      </c>
      <c r="T256" s="3">
        <f>G256-Conf_Avg!$C$11</f>
        <v>174</v>
      </c>
      <c r="U256" s="3" t="e">
        <f>H256-Conf_Avg!#REF!</f>
        <v>#REF!</v>
      </c>
      <c r="V256" s="3">
        <f>I256-Conf_Avg!$D$11</f>
        <v>59.589041095890416</v>
      </c>
      <c r="W256" s="3">
        <f>J256-Conf_Avg!$F$11</f>
        <v>2119</v>
      </c>
      <c r="X256" s="3">
        <f>K256-Conf_Avg!$G$11</f>
        <v>7.256849315068493</v>
      </c>
      <c r="Y256" s="3">
        <f>L256-Conf_Avg!$H$11</f>
        <v>7.3</v>
      </c>
      <c r="Z256" s="3">
        <f>M256-Conf_Avg!$I$11</f>
        <v>12</v>
      </c>
      <c r="AA256" s="3">
        <f>N256-Conf_Avg!$K$11</f>
        <v>5</v>
      </c>
      <c r="AB256" s="3">
        <f>O256-Conf_Avg!$M$11</f>
        <v>130.69999999999999</v>
      </c>
      <c r="AC256" s="3">
        <f>P256-Conf_Avg!$N$11</f>
        <v>159</v>
      </c>
      <c r="AD256" s="3">
        <f>Q256-Conf_Avg!$O$11</f>
        <v>625</v>
      </c>
      <c r="AE256" s="3">
        <f>R256-Conf_Avg!$Q$11</f>
        <v>3.9</v>
      </c>
      <c r="AF256" s="3">
        <f>S256-Conf_Avg!$R$11</f>
        <v>5</v>
      </c>
    </row>
    <row r="257" spans="1:32" x14ac:dyDescent="0.2">
      <c r="A257">
        <v>2019</v>
      </c>
      <c r="B257" t="s">
        <v>704</v>
      </c>
      <c r="C257" t="s">
        <v>674</v>
      </c>
      <c r="D257" t="s">
        <v>609</v>
      </c>
      <c r="E257" t="s">
        <v>370</v>
      </c>
      <c r="F257">
        <v>13</v>
      </c>
      <c r="G257">
        <v>227</v>
      </c>
      <c r="H257">
        <v>355</v>
      </c>
      <c r="I257" s="6">
        <f t="shared" si="14"/>
        <v>63.943661971830991</v>
      </c>
      <c r="J257">
        <v>2447</v>
      </c>
      <c r="K257" s="3">
        <f t="shared" si="15"/>
        <v>6.8929577464788734</v>
      </c>
      <c r="L257">
        <v>7.1</v>
      </c>
      <c r="M257">
        <v>22</v>
      </c>
      <c r="N257">
        <v>8</v>
      </c>
      <c r="O257" s="4">
        <v>137.80000000000001</v>
      </c>
      <c r="P257">
        <v>160</v>
      </c>
      <c r="Q257">
        <v>668</v>
      </c>
      <c r="R257" s="3">
        <v>4.2</v>
      </c>
      <c r="S257">
        <v>6</v>
      </c>
      <c r="T257" s="3">
        <f>G257-Conf_Avg!$C$11</f>
        <v>227</v>
      </c>
      <c r="U257" s="3" t="e">
        <f>H257-Conf_Avg!#REF!</f>
        <v>#REF!</v>
      </c>
      <c r="V257" s="3">
        <f>I257-Conf_Avg!$D$11</f>
        <v>63.943661971830991</v>
      </c>
      <c r="W257" s="3">
        <f>J257-Conf_Avg!$F$11</f>
        <v>2447</v>
      </c>
      <c r="X257" s="3">
        <f>K257-Conf_Avg!$G$11</f>
        <v>6.8929577464788734</v>
      </c>
      <c r="Y257" s="3">
        <f>L257-Conf_Avg!$H$11</f>
        <v>7.1</v>
      </c>
      <c r="Z257" s="3">
        <f>M257-Conf_Avg!$I$11</f>
        <v>22</v>
      </c>
      <c r="AA257" s="3">
        <f>N257-Conf_Avg!$K$11</f>
        <v>8</v>
      </c>
      <c r="AB257" s="3">
        <f>O257-Conf_Avg!$M$11</f>
        <v>137.80000000000001</v>
      </c>
      <c r="AC257" s="3">
        <f>P257-Conf_Avg!$N$11</f>
        <v>160</v>
      </c>
      <c r="AD257" s="3">
        <f>Q257-Conf_Avg!$O$11</f>
        <v>668</v>
      </c>
      <c r="AE257" s="3">
        <f>R257-Conf_Avg!$Q$11</f>
        <v>4.2</v>
      </c>
      <c r="AF257" s="3">
        <f>S257-Conf_Avg!$R$11</f>
        <v>6</v>
      </c>
    </row>
    <row r="258" spans="1:32" x14ac:dyDescent="0.2">
      <c r="A258">
        <v>2020</v>
      </c>
      <c r="B258" t="s">
        <v>661</v>
      </c>
      <c r="C258" t="s">
        <v>675</v>
      </c>
      <c r="D258" t="s">
        <v>609</v>
      </c>
      <c r="E258" t="s">
        <v>370</v>
      </c>
      <c r="F258">
        <v>10</v>
      </c>
      <c r="G258">
        <v>178</v>
      </c>
      <c r="H258">
        <v>304</v>
      </c>
      <c r="I258" s="6">
        <f t="shared" si="14"/>
        <v>58.55263157894737</v>
      </c>
      <c r="J258">
        <v>2278</v>
      </c>
      <c r="K258" s="3">
        <f t="shared" si="15"/>
        <v>7.4934210526315788</v>
      </c>
      <c r="L258">
        <v>7.1</v>
      </c>
      <c r="M258">
        <v>17</v>
      </c>
      <c r="N258">
        <v>10</v>
      </c>
      <c r="O258" s="4">
        <v>133.4</v>
      </c>
      <c r="P258">
        <v>98</v>
      </c>
      <c r="Q258">
        <v>301</v>
      </c>
      <c r="R258" s="3">
        <f>Q258/P258</f>
        <v>3.0714285714285716</v>
      </c>
      <c r="S258">
        <v>7</v>
      </c>
      <c r="T258" s="3">
        <f>G258-Conf_Avg!$C$11</f>
        <v>178</v>
      </c>
      <c r="U258" s="3" t="e">
        <f>H258-Conf_Avg!#REF!</f>
        <v>#REF!</v>
      </c>
      <c r="V258" s="3">
        <f>I258-Conf_Avg!$D$11</f>
        <v>58.55263157894737</v>
      </c>
      <c r="W258" s="3">
        <f>J258-Conf_Avg!$F$11</f>
        <v>2278</v>
      </c>
      <c r="X258" s="3">
        <f>K258-Conf_Avg!$G$11</f>
        <v>7.4934210526315788</v>
      </c>
      <c r="Y258" s="3">
        <f>L258-Conf_Avg!$H$11</f>
        <v>7.1</v>
      </c>
      <c r="Z258" s="3">
        <f>M258-Conf_Avg!$I$11</f>
        <v>17</v>
      </c>
      <c r="AA258" s="3">
        <f>N258-Conf_Avg!$K$11</f>
        <v>10</v>
      </c>
      <c r="AB258" s="3">
        <f>O258-Conf_Avg!$M$11</f>
        <v>133.4</v>
      </c>
      <c r="AC258" s="3">
        <f>P258-Conf_Avg!$N$11</f>
        <v>98</v>
      </c>
      <c r="AD258" s="3">
        <f>Q258-Conf_Avg!$O$11</f>
        <v>301</v>
      </c>
      <c r="AE258" s="3">
        <f>R258-Conf_Avg!$Q$11</f>
        <v>3.0714285714285716</v>
      </c>
      <c r="AF258" s="3">
        <f>S258-Conf_Avg!$R$11</f>
        <v>7</v>
      </c>
    </row>
    <row r="259" spans="1:32" x14ac:dyDescent="0.2">
      <c r="A259">
        <v>2014</v>
      </c>
      <c r="B259" t="s">
        <v>785</v>
      </c>
      <c r="C259" t="s">
        <v>675</v>
      </c>
      <c r="D259" t="s">
        <v>54</v>
      </c>
      <c r="E259" t="s">
        <v>370</v>
      </c>
      <c r="F259">
        <v>11</v>
      </c>
      <c r="G259">
        <v>221</v>
      </c>
      <c r="H259">
        <v>379</v>
      </c>
      <c r="I259" s="6">
        <f t="shared" si="14"/>
        <v>58.311345646437992</v>
      </c>
      <c r="J259">
        <v>2540</v>
      </c>
      <c r="K259" s="3">
        <f t="shared" si="15"/>
        <v>6.7018469656992083</v>
      </c>
      <c r="L259">
        <v>5.0999999999999996</v>
      </c>
      <c r="M259">
        <v>11</v>
      </c>
      <c r="N259">
        <v>18</v>
      </c>
      <c r="O259" s="4">
        <v>114.7</v>
      </c>
      <c r="P259">
        <v>86</v>
      </c>
      <c r="Q259">
        <v>-66</v>
      </c>
      <c r="R259" s="3">
        <v>-0.8</v>
      </c>
      <c r="S259">
        <v>1</v>
      </c>
      <c r="T259" s="3">
        <f>G259-Conf_Avg!$C$11</f>
        <v>221</v>
      </c>
      <c r="U259" s="3" t="e">
        <f>H259-Conf_Avg!#REF!</f>
        <v>#REF!</v>
      </c>
      <c r="V259" s="3">
        <f>I259-Conf_Avg!$D$11</f>
        <v>58.311345646437992</v>
      </c>
      <c r="W259" s="3">
        <f>J259-Conf_Avg!$F$11</f>
        <v>2540</v>
      </c>
      <c r="X259" s="3">
        <f>K259-Conf_Avg!$G$11</f>
        <v>6.7018469656992083</v>
      </c>
      <c r="Y259" s="3">
        <f>L259-Conf_Avg!$H$11</f>
        <v>5.0999999999999996</v>
      </c>
      <c r="Z259" s="3">
        <f>M259-Conf_Avg!$I$11</f>
        <v>11</v>
      </c>
      <c r="AA259" s="3">
        <f>N259-Conf_Avg!$K$11</f>
        <v>18</v>
      </c>
      <c r="AB259" s="3">
        <f>O259-Conf_Avg!$M$11</f>
        <v>114.7</v>
      </c>
      <c r="AC259" s="3">
        <f>P259-Conf_Avg!$N$11</f>
        <v>86</v>
      </c>
      <c r="AD259" s="3">
        <f>Q259-Conf_Avg!$O$11</f>
        <v>-66</v>
      </c>
      <c r="AE259" s="3">
        <f>R259-Conf_Avg!$Q$11</f>
        <v>-0.8</v>
      </c>
      <c r="AF259" s="3">
        <f>S259-Conf_Avg!$R$11</f>
        <v>1</v>
      </c>
    </row>
    <row r="260" spans="1:32" x14ac:dyDescent="0.2">
      <c r="A260">
        <v>2015</v>
      </c>
      <c r="B260" t="s">
        <v>785</v>
      </c>
      <c r="C260" t="s">
        <v>673</v>
      </c>
      <c r="D260" t="s">
        <v>54</v>
      </c>
      <c r="E260" t="s">
        <v>370</v>
      </c>
      <c r="F260">
        <v>11</v>
      </c>
      <c r="G260">
        <v>246</v>
      </c>
      <c r="H260">
        <v>390</v>
      </c>
      <c r="I260" s="6">
        <f t="shared" si="14"/>
        <v>63.076923076923073</v>
      </c>
      <c r="J260">
        <v>2972</v>
      </c>
      <c r="K260" s="3">
        <f t="shared" si="15"/>
        <v>7.6205128205128201</v>
      </c>
      <c r="L260">
        <v>7.2</v>
      </c>
      <c r="M260">
        <v>16</v>
      </c>
      <c r="N260">
        <v>11</v>
      </c>
      <c r="O260" s="4">
        <v>135</v>
      </c>
      <c r="P260">
        <v>91</v>
      </c>
      <c r="Q260">
        <v>234</v>
      </c>
      <c r="R260" s="3">
        <v>2.6</v>
      </c>
      <c r="S260">
        <v>5</v>
      </c>
      <c r="T260" s="3">
        <f>G260-Conf_Avg!$C$11</f>
        <v>246</v>
      </c>
      <c r="U260" s="3" t="e">
        <f>H260-Conf_Avg!#REF!</f>
        <v>#REF!</v>
      </c>
      <c r="V260" s="3">
        <f>I260-Conf_Avg!$D$11</f>
        <v>63.076923076923073</v>
      </c>
      <c r="W260" s="3">
        <f>J260-Conf_Avg!$F$11</f>
        <v>2972</v>
      </c>
      <c r="X260" s="3">
        <f>K260-Conf_Avg!$G$11</f>
        <v>7.6205128205128201</v>
      </c>
      <c r="Y260" s="3">
        <f>L260-Conf_Avg!$H$11</f>
        <v>7.2</v>
      </c>
      <c r="Z260" s="3">
        <f>M260-Conf_Avg!$I$11</f>
        <v>16</v>
      </c>
      <c r="AA260" s="3">
        <f>N260-Conf_Avg!$K$11</f>
        <v>11</v>
      </c>
      <c r="AB260" s="3">
        <f>O260-Conf_Avg!$M$11</f>
        <v>135</v>
      </c>
      <c r="AC260" s="3">
        <f>P260-Conf_Avg!$N$11</f>
        <v>91</v>
      </c>
      <c r="AD260" s="3">
        <f>Q260-Conf_Avg!$O$11</f>
        <v>234</v>
      </c>
      <c r="AE260" s="3">
        <f>R260-Conf_Avg!$Q$11</f>
        <v>2.6</v>
      </c>
      <c r="AF260" s="3">
        <f>S260-Conf_Avg!$R$11</f>
        <v>5</v>
      </c>
    </row>
    <row r="261" spans="1:32" x14ac:dyDescent="0.2">
      <c r="A261">
        <v>2016</v>
      </c>
      <c r="B261" t="s">
        <v>785</v>
      </c>
      <c r="C261" t="s">
        <v>672</v>
      </c>
      <c r="D261" t="s">
        <v>54</v>
      </c>
      <c r="E261" t="s">
        <v>370</v>
      </c>
      <c r="F261">
        <v>13</v>
      </c>
      <c r="G261">
        <v>257</v>
      </c>
      <c r="H261">
        <v>415</v>
      </c>
      <c r="I261" s="6">
        <f t="shared" si="14"/>
        <v>61.927710843373497</v>
      </c>
      <c r="J261">
        <v>3184</v>
      </c>
      <c r="K261" s="3">
        <f t="shared" si="15"/>
        <v>7.6722891566265057</v>
      </c>
      <c r="L261">
        <v>7.5</v>
      </c>
      <c r="M261">
        <v>19</v>
      </c>
      <c r="N261">
        <v>10</v>
      </c>
      <c r="O261" s="4">
        <v>136.69999999999999</v>
      </c>
      <c r="P261">
        <v>88</v>
      </c>
      <c r="Q261">
        <v>167</v>
      </c>
      <c r="R261" s="3">
        <v>1.9</v>
      </c>
      <c r="S261">
        <v>4</v>
      </c>
      <c r="T261" s="3">
        <f>G261-Conf_Avg!$C$11</f>
        <v>257</v>
      </c>
      <c r="U261" s="3" t="e">
        <f>H261-Conf_Avg!#REF!</f>
        <v>#REF!</v>
      </c>
      <c r="V261" s="3">
        <f>I261-Conf_Avg!$D$11</f>
        <v>61.927710843373497</v>
      </c>
      <c r="W261" s="3">
        <f>J261-Conf_Avg!$F$11</f>
        <v>3184</v>
      </c>
      <c r="X261" s="3">
        <f>K261-Conf_Avg!$G$11</f>
        <v>7.6722891566265057</v>
      </c>
      <c r="Y261" s="3">
        <f>L261-Conf_Avg!$H$11</f>
        <v>7.5</v>
      </c>
      <c r="Z261" s="3">
        <f>M261-Conf_Avg!$I$11</f>
        <v>19</v>
      </c>
      <c r="AA261" s="3">
        <f>N261-Conf_Avg!$K$11</f>
        <v>10</v>
      </c>
      <c r="AB261" s="3">
        <f>O261-Conf_Avg!$M$11</f>
        <v>136.69999999999999</v>
      </c>
      <c r="AC261" s="3">
        <f>P261-Conf_Avg!$N$11</f>
        <v>88</v>
      </c>
      <c r="AD261" s="3">
        <f>Q261-Conf_Avg!$O$11</f>
        <v>167</v>
      </c>
      <c r="AE261" s="3">
        <f>R261-Conf_Avg!$Q$11</f>
        <v>1.9</v>
      </c>
      <c r="AF261" s="3">
        <f>S261-Conf_Avg!$R$11</f>
        <v>4</v>
      </c>
    </row>
    <row r="262" spans="1:32" x14ac:dyDescent="0.2">
      <c r="A262">
        <v>2017</v>
      </c>
      <c r="B262" t="s">
        <v>785</v>
      </c>
      <c r="C262" t="s">
        <v>674</v>
      </c>
      <c r="D262" t="s">
        <v>54</v>
      </c>
      <c r="E262" t="s">
        <v>370</v>
      </c>
      <c r="F262">
        <v>9</v>
      </c>
      <c r="G262">
        <v>173</v>
      </c>
      <c r="H262">
        <v>281</v>
      </c>
      <c r="I262" s="6">
        <f t="shared" ref="I262:I293" si="16">G262/H262*100</f>
        <v>61.565836298932389</v>
      </c>
      <c r="J262">
        <v>2056</v>
      </c>
      <c r="K262" s="3">
        <f t="shared" ref="K262:K293" si="17">J262/H262</f>
        <v>7.3167259786476873</v>
      </c>
      <c r="L262">
        <v>7.8</v>
      </c>
      <c r="M262">
        <v>16</v>
      </c>
      <c r="N262">
        <v>4</v>
      </c>
      <c r="O262" s="4">
        <v>139</v>
      </c>
      <c r="P262">
        <v>68</v>
      </c>
      <c r="Q262">
        <v>-26</v>
      </c>
      <c r="R262" s="3">
        <v>-0.4</v>
      </c>
      <c r="S262">
        <v>2</v>
      </c>
      <c r="T262" s="3">
        <f>G262-Conf_Avg!$C$11</f>
        <v>173</v>
      </c>
      <c r="U262" s="3" t="e">
        <f>H262-Conf_Avg!#REF!</f>
        <v>#REF!</v>
      </c>
      <c r="V262" s="3">
        <f>I262-Conf_Avg!$D$11</f>
        <v>61.565836298932389</v>
      </c>
      <c r="W262" s="3">
        <f>J262-Conf_Avg!$F$11</f>
        <v>2056</v>
      </c>
      <c r="X262" s="3">
        <f>K262-Conf_Avg!$G$11</f>
        <v>7.3167259786476873</v>
      </c>
      <c r="Y262" s="3">
        <f>L262-Conf_Avg!$H$11</f>
        <v>7.8</v>
      </c>
      <c r="Z262" s="3">
        <f>M262-Conf_Avg!$I$11</f>
        <v>16</v>
      </c>
      <c r="AA262" s="3">
        <f>N262-Conf_Avg!$K$11</f>
        <v>4</v>
      </c>
      <c r="AB262" s="3">
        <f>O262-Conf_Avg!$M$11</f>
        <v>139</v>
      </c>
      <c r="AC262" s="3">
        <f>P262-Conf_Avg!$N$11</f>
        <v>68</v>
      </c>
      <c r="AD262" s="3">
        <f>Q262-Conf_Avg!$O$11</f>
        <v>-26</v>
      </c>
      <c r="AE262" s="3">
        <f>R262-Conf_Avg!$Q$11</f>
        <v>-0.4</v>
      </c>
      <c r="AF262" s="3">
        <f>S262-Conf_Avg!$R$11</f>
        <v>2</v>
      </c>
    </row>
    <row r="263" spans="1:32" x14ac:dyDescent="0.2">
      <c r="A263">
        <v>2014</v>
      </c>
      <c r="B263" t="s">
        <v>936</v>
      </c>
      <c r="C263" t="s">
        <v>674</v>
      </c>
      <c r="D263" t="s">
        <v>172</v>
      </c>
      <c r="E263" t="s">
        <v>370</v>
      </c>
      <c r="F263">
        <v>13</v>
      </c>
      <c r="G263">
        <v>216</v>
      </c>
      <c r="H263">
        <v>342</v>
      </c>
      <c r="I263" s="6">
        <f t="shared" si="16"/>
        <v>63.157894736842103</v>
      </c>
      <c r="J263">
        <v>2295</v>
      </c>
      <c r="K263" s="3">
        <f t="shared" si="17"/>
        <v>6.7105263157894735</v>
      </c>
      <c r="L263">
        <v>6.3</v>
      </c>
      <c r="M263">
        <v>13</v>
      </c>
      <c r="N263">
        <v>9</v>
      </c>
      <c r="O263" s="4">
        <v>126.8</v>
      </c>
      <c r="P263">
        <v>146</v>
      </c>
      <c r="Q263">
        <v>653</v>
      </c>
      <c r="R263" s="3">
        <v>4.5</v>
      </c>
      <c r="S263">
        <v>3</v>
      </c>
      <c r="T263" s="3">
        <f>G263-Conf_Avg!$C$11</f>
        <v>216</v>
      </c>
      <c r="U263" s="3" t="e">
        <f>H263-Conf_Avg!#REF!</f>
        <v>#REF!</v>
      </c>
      <c r="V263" s="3">
        <f>I263-Conf_Avg!$D$11</f>
        <v>63.157894736842103</v>
      </c>
      <c r="W263" s="3">
        <f>J263-Conf_Avg!$F$11</f>
        <v>2295</v>
      </c>
      <c r="X263" s="3">
        <f>K263-Conf_Avg!$G$11</f>
        <v>6.7105263157894735</v>
      </c>
      <c r="Y263" s="3">
        <f>L263-Conf_Avg!$H$11</f>
        <v>6.3</v>
      </c>
      <c r="Z263" s="3">
        <f>M263-Conf_Avg!$I$11</f>
        <v>13</v>
      </c>
      <c r="AA263" s="3">
        <f>N263-Conf_Avg!$K$11</f>
        <v>9</v>
      </c>
      <c r="AB263" s="3">
        <f>O263-Conf_Avg!$M$11</f>
        <v>126.8</v>
      </c>
      <c r="AC263" s="3">
        <f>P263-Conf_Avg!$N$11</f>
        <v>146</v>
      </c>
      <c r="AD263" s="3">
        <f>Q263-Conf_Avg!$O$11</f>
        <v>653</v>
      </c>
      <c r="AE263" s="3">
        <f>R263-Conf_Avg!$Q$11</f>
        <v>4.5</v>
      </c>
      <c r="AF263" s="3">
        <f>S263-Conf_Avg!$R$11</f>
        <v>3</v>
      </c>
    </row>
    <row r="264" spans="1:32" x14ac:dyDescent="0.2">
      <c r="A264">
        <v>2015</v>
      </c>
      <c r="B264" t="s">
        <v>886</v>
      </c>
      <c r="C264" t="s">
        <v>672</v>
      </c>
      <c r="D264" t="s">
        <v>172</v>
      </c>
      <c r="E264" t="s">
        <v>370</v>
      </c>
      <c r="F264">
        <v>10</v>
      </c>
      <c r="G264">
        <v>123</v>
      </c>
      <c r="H264">
        <v>201</v>
      </c>
      <c r="I264" s="6">
        <f t="shared" si="16"/>
        <v>61.194029850746269</v>
      </c>
      <c r="J264">
        <v>1407</v>
      </c>
      <c r="K264" s="3">
        <f t="shared" si="17"/>
        <v>7</v>
      </c>
      <c r="L264">
        <v>5.9</v>
      </c>
      <c r="M264">
        <v>5</v>
      </c>
      <c r="N264">
        <v>7</v>
      </c>
      <c r="O264" s="4">
        <v>121.2</v>
      </c>
      <c r="P264">
        <v>46</v>
      </c>
      <c r="Q264">
        <v>83</v>
      </c>
      <c r="R264" s="3">
        <v>1.8</v>
      </c>
      <c r="S264">
        <v>2</v>
      </c>
      <c r="T264" s="3">
        <f>G264-Conf_Avg!$C$11</f>
        <v>123</v>
      </c>
      <c r="U264" s="3" t="e">
        <f>H264-Conf_Avg!#REF!</f>
        <v>#REF!</v>
      </c>
      <c r="V264" s="3">
        <f>I264-Conf_Avg!$D$11</f>
        <v>61.194029850746269</v>
      </c>
      <c r="W264" s="3">
        <f>J264-Conf_Avg!$F$11</f>
        <v>1407</v>
      </c>
      <c r="X264" s="3">
        <f>K264-Conf_Avg!$G$11</f>
        <v>7</v>
      </c>
      <c r="Y264" s="3">
        <f>L264-Conf_Avg!$H$11</f>
        <v>5.9</v>
      </c>
      <c r="Z264" s="3">
        <f>M264-Conf_Avg!$I$11</f>
        <v>5</v>
      </c>
      <c r="AA264" s="3">
        <f>N264-Conf_Avg!$K$11</f>
        <v>7</v>
      </c>
      <c r="AB264" s="3">
        <f>O264-Conf_Avg!$M$11</f>
        <v>121.2</v>
      </c>
      <c r="AC264" s="3">
        <f>P264-Conf_Avg!$N$11</f>
        <v>46</v>
      </c>
      <c r="AD264" s="3">
        <f>Q264-Conf_Avg!$O$11</f>
        <v>83</v>
      </c>
      <c r="AE264" s="3">
        <f>R264-Conf_Avg!$Q$11</f>
        <v>1.8</v>
      </c>
      <c r="AF264" s="3">
        <f>S264-Conf_Avg!$R$11</f>
        <v>2</v>
      </c>
    </row>
    <row r="265" spans="1:32" x14ac:dyDescent="0.2">
      <c r="A265">
        <v>2016</v>
      </c>
      <c r="B265" t="s">
        <v>853</v>
      </c>
      <c r="C265" t="s">
        <v>674</v>
      </c>
      <c r="D265" t="s">
        <v>172</v>
      </c>
      <c r="E265" t="s">
        <v>370</v>
      </c>
      <c r="F265">
        <v>13</v>
      </c>
      <c r="G265">
        <v>193</v>
      </c>
      <c r="H265">
        <v>323</v>
      </c>
      <c r="I265" s="6">
        <f t="shared" si="16"/>
        <v>59.752321981424153</v>
      </c>
      <c r="J265">
        <v>2178</v>
      </c>
      <c r="K265" s="3">
        <f t="shared" si="17"/>
        <v>6.7430340557275539</v>
      </c>
      <c r="L265">
        <v>5.6</v>
      </c>
      <c r="M265">
        <v>11</v>
      </c>
      <c r="N265">
        <v>13</v>
      </c>
      <c r="O265" s="4">
        <v>119.6</v>
      </c>
      <c r="P265">
        <v>144</v>
      </c>
      <c r="Q265">
        <v>341</v>
      </c>
      <c r="R265" s="3">
        <v>2.4</v>
      </c>
      <c r="S265">
        <v>9</v>
      </c>
      <c r="T265" s="3">
        <f>G265-Conf_Avg!$C$11</f>
        <v>193</v>
      </c>
      <c r="U265" s="3" t="e">
        <f>H265-Conf_Avg!#REF!</f>
        <v>#REF!</v>
      </c>
      <c r="V265" s="3">
        <f>I265-Conf_Avg!$D$11</f>
        <v>59.752321981424153</v>
      </c>
      <c r="W265" s="3">
        <f>J265-Conf_Avg!$F$11</f>
        <v>2178</v>
      </c>
      <c r="X265" s="3">
        <f>K265-Conf_Avg!$G$11</f>
        <v>6.7430340557275539</v>
      </c>
      <c r="Y265" s="3">
        <f>L265-Conf_Avg!$H$11</f>
        <v>5.6</v>
      </c>
      <c r="Z265" s="3">
        <f>M265-Conf_Avg!$I$11</f>
        <v>11</v>
      </c>
      <c r="AA265" s="3">
        <f>N265-Conf_Avg!$K$11</f>
        <v>13</v>
      </c>
      <c r="AB265" s="3">
        <f>O265-Conf_Avg!$M$11</f>
        <v>119.6</v>
      </c>
      <c r="AC265" s="3">
        <f>P265-Conf_Avg!$N$11</f>
        <v>144</v>
      </c>
      <c r="AD265" s="3">
        <f>Q265-Conf_Avg!$O$11</f>
        <v>341</v>
      </c>
      <c r="AE265" s="3">
        <f>R265-Conf_Avg!$Q$11</f>
        <v>2.4</v>
      </c>
      <c r="AF265" s="3">
        <f>S265-Conf_Avg!$R$11</f>
        <v>9</v>
      </c>
    </row>
    <row r="266" spans="1:32" x14ac:dyDescent="0.2">
      <c r="A266">
        <v>2017</v>
      </c>
      <c r="B266" t="s">
        <v>793</v>
      </c>
      <c r="C266" t="s">
        <v>672</v>
      </c>
      <c r="D266" t="s">
        <v>172</v>
      </c>
      <c r="E266" t="s">
        <v>370</v>
      </c>
      <c r="F266">
        <v>10</v>
      </c>
      <c r="G266">
        <v>122</v>
      </c>
      <c r="H266">
        <v>215</v>
      </c>
      <c r="I266" s="6">
        <f t="shared" si="16"/>
        <v>56.744186046511622</v>
      </c>
      <c r="J266">
        <v>1386</v>
      </c>
      <c r="K266" s="3">
        <f t="shared" si="17"/>
        <v>6.4465116279069772</v>
      </c>
      <c r="L266">
        <v>5.7</v>
      </c>
      <c r="M266">
        <v>10</v>
      </c>
      <c r="N266">
        <v>8</v>
      </c>
      <c r="O266" s="4">
        <v>118.8</v>
      </c>
      <c r="P266">
        <v>71</v>
      </c>
      <c r="Q266">
        <v>347</v>
      </c>
      <c r="R266" s="3">
        <v>4.9000000000000004</v>
      </c>
      <c r="S266">
        <v>5</v>
      </c>
      <c r="T266" s="3">
        <f>G266-Conf_Avg!$C$11</f>
        <v>122</v>
      </c>
      <c r="U266" s="3" t="e">
        <f>H266-Conf_Avg!#REF!</f>
        <v>#REF!</v>
      </c>
      <c r="V266" s="3">
        <f>I266-Conf_Avg!$D$11</f>
        <v>56.744186046511622</v>
      </c>
      <c r="W266" s="3">
        <f>J266-Conf_Avg!$F$11</f>
        <v>1386</v>
      </c>
      <c r="X266" s="3">
        <f>K266-Conf_Avg!$G$11</f>
        <v>6.4465116279069772</v>
      </c>
      <c r="Y266" s="3">
        <f>L266-Conf_Avg!$H$11</f>
        <v>5.7</v>
      </c>
      <c r="Z266" s="3">
        <f>M266-Conf_Avg!$I$11</f>
        <v>10</v>
      </c>
      <c r="AA266" s="3">
        <f>N266-Conf_Avg!$K$11</f>
        <v>8</v>
      </c>
      <c r="AB266" s="3">
        <f>O266-Conf_Avg!$M$11</f>
        <v>118.8</v>
      </c>
      <c r="AC266" s="3">
        <f>P266-Conf_Avg!$N$11</f>
        <v>71</v>
      </c>
      <c r="AD266" s="3">
        <f>Q266-Conf_Avg!$O$11</f>
        <v>347</v>
      </c>
      <c r="AE266" s="3">
        <f>R266-Conf_Avg!$Q$11</f>
        <v>4.9000000000000004</v>
      </c>
      <c r="AF266" s="3">
        <f>S266-Conf_Avg!$R$11</f>
        <v>5</v>
      </c>
    </row>
    <row r="267" spans="1:32" x14ac:dyDescent="0.2">
      <c r="A267">
        <v>2018</v>
      </c>
      <c r="B267" t="s">
        <v>765</v>
      </c>
      <c r="C267" t="s">
        <v>674</v>
      </c>
      <c r="D267" t="s">
        <v>172</v>
      </c>
      <c r="E267" t="s">
        <v>370</v>
      </c>
      <c r="F267">
        <v>14</v>
      </c>
      <c r="G267">
        <v>182</v>
      </c>
      <c r="H267">
        <v>287</v>
      </c>
      <c r="I267" s="6">
        <f t="shared" si="16"/>
        <v>63.414634146341463</v>
      </c>
      <c r="J267">
        <v>2272</v>
      </c>
      <c r="K267" s="3">
        <f t="shared" si="17"/>
        <v>7.9163763066202089</v>
      </c>
      <c r="L267">
        <v>7.4</v>
      </c>
      <c r="M267">
        <v>20</v>
      </c>
      <c r="N267">
        <v>12</v>
      </c>
      <c r="O267" s="4">
        <v>144.5</v>
      </c>
      <c r="P267">
        <v>56</v>
      </c>
      <c r="Q267">
        <v>-15</v>
      </c>
      <c r="R267" s="3">
        <v>-0.3</v>
      </c>
      <c r="S267">
        <v>3</v>
      </c>
      <c r="T267" s="3">
        <f>G267-Conf_Avg!$C$11</f>
        <v>182</v>
      </c>
      <c r="U267" s="3" t="e">
        <f>H267-Conf_Avg!#REF!</f>
        <v>#REF!</v>
      </c>
      <c r="V267" s="3">
        <f>I267-Conf_Avg!$D$11</f>
        <v>63.414634146341463</v>
      </c>
      <c r="W267" s="3">
        <f>J267-Conf_Avg!$F$11</f>
        <v>2272</v>
      </c>
      <c r="X267" s="3">
        <f>K267-Conf_Avg!$G$11</f>
        <v>7.9163763066202089</v>
      </c>
      <c r="Y267" s="3">
        <f>L267-Conf_Avg!$H$11</f>
        <v>7.4</v>
      </c>
      <c r="Z267" s="3">
        <f>M267-Conf_Avg!$I$11</f>
        <v>20</v>
      </c>
      <c r="AA267" s="3">
        <f>N267-Conf_Avg!$K$11</f>
        <v>12</v>
      </c>
      <c r="AB267" s="3">
        <f>O267-Conf_Avg!$M$11</f>
        <v>144.5</v>
      </c>
      <c r="AC267" s="3">
        <f>P267-Conf_Avg!$N$11</f>
        <v>56</v>
      </c>
      <c r="AD267" s="3">
        <f>Q267-Conf_Avg!$O$11</f>
        <v>-15</v>
      </c>
      <c r="AE267" s="3">
        <f>R267-Conf_Avg!$Q$11</f>
        <v>-0.3</v>
      </c>
      <c r="AF267" s="3">
        <f>S267-Conf_Avg!$R$11</f>
        <v>3</v>
      </c>
    </row>
    <row r="268" spans="1:32" x14ac:dyDescent="0.2">
      <c r="A268">
        <v>2019</v>
      </c>
      <c r="B268" t="s">
        <v>659</v>
      </c>
      <c r="C268" t="s">
        <v>672</v>
      </c>
      <c r="D268" t="s">
        <v>172</v>
      </c>
      <c r="E268" t="s">
        <v>370</v>
      </c>
      <c r="F268">
        <v>14</v>
      </c>
      <c r="G268">
        <v>243</v>
      </c>
      <c r="H268">
        <v>378</v>
      </c>
      <c r="I268" s="6">
        <f t="shared" si="16"/>
        <v>64.285714285714292</v>
      </c>
      <c r="J268">
        <v>3050</v>
      </c>
      <c r="K268" s="3">
        <f t="shared" si="17"/>
        <v>8.0687830687830679</v>
      </c>
      <c r="L268">
        <v>9</v>
      </c>
      <c r="M268">
        <v>26</v>
      </c>
      <c r="N268">
        <v>4</v>
      </c>
      <c r="O268" s="4">
        <v>152.6</v>
      </c>
      <c r="P268">
        <v>69</v>
      </c>
      <c r="Q268">
        <v>195</v>
      </c>
      <c r="R268" s="3">
        <v>2.8</v>
      </c>
      <c r="S268">
        <v>3</v>
      </c>
      <c r="T268" s="3">
        <f>G268-Conf_Avg!$C$11</f>
        <v>243</v>
      </c>
      <c r="U268" s="3" t="e">
        <f>H268-Conf_Avg!#REF!</f>
        <v>#REF!</v>
      </c>
      <c r="V268" s="3">
        <f>I268-Conf_Avg!$D$11</f>
        <v>64.285714285714292</v>
      </c>
      <c r="W268" s="3">
        <f>J268-Conf_Avg!$F$11</f>
        <v>3050</v>
      </c>
      <c r="X268" s="3">
        <f>K268-Conf_Avg!$G$11</f>
        <v>8.0687830687830679</v>
      </c>
      <c r="Y268" s="3">
        <f>L268-Conf_Avg!$H$11</f>
        <v>9</v>
      </c>
      <c r="Z268" s="3">
        <f>M268-Conf_Avg!$I$11</f>
        <v>26</v>
      </c>
      <c r="AA268" s="3">
        <f>N268-Conf_Avg!$K$11</f>
        <v>4</v>
      </c>
      <c r="AB268" s="3">
        <f>O268-Conf_Avg!$M$11</f>
        <v>152.6</v>
      </c>
      <c r="AC268" s="3">
        <f>P268-Conf_Avg!$N$11</f>
        <v>69</v>
      </c>
      <c r="AD268" s="3">
        <f>Q268-Conf_Avg!$O$11</f>
        <v>195</v>
      </c>
      <c r="AE268" s="3">
        <f>R268-Conf_Avg!$Q$11</f>
        <v>2.8</v>
      </c>
      <c r="AF268" s="3">
        <f>S268-Conf_Avg!$R$11</f>
        <v>3</v>
      </c>
    </row>
    <row r="269" spans="1:32" x14ac:dyDescent="0.2">
      <c r="A269">
        <v>2020</v>
      </c>
      <c r="B269" t="s">
        <v>659</v>
      </c>
      <c r="C269" t="s">
        <v>674</v>
      </c>
      <c r="D269" t="s">
        <v>172</v>
      </c>
      <c r="E269" t="s">
        <v>370</v>
      </c>
      <c r="F269">
        <v>11</v>
      </c>
      <c r="G269">
        <v>177</v>
      </c>
      <c r="H269">
        <v>297</v>
      </c>
      <c r="I269" s="6">
        <f t="shared" si="16"/>
        <v>59.595959595959592</v>
      </c>
      <c r="J269">
        <v>2274</v>
      </c>
      <c r="K269" s="3">
        <f t="shared" si="17"/>
        <v>7.6565656565656566</v>
      </c>
      <c r="L269">
        <v>7.9</v>
      </c>
      <c r="M269">
        <v>19</v>
      </c>
      <c r="N269">
        <v>7</v>
      </c>
      <c r="O269" s="4">
        <v>140.30000000000001</v>
      </c>
      <c r="P269">
        <v>55</v>
      </c>
      <c r="Q269">
        <v>335</v>
      </c>
      <c r="R269" s="3">
        <f>Q269/P269</f>
        <v>6.0909090909090908</v>
      </c>
      <c r="S269">
        <v>5</v>
      </c>
      <c r="T269" s="3">
        <f>G269-Conf_Avg!$C$11</f>
        <v>177</v>
      </c>
      <c r="U269" s="3" t="e">
        <f>H269-Conf_Avg!#REF!</f>
        <v>#REF!</v>
      </c>
      <c r="V269" s="3">
        <f>I269-Conf_Avg!$D$11</f>
        <v>59.595959595959592</v>
      </c>
      <c r="W269" s="3">
        <f>J269-Conf_Avg!$F$11</f>
        <v>2274</v>
      </c>
      <c r="X269" s="3">
        <f>K269-Conf_Avg!$G$11</f>
        <v>7.6565656565656566</v>
      </c>
      <c r="Y269" s="3">
        <f>L269-Conf_Avg!$H$11</f>
        <v>7.9</v>
      </c>
      <c r="Z269" s="3">
        <f>M269-Conf_Avg!$I$11</f>
        <v>19</v>
      </c>
      <c r="AA269" s="3">
        <f>N269-Conf_Avg!$K$11</f>
        <v>7</v>
      </c>
      <c r="AB269" s="3">
        <f>O269-Conf_Avg!$M$11</f>
        <v>140.30000000000001</v>
      </c>
      <c r="AC269" s="3">
        <f>P269-Conf_Avg!$N$11</f>
        <v>55</v>
      </c>
      <c r="AD269" s="3">
        <f>Q269-Conf_Avg!$O$11</f>
        <v>335</v>
      </c>
      <c r="AE269" s="3">
        <f>R269-Conf_Avg!$Q$11</f>
        <v>6.0909090909090908</v>
      </c>
      <c r="AF269" s="3">
        <f>S269-Conf_Avg!$R$11</f>
        <v>5</v>
      </c>
    </row>
    <row r="270" spans="1:32" x14ac:dyDescent="0.2">
      <c r="A270">
        <v>2014</v>
      </c>
      <c r="B270" t="s">
        <v>911</v>
      </c>
      <c r="C270" t="s">
        <v>674</v>
      </c>
      <c r="D270" t="s">
        <v>595</v>
      </c>
      <c r="E270" t="s">
        <v>370</v>
      </c>
      <c r="F270">
        <v>12</v>
      </c>
      <c r="G270">
        <v>301</v>
      </c>
      <c r="H270">
        <v>501</v>
      </c>
      <c r="I270" s="6">
        <f t="shared" si="16"/>
        <v>60.079840319361274</v>
      </c>
      <c r="J270">
        <v>3181</v>
      </c>
      <c r="K270" s="3">
        <f t="shared" si="17"/>
        <v>6.3493013972055889</v>
      </c>
      <c r="L270">
        <v>6.4</v>
      </c>
      <c r="M270">
        <v>14</v>
      </c>
      <c r="N270">
        <v>6</v>
      </c>
      <c r="O270" s="4">
        <v>120.2</v>
      </c>
      <c r="P270">
        <v>110</v>
      </c>
      <c r="Q270">
        <v>6</v>
      </c>
      <c r="R270" s="3">
        <v>0.1</v>
      </c>
      <c r="S270">
        <v>3</v>
      </c>
      <c r="T270" s="3">
        <f>G270-Conf_Avg!$C$11</f>
        <v>301</v>
      </c>
      <c r="U270" s="3" t="e">
        <f>H270-Conf_Avg!#REF!</f>
        <v>#REF!</v>
      </c>
      <c r="V270" s="3">
        <f>I270-Conf_Avg!$D$11</f>
        <v>60.079840319361274</v>
      </c>
      <c r="W270" s="3">
        <f>J270-Conf_Avg!$F$11</f>
        <v>3181</v>
      </c>
      <c r="X270" s="3">
        <f>K270-Conf_Avg!$G$11</f>
        <v>6.3493013972055889</v>
      </c>
      <c r="Y270" s="3">
        <f>L270-Conf_Avg!$H$11</f>
        <v>6.4</v>
      </c>
      <c r="Z270" s="3">
        <f>M270-Conf_Avg!$I$11</f>
        <v>14</v>
      </c>
      <c r="AA270" s="3">
        <f>N270-Conf_Avg!$K$11</f>
        <v>6</v>
      </c>
      <c r="AB270" s="3">
        <f>O270-Conf_Avg!$M$11</f>
        <v>120.2</v>
      </c>
      <c r="AC270" s="3">
        <f>P270-Conf_Avg!$N$11</f>
        <v>110</v>
      </c>
      <c r="AD270" s="3">
        <f>Q270-Conf_Avg!$O$11</f>
        <v>6</v>
      </c>
      <c r="AE270" s="3">
        <f>R270-Conf_Avg!$Q$11</f>
        <v>0.1</v>
      </c>
      <c r="AF270" s="3">
        <f>S270-Conf_Avg!$R$11</f>
        <v>3</v>
      </c>
    </row>
    <row r="271" spans="1:32" x14ac:dyDescent="0.2">
      <c r="A271">
        <v>2015</v>
      </c>
      <c r="B271" t="s">
        <v>893</v>
      </c>
      <c r="C271" t="s">
        <v>675</v>
      </c>
      <c r="D271" t="s">
        <v>595</v>
      </c>
      <c r="E271" t="s">
        <v>370</v>
      </c>
      <c r="F271">
        <v>10</v>
      </c>
      <c r="G271">
        <v>191</v>
      </c>
      <c r="H271">
        <v>334</v>
      </c>
      <c r="I271" s="6">
        <f t="shared" si="16"/>
        <v>57.185628742514972</v>
      </c>
      <c r="J271">
        <v>2033</v>
      </c>
      <c r="K271" s="3">
        <f t="shared" si="17"/>
        <v>6.0868263473053892</v>
      </c>
      <c r="L271">
        <v>5.6</v>
      </c>
      <c r="M271">
        <v>17</v>
      </c>
      <c r="N271">
        <v>11</v>
      </c>
      <c r="O271" s="4">
        <v>118.5</v>
      </c>
      <c r="P271">
        <v>108</v>
      </c>
      <c r="Q271">
        <v>250</v>
      </c>
      <c r="R271" s="3">
        <v>2.2999999999999998</v>
      </c>
      <c r="S271">
        <v>2</v>
      </c>
      <c r="T271" s="3">
        <f>G271-Conf_Avg!$C$11</f>
        <v>191</v>
      </c>
      <c r="U271" s="3" t="e">
        <f>H271-Conf_Avg!#REF!</f>
        <v>#REF!</v>
      </c>
      <c r="V271" s="3">
        <f>I271-Conf_Avg!$D$11</f>
        <v>57.185628742514972</v>
      </c>
      <c r="W271" s="3">
        <f>J271-Conf_Avg!$F$11</f>
        <v>2033</v>
      </c>
      <c r="X271" s="3">
        <f>K271-Conf_Avg!$G$11</f>
        <v>6.0868263473053892</v>
      </c>
      <c r="Y271" s="3">
        <f>L271-Conf_Avg!$H$11</f>
        <v>5.6</v>
      </c>
      <c r="Z271" s="3">
        <f>M271-Conf_Avg!$I$11</f>
        <v>17</v>
      </c>
      <c r="AA271" s="3">
        <f>N271-Conf_Avg!$K$11</f>
        <v>11</v>
      </c>
      <c r="AB271" s="3">
        <f>O271-Conf_Avg!$M$11</f>
        <v>118.5</v>
      </c>
      <c r="AC271" s="3">
        <f>P271-Conf_Avg!$N$11</f>
        <v>108</v>
      </c>
      <c r="AD271" s="3">
        <f>Q271-Conf_Avg!$O$11</f>
        <v>250</v>
      </c>
      <c r="AE271" s="3">
        <f>R271-Conf_Avg!$Q$11</f>
        <v>2.2999999999999998</v>
      </c>
      <c r="AF271" s="3">
        <f>S271-Conf_Avg!$R$11</f>
        <v>2</v>
      </c>
    </row>
    <row r="272" spans="1:32" x14ac:dyDescent="0.2">
      <c r="A272">
        <v>2016</v>
      </c>
      <c r="B272" t="s">
        <v>893</v>
      </c>
      <c r="C272" t="s">
        <v>673</v>
      </c>
      <c r="D272" t="s">
        <v>595</v>
      </c>
      <c r="E272" t="s">
        <v>370</v>
      </c>
      <c r="F272">
        <v>8</v>
      </c>
      <c r="G272">
        <v>103</v>
      </c>
      <c r="H272">
        <v>179</v>
      </c>
      <c r="I272" s="6">
        <f t="shared" si="16"/>
        <v>57.541899441340782</v>
      </c>
      <c r="J272">
        <v>1237</v>
      </c>
      <c r="K272" s="3">
        <f t="shared" si="17"/>
        <v>6.9106145251396649</v>
      </c>
      <c r="L272">
        <v>6.2</v>
      </c>
      <c r="M272">
        <v>9</v>
      </c>
      <c r="N272">
        <v>7</v>
      </c>
      <c r="O272" s="4">
        <v>124.4</v>
      </c>
      <c r="P272">
        <v>60</v>
      </c>
      <c r="Q272">
        <v>308</v>
      </c>
      <c r="R272" s="3">
        <v>5.0999999999999996</v>
      </c>
      <c r="S272">
        <v>3</v>
      </c>
      <c r="T272" s="3"/>
      <c r="U272" s="3"/>
      <c r="V272" s="3"/>
      <c r="W272" s="3"/>
      <c r="X272" s="3"/>
      <c r="Y272" s="3"/>
      <c r="AB272" s="3"/>
    </row>
    <row r="273" spans="1:32" x14ac:dyDescent="0.2">
      <c r="A273">
        <v>2017</v>
      </c>
      <c r="B273" t="s">
        <v>711</v>
      </c>
      <c r="C273" t="s">
        <v>673</v>
      </c>
      <c r="D273" t="s">
        <v>595</v>
      </c>
      <c r="E273" t="s">
        <v>370</v>
      </c>
      <c r="F273">
        <v>12</v>
      </c>
      <c r="G273">
        <v>211</v>
      </c>
      <c r="H273">
        <v>344</v>
      </c>
      <c r="I273" s="6">
        <f t="shared" si="16"/>
        <v>61.337209302325576</v>
      </c>
      <c r="J273">
        <v>2878</v>
      </c>
      <c r="K273" s="3">
        <f t="shared" si="17"/>
        <v>8.3662790697674421</v>
      </c>
      <c r="L273">
        <v>8.6</v>
      </c>
      <c r="M273">
        <v>17</v>
      </c>
      <c r="N273">
        <v>6</v>
      </c>
      <c r="O273" s="4">
        <v>144.4</v>
      </c>
      <c r="P273">
        <v>137</v>
      </c>
      <c r="Q273">
        <v>573</v>
      </c>
      <c r="R273" s="3">
        <v>4.2</v>
      </c>
      <c r="S273">
        <v>13</v>
      </c>
      <c r="T273" s="3">
        <f>G273-Conf_Avg!$C$11</f>
        <v>211</v>
      </c>
      <c r="U273" s="3" t="e">
        <f>H273-Conf_Avg!#REF!</f>
        <v>#REF!</v>
      </c>
      <c r="V273" s="3">
        <f>I273-Conf_Avg!$D$11</f>
        <v>61.337209302325576</v>
      </c>
      <c r="W273" s="3">
        <f>J273-Conf_Avg!$F$11</f>
        <v>2878</v>
      </c>
      <c r="X273" s="3">
        <f>K273-Conf_Avg!$G$11</f>
        <v>8.3662790697674421</v>
      </c>
      <c r="Y273" s="3">
        <f>L273-Conf_Avg!$H$11</f>
        <v>8.6</v>
      </c>
      <c r="Z273" s="3">
        <f>M273-Conf_Avg!$I$11</f>
        <v>17</v>
      </c>
      <c r="AA273" s="3">
        <f>N273-Conf_Avg!$K$11</f>
        <v>6</v>
      </c>
      <c r="AB273" s="3">
        <f>O273-Conf_Avg!$M$11</f>
        <v>144.4</v>
      </c>
      <c r="AC273" s="3">
        <f>P273-Conf_Avg!$N$11</f>
        <v>137</v>
      </c>
      <c r="AD273" s="3">
        <f>Q273-Conf_Avg!$O$11</f>
        <v>573</v>
      </c>
      <c r="AE273" s="3">
        <f>R273-Conf_Avg!$Q$11</f>
        <v>4.2</v>
      </c>
      <c r="AF273" s="3">
        <f>S273-Conf_Avg!$R$11</f>
        <v>13</v>
      </c>
    </row>
    <row r="274" spans="1:32" x14ac:dyDescent="0.2">
      <c r="A274">
        <v>2018</v>
      </c>
      <c r="B274" t="s">
        <v>711</v>
      </c>
      <c r="C274" t="s">
        <v>672</v>
      </c>
      <c r="D274" t="s">
        <v>595</v>
      </c>
      <c r="E274" t="s">
        <v>370</v>
      </c>
      <c r="F274">
        <v>12</v>
      </c>
      <c r="G274">
        <v>231</v>
      </c>
      <c r="H274">
        <v>374</v>
      </c>
      <c r="I274" s="6">
        <f t="shared" si="16"/>
        <v>61.764705882352942</v>
      </c>
      <c r="J274">
        <v>2869</v>
      </c>
      <c r="K274" s="3">
        <f t="shared" si="17"/>
        <v>7.6711229946524062</v>
      </c>
      <c r="L274">
        <v>7.1</v>
      </c>
      <c r="M274">
        <v>16</v>
      </c>
      <c r="N274">
        <v>12</v>
      </c>
      <c r="O274" s="4">
        <v>133.9</v>
      </c>
      <c r="P274">
        <v>140</v>
      </c>
      <c r="Q274">
        <v>632</v>
      </c>
      <c r="R274" s="3">
        <v>4.5</v>
      </c>
      <c r="S274">
        <v>10</v>
      </c>
      <c r="T274" s="3">
        <f>G274-Conf_Avg!$C$11</f>
        <v>231</v>
      </c>
      <c r="U274" s="3" t="e">
        <f>H274-Conf_Avg!#REF!</f>
        <v>#REF!</v>
      </c>
      <c r="V274" s="3">
        <f>I274-Conf_Avg!$D$11</f>
        <v>61.764705882352942</v>
      </c>
      <c r="W274" s="3">
        <f>J274-Conf_Avg!$F$11</f>
        <v>2869</v>
      </c>
      <c r="X274" s="3">
        <f>K274-Conf_Avg!$G$11</f>
        <v>7.6711229946524062</v>
      </c>
      <c r="Y274" s="3">
        <f>L274-Conf_Avg!$H$11</f>
        <v>7.1</v>
      </c>
      <c r="Z274" s="3">
        <f>M274-Conf_Avg!$I$11</f>
        <v>16</v>
      </c>
      <c r="AA274" s="3">
        <f>N274-Conf_Avg!$K$11</f>
        <v>12</v>
      </c>
      <c r="AB274" s="3">
        <f>O274-Conf_Avg!$M$11</f>
        <v>133.9</v>
      </c>
      <c r="AC274" s="3">
        <f>P274-Conf_Avg!$N$11</f>
        <v>140</v>
      </c>
      <c r="AD274" s="3">
        <f>Q274-Conf_Avg!$O$11</f>
        <v>632</v>
      </c>
      <c r="AE274" s="3">
        <f>R274-Conf_Avg!$Q$11</f>
        <v>4.5</v>
      </c>
      <c r="AF274" s="3">
        <f>S274-Conf_Avg!$R$11</f>
        <v>10</v>
      </c>
    </row>
    <row r="275" spans="1:32" x14ac:dyDescent="0.2">
      <c r="A275">
        <v>2019</v>
      </c>
      <c r="B275" t="s">
        <v>711</v>
      </c>
      <c r="C275" t="s">
        <v>674</v>
      </c>
      <c r="D275" t="s">
        <v>595</v>
      </c>
      <c r="E275" t="s">
        <v>370</v>
      </c>
      <c r="F275">
        <v>12</v>
      </c>
      <c r="G275">
        <v>238</v>
      </c>
      <c r="H275">
        <v>389</v>
      </c>
      <c r="I275" s="6">
        <f t="shared" si="16"/>
        <v>61.182519280205661</v>
      </c>
      <c r="J275">
        <v>2939</v>
      </c>
      <c r="K275" s="3">
        <f t="shared" si="17"/>
        <v>7.5552699228791775</v>
      </c>
      <c r="L275">
        <v>7.5</v>
      </c>
      <c r="M275">
        <v>21</v>
      </c>
      <c r="N275">
        <v>10</v>
      </c>
      <c r="O275" s="4">
        <v>137.30000000000001</v>
      </c>
      <c r="P275">
        <v>140</v>
      </c>
      <c r="Q275">
        <v>794</v>
      </c>
      <c r="R275" s="3">
        <v>5.7</v>
      </c>
      <c r="S275">
        <v>12</v>
      </c>
      <c r="T275" s="3">
        <f>G275-Conf_Avg!$C$11</f>
        <v>238</v>
      </c>
      <c r="U275" s="3" t="e">
        <f>H275-Conf_Avg!#REF!</f>
        <v>#REF!</v>
      </c>
      <c r="V275" s="3">
        <f>I275-Conf_Avg!$D$11</f>
        <v>61.182519280205661</v>
      </c>
      <c r="W275" s="3">
        <f>J275-Conf_Avg!$F$11</f>
        <v>2939</v>
      </c>
      <c r="X275" s="3">
        <f>K275-Conf_Avg!$G$11</f>
        <v>7.5552699228791775</v>
      </c>
      <c r="Y275" s="3">
        <f>L275-Conf_Avg!$H$11</f>
        <v>7.5</v>
      </c>
      <c r="Z275" s="3">
        <f>M275-Conf_Avg!$I$11</f>
        <v>21</v>
      </c>
      <c r="AA275" s="3">
        <f>N275-Conf_Avg!$K$11</f>
        <v>10</v>
      </c>
      <c r="AB275" s="3">
        <f>O275-Conf_Avg!$M$11</f>
        <v>137.30000000000001</v>
      </c>
      <c r="AC275" s="3">
        <f>P275-Conf_Avg!$N$11</f>
        <v>140</v>
      </c>
      <c r="AD275" s="3">
        <f>Q275-Conf_Avg!$O$11</f>
        <v>794</v>
      </c>
      <c r="AE275" s="3">
        <f>R275-Conf_Avg!$Q$11</f>
        <v>5.7</v>
      </c>
      <c r="AF275" s="3">
        <f>S275-Conf_Avg!$R$11</f>
        <v>12</v>
      </c>
    </row>
    <row r="276" spans="1:32" x14ac:dyDescent="0.2">
      <c r="A276">
        <v>2020</v>
      </c>
      <c r="B276" t="s">
        <v>594</v>
      </c>
      <c r="C276" t="s">
        <v>673</v>
      </c>
      <c r="D276" t="s">
        <v>595</v>
      </c>
      <c r="E276" t="s">
        <v>370</v>
      </c>
      <c r="F276">
        <v>8</v>
      </c>
      <c r="G276">
        <v>151</v>
      </c>
      <c r="H276">
        <v>248</v>
      </c>
      <c r="I276" s="6">
        <f t="shared" si="16"/>
        <v>60.887096774193552</v>
      </c>
      <c r="J276">
        <v>1537</v>
      </c>
      <c r="K276" s="3">
        <f t="shared" si="17"/>
        <v>6.19758064516129</v>
      </c>
      <c r="L276">
        <v>5.6</v>
      </c>
      <c r="M276">
        <v>8</v>
      </c>
      <c r="N276">
        <v>7</v>
      </c>
      <c r="O276" s="4">
        <v>117.9</v>
      </c>
      <c r="P276">
        <v>35</v>
      </c>
      <c r="Q276">
        <v>57</v>
      </c>
      <c r="R276" s="3">
        <f>Q276/P276</f>
        <v>1.6285714285714286</v>
      </c>
      <c r="S276">
        <v>0</v>
      </c>
      <c r="T276" s="3">
        <f>G276-Conf_Avg!$C$11</f>
        <v>151</v>
      </c>
      <c r="U276" s="3" t="e">
        <f>H276-Conf_Avg!#REF!</f>
        <v>#REF!</v>
      </c>
      <c r="V276" s="3">
        <f>I276-Conf_Avg!$D$11</f>
        <v>60.887096774193552</v>
      </c>
      <c r="W276" s="3">
        <f>J276-Conf_Avg!$F$11</f>
        <v>1537</v>
      </c>
      <c r="X276" s="3">
        <f>K276-Conf_Avg!$G$11</f>
        <v>6.19758064516129</v>
      </c>
      <c r="Y276" s="3">
        <f>L276-Conf_Avg!$H$11</f>
        <v>5.6</v>
      </c>
      <c r="Z276" s="3">
        <f>M276-Conf_Avg!$I$11</f>
        <v>8</v>
      </c>
      <c r="AA276" s="3">
        <f>N276-Conf_Avg!$K$11</f>
        <v>7</v>
      </c>
      <c r="AB276" s="3">
        <f>O276-Conf_Avg!$M$11</f>
        <v>117.9</v>
      </c>
      <c r="AC276" s="3">
        <f>P276-Conf_Avg!$N$11</f>
        <v>35</v>
      </c>
      <c r="AD276" s="3">
        <f>Q276-Conf_Avg!$O$11</f>
        <v>57</v>
      </c>
      <c r="AE276" s="3">
        <f>R276-Conf_Avg!$Q$11</f>
        <v>1.6285714285714286</v>
      </c>
      <c r="AF276" s="3">
        <f>S276-Conf_Avg!$R$11</f>
        <v>0</v>
      </c>
    </row>
    <row r="277" spans="1:32" x14ac:dyDescent="0.2">
      <c r="A277">
        <v>2014</v>
      </c>
      <c r="B277" t="s">
        <v>815</v>
      </c>
      <c r="C277" t="s">
        <v>673</v>
      </c>
      <c r="D277" t="s">
        <v>604</v>
      </c>
      <c r="E277" t="s">
        <v>370</v>
      </c>
      <c r="F277">
        <v>12</v>
      </c>
      <c r="G277">
        <v>268</v>
      </c>
      <c r="H277">
        <v>436</v>
      </c>
      <c r="I277" s="6">
        <f t="shared" si="16"/>
        <v>61.467889908256879</v>
      </c>
      <c r="J277">
        <v>2779</v>
      </c>
      <c r="K277" s="3">
        <f t="shared" si="17"/>
        <v>6.3738532110091741</v>
      </c>
      <c r="L277">
        <v>4.9000000000000004</v>
      </c>
      <c r="M277">
        <v>19</v>
      </c>
      <c r="N277">
        <v>23</v>
      </c>
      <c r="O277" s="4">
        <v>118.8</v>
      </c>
      <c r="P277">
        <v>69</v>
      </c>
      <c r="Q277">
        <v>200</v>
      </c>
      <c r="R277" s="3">
        <v>2.9</v>
      </c>
      <c r="S277">
        <v>2</v>
      </c>
      <c r="T277" s="3">
        <f>G277-Conf_Avg!$C$11</f>
        <v>268</v>
      </c>
      <c r="U277" s="3" t="e">
        <f>H277-Conf_Avg!#REF!</f>
        <v>#REF!</v>
      </c>
      <c r="V277" s="3">
        <f>I277-Conf_Avg!$D$11</f>
        <v>61.467889908256879</v>
      </c>
      <c r="W277" s="3">
        <f>J277-Conf_Avg!$F$11</f>
        <v>2779</v>
      </c>
      <c r="X277" s="3">
        <f>K277-Conf_Avg!$G$11</f>
        <v>6.3738532110091741</v>
      </c>
      <c r="Y277" s="3">
        <f>L277-Conf_Avg!$H$11</f>
        <v>4.9000000000000004</v>
      </c>
      <c r="Z277" s="3">
        <f>M277-Conf_Avg!$I$11</f>
        <v>19</v>
      </c>
      <c r="AA277" s="3">
        <f>N277-Conf_Avg!$K$11</f>
        <v>23</v>
      </c>
      <c r="AB277" s="3">
        <f>O277-Conf_Avg!$M$11</f>
        <v>118.8</v>
      </c>
      <c r="AC277" s="3">
        <f>P277-Conf_Avg!$N$11</f>
        <v>69</v>
      </c>
      <c r="AD277" s="3">
        <f>Q277-Conf_Avg!$O$11</f>
        <v>200</v>
      </c>
      <c r="AE277" s="3">
        <f>R277-Conf_Avg!$Q$11</f>
        <v>2.9</v>
      </c>
      <c r="AF277" s="3">
        <f>S277-Conf_Avg!$R$11</f>
        <v>2</v>
      </c>
    </row>
    <row r="278" spans="1:32" x14ac:dyDescent="0.2">
      <c r="A278">
        <v>2015</v>
      </c>
      <c r="B278" t="s">
        <v>987</v>
      </c>
      <c r="C278" t="s">
        <v>673</v>
      </c>
      <c r="D278" t="s">
        <v>604</v>
      </c>
      <c r="E278" t="s">
        <v>370</v>
      </c>
      <c r="F278">
        <v>8</v>
      </c>
      <c r="G278">
        <v>124</v>
      </c>
      <c r="H278">
        <v>213</v>
      </c>
      <c r="I278" s="6">
        <f t="shared" si="16"/>
        <v>58.215962441314552</v>
      </c>
      <c r="J278">
        <v>1531</v>
      </c>
      <c r="K278" s="3">
        <f t="shared" si="17"/>
        <v>7.187793427230047</v>
      </c>
      <c r="L278">
        <v>7</v>
      </c>
      <c r="M278">
        <v>16</v>
      </c>
      <c r="N278">
        <v>8</v>
      </c>
      <c r="O278" s="4">
        <v>131.19999999999999</v>
      </c>
      <c r="P278">
        <v>75</v>
      </c>
      <c r="Q278">
        <v>197</v>
      </c>
      <c r="R278" s="3">
        <v>2.6</v>
      </c>
      <c r="S278">
        <v>0</v>
      </c>
      <c r="T278" s="3"/>
      <c r="U278" s="3"/>
      <c r="V278" s="3"/>
      <c r="W278" s="3"/>
      <c r="X278" s="3"/>
      <c r="Y278" s="3"/>
      <c r="AB278" s="3"/>
    </row>
    <row r="279" spans="1:32" x14ac:dyDescent="0.2">
      <c r="A279">
        <v>2016</v>
      </c>
      <c r="B279" t="s">
        <v>815</v>
      </c>
      <c r="C279" t="s">
        <v>674</v>
      </c>
      <c r="D279" t="s">
        <v>604</v>
      </c>
      <c r="E279" t="s">
        <v>370</v>
      </c>
      <c r="F279">
        <v>11</v>
      </c>
      <c r="G279">
        <v>224</v>
      </c>
      <c r="H279">
        <v>404</v>
      </c>
      <c r="I279" s="6">
        <f t="shared" si="16"/>
        <v>55.445544554455452</v>
      </c>
      <c r="J279">
        <v>2603</v>
      </c>
      <c r="K279" s="3">
        <f t="shared" si="17"/>
        <v>6.4430693069306928</v>
      </c>
      <c r="L279">
        <v>5.9</v>
      </c>
      <c r="M279">
        <v>16</v>
      </c>
      <c r="N279">
        <v>12</v>
      </c>
      <c r="O279" s="4">
        <v>116.7</v>
      </c>
      <c r="P279">
        <v>124</v>
      </c>
      <c r="Q279">
        <v>333</v>
      </c>
      <c r="R279" s="3">
        <v>2.7</v>
      </c>
      <c r="S279">
        <v>4</v>
      </c>
      <c r="T279" s="3">
        <f>G279-Conf_Avg!$C$11</f>
        <v>224</v>
      </c>
      <c r="U279" s="3" t="e">
        <f>H279-Conf_Avg!#REF!</f>
        <v>#REF!</v>
      </c>
      <c r="V279" s="3">
        <f>I279-Conf_Avg!$D$11</f>
        <v>55.445544554455452</v>
      </c>
      <c r="W279" s="3">
        <f>J279-Conf_Avg!$F$11</f>
        <v>2603</v>
      </c>
      <c r="X279" s="3">
        <f>K279-Conf_Avg!$G$11</f>
        <v>6.4430693069306928</v>
      </c>
      <c r="Y279" s="3">
        <f>L279-Conf_Avg!$H$11</f>
        <v>5.9</v>
      </c>
      <c r="Z279" s="3">
        <f>M279-Conf_Avg!$I$11</f>
        <v>16</v>
      </c>
      <c r="AA279" s="3">
        <f>N279-Conf_Avg!$K$11</f>
        <v>12</v>
      </c>
      <c r="AB279" s="3">
        <f>O279-Conf_Avg!$M$11</f>
        <v>116.7</v>
      </c>
      <c r="AC279" s="3">
        <f>P279-Conf_Avg!$N$11</f>
        <v>124</v>
      </c>
      <c r="AD279" s="3">
        <f>Q279-Conf_Avg!$O$11</f>
        <v>333</v>
      </c>
      <c r="AE279" s="3">
        <f>R279-Conf_Avg!$Q$11</f>
        <v>2.7</v>
      </c>
      <c r="AF279" s="3">
        <f>S279-Conf_Avg!$R$11</f>
        <v>4</v>
      </c>
    </row>
    <row r="280" spans="1:32" x14ac:dyDescent="0.2">
      <c r="A280">
        <v>2017</v>
      </c>
      <c r="B280" t="s">
        <v>815</v>
      </c>
      <c r="C280" t="s">
        <v>674</v>
      </c>
      <c r="D280" t="s">
        <v>604</v>
      </c>
      <c r="E280" t="s">
        <v>370</v>
      </c>
      <c r="F280">
        <v>12</v>
      </c>
      <c r="G280">
        <v>348</v>
      </c>
      <c r="H280">
        <v>566</v>
      </c>
      <c r="I280" s="6">
        <f t="shared" si="16"/>
        <v>61.484098939929332</v>
      </c>
      <c r="J280">
        <v>4016</v>
      </c>
      <c r="K280" s="3">
        <f t="shared" si="17"/>
        <v>7.0954063604240281</v>
      </c>
      <c r="L280">
        <v>6.6</v>
      </c>
      <c r="M280">
        <v>27</v>
      </c>
      <c r="N280">
        <v>18</v>
      </c>
      <c r="O280" s="4">
        <v>130.5</v>
      </c>
      <c r="P280">
        <v>76</v>
      </c>
      <c r="Q280">
        <v>20</v>
      </c>
      <c r="R280" s="3">
        <v>0.3</v>
      </c>
      <c r="S280">
        <v>7</v>
      </c>
      <c r="T280" s="3">
        <f>G280-Conf_Avg!$C$11</f>
        <v>348</v>
      </c>
      <c r="U280" s="3" t="e">
        <f>H280-Conf_Avg!#REF!</f>
        <v>#REF!</v>
      </c>
      <c r="V280" s="3">
        <f>I280-Conf_Avg!$D$11</f>
        <v>61.484098939929332</v>
      </c>
      <c r="W280" s="3">
        <f>J280-Conf_Avg!$F$11</f>
        <v>4016</v>
      </c>
      <c r="X280" s="3">
        <f>K280-Conf_Avg!$G$11</f>
        <v>7.0954063604240281</v>
      </c>
      <c r="Y280" s="3">
        <f>L280-Conf_Avg!$H$11</f>
        <v>6.6</v>
      </c>
      <c r="Z280" s="3">
        <f>M280-Conf_Avg!$I$11</f>
        <v>27</v>
      </c>
      <c r="AA280" s="3">
        <f>N280-Conf_Avg!$K$11</f>
        <v>18</v>
      </c>
      <c r="AB280" s="3">
        <f>O280-Conf_Avg!$M$11</f>
        <v>130.5</v>
      </c>
      <c r="AC280" s="3">
        <f>P280-Conf_Avg!$N$11</f>
        <v>76</v>
      </c>
      <c r="AD280" s="3">
        <f>Q280-Conf_Avg!$O$11</f>
        <v>20</v>
      </c>
      <c r="AE280" s="3">
        <f>R280-Conf_Avg!$Q$11</f>
        <v>0.3</v>
      </c>
      <c r="AF280" s="3">
        <f>S280-Conf_Avg!$R$11</f>
        <v>7</v>
      </c>
    </row>
    <row r="281" spans="1:32" x14ac:dyDescent="0.2">
      <c r="A281">
        <v>2014</v>
      </c>
      <c r="B281" t="s">
        <v>943</v>
      </c>
      <c r="C281" t="s">
        <v>674</v>
      </c>
      <c r="D281" t="s">
        <v>465</v>
      </c>
      <c r="E281" t="s">
        <v>370</v>
      </c>
      <c r="F281">
        <v>11</v>
      </c>
      <c r="G281">
        <v>160</v>
      </c>
      <c r="H281">
        <v>307</v>
      </c>
      <c r="I281" s="6">
        <f t="shared" si="16"/>
        <v>52.11726384364821</v>
      </c>
      <c r="J281">
        <v>1927</v>
      </c>
      <c r="K281" s="3">
        <f t="shared" si="17"/>
        <v>6.2768729641693808</v>
      </c>
      <c r="L281">
        <v>6.1</v>
      </c>
      <c r="M281">
        <v>15</v>
      </c>
      <c r="N281">
        <v>8</v>
      </c>
      <c r="O281" s="4">
        <v>115.8</v>
      </c>
      <c r="P281">
        <v>101</v>
      </c>
      <c r="Q281">
        <v>297</v>
      </c>
      <c r="R281" s="3">
        <v>2.9</v>
      </c>
      <c r="S281">
        <v>4</v>
      </c>
      <c r="T281" s="3">
        <f>G281-Conf_Avg!$C$11</f>
        <v>160</v>
      </c>
      <c r="U281" s="3" t="e">
        <f>H281-Conf_Avg!#REF!</f>
        <v>#REF!</v>
      </c>
      <c r="V281" s="3">
        <f>I281-Conf_Avg!$D$11</f>
        <v>52.11726384364821</v>
      </c>
      <c r="W281" s="3">
        <f>J281-Conf_Avg!$F$11</f>
        <v>1927</v>
      </c>
      <c r="X281" s="3">
        <f>K281-Conf_Avg!$G$11</f>
        <v>6.2768729641693808</v>
      </c>
      <c r="Y281" s="3">
        <f>L281-Conf_Avg!$H$11</f>
        <v>6.1</v>
      </c>
      <c r="Z281" s="3">
        <f>M281-Conf_Avg!$I$11</f>
        <v>15</v>
      </c>
      <c r="AA281" s="3">
        <f>N281-Conf_Avg!$K$11</f>
        <v>8</v>
      </c>
      <c r="AB281" s="3">
        <f>O281-Conf_Avg!$M$11</f>
        <v>115.8</v>
      </c>
      <c r="AC281" s="3">
        <f>P281-Conf_Avg!$N$11</f>
        <v>101</v>
      </c>
      <c r="AD281" s="3">
        <f>Q281-Conf_Avg!$O$11</f>
        <v>297</v>
      </c>
      <c r="AE281" s="3">
        <f>R281-Conf_Avg!$Q$11</f>
        <v>2.9</v>
      </c>
      <c r="AF281" s="3">
        <f>S281-Conf_Avg!$R$11</f>
        <v>4</v>
      </c>
    </row>
    <row r="282" spans="1:32" x14ac:dyDescent="0.2">
      <c r="A282">
        <v>2015</v>
      </c>
      <c r="B282" t="s">
        <v>885</v>
      </c>
      <c r="C282" t="s">
        <v>674</v>
      </c>
      <c r="D282" t="s">
        <v>465</v>
      </c>
      <c r="E282" t="s">
        <v>370</v>
      </c>
      <c r="F282">
        <v>12</v>
      </c>
      <c r="G282">
        <v>171</v>
      </c>
      <c r="H282">
        <v>324</v>
      </c>
      <c r="I282" s="6">
        <f t="shared" si="16"/>
        <v>52.777777777777779</v>
      </c>
      <c r="J282">
        <v>2272</v>
      </c>
      <c r="K282" s="3">
        <f t="shared" si="17"/>
        <v>7.0123456790123457</v>
      </c>
      <c r="L282">
        <v>5.7</v>
      </c>
      <c r="M282">
        <v>13</v>
      </c>
      <c r="N282">
        <v>15</v>
      </c>
      <c r="O282" s="4">
        <v>115.7</v>
      </c>
      <c r="P282">
        <v>84</v>
      </c>
      <c r="Q282">
        <v>95</v>
      </c>
      <c r="R282" s="3">
        <v>1.1000000000000001</v>
      </c>
      <c r="S282">
        <v>3</v>
      </c>
      <c r="T282" s="3">
        <f>G282-Conf_Avg!$C$11</f>
        <v>171</v>
      </c>
      <c r="U282" s="3" t="e">
        <f>H282-Conf_Avg!#REF!</f>
        <v>#REF!</v>
      </c>
      <c r="V282" s="3">
        <f>I282-Conf_Avg!$D$11</f>
        <v>52.777777777777779</v>
      </c>
      <c r="W282" s="3">
        <f>J282-Conf_Avg!$F$11</f>
        <v>2272</v>
      </c>
      <c r="X282" s="3">
        <f>K282-Conf_Avg!$G$11</f>
        <v>7.0123456790123457</v>
      </c>
      <c r="Y282" s="3">
        <f>L282-Conf_Avg!$H$11</f>
        <v>5.7</v>
      </c>
      <c r="Z282" s="3">
        <f>M282-Conf_Avg!$I$11</f>
        <v>13</v>
      </c>
      <c r="AA282" s="3">
        <f>N282-Conf_Avg!$K$11</f>
        <v>15</v>
      </c>
      <c r="AB282" s="3">
        <f>O282-Conf_Avg!$M$11</f>
        <v>115.7</v>
      </c>
      <c r="AC282" s="3">
        <f>P282-Conf_Avg!$N$11</f>
        <v>84</v>
      </c>
      <c r="AD282" s="3">
        <f>Q282-Conf_Avg!$O$11</f>
        <v>95</v>
      </c>
      <c r="AE282" s="3">
        <f>R282-Conf_Avg!$Q$11</f>
        <v>1.1000000000000001</v>
      </c>
      <c r="AF282" s="3">
        <f>S282-Conf_Avg!$R$11</f>
        <v>3</v>
      </c>
    </row>
    <row r="283" spans="1:32" x14ac:dyDescent="0.2">
      <c r="A283">
        <v>2016</v>
      </c>
      <c r="B283" t="s">
        <v>842</v>
      </c>
      <c r="C283" t="s">
        <v>673</v>
      </c>
      <c r="D283" t="s">
        <v>465</v>
      </c>
      <c r="E283" t="s">
        <v>370</v>
      </c>
      <c r="F283">
        <v>11</v>
      </c>
      <c r="G283">
        <v>198</v>
      </c>
      <c r="H283">
        <v>348</v>
      </c>
      <c r="I283" s="6">
        <f t="shared" si="16"/>
        <v>56.896551724137936</v>
      </c>
      <c r="J283">
        <v>2706</v>
      </c>
      <c r="K283" s="3">
        <f t="shared" si="17"/>
        <v>7.7758620689655169</v>
      </c>
      <c r="L283">
        <v>6.9</v>
      </c>
      <c r="M283">
        <v>11</v>
      </c>
      <c r="N283">
        <v>12</v>
      </c>
      <c r="O283" s="4">
        <v>125.7</v>
      </c>
      <c r="P283">
        <v>91</v>
      </c>
      <c r="Q283">
        <v>245</v>
      </c>
      <c r="R283" s="3">
        <v>2.7</v>
      </c>
      <c r="S283">
        <v>3</v>
      </c>
      <c r="T283" s="3">
        <f>G283-Conf_Avg!$C$11</f>
        <v>198</v>
      </c>
      <c r="U283" s="3" t="e">
        <f>H283-Conf_Avg!#REF!</f>
        <v>#REF!</v>
      </c>
      <c r="V283" s="3">
        <f>I283-Conf_Avg!$D$11</f>
        <v>56.896551724137936</v>
      </c>
      <c r="W283" s="3">
        <f>J283-Conf_Avg!$F$11</f>
        <v>2706</v>
      </c>
      <c r="X283" s="3">
        <f>K283-Conf_Avg!$G$11</f>
        <v>7.7758620689655169</v>
      </c>
      <c r="Y283" s="3">
        <f>L283-Conf_Avg!$H$11</f>
        <v>6.9</v>
      </c>
      <c r="Z283" s="3">
        <f>M283-Conf_Avg!$I$11</f>
        <v>11</v>
      </c>
      <c r="AA283" s="3">
        <f>N283-Conf_Avg!$K$11</f>
        <v>12</v>
      </c>
      <c r="AB283" s="3">
        <f>O283-Conf_Avg!$M$11</f>
        <v>125.7</v>
      </c>
      <c r="AC283" s="3">
        <f>P283-Conf_Avg!$N$11</f>
        <v>91</v>
      </c>
      <c r="AD283" s="3">
        <f>Q283-Conf_Avg!$O$11</f>
        <v>245</v>
      </c>
      <c r="AE283" s="3">
        <f>R283-Conf_Avg!$Q$11</f>
        <v>2.7</v>
      </c>
      <c r="AF283" s="3">
        <f>S283-Conf_Avg!$R$11</f>
        <v>3</v>
      </c>
    </row>
    <row r="284" spans="1:32" x14ac:dyDescent="0.2">
      <c r="A284">
        <v>2017</v>
      </c>
      <c r="B284" t="s">
        <v>989</v>
      </c>
      <c r="C284" t="s">
        <v>672</v>
      </c>
      <c r="D284" t="s">
        <v>465</v>
      </c>
      <c r="E284" t="s">
        <v>370</v>
      </c>
      <c r="F284">
        <v>8</v>
      </c>
      <c r="G284">
        <v>122</v>
      </c>
      <c r="H284">
        <v>232</v>
      </c>
      <c r="I284" s="6">
        <f t="shared" si="16"/>
        <v>52.586206896551722</v>
      </c>
      <c r="J284">
        <v>1490</v>
      </c>
      <c r="K284" s="3">
        <f t="shared" si="17"/>
        <v>6.4224137931034484</v>
      </c>
      <c r="L284">
        <v>5.7</v>
      </c>
      <c r="M284">
        <v>7</v>
      </c>
      <c r="N284">
        <v>7</v>
      </c>
      <c r="O284" s="4">
        <v>110.5</v>
      </c>
      <c r="P284">
        <v>34</v>
      </c>
      <c r="Q284">
        <v>-29</v>
      </c>
      <c r="R284" s="3">
        <v>-0.9</v>
      </c>
      <c r="S284">
        <v>2</v>
      </c>
      <c r="T284" s="3"/>
      <c r="U284" s="3"/>
      <c r="V284" s="3"/>
      <c r="W284" s="3"/>
      <c r="X284" s="3"/>
      <c r="Y284" s="3"/>
      <c r="AB284" s="3"/>
    </row>
    <row r="285" spans="1:32" x14ac:dyDescent="0.2">
      <c r="A285">
        <v>2018</v>
      </c>
      <c r="B285" t="s">
        <v>739</v>
      </c>
      <c r="C285" t="s">
        <v>674</v>
      </c>
      <c r="D285" t="s">
        <v>465</v>
      </c>
      <c r="E285" t="s">
        <v>370</v>
      </c>
      <c r="F285">
        <v>10</v>
      </c>
      <c r="G285">
        <v>145</v>
      </c>
      <c r="H285">
        <v>222</v>
      </c>
      <c r="I285" s="6">
        <f t="shared" si="16"/>
        <v>65.315315315315317</v>
      </c>
      <c r="J285">
        <v>1795</v>
      </c>
      <c r="K285" s="3">
        <f t="shared" si="17"/>
        <v>8.0855855855855854</v>
      </c>
      <c r="L285">
        <v>7.9</v>
      </c>
      <c r="M285">
        <v>11</v>
      </c>
      <c r="N285">
        <v>6</v>
      </c>
      <c r="O285" s="4">
        <v>144.19999999999999</v>
      </c>
      <c r="P285">
        <v>56</v>
      </c>
      <c r="Q285">
        <v>173</v>
      </c>
      <c r="R285" s="3">
        <v>3.1</v>
      </c>
      <c r="S285">
        <v>1</v>
      </c>
      <c r="T285" s="3">
        <f>G285-Conf_Avg!$C$11</f>
        <v>145</v>
      </c>
      <c r="U285" s="3" t="e">
        <f>H285-Conf_Avg!#REF!</f>
        <v>#REF!</v>
      </c>
      <c r="V285" s="3">
        <f>I285-Conf_Avg!$D$11</f>
        <v>65.315315315315317</v>
      </c>
      <c r="W285" s="3">
        <f>J285-Conf_Avg!$F$11</f>
        <v>1795</v>
      </c>
      <c r="X285" s="3">
        <f>K285-Conf_Avg!$G$11</f>
        <v>8.0855855855855854</v>
      </c>
      <c r="Y285" s="3">
        <f>L285-Conf_Avg!$H$11</f>
        <v>7.9</v>
      </c>
      <c r="Z285" s="3">
        <f>M285-Conf_Avg!$I$11</f>
        <v>11</v>
      </c>
      <c r="AA285" s="3">
        <f>N285-Conf_Avg!$K$11</f>
        <v>6</v>
      </c>
      <c r="AB285" s="3">
        <f>O285-Conf_Avg!$M$11</f>
        <v>144.19999999999999</v>
      </c>
      <c r="AC285" s="3">
        <f>P285-Conf_Avg!$N$11</f>
        <v>56</v>
      </c>
      <c r="AD285" s="3">
        <f>Q285-Conf_Avg!$O$11</f>
        <v>173</v>
      </c>
      <c r="AE285" s="3">
        <f>R285-Conf_Avg!$Q$11</f>
        <v>3.1</v>
      </c>
      <c r="AF285" s="3">
        <f>S285-Conf_Avg!$R$11</f>
        <v>1</v>
      </c>
    </row>
    <row r="286" spans="1:32" x14ac:dyDescent="0.2">
      <c r="A286">
        <v>2019</v>
      </c>
      <c r="B286" t="s">
        <v>990</v>
      </c>
      <c r="C286" t="s">
        <v>673</v>
      </c>
      <c r="D286" t="s">
        <v>465</v>
      </c>
      <c r="E286" t="s">
        <v>370</v>
      </c>
      <c r="F286">
        <v>8</v>
      </c>
      <c r="G286">
        <v>83</v>
      </c>
      <c r="H286">
        <v>161</v>
      </c>
      <c r="I286" s="6">
        <f t="shared" si="16"/>
        <v>51.552795031055901</v>
      </c>
      <c r="J286">
        <v>900</v>
      </c>
      <c r="K286" s="3">
        <f t="shared" si="17"/>
        <v>5.5900621118012426</v>
      </c>
      <c r="L286">
        <v>4.3</v>
      </c>
      <c r="M286">
        <v>5</v>
      </c>
      <c r="N286">
        <v>7</v>
      </c>
      <c r="O286" s="4">
        <v>100.1</v>
      </c>
      <c r="P286">
        <v>75</v>
      </c>
      <c r="Q286">
        <v>173</v>
      </c>
      <c r="R286" s="3">
        <v>2.2999999999999998</v>
      </c>
      <c r="S286">
        <v>4</v>
      </c>
      <c r="T286" s="3"/>
      <c r="U286" s="3"/>
      <c r="V286" s="3"/>
      <c r="W286" s="3"/>
      <c r="X286" s="3"/>
      <c r="Y286" s="3"/>
      <c r="AB286" s="3"/>
    </row>
    <row r="287" spans="1:32" x14ac:dyDescent="0.2">
      <c r="A287">
        <v>2020</v>
      </c>
      <c r="B287" t="s">
        <v>574</v>
      </c>
      <c r="C287" t="s">
        <v>673</v>
      </c>
      <c r="D287" t="s">
        <v>465</v>
      </c>
      <c r="E287" t="s">
        <v>370</v>
      </c>
      <c r="F287">
        <v>10</v>
      </c>
      <c r="G287">
        <v>160</v>
      </c>
      <c r="H287">
        <v>248</v>
      </c>
      <c r="I287" s="6">
        <f t="shared" si="16"/>
        <v>64.516129032258064</v>
      </c>
      <c r="J287">
        <v>1917</v>
      </c>
      <c r="K287" s="3">
        <f t="shared" si="17"/>
        <v>7.729838709677419</v>
      </c>
      <c r="L287">
        <v>7.9</v>
      </c>
      <c r="M287">
        <v>11</v>
      </c>
      <c r="N287">
        <v>4</v>
      </c>
      <c r="O287" s="4">
        <v>140.9</v>
      </c>
      <c r="P287">
        <v>84</v>
      </c>
      <c r="Q287">
        <v>3</v>
      </c>
      <c r="R287" s="3">
        <f>Q287/P287</f>
        <v>3.5714285714285712E-2</v>
      </c>
      <c r="S287">
        <v>2</v>
      </c>
      <c r="T287" s="3">
        <f>G287-Conf_Avg!$C$11</f>
        <v>160</v>
      </c>
      <c r="U287" s="3" t="e">
        <f>H287-Conf_Avg!#REF!</f>
        <v>#REF!</v>
      </c>
      <c r="V287" s="3">
        <f>I287-Conf_Avg!$D$11</f>
        <v>64.516129032258064</v>
      </c>
      <c r="W287" s="3">
        <f>J287-Conf_Avg!$F$11</f>
        <v>1917</v>
      </c>
      <c r="X287" s="3">
        <f>K287-Conf_Avg!$G$11</f>
        <v>7.729838709677419</v>
      </c>
      <c r="Y287" s="3">
        <f>L287-Conf_Avg!$H$11</f>
        <v>7.9</v>
      </c>
      <c r="Z287" s="3">
        <f>M287-Conf_Avg!$I$11</f>
        <v>11</v>
      </c>
      <c r="AA287" s="3">
        <f>N287-Conf_Avg!$K$11</f>
        <v>4</v>
      </c>
      <c r="AB287" s="3">
        <f>O287-Conf_Avg!$M$11</f>
        <v>140.9</v>
      </c>
      <c r="AC287" s="3">
        <f>P287-Conf_Avg!$N$11</f>
        <v>84</v>
      </c>
      <c r="AD287" s="3">
        <f>Q287-Conf_Avg!$O$11</f>
        <v>3</v>
      </c>
      <c r="AE287" s="3">
        <f>R287-Conf_Avg!$Q$11</f>
        <v>3.5714285714285712E-2</v>
      </c>
      <c r="AF287" s="3">
        <f>S287-Conf_Avg!$R$11</f>
        <v>2</v>
      </c>
    </row>
    <row r="288" spans="1:32" x14ac:dyDescent="0.2">
      <c r="A288">
        <v>2014</v>
      </c>
      <c r="B288" t="s">
        <v>830</v>
      </c>
      <c r="C288" t="s">
        <v>673</v>
      </c>
      <c r="D288" t="s">
        <v>589</v>
      </c>
      <c r="E288" t="s">
        <v>370</v>
      </c>
      <c r="F288">
        <v>12</v>
      </c>
      <c r="G288">
        <v>246</v>
      </c>
      <c r="H288">
        <v>376</v>
      </c>
      <c r="I288" s="6">
        <f t="shared" si="16"/>
        <v>65.425531914893625</v>
      </c>
      <c r="J288">
        <v>2670</v>
      </c>
      <c r="K288" s="3">
        <f t="shared" si="17"/>
        <v>7.1010638297872344</v>
      </c>
      <c r="L288">
        <v>7.4</v>
      </c>
      <c r="M288">
        <v>22</v>
      </c>
      <c r="N288">
        <v>7</v>
      </c>
      <c r="O288" s="4">
        <v>140.69999999999999</v>
      </c>
      <c r="P288">
        <v>166</v>
      </c>
      <c r="Q288">
        <v>539</v>
      </c>
      <c r="R288" s="3">
        <v>3.2</v>
      </c>
      <c r="S288">
        <v>6</v>
      </c>
      <c r="T288" s="3">
        <f>G288-Conf_Avg!$C$11</f>
        <v>246</v>
      </c>
      <c r="U288" s="3" t="e">
        <f>H288-Conf_Avg!#REF!</f>
        <v>#REF!</v>
      </c>
      <c r="V288" s="3">
        <f>I288-Conf_Avg!$D$11</f>
        <v>65.425531914893625</v>
      </c>
      <c r="W288" s="3">
        <f>J288-Conf_Avg!$F$11</f>
        <v>2670</v>
      </c>
      <c r="X288" s="3">
        <f>K288-Conf_Avg!$G$11</f>
        <v>7.1010638297872344</v>
      </c>
      <c r="Y288" s="3">
        <f>L288-Conf_Avg!$H$11</f>
        <v>7.4</v>
      </c>
      <c r="Z288" s="3">
        <f>M288-Conf_Avg!$I$11</f>
        <v>22</v>
      </c>
      <c r="AA288" s="3">
        <f>N288-Conf_Avg!$K$11</f>
        <v>7</v>
      </c>
      <c r="AB288" s="3">
        <f>O288-Conf_Avg!$M$11</f>
        <v>140.69999999999999</v>
      </c>
      <c r="AC288" s="3">
        <f>P288-Conf_Avg!$N$11</f>
        <v>166</v>
      </c>
      <c r="AD288" s="3">
        <f>Q288-Conf_Avg!$O$11</f>
        <v>539</v>
      </c>
      <c r="AE288" s="3">
        <f>R288-Conf_Avg!$Q$11</f>
        <v>3.2</v>
      </c>
      <c r="AF288" s="3">
        <f>S288-Conf_Avg!$R$11</f>
        <v>6</v>
      </c>
    </row>
    <row r="289" spans="1:32" x14ac:dyDescent="0.2">
      <c r="A289">
        <v>2015</v>
      </c>
      <c r="B289" t="s">
        <v>830</v>
      </c>
      <c r="C289" t="s">
        <v>672</v>
      </c>
      <c r="D289" t="s">
        <v>589</v>
      </c>
      <c r="E289" t="s">
        <v>370</v>
      </c>
      <c r="F289">
        <v>12</v>
      </c>
      <c r="G289">
        <v>223</v>
      </c>
      <c r="H289">
        <v>382</v>
      </c>
      <c r="I289" s="6">
        <f t="shared" si="16"/>
        <v>58.376963350785338</v>
      </c>
      <c r="J289">
        <v>2517</v>
      </c>
      <c r="K289" s="3">
        <f t="shared" si="17"/>
        <v>6.5890052356020945</v>
      </c>
      <c r="L289">
        <v>6.1</v>
      </c>
      <c r="M289">
        <v>14</v>
      </c>
      <c r="N289">
        <v>10</v>
      </c>
      <c r="O289" s="4">
        <v>120.6</v>
      </c>
      <c r="P289">
        <v>139</v>
      </c>
      <c r="Q289">
        <v>593</v>
      </c>
      <c r="R289" s="3">
        <v>4.3</v>
      </c>
      <c r="S289">
        <v>10</v>
      </c>
      <c r="T289" s="3">
        <f>G289-Conf_Avg!$C$11</f>
        <v>223</v>
      </c>
      <c r="U289" s="3" t="e">
        <f>H289-Conf_Avg!#REF!</f>
        <v>#REF!</v>
      </c>
      <c r="V289" s="3">
        <f>I289-Conf_Avg!$D$11</f>
        <v>58.376963350785338</v>
      </c>
      <c r="W289" s="3">
        <f>J289-Conf_Avg!$F$11</f>
        <v>2517</v>
      </c>
      <c r="X289" s="3">
        <f>K289-Conf_Avg!$G$11</f>
        <v>6.5890052356020945</v>
      </c>
      <c r="Y289" s="3">
        <f>L289-Conf_Avg!$H$11</f>
        <v>6.1</v>
      </c>
      <c r="Z289" s="3">
        <f>M289-Conf_Avg!$I$11</f>
        <v>14</v>
      </c>
      <c r="AA289" s="3">
        <f>N289-Conf_Avg!$K$11</f>
        <v>10</v>
      </c>
      <c r="AB289" s="3">
        <f>O289-Conf_Avg!$M$11</f>
        <v>120.6</v>
      </c>
      <c r="AC289" s="3">
        <f>P289-Conf_Avg!$N$11</f>
        <v>139</v>
      </c>
      <c r="AD289" s="3">
        <f>Q289-Conf_Avg!$O$11</f>
        <v>593</v>
      </c>
      <c r="AE289" s="3">
        <f>R289-Conf_Avg!$Q$11</f>
        <v>4.3</v>
      </c>
      <c r="AF289" s="3">
        <f>S289-Conf_Avg!$R$11</f>
        <v>10</v>
      </c>
    </row>
    <row r="290" spans="1:32" x14ac:dyDescent="0.2">
      <c r="A290">
        <v>2016</v>
      </c>
      <c r="B290" t="s">
        <v>830</v>
      </c>
      <c r="C290" t="s">
        <v>674</v>
      </c>
      <c r="D290" t="s">
        <v>589</v>
      </c>
      <c r="E290" t="s">
        <v>370</v>
      </c>
      <c r="F290">
        <v>11</v>
      </c>
      <c r="G290">
        <v>220</v>
      </c>
      <c r="H290">
        <v>342</v>
      </c>
      <c r="I290" s="6">
        <f t="shared" si="16"/>
        <v>64.327485380116954</v>
      </c>
      <c r="J290">
        <v>2184</v>
      </c>
      <c r="K290" s="3">
        <f t="shared" si="17"/>
        <v>6.3859649122807021</v>
      </c>
      <c r="L290">
        <v>5.2</v>
      </c>
      <c r="M290">
        <v>11</v>
      </c>
      <c r="N290">
        <v>14</v>
      </c>
      <c r="O290" s="4">
        <v>120.4</v>
      </c>
      <c r="P290">
        <v>115</v>
      </c>
      <c r="Q290">
        <v>-8</v>
      </c>
      <c r="R290" s="3">
        <v>-0.1</v>
      </c>
      <c r="S290">
        <v>5</v>
      </c>
      <c r="T290" s="3">
        <f>G290-Conf_Avg!$C$11</f>
        <v>220</v>
      </c>
      <c r="U290" s="3" t="e">
        <f>H290-Conf_Avg!#REF!</f>
        <v>#REF!</v>
      </c>
      <c r="V290" s="3">
        <f>I290-Conf_Avg!$D$11</f>
        <v>64.327485380116954</v>
      </c>
      <c r="W290" s="3">
        <f>J290-Conf_Avg!$F$11</f>
        <v>2184</v>
      </c>
      <c r="X290" s="3">
        <f>K290-Conf_Avg!$G$11</f>
        <v>6.3859649122807021</v>
      </c>
      <c r="Y290" s="3">
        <f>L290-Conf_Avg!$H$11</f>
        <v>5.2</v>
      </c>
      <c r="Z290" s="3">
        <f>M290-Conf_Avg!$I$11</f>
        <v>11</v>
      </c>
      <c r="AA290" s="3">
        <f>N290-Conf_Avg!$K$11</f>
        <v>14</v>
      </c>
      <c r="AB290" s="3">
        <f>O290-Conf_Avg!$M$11</f>
        <v>120.4</v>
      </c>
      <c r="AC290" s="3">
        <f>P290-Conf_Avg!$N$11</f>
        <v>115</v>
      </c>
      <c r="AD290" s="3">
        <f>Q290-Conf_Avg!$O$11</f>
        <v>-8</v>
      </c>
      <c r="AE290" s="3">
        <f>R290-Conf_Avg!$Q$11</f>
        <v>-0.1</v>
      </c>
      <c r="AF290" s="3">
        <f>S290-Conf_Avg!$R$11</f>
        <v>5</v>
      </c>
    </row>
    <row r="291" spans="1:32" x14ac:dyDescent="0.2">
      <c r="A291">
        <v>2017</v>
      </c>
      <c r="B291" t="s">
        <v>794</v>
      </c>
      <c r="C291" t="s">
        <v>674</v>
      </c>
      <c r="D291" t="s">
        <v>589</v>
      </c>
      <c r="E291" t="s">
        <v>370</v>
      </c>
      <c r="F291">
        <v>12</v>
      </c>
      <c r="G291">
        <v>194</v>
      </c>
      <c r="H291">
        <v>333</v>
      </c>
      <c r="I291" s="6">
        <f t="shared" si="16"/>
        <v>58.258258258258252</v>
      </c>
      <c r="J291">
        <v>2061</v>
      </c>
      <c r="K291" s="3">
        <f t="shared" si="17"/>
        <v>6.1891891891891895</v>
      </c>
      <c r="L291">
        <v>5.7</v>
      </c>
      <c r="M291">
        <v>12</v>
      </c>
      <c r="N291">
        <v>9</v>
      </c>
      <c r="O291" s="4">
        <v>116.7</v>
      </c>
      <c r="P291">
        <v>115</v>
      </c>
      <c r="Q291">
        <v>113</v>
      </c>
      <c r="R291" s="3">
        <v>1</v>
      </c>
      <c r="S291">
        <v>5</v>
      </c>
      <c r="T291" s="3">
        <f>G291-Conf_Avg!$C$11</f>
        <v>194</v>
      </c>
      <c r="U291" s="3" t="e">
        <f>H291-Conf_Avg!#REF!</f>
        <v>#REF!</v>
      </c>
      <c r="V291" s="3">
        <f>I291-Conf_Avg!$D$11</f>
        <v>58.258258258258252</v>
      </c>
      <c r="W291" s="3">
        <f>J291-Conf_Avg!$F$11</f>
        <v>2061</v>
      </c>
      <c r="X291" s="3">
        <f>K291-Conf_Avg!$G$11</f>
        <v>6.1891891891891895</v>
      </c>
      <c r="Y291" s="3">
        <f>L291-Conf_Avg!$H$11</f>
        <v>5.7</v>
      </c>
      <c r="Z291" s="3">
        <f>M291-Conf_Avg!$I$11</f>
        <v>12</v>
      </c>
      <c r="AA291" s="3">
        <f>N291-Conf_Avg!$K$11</f>
        <v>9</v>
      </c>
      <c r="AB291" s="3">
        <f>O291-Conf_Avg!$M$11</f>
        <v>116.7</v>
      </c>
      <c r="AC291" s="3">
        <f>P291-Conf_Avg!$N$11</f>
        <v>115</v>
      </c>
      <c r="AD291" s="3">
        <f>Q291-Conf_Avg!$O$11</f>
        <v>113</v>
      </c>
      <c r="AE291" s="3">
        <f>R291-Conf_Avg!$Q$11</f>
        <v>1</v>
      </c>
      <c r="AF291" s="3">
        <f>S291-Conf_Avg!$R$11</f>
        <v>5</v>
      </c>
    </row>
    <row r="292" spans="1:32" x14ac:dyDescent="0.2">
      <c r="A292">
        <v>2018</v>
      </c>
      <c r="B292" t="s">
        <v>724</v>
      </c>
      <c r="C292" t="s">
        <v>675</v>
      </c>
      <c r="D292" t="s">
        <v>589</v>
      </c>
      <c r="E292" t="s">
        <v>370</v>
      </c>
      <c r="F292">
        <v>9</v>
      </c>
      <c r="G292">
        <v>116</v>
      </c>
      <c r="H292">
        <v>191</v>
      </c>
      <c r="I292" s="6">
        <f t="shared" si="16"/>
        <v>60.732984293193716</v>
      </c>
      <c r="J292">
        <v>1159</v>
      </c>
      <c r="K292" s="3">
        <f t="shared" si="17"/>
        <v>6.0680628272251305</v>
      </c>
      <c r="L292">
        <v>4.4000000000000004</v>
      </c>
      <c r="M292">
        <v>7</v>
      </c>
      <c r="N292">
        <v>10</v>
      </c>
      <c r="O292" s="4">
        <v>113.3</v>
      </c>
      <c r="P292">
        <v>81</v>
      </c>
      <c r="Q292">
        <v>237</v>
      </c>
      <c r="R292" s="3">
        <v>2.9</v>
      </c>
      <c r="S292">
        <v>2</v>
      </c>
      <c r="T292" s="3">
        <f>G292-Conf_Avg!$C$11</f>
        <v>116</v>
      </c>
      <c r="U292" s="3" t="e">
        <f>H292-Conf_Avg!#REF!</f>
        <v>#REF!</v>
      </c>
      <c r="V292" s="3">
        <f>I292-Conf_Avg!$D$11</f>
        <v>60.732984293193716</v>
      </c>
      <c r="W292" s="3">
        <f>J292-Conf_Avg!$F$11</f>
        <v>1159</v>
      </c>
      <c r="X292" s="3">
        <f>K292-Conf_Avg!$G$11</f>
        <v>6.0680628272251305</v>
      </c>
      <c r="Y292" s="3">
        <f>L292-Conf_Avg!$H$11</f>
        <v>4.4000000000000004</v>
      </c>
      <c r="Z292" s="3">
        <f>M292-Conf_Avg!$I$11</f>
        <v>7</v>
      </c>
      <c r="AA292" s="3">
        <f>N292-Conf_Avg!$K$11</f>
        <v>10</v>
      </c>
      <c r="AB292" s="3">
        <f>O292-Conf_Avg!$M$11</f>
        <v>113.3</v>
      </c>
      <c r="AC292" s="3">
        <f>P292-Conf_Avg!$N$11</f>
        <v>81</v>
      </c>
      <c r="AD292" s="3">
        <f>Q292-Conf_Avg!$O$11</f>
        <v>237</v>
      </c>
      <c r="AE292" s="3">
        <f>R292-Conf_Avg!$Q$11</f>
        <v>2.9</v>
      </c>
      <c r="AF292" s="3">
        <f>S292-Conf_Avg!$R$11</f>
        <v>2</v>
      </c>
    </row>
    <row r="293" spans="1:32" x14ac:dyDescent="0.2">
      <c r="A293">
        <v>2019</v>
      </c>
      <c r="B293" t="s">
        <v>724</v>
      </c>
      <c r="C293" t="s">
        <v>673</v>
      </c>
      <c r="D293" t="s">
        <v>589</v>
      </c>
      <c r="E293" t="s">
        <v>370</v>
      </c>
      <c r="F293">
        <v>9</v>
      </c>
      <c r="G293">
        <v>147</v>
      </c>
      <c r="H293">
        <v>231</v>
      </c>
      <c r="I293" s="6">
        <f t="shared" si="16"/>
        <v>63.636363636363633</v>
      </c>
      <c r="J293">
        <v>1590</v>
      </c>
      <c r="K293" s="3">
        <f t="shared" si="17"/>
        <v>6.883116883116883</v>
      </c>
      <c r="L293">
        <v>5.0999999999999996</v>
      </c>
      <c r="M293">
        <v>11</v>
      </c>
      <c r="N293">
        <v>14</v>
      </c>
      <c r="O293" s="4">
        <v>125</v>
      </c>
      <c r="P293">
        <v>56</v>
      </c>
      <c r="Q293">
        <v>119</v>
      </c>
      <c r="R293" s="3">
        <v>2.1</v>
      </c>
      <c r="S293">
        <v>0</v>
      </c>
      <c r="T293" s="3">
        <f>G293-Conf_Avg!$C$11</f>
        <v>147</v>
      </c>
      <c r="U293" s="3" t="e">
        <f>H293-Conf_Avg!#REF!</f>
        <v>#REF!</v>
      </c>
      <c r="V293" s="3">
        <f>I293-Conf_Avg!$D$11</f>
        <v>63.636363636363633</v>
      </c>
      <c r="W293" s="3">
        <f>J293-Conf_Avg!$F$11</f>
        <v>1590</v>
      </c>
      <c r="X293" s="3">
        <f>K293-Conf_Avg!$G$11</f>
        <v>6.883116883116883</v>
      </c>
      <c r="Y293" s="3">
        <f>L293-Conf_Avg!$H$11</f>
        <v>5.0999999999999996</v>
      </c>
      <c r="Z293" s="3">
        <f>M293-Conf_Avg!$I$11</f>
        <v>11</v>
      </c>
      <c r="AA293" s="3">
        <f>N293-Conf_Avg!$K$11</f>
        <v>14</v>
      </c>
      <c r="AB293" s="3">
        <f>O293-Conf_Avg!$M$11</f>
        <v>125</v>
      </c>
      <c r="AC293" s="3">
        <f>P293-Conf_Avg!$N$11</f>
        <v>56</v>
      </c>
      <c r="AD293" s="3">
        <f>Q293-Conf_Avg!$O$11</f>
        <v>119</v>
      </c>
      <c r="AE293" s="3">
        <f>R293-Conf_Avg!$Q$11</f>
        <v>2.1</v>
      </c>
      <c r="AF293" s="3">
        <f>S293-Conf_Avg!$R$11</f>
        <v>0</v>
      </c>
    </row>
    <row r="294" spans="1:32" x14ac:dyDescent="0.2">
      <c r="A294">
        <v>2020</v>
      </c>
      <c r="B294" t="s">
        <v>588</v>
      </c>
      <c r="C294" t="s">
        <v>673</v>
      </c>
      <c r="D294" t="s">
        <v>589</v>
      </c>
      <c r="E294" t="s">
        <v>370</v>
      </c>
      <c r="F294">
        <v>9</v>
      </c>
      <c r="G294">
        <v>173</v>
      </c>
      <c r="H294">
        <v>282</v>
      </c>
      <c r="I294" s="6">
        <f t="shared" ref="I294:I301" si="18">G294/H294*100</f>
        <v>61.347517730496456</v>
      </c>
      <c r="J294">
        <v>1925</v>
      </c>
      <c r="K294" s="3">
        <f t="shared" ref="K294:K301" si="19">J294/H294</f>
        <v>6.8262411347517729</v>
      </c>
      <c r="L294">
        <v>6.9</v>
      </c>
      <c r="M294">
        <v>17</v>
      </c>
      <c r="N294">
        <v>7</v>
      </c>
      <c r="O294" s="4">
        <v>133.6</v>
      </c>
      <c r="P294">
        <v>64</v>
      </c>
      <c r="Q294">
        <v>76</v>
      </c>
      <c r="R294" s="3">
        <f>Q294/P294</f>
        <v>1.1875</v>
      </c>
      <c r="S294">
        <v>0</v>
      </c>
      <c r="T294" s="3">
        <f>G294-Conf_Avg!$C$11</f>
        <v>173</v>
      </c>
      <c r="U294" s="3" t="e">
        <f>H294-Conf_Avg!#REF!</f>
        <v>#REF!</v>
      </c>
      <c r="V294" s="3">
        <f>I294-Conf_Avg!$D$11</f>
        <v>61.347517730496456</v>
      </c>
      <c r="W294" s="3">
        <f>J294-Conf_Avg!$F$11</f>
        <v>1925</v>
      </c>
      <c r="X294" s="3">
        <f>K294-Conf_Avg!$G$11</f>
        <v>6.8262411347517729</v>
      </c>
      <c r="Y294" s="3">
        <f>L294-Conf_Avg!$H$11</f>
        <v>6.9</v>
      </c>
      <c r="Z294" s="3">
        <f>M294-Conf_Avg!$I$11</f>
        <v>17</v>
      </c>
      <c r="AA294" s="3">
        <f>N294-Conf_Avg!$K$11</f>
        <v>7</v>
      </c>
      <c r="AB294" s="3">
        <f>O294-Conf_Avg!$M$11</f>
        <v>133.6</v>
      </c>
      <c r="AC294" s="3">
        <f>P294-Conf_Avg!$N$11</f>
        <v>64</v>
      </c>
      <c r="AD294" s="3">
        <f>Q294-Conf_Avg!$O$11</f>
        <v>76</v>
      </c>
      <c r="AE294" s="3">
        <f>R294-Conf_Avg!$Q$11</f>
        <v>1.1875</v>
      </c>
      <c r="AF294" s="3">
        <f>S294-Conf_Avg!$R$11</f>
        <v>0</v>
      </c>
    </row>
    <row r="295" spans="1:32" x14ac:dyDescent="0.2">
      <c r="A295">
        <v>2014</v>
      </c>
      <c r="B295" t="s">
        <v>812</v>
      </c>
      <c r="C295" t="s">
        <v>675</v>
      </c>
      <c r="D295" t="s">
        <v>61</v>
      </c>
      <c r="E295" t="s">
        <v>370</v>
      </c>
      <c r="F295">
        <v>11</v>
      </c>
      <c r="G295">
        <v>191</v>
      </c>
      <c r="H295">
        <v>271</v>
      </c>
      <c r="I295" s="6">
        <f t="shared" si="18"/>
        <v>70.479704797047972</v>
      </c>
      <c r="J295">
        <v>1832</v>
      </c>
      <c r="K295" s="3">
        <f t="shared" si="19"/>
        <v>6.7601476014760147</v>
      </c>
      <c r="L295">
        <v>7.1</v>
      </c>
      <c r="M295">
        <v>11</v>
      </c>
      <c r="N295">
        <v>3</v>
      </c>
      <c r="O295" s="4">
        <v>138.4</v>
      </c>
      <c r="P295">
        <v>100</v>
      </c>
      <c r="Q295">
        <v>196</v>
      </c>
      <c r="R295" s="3">
        <v>2</v>
      </c>
      <c r="S295">
        <v>5</v>
      </c>
      <c r="T295" s="3">
        <f>G295-Conf_Avg!$C$11</f>
        <v>191</v>
      </c>
      <c r="U295" s="3" t="e">
        <f>H295-Conf_Avg!#REF!</f>
        <v>#REF!</v>
      </c>
      <c r="V295" s="3">
        <f>I295-Conf_Avg!$D$11</f>
        <v>70.479704797047972</v>
      </c>
      <c r="W295" s="3">
        <f>J295-Conf_Avg!$F$11</f>
        <v>1832</v>
      </c>
      <c r="X295" s="3">
        <f>K295-Conf_Avg!$G$11</f>
        <v>6.7601476014760147</v>
      </c>
      <c r="Y295" s="3">
        <f>L295-Conf_Avg!$H$11</f>
        <v>7.1</v>
      </c>
      <c r="Z295" s="3">
        <f>M295-Conf_Avg!$I$11</f>
        <v>11</v>
      </c>
      <c r="AA295" s="3">
        <f>N295-Conf_Avg!$K$11</f>
        <v>3</v>
      </c>
      <c r="AB295" s="3">
        <f>O295-Conf_Avg!$M$11</f>
        <v>138.4</v>
      </c>
      <c r="AC295" s="3">
        <f>P295-Conf_Avg!$N$11</f>
        <v>100</v>
      </c>
      <c r="AD295" s="3">
        <f>Q295-Conf_Avg!$O$11</f>
        <v>196</v>
      </c>
      <c r="AE295" s="3">
        <f>R295-Conf_Avg!$Q$11</f>
        <v>2</v>
      </c>
      <c r="AF295" s="3">
        <f>S295-Conf_Avg!$R$11</f>
        <v>5</v>
      </c>
    </row>
    <row r="296" spans="1:32" x14ac:dyDescent="0.2">
      <c r="A296">
        <v>2015</v>
      </c>
      <c r="B296" t="s">
        <v>812</v>
      </c>
      <c r="C296" t="s">
        <v>673</v>
      </c>
      <c r="D296" t="s">
        <v>61</v>
      </c>
      <c r="E296" t="s">
        <v>370</v>
      </c>
      <c r="F296">
        <v>11</v>
      </c>
      <c r="G296">
        <v>201</v>
      </c>
      <c r="H296">
        <v>329</v>
      </c>
      <c r="I296" s="6">
        <f t="shared" si="18"/>
        <v>61.094224924012153</v>
      </c>
      <c r="J296">
        <v>2375</v>
      </c>
      <c r="K296" s="3">
        <f t="shared" si="19"/>
        <v>7.2188449848024314</v>
      </c>
      <c r="L296">
        <v>7.5</v>
      </c>
      <c r="M296">
        <v>20</v>
      </c>
      <c r="N296">
        <v>7</v>
      </c>
      <c r="O296" s="4">
        <v>137.5</v>
      </c>
      <c r="P296">
        <v>41</v>
      </c>
      <c r="Q296">
        <v>41</v>
      </c>
      <c r="R296" s="3">
        <v>1</v>
      </c>
      <c r="S296">
        <v>2</v>
      </c>
      <c r="T296" s="3">
        <f>G296-Conf_Avg!$C$11</f>
        <v>201</v>
      </c>
      <c r="U296" s="3" t="e">
        <f>H296-Conf_Avg!#REF!</f>
        <v>#REF!</v>
      </c>
      <c r="V296" s="3">
        <f>I296-Conf_Avg!$D$11</f>
        <v>61.094224924012153</v>
      </c>
      <c r="W296" s="3">
        <f>J296-Conf_Avg!$F$11</f>
        <v>2375</v>
      </c>
      <c r="X296" s="3">
        <f>K296-Conf_Avg!$G$11</f>
        <v>7.2188449848024314</v>
      </c>
      <c r="Y296" s="3">
        <f>L296-Conf_Avg!$H$11</f>
        <v>7.5</v>
      </c>
      <c r="Z296" s="3">
        <f>M296-Conf_Avg!$I$11</f>
        <v>20</v>
      </c>
      <c r="AA296" s="3">
        <f>N296-Conf_Avg!$K$11</f>
        <v>7</v>
      </c>
      <c r="AB296" s="3">
        <f>O296-Conf_Avg!$M$11</f>
        <v>137.5</v>
      </c>
      <c r="AC296" s="3">
        <f>P296-Conf_Avg!$N$11</f>
        <v>41</v>
      </c>
      <c r="AD296" s="3">
        <f>Q296-Conf_Avg!$O$11</f>
        <v>41</v>
      </c>
      <c r="AE296" s="3">
        <f>R296-Conf_Avg!$Q$11</f>
        <v>1</v>
      </c>
      <c r="AF296" s="3">
        <f>S296-Conf_Avg!$R$11</f>
        <v>2</v>
      </c>
    </row>
    <row r="297" spans="1:32" x14ac:dyDescent="0.2">
      <c r="A297">
        <v>2016</v>
      </c>
      <c r="B297" t="s">
        <v>812</v>
      </c>
      <c r="C297" t="s">
        <v>672</v>
      </c>
      <c r="D297" t="s">
        <v>61</v>
      </c>
      <c r="E297" t="s">
        <v>370</v>
      </c>
      <c r="F297">
        <v>13</v>
      </c>
      <c r="G297">
        <v>293</v>
      </c>
      <c r="H297">
        <v>460</v>
      </c>
      <c r="I297" s="6">
        <f t="shared" si="18"/>
        <v>63.695652173913039</v>
      </c>
      <c r="J297">
        <v>3180</v>
      </c>
      <c r="K297" s="3">
        <f t="shared" si="19"/>
        <v>6.9130434782608692</v>
      </c>
      <c r="L297">
        <v>6.7</v>
      </c>
      <c r="M297">
        <v>23</v>
      </c>
      <c r="N297">
        <v>12</v>
      </c>
      <c r="O297" s="4">
        <v>133</v>
      </c>
      <c r="P297">
        <v>48</v>
      </c>
      <c r="Q297">
        <v>128</v>
      </c>
      <c r="R297" s="3">
        <v>2.7</v>
      </c>
      <c r="S297">
        <v>4</v>
      </c>
      <c r="T297" s="3">
        <f>G297-Conf_Avg!$C$11</f>
        <v>293</v>
      </c>
      <c r="U297" s="3" t="e">
        <f>H297-Conf_Avg!#REF!</f>
        <v>#REF!</v>
      </c>
      <c r="V297" s="3">
        <f>I297-Conf_Avg!$D$11</f>
        <v>63.695652173913039</v>
      </c>
      <c r="W297" s="3">
        <f>J297-Conf_Avg!$F$11</f>
        <v>3180</v>
      </c>
      <c r="X297" s="3">
        <f>K297-Conf_Avg!$G$11</f>
        <v>6.9130434782608692</v>
      </c>
      <c r="Y297" s="3">
        <f>L297-Conf_Avg!$H$11</f>
        <v>6.7</v>
      </c>
      <c r="Z297" s="3">
        <f>M297-Conf_Avg!$I$11</f>
        <v>23</v>
      </c>
      <c r="AA297" s="3">
        <f>N297-Conf_Avg!$K$11</f>
        <v>12</v>
      </c>
      <c r="AB297" s="3">
        <f>O297-Conf_Avg!$M$11</f>
        <v>133</v>
      </c>
      <c r="AC297" s="3">
        <f>P297-Conf_Avg!$N$11</f>
        <v>48</v>
      </c>
      <c r="AD297" s="3">
        <f>Q297-Conf_Avg!$O$11</f>
        <v>128</v>
      </c>
      <c r="AE297" s="3">
        <f>R297-Conf_Avg!$Q$11</f>
        <v>2.7</v>
      </c>
      <c r="AF297" s="3">
        <f>S297-Conf_Avg!$R$11</f>
        <v>4</v>
      </c>
    </row>
    <row r="298" spans="1:32" x14ac:dyDescent="0.2">
      <c r="A298">
        <v>2017</v>
      </c>
      <c r="B298" t="s">
        <v>812</v>
      </c>
      <c r="C298" t="s">
        <v>674</v>
      </c>
      <c r="D298" t="s">
        <v>61</v>
      </c>
      <c r="E298" t="s">
        <v>370</v>
      </c>
      <c r="F298">
        <v>13</v>
      </c>
      <c r="G298">
        <v>283</v>
      </c>
      <c r="H298">
        <v>443</v>
      </c>
      <c r="I298" s="6">
        <f t="shared" si="18"/>
        <v>63.882618510158018</v>
      </c>
      <c r="J298">
        <v>3290</v>
      </c>
      <c r="K298" s="3">
        <f t="shared" si="19"/>
        <v>7.4266365688487586</v>
      </c>
      <c r="L298">
        <v>7.5</v>
      </c>
      <c r="M298">
        <v>17</v>
      </c>
      <c r="N298">
        <v>7</v>
      </c>
      <c r="O298" s="4">
        <v>135.80000000000001</v>
      </c>
      <c r="P298">
        <v>48</v>
      </c>
      <c r="Q298">
        <v>50</v>
      </c>
      <c r="R298" s="3">
        <v>1</v>
      </c>
      <c r="S298">
        <v>5</v>
      </c>
      <c r="T298" s="3">
        <f>G298-Conf_Avg!$C$11</f>
        <v>283</v>
      </c>
      <c r="U298" s="3" t="e">
        <f>H298-Conf_Avg!#REF!</f>
        <v>#REF!</v>
      </c>
      <c r="V298" s="3">
        <f>I298-Conf_Avg!$D$11</f>
        <v>63.882618510158018</v>
      </c>
      <c r="W298" s="3">
        <f>J298-Conf_Avg!$F$11</f>
        <v>3290</v>
      </c>
      <c r="X298" s="3">
        <f>K298-Conf_Avg!$G$11</f>
        <v>7.4266365688487586</v>
      </c>
      <c r="Y298" s="3">
        <f>L298-Conf_Avg!$H$11</f>
        <v>7.5</v>
      </c>
      <c r="Z298" s="3">
        <f>M298-Conf_Avg!$I$11</f>
        <v>17</v>
      </c>
      <c r="AA298" s="3">
        <f>N298-Conf_Avg!$K$11</f>
        <v>7</v>
      </c>
      <c r="AB298" s="3">
        <f>O298-Conf_Avg!$M$11</f>
        <v>135.80000000000001</v>
      </c>
      <c r="AC298" s="3">
        <f>P298-Conf_Avg!$N$11</f>
        <v>48</v>
      </c>
      <c r="AD298" s="3">
        <f>Q298-Conf_Avg!$O$11</f>
        <v>50</v>
      </c>
      <c r="AE298" s="3">
        <f>R298-Conf_Avg!$Q$11</f>
        <v>1</v>
      </c>
      <c r="AF298" s="3">
        <f>S298-Conf_Avg!$R$11</f>
        <v>5</v>
      </c>
    </row>
    <row r="299" spans="1:32" x14ac:dyDescent="0.2">
      <c r="A299">
        <v>2018</v>
      </c>
      <c r="B299" t="s">
        <v>774</v>
      </c>
      <c r="C299" t="s">
        <v>673</v>
      </c>
      <c r="D299" t="s">
        <v>61</v>
      </c>
      <c r="E299" t="s">
        <v>370</v>
      </c>
      <c r="F299">
        <v>13</v>
      </c>
      <c r="G299">
        <v>144</v>
      </c>
      <c r="H299">
        <v>229</v>
      </c>
      <c r="I299" s="6">
        <f t="shared" si="18"/>
        <v>62.882096069869</v>
      </c>
      <c r="J299">
        <v>1669</v>
      </c>
      <c r="K299" s="3">
        <f t="shared" si="19"/>
        <v>7.2882096069868991</v>
      </c>
      <c r="L299">
        <v>7.3</v>
      </c>
      <c r="M299">
        <v>14</v>
      </c>
      <c r="N299">
        <v>6</v>
      </c>
      <c r="O299" s="4">
        <v>139</v>
      </c>
      <c r="P299">
        <v>74</v>
      </c>
      <c r="Q299">
        <v>191</v>
      </c>
      <c r="R299" s="3">
        <v>2.6</v>
      </c>
      <c r="S299">
        <v>1</v>
      </c>
      <c r="T299" s="3">
        <f>G299-Conf_Avg!$C$11</f>
        <v>144</v>
      </c>
      <c r="U299" s="3" t="e">
        <f>H299-Conf_Avg!#REF!</f>
        <v>#REF!</v>
      </c>
      <c r="V299" s="3">
        <f>I299-Conf_Avg!$D$11</f>
        <v>62.882096069869</v>
      </c>
      <c r="W299" s="3">
        <f>J299-Conf_Avg!$F$11</f>
        <v>1669</v>
      </c>
      <c r="X299" s="3">
        <f>K299-Conf_Avg!$G$11</f>
        <v>7.2882096069868991</v>
      </c>
      <c r="Y299" s="3">
        <f>L299-Conf_Avg!$H$11</f>
        <v>7.3</v>
      </c>
      <c r="Z299" s="3">
        <f>M299-Conf_Avg!$I$11</f>
        <v>14</v>
      </c>
      <c r="AA299" s="3">
        <f>N299-Conf_Avg!$K$11</f>
        <v>6</v>
      </c>
      <c r="AB299" s="3">
        <f>O299-Conf_Avg!$M$11</f>
        <v>139</v>
      </c>
      <c r="AC299" s="3">
        <f>P299-Conf_Avg!$N$11</f>
        <v>74</v>
      </c>
      <c r="AD299" s="3">
        <f>Q299-Conf_Avg!$O$11</f>
        <v>191</v>
      </c>
      <c r="AE299" s="3">
        <f>R299-Conf_Avg!$Q$11</f>
        <v>2.6</v>
      </c>
      <c r="AF299" s="3">
        <f>S299-Conf_Avg!$R$11</f>
        <v>1</v>
      </c>
    </row>
    <row r="300" spans="1:32" x14ac:dyDescent="0.2">
      <c r="A300">
        <v>2019</v>
      </c>
      <c r="B300" t="s">
        <v>709</v>
      </c>
      <c r="C300" t="s">
        <v>674</v>
      </c>
      <c r="D300" t="s">
        <v>61</v>
      </c>
      <c r="E300" t="s">
        <v>370</v>
      </c>
      <c r="F300">
        <v>12</v>
      </c>
      <c r="G300">
        <v>299</v>
      </c>
      <c r="H300">
        <v>460</v>
      </c>
      <c r="I300" s="6">
        <f t="shared" si="18"/>
        <v>65</v>
      </c>
      <c r="J300">
        <v>3628</v>
      </c>
      <c r="K300" s="3">
        <f t="shared" si="19"/>
        <v>7.8869565217391306</v>
      </c>
      <c r="L300">
        <v>8.1999999999999993</v>
      </c>
      <c r="M300">
        <v>30</v>
      </c>
      <c r="N300">
        <v>10</v>
      </c>
      <c r="O300" s="4">
        <v>148.4</v>
      </c>
      <c r="P300">
        <v>86</v>
      </c>
      <c r="Q300">
        <v>137</v>
      </c>
      <c r="R300" s="3">
        <v>1.6</v>
      </c>
      <c r="S300">
        <v>2</v>
      </c>
      <c r="T300" s="3">
        <f>G300-Conf_Avg!$C$11</f>
        <v>299</v>
      </c>
      <c r="U300" s="3" t="e">
        <f>H300-Conf_Avg!#REF!</f>
        <v>#REF!</v>
      </c>
      <c r="V300" s="3">
        <f>I300-Conf_Avg!$D$11</f>
        <v>65</v>
      </c>
      <c r="W300" s="3">
        <f>J300-Conf_Avg!$F$11</f>
        <v>3628</v>
      </c>
      <c r="X300" s="3">
        <f>K300-Conf_Avg!$G$11</f>
        <v>7.8869565217391306</v>
      </c>
      <c r="Y300" s="3">
        <f>L300-Conf_Avg!$H$11</f>
        <v>8.1999999999999993</v>
      </c>
      <c r="Z300" s="3">
        <f>M300-Conf_Avg!$I$11</f>
        <v>30</v>
      </c>
      <c r="AA300" s="3">
        <f>N300-Conf_Avg!$K$11</f>
        <v>10</v>
      </c>
      <c r="AB300" s="3">
        <f>O300-Conf_Avg!$M$11</f>
        <v>148.4</v>
      </c>
      <c r="AC300" s="3">
        <f>P300-Conf_Avg!$N$11</f>
        <v>86</v>
      </c>
      <c r="AD300" s="3">
        <f>Q300-Conf_Avg!$O$11</f>
        <v>137</v>
      </c>
      <c r="AE300" s="3">
        <f>R300-Conf_Avg!$Q$11</f>
        <v>1.6</v>
      </c>
      <c r="AF300" s="3">
        <f>S300-Conf_Avg!$R$11</f>
        <v>2</v>
      </c>
    </row>
    <row r="301" spans="1:32" x14ac:dyDescent="0.2">
      <c r="A301">
        <v>2020</v>
      </c>
      <c r="B301" t="s">
        <v>560</v>
      </c>
      <c r="C301" t="s">
        <v>673</v>
      </c>
      <c r="D301" t="s">
        <v>61</v>
      </c>
      <c r="E301" t="s">
        <v>370</v>
      </c>
      <c r="F301">
        <v>9</v>
      </c>
      <c r="G301">
        <v>211</v>
      </c>
      <c r="H301">
        <v>301</v>
      </c>
      <c r="I301" s="6">
        <f t="shared" si="18"/>
        <v>70.099667774086384</v>
      </c>
      <c r="J301">
        <v>2141</v>
      </c>
      <c r="K301" s="3">
        <f t="shared" si="19"/>
        <v>7.1129568106312293</v>
      </c>
      <c r="L301">
        <v>7.1</v>
      </c>
      <c r="M301">
        <v>16</v>
      </c>
      <c r="N301">
        <v>7</v>
      </c>
      <c r="O301" s="4">
        <v>142.69999999999999</v>
      </c>
      <c r="P301">
        <v>30</v>
      </c>
      <c r="Q301">
        <v>-66</v>
      </c>
      <c r="R301" s="3">
        <f>Q301/P301</f>
        <v>-2.2000000000000002</v>
      </c>
      <c r="S301">
        <v>0</v>
      </c>
      <c r="T301" s="3">
        <f>G301-Conf_Avg!$C$11</f>
        <v>211</v>
      </c>
      <c r="U301" s="3" t="e">
        <f>H301-Conf_Avg!#REF!</f>
        <v>#REF!</v>
      </c>
      <c r="V301" s="3">
        <f>I301-Conf_Avg!$D$11</f>
        <v>70.099667774086384</v>
      </c>
      <c r="W301" s="3">
        <f>J301-Conf_Avg!$F$11</f>
        <v>2141</v>
      </c>
      <c r="X301" s="3">
        <f>K301-Conf_Avg!$G$11</f>
        <v>7.1129568106312293</v>
      </c>
      <c r="Y301" s="3">
        <f>L301-Conf_Avg!$H$11</f>
        <v>7.1</v>
      </c>
      <c r="Z301" s="3">
        <f>M301-Conf_Avg!$I$11</f>
        <v>16</v>
      </c>
      <c r="AA301" s="3">
        <f>N301-Conf_Avg!$K$11</f>
        <v>7</v>
      </c>
      <c r="AB301" s="3">
        <f>O301-Conf_Avg!$M$11</f>
        <v>142.69999999999999</v>
      </c>
      <c r="AC301" s="3">
        <f>P301-Conf_Avg!$N$11</f>
        <v>30</v>
      </c>
      <c r="AD301" s="3">
        <f>Q301-Conf_Avg!$O$11</f>
        <v>-66</v>
      </c>
      <c r="AE301" s="3">
        <f>R301-Conf_Avg!$Q$11</f>
        <v>-2.2000000000000002</v>
      </c>
      <c r="AF301" s="3">
        <f>S301-Conf_Avg!$R$11</f>
        <v>0</v>
      </c>
    </row>
    <row r="302" spans="1:32" x14ac:dyDescent="0.2">
      <c r="Z302"/>
      <c r="AA302"/>
      <c r="AB302"/>
      <c r="AC302"/>
      <c r="AD302"/>
      <c r="AE302"/>
      <c r="AF302"/>
    </row>
  </sheetData>
  <autoFilter ref="A1:AF302" xr:uid="{1C06DC37-E2E7-2D40-9F9F-683E6E9902A0}">
    <sortState xmlns:xlrd2="http://schemas.microsoft.com/office/spreadsheetml/2017/richdata2" ref="A2:AF302">
      <sortCondition ref="E1:E302"/>
    </sortState>
  </autoFilter>
  <pageMargins left="0.7" right="0.7" top="0.75" bottom="0.75" header="0.3" footer="0.3"/>
  <pageSetup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CF796-6A5F-F841-8AAD-6CD75AEA953E}">
  <dimension ref="A1:A2"/>
  <sheetViews>
    <sheetView workbookViewId="0">
      <selection activeCell="B12" sqref="B12"/>
    </sheetView>
  </sheetViews>
  <sheetFormatPr baseColWidth="10" defaultRowHeight="16" x14ac:dyDescent="0.2"/>
  <sheetData>
    <row r="1" spans="1:1" x14ac:dyDescent="0.2">
      <c r="A1" t="s">
        <v>1009</v>
      </c>
    </row>
    <row r="2" spans="1:1" x14ac:dyDescent="0.2">
      <c r="A2" t="s">
        <v>1016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12979-872C-D540-81E7-1E0A5CD41C41}">
  <dimension ref="A1:AK19"/>
  <sheetViews>
    <sheetView workbookViewId="0">
      <selection activeCell="M13" sqref="M13"/>
    </sheetView>
  </sheetViews>
  <sheetFormatPr baseColWidth="10" defaultRowHeight="16" x14ac:dyDescent="0.2"/>
  <cols>
    <col min="1" max="1" width="5.1640625" bestFit="1" customWidth="1"/>
    <col min="2" max="2" width="6.33203125" bestFit="1" customWidth="1"/>
    <col min="3" max="3" width="4.33203125" bestFit="1" customWidth="1"/>
    <col min="4" max="4" width="14.83203125" bestFit="1" customWidth="1"/>
    <col min="5" max="5" width="15.6640625" bestFit="1" customWidth="1"/>
    <col min="6" max="6" width="4.33203125" bestFit="1" customWidth="1"/>
    <col min="7" max="7" width="11.5" bestFit="1" customWidth="1"/>
    <col min="8" max="8" width="8.5" bestFit="1" customWidth="1"/>
    <col min="9" max="9" width="5.33203125" bestFit="1" customWidth="1"/>
    <col min="10" max="10" width="4.6640625" bestFit="1" customWidth="1"/>
    <col min="11" max="11" width="6.5" style="1" bestFit="1" customWidth="1"/>
    <col min="12" max="12" width="3.1640625" bestFit="1" customWidth="1"/>
    <col min="13" max="13" width="10.33203125" style="3" bestFit="1" customWidth="1"/>
    <col min="14" max="14" width="5.33203125" style="3" bestFit="1" customWidth="1"/>
    <col min="15" max="15" width="6.1640625" style="3" bestFit="1" customWidth="1"/>
    <col min="16" max="16" width="6.6640625" style="3" bestFit="1" customWidth="1"/>
    <col min="17" max="17" width="10.83203125" style="3"/>
  </cols>
  <sheetData>
    <row r="1" spans="1:37" x14ac:dyDescent="0.2">
      <c r="A1" t="s">
        <v>158</v>
      </c>
      <c r="B1" t="s">
        <v>5</v>
      </c>
      <c r="C1" t="s">
        <v>6</v>
      </c>
      <c r="D1" t="s">
        <v>0</v>
      </c>
      <c r="E1" t="s">
        <v>12</v>
      </c>
      <c r="F1" t="s">
        <v>13</v>
      </c>
      <c r="G1" t="s">
        <v>99</v>
      </c>
      <c r="H1" t="s">
        <v>97</v>
      </c>
      <c r="I1" t="s">
        <v>3</v>
      </c>
      <c r="J1" t="s">
        <v>115</v>
      </c>
      <c r="K1" s="1" t="s">
        <v>4</v>
      </c>
      <c r="L1" t="s">
        <v>16</v>
      </c>
      <c r="M1" s="3" t="s">
        <v>1000</v>
      </c>
      <c r="N1" s="3" t="s">
        <v>552</v>
      </c>
      <c r="O1" s="3" t="s">
        <v>553</v>
      </c>
      <c r="P1" s="3" t="s">
        <v>554</v>
      </c>
      <c r="Q1" s="3" t="s">
        <v>1001</v>
      </c>
    </row>
    <row r="2" spans="1:37" x14ac:dyDescent="0.2">
      <c r="A2">
        <v>2021</v>
      </c>
      <c r="B2">
        <v>1</v>
      </c>
      <c r="C2">
        <v>1</v>
      </c>
      <c r="D2" t="s">
        <v>184</v>
      </c>
      <c r="E2" t="s">
        <v>521</v>
      </c>
      <c r="F2">
        <v>21</v>
      </c>
      <c r="G2">
        <v>0</v>
      </c>
      <c r="H2">
        <v>0</v>
      </c>
      <c r="I2">
        <v>1</v>
      </c>
      <c r="J2">
        <v>5</v>
      </c>
      <c r="K2" s="1">
        <v>0.16666666666666666</v>
      </c>
      <c r="L2">
        <v>6</v>
      </c>
      <c r="M2" s="3">
        <v>9.0852499098776676</v>
      </c>
      <c r="N2" s="3">
        <v>1.9770489091353101</v>
      </c>
      <c r="O2" s="3">
        <v>2.8023930338908718</v>
      </c>
      <c r="P2" s="3">
        <v>33.614132681826703</v>
      </c>
      <c r="Q2" s="3">
        <v>-153.71717171717171</v>
      </c>
    </row>
    <row r="3" spans="1:37" x14ac:dyDescent="0.2">
      <c r="A3">
        <v>2019</v>
      </c>
      <c r="B3">
        <v>1</v>
      </c>
      <c r="C3">
        <v>6</v>
      </c>
      <c r="D3" t="s">
        <v>148</v>
      </c>
      <c r="E3" t="s">
        <v>498</v>
      </c>
      <c r="F3">
        <v>22</v>
      </c>
      <c r="G3">
        <v>0</v>
      </c>
      <c r="H3">
        <v>0</v>
      </c>
      <c r="I3">
        <v>9</v>
      </c>
      <c r="J3">
        <v>23</v>
      </c>
      <c r="K3" s="1">
        <v>0.28125</v>
      </c>
      <c r="L3">
        <v>33</v>
      </c>
      <c r="M3" s="3">
        <v>0.38275693664046884</v>
      </c>
      <c r="N3" s="3">
        <v>-0.64164227991516132</v>
      </c>
      <c r="O3" s="3">
        <v>-0.49760696610912714</v>
      </c>
      <c r="P3" s="3">
        <v>-3.8858673181732968</v>
      </c>
      <c r="Q3" s="3">
        <v>-37.717171717171709</v>
      </c>
    </row>
    <row r="4" spans="1:37" x14ac:dyDescent="0.2">
      <c r="A4">
        <v>2019</v>
      </c>
      <c r="B4">
        <v>4</v>
      </c>
      <c r="C4">
        <v>104</v>
      </c>
      <c r="D4" t="s">
        <v>135</v>
      </c>
      <c r="E4" t="s">
        <v>502</v>
      </c>
      <c r="F4">
        <v>24</v>
      </c>
      <c r="G4">
        <v>0</v>
      </c>
      <c r="H4">
        <v>0</v>
      </c>
      <c r="I4">
        <v>1</v>
      </c>
      <c r="J4">
        <v>3</v>
      </c>
      <c r="K4" s="1">
        <v>0.25</v>
      </c>
      <c r="L4">
        <v>8</v>
      </c>
      <c r="M4" s="3">
        <v>7.2789451639975269</v>
      </c>
      <c r="N4" s="3">
        <v>0.65263162799511054</v>
      </c>
      <c r="O4" s="3">
        <v>0.70239303389087215</v>
      </c>
      <c r="P4" s="3">
        <v>12.414132681826715</v>
      </c>
      <c r="Q4" s="3">
        <v>-335.71717171717171</v>
      </c>
    </row>
    <row r="5" spans="1:37" x14ac:dyDescent="0.2">
      <c r="A5">
        <v>2018</v>
      </c>
      <c r="B5">
        <v>8</v>
      </c>
      <c r="C5">
        <v>300</v>
      </c>
      <c r="D5" t="s">
        <v>10</v>
      </c>
      <c r="E5" t="s">
        <v>494</v>
      </c>
      <c r="F5">
        <v>23</v>
      </c>
      <c r="G5">
        <v>0</v>
      </c>
      <c r="H5">
        <v>0</v>
      </c>
      <c r="I5">
        <v>1</v>
      </c>
      <c r="J5">
        <v>0</v>
      </c>
      <c r="K5" s="1">
        <v>1</v>
      </c>
      <c r="L5">
        <v>2</v>
      </c>
      <c r="M5" s="3">
        <v>3.8273165786791097</v>
      </c>
      <c r="N5" s="3">
        <v>1.0716885069450379</v>
      </c>
      <c r="O5" s="3">
        <v>2.0023930338908729</v>
      </c>
      <c r="P5" s="3">
        <v>22.414132681826715</v>
      </c>
      <c r="Q5" s="3">
        <v>326.28282828282829</v>
      </c>
    </row>
    <row r="6" spans="1:37" x14ac:dyDescent="0.2">
      <c r="A6">
        <v>2018</v>
      </c>
      <c r="B6">
        <v>1</v>
      </c>
      <c r="C6">
        <v>32</v>
      </c>
      <c r="D6" t="s">
        <v>100</v>
      </c>
      <c r="E6" t="s">
        <v>484</v>
      </c>
      <c r="F6">
        <v>21</v>
      </c>
      <c r="G6">
        <v>1</v>
      </c>
      <c r="H6">
        <v>1</v>
      </c>
      <c r="I6">
        <v>35</v>
      </c>
      <c r="J6">
        <v>8</v>
      </c>
      <c r="K6" s="1">
        <v>0.81395348837209303</v>
      </c>
      <c r="L6">
        <v>52</v>
      </c>
      <c r="M6" s="3">
        <v>-1.0066592949684505</v>
      </c>
      <c r="N6" s="3">
        <v>1.0485570556330108</v>
      </c>
      <c r="O6" s="3">
        <v>1.3023930338908718</v>
      </c>
      <c r="P6" s="3">
        <v>11.014132681826709</v>
      </c>
      <c r="Q6" s="3">
        <v>1244.2828282828282</v>
      </c>
    </row>
    <row r="7" spans="1:37" x14ac:dyDescent="0.2">
      <c r="A7">
        <v>2017</v>
      </c>
      <c r="B7">
        <v>6</v>
      </c>
      <c r="C7">
        <v>215</v>
      </c>
      <c r="D7" t="s">
        <v>149</v>
      </c>
      <c r="E7" t="s">
        <v>475</v>
      </c>
      <c r="F7">
        <v>22</v>
      </c>
      <c r="G7">
        <v>0</v>
      </c>
      <c r="H7">
        <v>0</v>
      </c>
      <c r="I7">
        <v>0</v>
      </c>
      <c r="J7">
        <v>0</v>
      </c>
      <c r="K7" s="1">
        <v>0</v>
      </c>
      <c r="L7">
        <v>0</v>
      </c>
      <c r="M7" s="3">
        <v>1.9188226693468522</v>
      </c>
      <c r="N7" s="3">
        <v>0.92647784224296625</v>
      </c>
      <c r="O7" s="3">
        <v>1.5023930338908729</v>
      </c>
      <c r="P7" s="3">
        <v>14.714132681826726</v>
      </c>
      <c r="Q7" s="3">
        <v>-492.71717171717171</v>
      </c>
    </row>
    <row r="8" spans="1:37" x14ac:dyDescent="0.2">
      <c r="A8">
        <v>2017</v>
      </c>
      <c r="B8">
        <v>1</v>
      </c>
      <c r="C8">
        <v>12</v>
      </c>
      <c r="D8" t="s">
        <v>80</v>
      </c>
      <c r="E8" t="s">
        <v>469</v>
      </c>
      <c r="F8">
        <v>21</v>
      </c>
      <c r="G8">
        <v>0</v>
      </c>
      <c r="H8">
        <v>3</v>
      </c>
      <c r="I8">
        <v>28</v>
      </c>
      <c r="J8">
        <v>25</v>
      </c>
      <c r="K8" s="1">
        <v>0.52830188679245282</v>
      </c>
      <c r="L8">
        <v>54</v>
      </c>
      <c r="M8" s="3">
        <v>6.9356630731883584</v>
      </c>
      <c r="N8" s="3">
        <v>0.46957163570289939</v>
      </c>
      <c r="O8" s="3">
        <v>0.60239303389087251</v>
      </c>
      <c r="P8" s="3">
        <v>15.514132681826709</v>
      </c>
      <c r="Q8" s="3">
        <v>272.28282828282829</v>
      </c>
    </row>
    <row r="9" spans="1:37" x14ac:dyDescent="0.2">
      <c r="A9">
        <v>2017</v>
      </c>
      <c r="B9">
        <v>1</v>
      </c>
      <c r="C9">
        <v>2</v>
      </c>
      <c r="D9" t="s">
        <v>229</v>
      </c>
      <c r="E9" t="s">
        <v>467</v>
      </c>
      <c r="F9">
        <v>23</v>
      </c>
      <c r="G9">
        <v>0</v>
      </c>
      <c r="H9">
        <v>1</v>
      </c>
      <c r="I9">
        <v>29</v>
      </c>
      <c r="J9">
        <v>21</v>
      </c>
      <c r="K9" s="1">
        <v>0.57999999999999996</v>
      </c>
      <c r="L9">
        <v>54</v>
      </c>
      <c r="M9" s="3">
        <v>7.9325218090323872</v>
      </c>
      <c r="N9" s="3">
        <v>0.92171662069206217</v>
      </c>
      <c r="O9" s="3">
        <v>1.7023930338908722</v>
      </c>
      <c r="P9" s="3">
        <v>22.31413268182672</v>
      </c>
      <c r="Q9" s="3">
        <v>-48.717171717171709</v>
      </c>
    </row>
    <row r="10" spans="1:37" x14ac:dyDescent="0.2">
      <c r="A10">
        <v>2017</v>
      </c>
      <c r="B10">
        <v>5</v>
      </c>
      <c r="C10">
        <v>171</v>
      </c>
      <c r="D10" t="s">
        <v>86</v>
      </c>
      <c r="E10" t="s">
        <v>474</v>
      </c>
      <c r="F10">
        <v>23</v>
      </c>
      <c r="G10">
        <v>0</v>
      </c>
      <c r="H10">
        <v>0</v>
      </c>
      <c r="I10">
        <v>1</v>
      </c>
      <c r="J10">
        <v>3</v>
      </c>
      <c r="K10" s="1">
        <v>0.25</v>
      </c>
      <c r="L10">
        <v>9</v>
      </c>
      <c r="M10" s="3">
        <v>0.38108960304036543</v>
      </c>
      <c r="N10" s="3">
        <v>1.8669945081333923</v>
      </c>
      <c r="O10" s="3">
        <v>2.7023930338908722</v>
      </c>
      <c r="P10" s="3">
        <v>27.81413268182672</v>
      </c>
      <c r="Q10" s="3">
        <v>-70.717171717171709</v>
      </c>
    </row>
    <row r="11" spans="1:37" x14ac:dyDescent="0.2">
      <c r="A11">
        <v>2016</v>
      </c>
      <c r="B11">
        <v>3</v>
      </c>
      <c r="C11">
        <v>91</v>
      </c>
      <c r="D11" t="s">
        <v>103</v>
      </c>
      <c r="E11" t="s">
        <v>449</v>
      </c>
      <c r="F11">
        <v>23</v>
      </c>
      <c r="G11">
        <v>0</v>
      </c>
      <c r="H11">
        <v>0</v>
      </c>
      <c r="I11">
        <v>12</v>
      </c>
      <c r="J11">
        <v>23</v>
      </c>
      <c r="K11" s="1">
        <v>0.34285714285714286</v>
      </c>
      <c r="L11">
        <v>55</v>
      </c>
      <c r="M11" s="3">
        <v>-7.6426736828913988E-2</v>
      </c>
      <c r="N11" s="3">
        <v>-0.72383034501461818</v>
      </c>
      <c r="O11" s="3">
        <v>-0.29760696610912785</v>
      </c>
      <c r="P11" s="3">
        <v>-5.285867318173274</v>
      </c>
      <c r="Q11" s="3">
        <v>13.282828282828291</v>
      </c>
    </row>
    <row r="12" spans="1:37" x14ac:dyDescent="0.2">
      <c r="A12">
        <v>2015</v>
      </c>
      <c r="B12">
        <v>1</v>
      </c>
      <c r="C12">
        <v>1</v>
      </c>
      <c r="D12" t="s">
        <v>106</v>
      </c>
      <c r="E12" t="s">
        <v>435</v>
      </c>
      <c r="F12">
        <v>21</v>
      </c>
      <c r="G12">
        <v>0</v>
      </c>
      <c r="H12">
        <v>1</v>
      </c>
      <c r="I12">
        <v>31</v>
      </c>
      <c r="J12">
        <v>44</v>
      </c>
      <c r="K12" s="1">
        <v>0.41333333333333333</v>
      </c>
      <c r="L12">
        <v>81</v>
      </c>
      <c r="M12" s="3">
        <v>5.2340657685244096</v>
      </c>
      <c r="N12" s="3">
        <v>0.90309617221087191</v>
      </c>
      <c r="O12" s="3">
        <v>0.30239303389087269</v>
      </c>
      <c r="P12" s="3">
        <v>9.9141326818267146</v>
      </c>
      <c r="Q12" s="3">
        <v>-291.71717171717171</v>
      </c>
    </row>
    <row r="13" spans="1:37" x14ac:dyDescent="0.2">
      <c r="A13">
        <v>2018</v>
      </c>
      <c r="B13">
        <v>8</v>
      </c>
      <c r="C13">
        <v>300</v>
      </c>
      <c r="D13" t="s">
        <v>147</v>
      </c>
      <c r="E13" t="s">
        <v>493</v>
      </c>
      <c r="F13">
        <v>22</v>
      </c>
      <c r="G13">
        <v>0</v>
      </c>
      <c r="H13">
        <v>0</v>
      </c>
      <c r="I13">
        <v>7</v>
      </c>
      <c r="J13">
        <v>10</v>
      </c>
      <c r="K13" s="1">
        <v>0.41176470588235292</v>
      </c>
      <c r="L13">
        <v>19</v>
      </c>
      <c r="M13" s="3">
        <f>76.19-Conf_Avg!D3</f>
        <v>16.625379486173756</v>
      </c>
      <c r="N13" s="3">
        <f>7.15-Conf_Avg!G3</f>
        <v>-0.42015101000196076</v>
      </c>
      <c r="O13" s="3">
        <f>7.3-Conf_Avg!H3</f>
        <v>-0.21151206118846844</v>
      </c>
      <c r="P13" s="3">
        <f>141.2-Conf_Avg!M3</f>
        <v>4.9058874289075902</v>
      </c>
      <c r="Q13" s="3">
        <f>-14-Conf_Avg!P3</f>
        <v>-264</v>
      </c>
      <c r="AA13" s="1"/>
      <c r="AC13" s="1"/>
      <c r="AD13" s="2"/>
      <c r="AE13" s="2"/>
      <c r="AF13" s="1"/>
      <c r="AG13" s="2"/>
      <c r="AH13" s="2"/>
      <c r="AI13" s="2"/>
      <c r="AK13" s="11"/>
    </row>
    <row r="14" spans="1:37" x14ac:dyDescent="0.2">
      <c r="A14">
        <v>2017</v>
      </c>
      <c r="B14">
        <v>8</v>
      </c>
      <c r="C14">
        <v>300</v>
      </c>
      <c r="D14" t="s">
        <v>230</v>
      </c>
      <c r="E14" t="s">
        <v>478</v>
      </c>
      <c r="F14">
        <v>22</v>
      </c>
      <c r="G14">
        <v>0</v>
      </c>
      <c r="H14">
        <v>0</v>
      </c>
      <c r="I14">
        <v>1</v>
      </c>
      <c r="J14">
        <v>0</v>
      </c>
      <c r="K14" s="1">
        <v>1</v>
      </c>
      <c r="L14">
        <v>5</v>
      </c>
      <c r="M14" s="3">
        <f>American!I53-Conf_Avg!D3</f>
        <v>-1.3367724125604212</v>
      </c>
      <c r="N14" s="3">
        <f>American!K53-Conf_Avg!G3</f>
        <v>0.77162114189677311</v>
      </c>
      <c r="O14" s="3">
        <f>American!L53-Conf_Avg!H3</f>
        <v>0.48848793881153174</v>
      </c>
      <c r="P14" s="3">
        <f>American!O53-Conf_Avg!M3</f>
        <v>3.8058874289075959</v>
      </c>
      <c r="Q14" s="3">
        <f>American!Q53-Conf_Avg!P3</f>
        <v>-350</v>
      </c>
      <c r="AA14" s="1"/>
      <c r="AC14" s="1"/>
      <c r="AD14" s="2"/>
      <c r="AE14" s="2"/>
      <c r="AF14" s="1"/>
      <c r="AG14" s="2"/>
      <c r="AH14" s="2"/>
      <c r="AI14" s="2"/>
      <c r="AK14" s="11"/>
    </row>
    <row r="15" spans="1:37" x14ac:dyDescent="0.2">
      <c r="A15">
        <v>2016</v>
      </c>
      <c r="B15">
        <v>1</v>
      </c>
      <c r="C15">
        <v>26</v>
      </c>
      <c r="D15" t="s">
        <v>105</v>
      </c>
      <c r="E15" t="s">
        <v>447</v>
      </c>
      <c r="F15">
        <v>22</v>
      </c>
      <c r="G15">
        <v>0</v>
      </c>
      <c r="H15">
        <v>0</v>
      </c>
      <c r="I15">
        <v>1</v>
      </c>
      <c r="J15">
        <v>3</v>
      </c>
      <c r="K15" s="1">
        <v>0.25</v>
      </c>
      <c r="L15">
        <v>5</v>
      </c>
      <c r="M15" s="3">
        <f>American!I65-Conf_Avg!D3</f>
        <v>-4.1533651025708309</v>
      </c>
      <c r="N15" s="3">
        <f>American!K65-Conf_Avg!G3</f>
        <v>-0.8558652957162467</v>
      </c>
      <c r="O15" s="3">
        <f>American!L65-Conf_Avg!H3</f>
        <v>-1.4115120611884686</v>
      </c>
      <c r="P15" s="3">
        <f>American!O65-Conf_Avg!M3</f>
        <v>-15.394112571092393</v>
      </c>
      <c r="Q15" s="3">
        <f>American!Q65-Conf_Avg!P3</f>
        <v>-192</v>
      </c>
      <c r="AA15" s="1"/>
      <c r="AC15" s="1"/>
      <c r="AD15" s="2"/>
      <c r="AE15" s="2"/>
      <c r="AF15" s="1"/>
      <c r="AG15" s="2"/>
      <c r="AH15" s="2"/>
      <c r="AI15" s="2"/>
      <c r="AK15" s="11"/>
    </row>
    <row r="19" spans="11:11" x14ac:dyDescent="0.2">
      <c r="K1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3566C-7DB6-3E48-8680-A9EEB1CF25DD}">
  <dimension ref="A1:S12"/>
  <sheetViews>
    <sheetView tabSelected="1" zoomScaleNormal="100" workbookViewId="0">
      <selection activeCell="N8" sqref="N8"/>
    </sheetView>
  </sheetViews>
  <sheetFormatPr baseColWidth="10" defaultRowHeight="16" x14ac:dyDescent="0.2"/>
  <cols>
    <col min="1" max="1" width="10.33203125" bestFit="1" customWidth="1"/>
    <col min="2" max="2" width="11.33203125" bestFit="1" customWidth="1"/>
    <col min="3" max="3" width="8.83203125" bestFit="1" customWidth="1"/>
    <col min="4" max="4" width="20.83203125" style="8" bestFit="1" customWidth="1"/>
    <col min="5" max="5" width="7.1640625" bestFit="1" customWidth="1"/>
    <col min="6" max="6" width="9.6640625" bestFit="1" customWidth="1"/>
    <col min="7" max="7" width="4.6640625" bestFit="1" customWidth="1"/>
    <col min="8" max="8" width="5.33203125" bestFit="1" customWidth="1"/>
    <col min="9" max="9" width="6.6640625" bestFit="1" customWidth="1"/>
    <col min="10" max="10" width="7.33203125" bestFit="1" customWidth="1"/>
    <col min="11" max="11" width="5.6640625" bestFit="1" customWidth="1"/>
    <col min="12" max="12" width="7.33203125" bestFit="1" customWidth="1"/>
    <col min="13" max="13" width="6.6640625" style="4" bestFit="1" customWidth="1"/>
    <col min="14" max="14" width="13.83203125" bestFit="1" customWidth="1"/>
    <col min="15" max="15" width="10.6640625" bestFit="1" customWidth="1"/>
    <col min="16" max="16" width="13" bestFit="1" customWidth="1"/>
    <col min="17" max="17" width="7.1640625" bestFit="1" customWidth="1"/>
    <col min="18" max="18" width="8.33203125" bestFit="1" customWidth="1"/>
    <col min="19" max="19" width="12.33203125" bestFit="1" customWidth="1"/>
  </cols>
  <sheetData>
    <row r="1" spans="1:19" x14ac:dyDescent="0.2">
      <c r="A1" t="s">
        <v>8</v>
      </c>
      <c r="B1" t="s">
        <v>950</v>
      </c>
      <c r="C1" t="s">
        <v>951</v>
      </c>
      <c r="D1" s="9" t="s">
        <v>952</v>
      </c>
      <c r="E1" t="s">
        <v>953</v>
      </c>
      <c r="F1" t="s">
        <v>971</v>
      </c>
      <c r="G1" s="3" t="s">
        <v>552</v>
      </c>
      <c r="H1" t="s">
        <v>553</v>
      </c>
      <c r="I1" t="s">
        <v>18</v>
      </c>
      <c r="J1" t="s">
        <v>998</v>
      </c>
      <c r="K1" t="s">
        <v>19</v>
      </c>
      <c r="L1" t="s">
        <v>999</v>
      </c>
      <c r="M1" s="4" t="s">
        <v>554</v>
      </c>
      <c r="N1" t="s">
        <v>954</v>
      </c>
      <c r="O1" t="s">
        <v>955</v>
      </c>
      <c r="P1" t="s">
        <v>1002</v>
      </c>
      <c r="Q1" s="3" t="s">
        <v>1038</v>
      </c>
      <c r="R1" t="s">
        <v>957</v>
      </c>
      <c r="S1" t="s">
        <v>1008</v>
      </c>
    </row>
    <row r="2" spans="1:19" x14ac:dyDescent="0.2">
      <c r="A2" t="s">
        <v>235</v>
      </c>
      <c r="B2">
        <f>SUM(ACC!G2:G100)</f>
        <v>19180</v>
      </c>
      <c r="C2" s="2">
        <f>SUM(ACC!H2:H100)</f>
        <v>31926</v>
      </c>
      <c r="D2" s="7">
        <f>B2/C2*100</f>
        <v>60.076426736828914</v>
      </c>
      <c r="E2">
        <f>SUM(ACC!J2:J100)</f>
        <v>238266</v>
      </c>
      <c r="F2" s="4">
        <f>E2/99</f>
        <v>2406.7272727272725</v>
      </c>
      <c r="G2" s="3">
        <f t="shared" ref="G2:G3" si="0">E2/C2</f>
        <v>7.4630708513437325</v>
      </c>
      <c r="H2" s="3">
        <f>(E2+(20*I2)-(45*K2))/C2</f>
        <v>7.3976069661091275</v>
      </c>
      <c r="I2" s="2">
        <f>SUM(ACC!M2:M100)</f>
        <v>1736</v>
      </c>
      <c r="J2" s="4">
        <f>I2/99</f>
        <v>17.535353535353536</v>
      </c>
      <c r="K2" s="2">
        <f>SUM(ACC!N2:N100)</f>
        <v>818</v>
      </c>
      <c r="L2" s="4">
        <f>K2/99</f>
        <v>8.262626262626263</v>
      </c>
      <c r="M2" s="3">
        <f>((8.4*E2)+(330*I2)+(100*B2)-(200*K2))/C2</f>
        <v>135.58586731817329</v>
      </c>
      <c r="N2" s="12">
        <f>SUM(ACC!P2:P100)</f>
        <v>10675</v>
      </c>
      <c r="O2" s="12">
        <f>SUM(ACC!Q2:Q100)</f>
        <v>35315</v>
      </c>
      <c r="P2" s="4">
        <f>O2/99</f>
        <v>356.71717171717171</v>
      </c>
      <c r="Q2" s="3">
        <f>O2/N2</f>
        <v>3.3081967213114756</v>
      </c>
      <c r="R2">
        <f>SUM(ACC!S2:S100)</f>
        <v>496</v>
      </c>
      <c r="S2" s="4">
        <f>R2/99</f>
        <v>5.0101010101010104</v>
      </c>
    </row>
    <row r="3" spans="1:19" x14ac:dyDescent="0.2">
      <c r="A3" t="s">
        <v>568</v>
      </c>
      <c r="B3">
        <f>SUM(American!G2:G78)</f>
        <v>15186</v>
      </c>
      <c r="C3">
        <f>SUM(American!H2:H78)</f>
        <v>25495</v>
      </c>
      <c r="D3" s="7">
        <f t="shared" ref="D2:D3" si="1">B3/C3*100</f>
        <v>59.564620513826242</v>
      </c>
      <c r="E3">
        <f>SUM(American!J2:J78)</f>
        <v>193001</v>
      </c>
      <c r="F3" s="4">
        <f>E3/77</f>
        <v>2506.5064935064934</v>
      </c>
      <c r="G3" s="3">
        <f t="shared" si="0"/>
        <v>7.5701510100019611</v>
      </c>
      <c r="H3" s="3">
        <f>(E3+(20*I3)-(45*K3))/C3</f>
        <v>7.5115120611884683</v>
      </c>
      <c r="I3" s="2">
        <f>SUM(American!M2:M78)</f>
        <v>1417</v>
      </c>
      <c r="J3" s="4">
        <f>I3/77</f>
        <v>18.402597402597401</v>
      </c>
      <c r="K3" s="2">
        <f>SUM(American!N2:N78)</f>
        <v>663</v>
      </c>
      <c r="L3" s="4">
        <f>K3/77</f>
        <v>8.6103896103896105</v>
      </c>
      <c r="M3" s="3">
        <f>((8.4*E3)+(330*I3)+(100*B3)-(200*K3))/C3</f>
        <v>136.2941125710924</v>
      </c>
      <c r="N3" s="12">
        <f>SUM(American!P2:P78)</f>
        <v>6690</v>
      </c>
      <c r="O3" s="12">
        <f>SUM(American!Q2:Q78)</f>
        <v>19250</v>
      </c>
      <c r="P3" s="4">
        <f>O3/77</f>
        <v>250</v>
      </c>
      <c r="Q3" s="3">
        <f>O3/N3</f>
        <v>2.8774289985052315</v>
      </c>
      <c r="R3" s="2">
        <f>SUM(American!S2:S78)</f>
        <v>330</v>
      </c>
      <c r="S3" s="4">
        <f>R3/77</f>
        <v>4.2857142857142856</v>
      </c>
    </row>
    <row r="4" spans="1:19" x14ac:dyDescent="0.2">
      <c r="A4" t="s">
        <v>1015</v>
      </c>
      <c r="B4">
        <f>SUM('Big12'!G2:G71)</f>
        <v>14552</v>
      </c>
      <c r="C4">
        <f>SUM('Big12'!H2:H71)</f>
        <v>23418</v>
      </c>
      <c r="D4" s="7">
        <f>B4/C4*100</f>
        <v>62.140234008028017</v>
      </c>
      <c r="E4">
        <f>SUM('Big12'!J2:J71)</f>
        <v>187295</v>
      </c>
      <c r="F4" s="4">
        <f>E4/70</f>
        <v>2675.6428571428573</v>
      </c>
      <c r="G4" s="3">
        <f>E4/C4</f>
        <v>7.9979075924502521</v>
      </c>
      <c r="H4" s="3">
        <f>(E4+(20*I4)-(45*K4))/C4</f>
        <v>8.1042360577333667</v>
      </c>
      <c r="I4">
        <f>SUM('Big12'!M2:M71)</f>
        <v>1389</v>
      </c>
      <c r="J4" s="4">
        <f>I4/70</f>
        <v>19.842857142857142</v>
      </c>
      <c r="K4">
        <f>SUM('Big12'!N2:N71)</f>
        <v>562</v>
      </c>
      <c r="L4" s="4">
        <f>K4/70</f>
        <v>8.0285714285714285</v>
      </c>
      <c r="M4" s="3">
        <f>((8.4*E4)+(330*I4)+(100*B4)-(200*K4))/C4</f>
        <v>144.0963361516782</v>
      </c>
      <c r="N4" s="12">
        <f>SUM('Big12'!P2:P71)</f>
        <v>6507</v>
      </c>
      <c r="O4" s="12">
        <f>SUM('Big12'!Q2:Q71)</f>
        <v>19512</v>
      </c>
      <c r="P4" s="4">
        <f>O4/70</f>
        <v>278.74285714285713</v>
      </c>
      <c r="Q4" s="3">
        <f>O4/N4</f>
        <v>2.9986168741355463</v>
      </c>
      <c r="R4">
        <f>SUM('Big12'!S2:S71)</f>
        <v>359</v>
      </c>
      <c r="S4" s="4">
        <f>R4/70</f>
        <v>5.128571428571429</v>
      </c>
    </row>
    <row r="5" spans="1:19" x14ac:dyDescent="0.2">
      <c r="A5" t="s">
        <v>1017</v>
      </c>
      <c r="B5">
        <f>SUM(BigTen!G2:G99)</f>
        <v>17243</v>
      </c>
      <c r="C5">
        <f>SUM(BigTen!H2:H99)</f>
        <v>29309</v>
      </c>
      <c r="D5" s="7">
        <f>B5/C5*100</f>
        <v>58.831758163021597</v>
      </c>
      <c r="E5">
        <f>SUM(BigTen!J2:J99)</f>
        <v>209672</v>
      </c>
      <c r="F5" s="4">
        <f>E5/98</f>
        <v>2139.5102040816328</v>
      </c>
      <c r="G5" s="3">
        <f>E5/C5</f>
        <v>7.1538435292913443</v>
      </c>
      <c r="H5" s="3">
        <f>(E5+(20*I5)-(45*K5))/C5</f>
        <v>6.8931727455730325</v>
      </c>
      <c r="I5" s="12">
        <f>SUM(BigTen!M2:M99)</f>
        <v>1490</v>
      </c>
      <c r="J5" s="4">
        <f>I5/98</f>
        <v>15.204081632653061</v>
      </c>
      <c r="K5" s="12">
        <f>SUM(BigTen!N2:N99)</f>
        <v>832</v>
      </c>
      <c r="L5" s="4">
        <f>K5/98</f>
        <v>8.4897959183673475</v>
      </c>
      <c r="M5" s="3">
        <f>((8.4*E5)+(330*I5)+(100*B5)-(200*K5))/C5</f>
        <v>130.02302364461428</v>
      </c>
      <c r="N5" s="12">
        <f>SUM(BigTen!P2:P99)</f>
        <v>7361</v>
      </c>
      <c r="O5" s="12">
        <f>SUM(BigTen!Q2:Q99)</f>
        <v>16851</v>
      </c>
      <c r="P5" s="4">
        <f>O5/98</f>
        <v>171.94897959183675</v>
      </c>
      <c r="Q5" s="3">
        <f>O5/N5</f>
        <v>2.2892270072001089</v>
      </c>
      <c r="R5" s="12">
        <f>SUM(BigTen!S2:S99)</f>
        <v>337</v>
      </c>
      <c r="S5" s="4">
        <f>R5/98</f>
        <v>3.4387755102040818</v>
      </c>
    </row>
    <row r="6" spans="1:19" x14ac:dyDescent="0.2">
      <c r="A6" t="s">
        <v>567</v>
      </c>
      <c r="B6">
        <f>SUM(CUSA!G2:G95)</f>
        <v>17459</v>
      </c>
      <c r="C6" s="12">
        <f>SUM(CUSA!H2:H95)</f>
        <v>28676</v>
      </c>
      <c r="D6" s="7">
        <f>B6/C6*100</f>
        <v>60.883665783233369</v>
      </c>
      <c r="E6">
        <f>SUM(CUSA!J2:J95)</f>
        <v>213074</v>
      </c>
      <c r="F6" s="4">
        <f>E6/94</f>
        <v>2266.744680851064</v>
      </c>
      <c r="G6" s="3">
        <f>E6/C6</f>
        <v>7.4303947551959828</v>
      </c>
      <c r="H6" s="3">
        <f>(E6+(20*I6)-(45*K6))/C6</f>
        <v>7.4140047426419304</v>
      </c>
      <c r="I6" s="12">
        <f>SUM(CUSA!M2:M95)</f>
        <v>1556</v>
      </c>
      <c r="J6" s="4">
        <f>I6/94</f>
        <v>16.553191489361701</v>
      </c>
      <c r="K6" s="12">
        <f>SUM(CUSA!N2:N95)</f>
        <v>702</v>
      </c>
      <c r="L6" s="4">
        <f>K6/94</f>
        <v>7.4680851063829783</v>
      </c>
      <c r="M6" s="3">
        <f>((8.4*E6)+(330*I6)+(100*B6)-(200*K6))/C6</f>
        <v>136.30916445808342</v>
      </c>
      <c r="N6" s="12">
        <f>SUM(CUSA!P2:P95)</f>
        <v>7057</v>
      </c>
      <c r="O6" s="12">
        <f>SUM(CUSA!Q2:Q95)</f>
        <v>16400</v>
      </c>
      <c r="P6" s="4">
        <f>O6/94</f>
        <v>174.46808510638297</v>
      </c>
      <c r="Q6" s="3">
        <f>O6/N6</f>
        <v>2.3239336828680743</v>
      </c>
      <c r="R6" s="12">
        <f>SUM(CUSA!S2:S95)</f>
        <v>281</v>
      </c>
      <c r="S6" s="4">
        <f>R6/94</f>
        <v>2.9893617021276597</v>
      </c>
    </row>
    <row r="7" spans="1:19" x14ac:dyDescent="0.2">
      <c r="A7" t="s">
        <v>255</v>
      </c>
      <c r="B7">
        <f>SUM(Ind!G2:G25)</f>
        <v>4539</v>
      </c>
      <c r="C7" s="3">
        <f>SUM(Ind!H2:H25)</f>
        <v>7521</v>
      </c>
      <c r="D7" s="7">
        <f>B7/C7*100</f>
        <v>60.351017151974474</v>
      </c>
      <c r="E7">
        <f>SUM(Ind!J2:J25)</f>
        <v>56695</v>
      </c>
      <c r="F7" s="4">
        <f>E7/24</f>
        <v>2362.2916666666665</v>
      </c>
      <c r="G7" s="3">
        <f>E7/C7</f>
        <v>7.5382262996941893</v>
      </c>
      <c r="H7" s="3">
        <f>(E7+(20*I7)-(45*K7))/C7</f>
        <v>7.5242653902406591</v>
      </c>
      <c r="I7" s="12">
        <f>SUM(Ind!M2:M25)</f>
        <v>429</v>
      </c>
      <c r="J7" s="4">
        <f>I7/24</f>
        <v>17.875</v>
      </c>
      <c r="K7" s="12">
        <f>SUM(Ind!N2:N25)</f>
        <v>193</v>
      </c>
      <c r="L7" s="4">
        <f>K7/24</f>
        <v>8.0416666666666661</v>
      </c>
      <c r="M7" s="3">
        <f>((8.4*E7)+(330*I7)+(100*B7)-(200*K7))/C7</f>
        <v>137.36311660683421</v>
      </c>
      <c r="N7" s="12">
        <f>SUM(Ind!P2:P25)</f>
        <v>1858</v>
      </c>
      <c r="O7" s="12">
        <f>SUM(Ind!Q2:Q25)</f>
        <v>4849</v>
      </c>
      <c r="P7" s="4">
        <f>O7/24</f>
        <v>202.04166666666666</v>
      </c>
      <c r="Q7" s="3">
        <f>O7/N7</f>
        <v>2.609795479009688</v>
      </c>
      <c r="R7" s="12">
        <f>SUM(Ind!S2:S25)</f>
        <v>107</v>
      </c>
      <c r="S7" s="4">
        <f>R7/24</f>
        <v>4.458333333333333</v>
      </c>
    </row>
    <row r="8" spans="1:19" x14ac:dyDescent="0.2">
      <c r="A8" t="s">
        <v>236</v>
      </c>
      <c r="B8">
        <f>SUM(MAC!G2:G87)</f>
        <v>15014</v>
      </c>
      <c r="C8">
        <f>SUM(MAC!H2:H87)</f>
        <v>25267</v>
      </c>
      <c r="D8" s="7">
        <f>B8/C8*100</f>
        <v>59.42137966517592</v>
      </c>
      <c r="E8">
        <f>SUM(MAC!J2:J87)</f>
        <v>184579</v>
      </c>
      <c r="F8" s="4">
        <f>E8/86</f>
        <v>2146.2674418604652</v>
      </c>
      <c r="G8" s="3">
        <f>E8/C8</f>
        <v>7.3051410931254201</v>
      </c>
      <c r="H8" s="3">
        <f>(E8+(20*I8)-(45*K8))/C8</f>
        <v>7.2240075988443424</v>
      </c>
      <c r="I8" s="12">
        <f>SUM(MAC!M2:M87)</f>
        <v>1333</v>
      </c>
      <c r="J8" s="4">
        <f>I8/86</f>
        <v>15.5</v>
      </c>
      <c r="K8" s="12">
        <f>SUM(MAC!N2:N87)</f>
        <v>638</v>
      </c>
      <c r="L8" s="4">
        <f>K8/86</f>
        <v>7.4186046511627906</v>
      </c>
      <c r="M8" s="3">
        <f>((8.4*E8)+(330*I8)+(100*B8)-(200*K8))/C8</f>
        <v>133.14416432500892</v>
      </c>
      <c r="N8" s="12">
        <f>SUM(MAC!P2:P87)</f>
        <v>6530</v>
      </c>
      <c r="O8" s="12">
        <f>SUM(MAC!Q2:Q87)</f>
        <v>16254</v>
      </c>
      <c r="P8" s="4">
        <f>O8/86</f>
        <v>189</v>
      </c>
      <c r="Q8" s="3">
        <f>O8/N8</f>
        <v>2.4891271056661561</v>
      </c>
      <c r="R8" s="12">
        <f>SUM(MAC!S2:S87)</f>
        <v>273</v>
      </c>
      <c r="S8" s="4">
        <f>R8/86</f>
        <v>3.1744186046511627</v>
      </c>
    </row>
    <row r="9" spans="1:19" x14ac:dyDescent="0.2">
      <c r="A9" t="s">
        <v>242</v>
      </c>
      <c r="C9" s="3"/>
      <c r="D9" s="7"/>
      <c r="F9" s="4"/>
      <c r="G9" s="3"/>
      <c r="H9" s="3"/>
      <c r="I9" s="4"/>
      <c r="J9" s="4"/>
      <c r="K9" s="4"/>
      <c r="L9" s="4"/>
      <c r="N9" s="12"/>
      <c r="O9" s="12"/>
      <c r="P9" s="4"/>
      <c r="Q9" s="4"/>
      <c r="R9" s="4"/>
      <c r="S9" s="4"/>
    </row>
    <row r="10" spans="1:19" x14ac:dyDescent="0.2">
      <c r="A10" t="s">
        <v>234</v>
      </c>
      <c r="C10" s="3"/>
      <c r="D10" s="7"/>
      <c r="F10" s="4"/>
      <c r="G10" s="3"/>
      <c r="H10" s="3"/>
      <c r="I10" s="4"/>
      <c r="J10" s="4"/>
      <c r="K10" s="4"/>
      <c r="L10" s="4"/>
      <c r="N10" s="12"/>
      <c r="O10" s="12"/>
      <c r="P10" s="4"/>
      <c r="Q10" s="4"/>
      <c r="R10" s="4"/>
      <c r="S10" s="4"/>
    </row>
    <row r="11" spans="1:19" x14ac:dyDescent="0.2">
      <c r="A11" t="s">
        <v>418</v>
      </c>
      <c r="C11" s="3"/>
      <c r="D11" s="7"/>
      <c r="F11" s="4"/>
      <c r="G11" s="3"/>
      <c r="H11" s="3"/>
      <c r="I11" s="4"/>
      <c r="J11" s="4"/>
      <c r="K11" s="4"/>
      <c r="L11" s="4"/>
      <c r="N11" s="12"/>
      <c r="O11" s="12"/>
      <c r="P11" s="4"/>
      <c r="Q11" s="4"/>
      <c r="R11" s="4"/>
      <c r="S11" s="4"/>
    </row>
    <row r="12" spans="1:19" x14ac:dyDescent="0.2">
      <c r="A12" t="s">
        <v>1029</v>
      </c>
      <c r="F12" s="4"/>
      <c r="J12" s="4"/>
      <c r="L12" s="4"/>
      <c r="N12" s="12"/>
      <c r="O12" s="12"/>
      <c r="P12" s="4"/>
      <c r="S12" s="4"/>
    </row>
  </sheetData>
  <pageMargins left="0.7" right="0.7" top="0.75" bottom="0.75" header="0.3" footer="0.3"/>
  <ignoredErrors>
    <ignoredError sqref="K4:K8 K2:K3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F06A9-A05A-2F41-BEDA-05F2CF656699}">
  <dimension ref="A1:S100"/>
  <sheetViews>
    <sheetView workbookViewId="0">
      <pane xSplit="2" ySplit="1" topLeftCell="C63" activePane="bottomRight" state="frozen"/>
      <selection pane="topRight" activeCell="C1" sqref="C1"/>
      <selection pane="bottomLeft" activeCell="A2" sqref="A2"/>
      <selection pane="bottomRight" activeCell="I65" sqref="I65"/>
    </sheetView>
  </sheetViews>
  <sheetFormatPr baseColWidth="10" defaultRowHeight="16" x14ac:dyDescent="0.2"/>
  <cols>
    <col min="1" max="1" width="7.33203125" bestFit="1" customWidth="1"/>
    <col min="2" max="2" width="17.33203125" bestFit="1" customWidth="1"/>
    <col min="3" max="3" width="13.33203125" bestFit="1" customWidth="1"/>
    <col min="4" max="4" width="18" bestFit="1" customWidth="1"/>
    <col min="5" max="5" width="12.83203125" bestFit="1" customWidth="1"/>
    <col min="6" max="6" width="9.5" bestFit="1" customWidth="1"/>
    <col min="7" max="7" width="13.83203125" bestFit="1" customWidth="1"/>
    <col min="8" max="8" width="11.33203125" bestFit="1" customWidth="1"/>
    <col min="9" max="9" width="23.33203125" bestFit="1" customWidth="1"/>
    <col min="10" max="10" width="8.1640625" bestFit="1" customWidth="1"/>
    <col min="11" max="11" width="6.6640625" bestFit="1" customWidth="1"/>
    <col min="12" max="12" width="7.83203125" bestFit="1" customWidth="1"/>
    <col min="13" max="14" width="5.83203125" bestFit="1" customWidth="1"/>
    <col min="15" max="15" width="7.5" bestFit="1" customWidth="1"/>
    <col min="16" max="16" width="16.33203125" bestFit="1" customWidth="1"/>
    <col min="17" max="17" width="13.1640625" bestFit="1" customWidth="1"/>
    <col min="18" max="18" width="15.33203125" bestFit="1" customWidth="1"/>
    <col min="19" max="19" width="10.83203125" bestFit="1" customWidth="1"/>
  </cols>
  <sheetData>
    <row r="1" spans="1:19" x14ac:dyDescent="0.2">
      <c r="A1" t="s">
        <v>158</v>
      </c>
      <c r="B1" t="s">
        <v>12</v>
      </c>
      <c r="C1" t="s">
        <v>671</v>
      </c>
      <c r="D1" t="s">
        <v>551</v>
      </c>
      <c r="E1" t="s">
        <v>8</v>
      </c>
      <c r="F1" t="s">
        <v>949</v>
      </c>
      <c r="G1" t="s">
        <v>950</v>
      </c>
      <c r="H1" t="s">
        <v>951</v>
      </c>
      <c r="I1" s="9" t="s">
        <v>952</v>
      </c>
      <c r="J1" t="s">
        <v>953</v>
      </c>
      <c r="K1" s="3" t="s">
        <v>552</v>
      </c>
      <c r="L1" t="s">
        <v>553</v>
      </c>
      <c r="M1" t="s">
        <v>18</v>
      </c>
      <c r="N1" t="s">
        <v>19</v>
      </c>
      <c r="O1" s="4" t="s">
        <v>554</v>
      </c>
      <c r="P1" t="s">
        <v>954</v>
      </c>
      <c r="Q1" t="s">
        <v>955</v>
      </c>
      <c r="R1" s="3" t="s">
        <v>956</v>
      </c>
      <c r="S1" t="s">
        <v>957</v>
      </c>
    </row>
    <row r="2" spans="1:19" x14ac:dyDescent="0.2">
      <c r="A2">
        <v>2014</v>
      </c>
      <c r="B2" t="s">
        <v>934</v>
      </c>
      <c r="C2" t="s">
        <v>674</v>
      </c>
      <c r="D2" t="s">
        <v>153</v>
      </c>
      <c r="E2" t="s">
        <v>235</v>
      </c>
      <c r="F2">
        <v>13</v>
      </c>
      <c r="G2">
        <v>131</v>
      </c>
      <c r="H2">
        <v>230</v>
      </c>
      <c r="I2" s="6">
        <f>G2/H2*100</f>
        <v>56.956521739130437</v>
      </c>
      <c r="J2">
        <v>1623</v>
      </c>
      <c r="K2" s="3">
        <f>J2/H2</f>
        <v>7.0565217391304351</v>
      </c>
      <c r="L2">
        <v>6.2</v>
      </c>
      <c r="M2">
        <v>13</v>
      </c>
      <c r="N2">
        <v>10</v>
      </c>
      <c r="O2" s="4">
        <v>126.2</v>
      </c>
      <c r="P2">
        <v>180</v>
      </c>
      <c r="Q2">
        <v>1179</v>
      </c>
      <c r="R2" s="3">
        <v>6.6</v>
      </c>
      <c r="S2">
        <v>11</v>
      </c>
    </row>
    <row r="3" spans="1:19" x14ac:dyDescent="0.2">
      <c r="A3">
        <v>2015</v>
      </c>
      <c r="B3" t="s">
        <v>980</v>
      </c>
      <c r="C3" t="s">
        <v>675</v>
      </c>
      <c r="D3" t="s">
        <v>153</v>
      </c>
      <c r="E3" t="s">
        <v>235</v>
      </c>
      <c r="F3">
        <v>9</v>
      </c>
      <c r="G3">
        <v>27</v>
      </c>
      <c r="H3">
        <v>82</v>
      </c>
      <c r="I3" s="6">
        <f>G3/H3*100</f>
        <v>32.926829268292686</v>
      </c>
      <c r="J3">
        <v>253</v>
      </c>
      <c r="K3" s="3">
        <f>J3/H3</f>
        <v>3.0853658536585367</v>
      </c>
      <c r="L3">
        <v>1.9</v>
      </c>
      <c r="M3">
        <v>2</v>
      </c>
      <c r="N3">
        <v>3</v>
      </c>
      <c r="O3" s="4">
        <v>59.6</v>
      </c>
      <c r="P3">
        <v>72</v>
      </c>
      <c r="Q3">
        <v>454</v>
      </c>
      <c r="R3" s="3">
        <v>6.3</v>
      </c>
      <c r="S3">
        <v>6</v>
      </c>
    </row>
    <row r="4" spans="1:19" x14ac:dyDescent="0.2">
      <c r="A4">
        <v>2016</v>
      </c>
      <c r="B4" t="s">
        <v>855</v>
      </c>
      <c r="C4" t="s">
        <v>674</v>
      </c>
      <c r="D4" t="s">
        <v>153</v>
      </c>
      <c r="E4" t="s">
        <v>235</v>
      </c>
      <c r="F4">
        <v>13</v>
      </c>
      <c r="G4">
        <v>138</v>
      </c>
      <c r="H4">
        <v>273</v>
      </c>
      <c r="I4" s="6">
        <f>G4/H4*100</f>
        <v>50.549450549450547</v>
      </c>
      <c r="J4">
        <v>1730</v>
      </c>
      <c r="K4" s="3">
        <f>J4/H4</f>
        <v>6.3369963369963367</v>
      </c>
      <c r="L4">
        <v>6.1</v>
      </c>
      <c r="M4">
        <v>12</v>
      </c>
      <c r="N4">
        <v>7</v>
      </c>
      <c r="O4" s="4">
        <v>113.2</v>
      </c>
      <c r="P4">
        <v>115</v>
      </c>
      <c r="Q4">
        <v>294</v>
      </c>
      <c r="R4" s="3">
        <v>2.6</v>
      </c>
      <c r="S4">
        <v>4</v>
      </c>
    </row>
    <row r="5" spans="1:19" x14ac:dyDescent="0.2">
      <c r="A5">
        <v>2017</v>
      </c>
      <c r="B5" t="s">
        <v>744</v>
      </c>
      <c r="C5" t="s">
        <v>675</v>
      </c>
      <c r="D5" t="s">
        <v>153</v>
      </c>
      <c r="E5" t="s">
        <v>235</v>
      </c>
      <c r="F5">
        <v>10</v>
      </c>
      <c r="G5">
        <v>134</v>
      </c>
      <c r="H5">
        <v>258</v>
      </c>
      <c r="I5" s="6">
        <f>G5/H5*100</f>
        <v>51.937984496124031</v>
      </c>
      <c r="J5">
        <v>1367</v>
      </c>
      <c r="K5" s="3">
        <f>J5/H5</f>
        <v>5.2984496124031004</v>
      </c>
      <c r="L5">
        <v>4.5999999999999996</v>
      </c>
      <c r="M5">
        <v>11</v>
      </c>
      <c r="N5">
        <v>9</v>
      </c>
      <c r="O5" s="4">
        <v>103.5</v>
      </c>
      <c r="P5">
        <v>42</v>
      </c>
      <c r="Q5">
        <v>210</v>
      </c>
      <c r="R5" s="3">
        <v>5</v>
      </c>
      <c r="S5">
        <v>1</v>
      </c>
    </row>
    <row r="6" spans="1:19" x14ac:dyDescent="0.2">
      <c r="A6">
        <v>2018</v>
      </c>
      <c r="B6" t="s">
        <v>744</v>
      </c>
      <c r="C6" t="s">
        <v>673</v>
      </c>
      <c r="D6" t="s">
        <v>153</v>
      </c>
      <c r="E6" t="s">
        <v>235</v>
      </c>
      <c r="F6">
        <v>12</v>
      </c>
      <c r="G6">
        <v>158</v>
      </c>
      <c r="H6">
        <v>285</v>
      </c>
      <c r="I6" s="6">
        <f>G6/H6*100</f>
        <v>55.438596491228068</v>
      </c>
      <c r="J6">
        <v>2121</v>
      </c>
      <c r="K6" s="3">
        <f>J6/H6</f>
        <v>7.4421052631578943</v>
      </c>
      <c r="L6">
        <v>7.4</v>
      </c>
      <c r="M6">
        <v>20</v>
      </c>
      <c r="N6">
        <v>9</v>
      </c>
      <c r="O6" s="4">
        <v>134.80000000000001</v>
      </c>
      <c r="P6">
        <v>54</v>
      </c>
      <c r="Q6">
        <v>85</v>
      </c>
      <c r="R6" s="3">
        <v>1.6</v>
      </c>
      <c r="S6">
        <v>1</v>
      </c>
    </row>
    <row r="7" spans="1:19" x14ac:dyDescent="0.2">
      <c r="A7">
        <v>2019</v>
      </c>
      <c r="B7" t="s">
        <v>981</v>
      </c>
      <c r="C7" t="s">
        <v>673</v>
      </c>
      <c r="D7" t="s">
        <v>153</v>
      </c>
      <c r="E7" t="s">
        <v>235</v>
      </c>
      <c r="F7">
        <v>11</v>
      </c>
      <c r="G7">
        <v>75</v>
      </c>
      <c r="H7">
        <v>155</v>
      </c>
      <c r="I7" s="6">
        <f>G7/H7*100</f>
        <v>48.387096774193552</v>
      </c>
      <c r="J7">
        <v>983</v>
      </c>
      <c r="K7" s="3">
        <f>J7/H7</f>
        <v>6.3419354838709676</v>
      </c>
      <c r="L7">
        <v>6.6</v>
      </c>
      <c r="M7">
        <v>9</v>
      </c>
      <c r="N7">
        <v>3</v>
      </c>
      <c r="O7" s="4">
        <v>116.9</v>
      </c>
      <c r="P7">
        <v>57</v>
      </c>
      <c r="Q7">
        <v>209</v>
      </c>
      <c r="R7" s="3">
        <v>3.7</v>
      </c>
      <c r="S7">
        <v>2</v>
      </c>
    </row>
    <row r="8" spans="1:19" x14ac:dyDescent="0.2">
      <c r="A8">
        <v>2020</v>
      </c>
      <c r="B8" t="s">
        <v>592</v>
      </c>
      <c r="C8" t="s">
        <v>673</v>
      </c>
      <c r="D8" t="s">
        <v>153</v>
      </c>
      <c r="E8" t="s">
        <v>235</v>
      </c>
      <c r="F8">
        <v>10</v>
      </c>
      <c r="G8">
        <v>205</v>
      </c>
      <c r="H8">
        <v>336</v>
      </c>
      <c r="I8" s="6">
        <f>G8/H8*100</f>
        <v>61.011904761904766</v>
      </c>
      <c r="J8">
        <v>2558</v>
      </c>
      <c r="K8" s="3">
        <f>J8/H8</f>
        <v>7.6130952380952381</v>
      </c>
      <c r="L8">
        <v>8</v>
      </c>
      <c r="M8">
        <v>17</v>
      </c>
      <c r="N8">
        <v>5</v>
      </c>
      <c r="O8" s="4">
        <v>138.69999999999999</v>
      </c>
      <c r="P8">
        <v>77</v>
      </c>
      <c r="Q8">
        <v>150</v>
      </c>
      <c r="R8" s="3">
        <f>Q8/P8</f>
        <v>1.948051948051948</v>
      </c>
      <c r="S8">
        <v>3</v>
      </c>
    </row>
    <row r="9" spans="1:19" x14ac:dyDescent="0.2">
      <c r="A9">
        <v>2014</v>
      </c>
      <c r="B9" t="s">
        <v>944</v>
      </c>
      <c r="C9" t="s">
        <v>674</v>
      </c>
      <c r="D9" t="s">
        <v>120</v>
      </c>
      <c r="E9" t="s">
        <v>235</v>
      </c>
      <c r="F9">
        <v>13</v>
      </c>
      <c r="G9">
        <v>191</v>
      </c>
      <c r="H9">
        <v>302</v>
      </c>
      <c r="I9" s="6">
        <f>G9/H9*100</f>
        <v>63.245033112582782</v>
      </c>
      <c r="J9">
        <v>1892</v>
      </c>
      <c r="K9" s="3">
        <f>J9/H9</f>
        <v>6.2649006622516552</v>
      </c>
      <c r="L9">
        <v>5.4</v>
      </c>
      <c r="M9">
        <v>9</v>
      </c>
      <c r="N9">
        <v>10</v>
      </c>
      <c r="O9" s="4">
        <v>119.1</v>
      </c>
      <c r="P9">
        <v>69</v>
      </c>
      <c r="Q9">
        <v>93</v>
      </c>
      <c r="R9" s="3">
        <v>1.3</v>
      </c>
      <c r="S9">
        <v>1</v>
      </c>
    </row>
    <row r="10" spans="1:19" x14ac:dyDescent="0.2">
      <c r="A10">
        <v>2015</v>
      </c>
      <c r="B10" t="s">
        <v>469</v>
      </c>
      <c r="C10" t="s">
        <v>673</v>
      </c>
      <c r="D10" t="s">
        <v>120</v>
      </c>
      <c r="E10" t="s">
        <v>235</v>
      </c>
      <c r="F10">
        <v>15</v>
      </c>
      <c r="G10">
        <v>333</v>
      </c>
      <c r="H10">
        <v>491</v>
      </c>
      <c r="I10" s="6">
        <f>G10/H10*100</f>
        <v>67.82077393075356</v>
      </c>
      <c r="J10">
        <v>4109</v>
      </c>
      <c r="K10" s="3">
        <f>J10/H10</f>
        <v>8.3686354378818741</v>
      </c>
      <c r="L10">
        <v>8.6</v>
      </c>
      <c r="M10">
        <v>35</v>
      </c>
      <c r="N10">
        <v>13</v>
      </c>
      <c r="O10" s="4">
        <v>156.30000000000001</v>
      </c>
      <c r="P10">
        <v>207</v>
      </c>
      <c r="Q10">
        <v>1105</v>
      </c>
      <c r="R10" s="3">
        <v>5.3</v>
      </c>
      <c r="S10">
        <v>12</v>
      </c>
    </row>
    <row r="11" spans="1:19" x14ac:dyDescent="0.2">
      <c r="A11">
        <v>2016</v>
      </c>
      <c r="B11" t="s">
        <v>469</v>
      </c>
      <c r="C11" t="s">
        <v>672</v>
      </c>
      <c r="D11" t="s">
        <v>120</v>
      </c>
      <c r="E11" t="s">
        <v>235</v>
      </c>
      <c r="F11">
        <v>15</v>
      </c>
      <c r="G11">
        <v>388</v>
      </c>
      <c r="H11">
        <v>579</v>
      </c>
      <c r="I11" s="6">
        <f>G11/H11*100</f>
        <v>67.012089810017272</v>
      </c>
      <c r="J11">
        <v>4593</v>
      </c>
      <c r="K11" s="3">
        <f>J11/H11</f>
        <v>7.9326424870466319</v>
      </c>
      <c r="L11">
        <v>8</v>
      </c>
      <c r="M11">
        <v>41</v>
      </c>
      <c r="N11">
        <v>17</v>
      </c>
      <c r="O11" s="4">
        <v>151.1</v>
      </c>
      <c r="P11">
        <v>165</v>
      </c>
      <c r="Q11">
        <v>629</v>
      </c>
      <c r="R11" s="3">
        <v>3.8</v>
      </c>
      <c r="S11">
        <v>9</v>
      </c>
    </row>
    <row r="12" spans="1:19" x14ac:dyDescent="0.2">
      <c r="A12">
        <v>2017</v>
      </c>
      <c r="B12" t="s">
        <v>712</v>
      </c>
      <c r="C12" t="s">
        <v>672</v>
      </c>
      <c r="D12" t="s">
        <v>120</v>
      </c>
      <c r="E12" t="s">
        <v>235</v>
      </c>
      <c r="F12">
        <v>14</v>
      </c>
      <c r="G12">
        <v>262</v>
      </c>
      <c r="H12">
        <v>398</v>
      </c>
      <c r="I12" s="6">
        <f>G12/H12*100</f>
        <v>65.829145728643212</v>
      </c>
      <c r="J12">
        <v>2802</v>
      </c>
      <c r="K12" s="3">
        <f>J12/H12</f>
        <v>7.0402010050251258</v>
      </c>
      <c r="L12">
        <v>6.8</v>
      </c>
      <c r="M12">
        <v>13</v>
      </c>
      <c r="N12">
        <v>8</v>
      </c>
      <c r="O12" s="4">
        <v>131.69999999999999</v>
      </c>
      <c r="P12">
        <v>192</v>
      </c>
      <c r="Q12">
        <v>665</v>
      </c>
      <c r="R12" s="3">
        <v>3.5</v>
      </c>
      <c r="S12">
        <v>11</v>
      </c>
    </row>
    <row r="13" spans="1:19" x14ac:dyDescent="0.2">
      <c r="A13">
        <v>2018</v>
      </c>
      <c r="B13" t="s">
        <v>521</v>
      </c>
      <c r="C13" t="s">
        <v>675</v>
      </c>
      <c r="D13" t="s">
        <v>120</v>
      </c>
      <c r="E13" t="s">
        <v>235</v>
      </c>
      <c r="F13">
        <v>15</v>
      </c>
      <c r="G13">
        <v>259</v>
      </c>
      <c r="H13">
        <v>397</v>
      </c>
      <c r="I13" s="6">
        <f>G13/H13*100</f>
        <v>65.239294710327457</v>
      </c>
      <c r="J13">
        <v>3280</v>
      </c>
      <c r="K13" s="3">
        <f>J13/H13</f>
        <v>8.2619647355163721</v>
      </c>
      <c r="L13">
        <v>9.3000000000000007</v>
      </c>
      <c r="M13">
        <v>30</v>
      </c>
      <c r="N13">
        <v>4</v>
      </c>
      <c r="O13" s="4">
        <v>157.6</v>
      </c>
      <c r="P13">
        <v>60</v>
      </c>
      <c r="Q13">
        <v>177</v>
      </c>
      <c r="R13" s="3">
        <v>3</v>
      </c>
      <c r="S13">
        <v>1</v>
      </c>
    </row>
    <row r="14" spans="1:19" x14ac:dyDescent="0.2">
      <c r="A14">
        <v>2019</v>
      </c>
      <c r="B14" t="s">
        <v>521</v>
      </c>
      <c r="C14" t="s">
        <v>673</v>
      </c>
      <c r="D14" t="s">
        <v>120</v>
      </c>
      <c r="E14" t="s">
        <v>235</v>
      </c>
      <c r="F14">
        <v>15</v>
      </c>
      <c r="G14">
        <v>268</v>
      </c>
      <c r="H14">
        <v>407</v>
      </c>
      <c r="I14" s="6">
        <f>G14/H14*100</f>
        <v>65.847665847665851</v>
      </c>
      <c r="J14">
        <v>3665</v>
      </c>
      <c r="K14" s="3">
        <f>J14/H14</f>
        <v>9.0049140049140046</v>
      </c>
      <c r="L14">
        <v>9.9</v>
      </c>
      <c r="M14">
        <v>36</v>
      </c>
      <c r="N14">
        <v>8</v>
      </c>
      <c r="O14" s="4">
        <v>166.7</v>
      </c>
      <c r="P14">
        <v>103</v>
      </c>
      <c r="Q14">
        <v>563</v>
      </c>
      <c r="R14" s="3">
        <v>5.5</v>
      </c>
      <c r="S14">
        <v>9</v>
      </c>
    </row>
    <row r="15" spans="1:19" x14ac:dyDescent="0.2">
      <c r="A15">
        <v>2020</v>
      </c>
      <c r="B15" t="s">
        <v>521</v>
      </c>
      <c r="C15" t="s">
        <v>672</v>
      </c>
      <c r="D15" t="s">
        <v>120</v>
      </c>
      <c r="E15" t="s">
        <v>235</v>
      </c>
      <c r="F15">
        <v>10</v>
      </c>
      <c r="G15">
        <v>231</v>
      </c>
      <c r="H15">
        <v>334</v>
      </c>
      <c r="I15" s="6">
        <f>G15/H15*100</f>
        <v>69.161676646706582</v>
      </c>
      <c r="J15">
        <v>3153</v>
      </c>
      <c r="K15" s="3">
        <f>J15/H15</f>
        <v>9.4401197604790426</v>
      </c>
      <c r="L15">
        <v>10.199999999999999</v>
      </c>
      <c r="M15">
        <v>24</v>
      </c>
      <c r="N15">
        <v>5</v>
      </c>
      <c r="O15" s="4">
        <v>169.2</v>
      </c>
      <c r="P15">
        <v>68</v>
      </c>
      <c r="Q15">
        <v>203</v>
      </c>
      <c r="R15" s="3">
        <f>Q15/P15</f>
        <v>2.9852941176470589</v>
      </c>
      <c r="S15">
        <v>8</v>
      </c>
    </row>
    <row r="16" spans="1:19" x14ac:dyDescent="0.2">
      <c r="A16">
        <v>2014</v>
      </c>
      <c r="B16" t="s">
        <v>948</v>
      </c>
      <c r="C16" t="s">
        <v>674</v>
      </c>
      <c r="D16" t="s">
        <v>47</v>
      </c>
      <c r="E16" t="s">
        <v>235</v>
      </c>
      <c r="F16">
        <v>13</v>
      </c>
      <c r="G16">
        <v>255</v>
      </c>
      <c r="H16">
        <v>453</v>
      </c>
      <c r="I16" s="6">
        <f>G16/H16*100</f>
        <v>56.29139072847682</v>
      </c>
      <c r="J16">
        <v>2700</v>
      </c>
      <c r="K16" s="3">
        <f>J16/H16</f>
        <v>5.9602649006622519</v>
      </c>
      <c r="L16">
        <v>6</v>
      </c>
      <c r="M16">
        <v>19</v>
      </c>
      <c r="N16">
        <v>8</v>
      </c>
      <c r="O16" s="4">
        <v>116.7</v>
      </c>
      <c r="P16">
        <v>94</v>
      </c>
      <c r="Q16">
        <v>375</v>
      </c>
      <c r="R16" s="3">
        <v>4</v>
      </c>
      <c r="S16">
        <v>5</v>
      </c>
    </row>
    <row r="17" spans="1:19" x14ac:dyDescent="0.2">
      <c r="A17">
        <v>2015</v>
      </c>
      <c r="B17" t="s">
        <v>788</v>
      </c>
      <c r="C17" t="s">
        <v>672</v>
      </c>
      <c r="D17" t="s">
        <v>47</v>
      </c>
      <c r="E17" t="s">
        <v>235</v>
      </c>
      <c r="F17">
        <v>12</v>
      </c>
      <c r="G17">
        <v>251</v>
      </c>
      <c r="H17">
        <v>427</v>
      </c>
      <c r="I17" s="6">
        <f>G17/H17*100</f>
        <v>58.782201405152222</v>
      </c>
      <c r="J17">
        <v>2624</v>
      </c>
      <c r="K17" s="3">
        <f>J17/H17</f>
        <v>6.1451990632318498</v>
      </c>
      <c r="L17">
        <v>6.1</v>
      </c>
      <c r="M17">
        <v>16</v>
      </c>
      <c r="N17">
        <v>8</v>
      </c>
      <c r="O17" s="4">
        <v>119</v>
      </c>
      <c r="P17">
        <v>163</v>
      </c>
      <c r="Q17">
        <v>809</v>
      </c>
      <c r="R17" s="3">
        <v>5</v>
      </c>
      <c r="S17">
        <v>8</v>
      </c>
    </row>
    <row r="18" spans="1:19" x14ac:dyDescent="0.2">
      <c r="A18">
        <v>2016</v>
      </c>
      <c r="B18" t="s">
        <v>498</v>
      </c>
      <c r="C18" t="s">
        <v>675</v>
      </c>
      <c r="D18" t="s">
        <v>47</v>
      </c>
      <c r="E18" t="s">
        <v>235</v>
      </c>
      <c r="F18">
        <v>12</v>
      </c>
      <c r="G18">
        <v>270</v>
      </c>
      <c r="H18">
        <v>430</v>
      </c>
      <c r="I18" s="6">
        <f>G18/H18*100</f>
        <v>62.790697674418603</v>
      </c>
      <c r="J18">
        <v>2836</v>
      </c>
      <c r="K18" s="3">
        <f>J18/H18</f>
        <v>6.5953488372093023</v>
      </c>
      <c r="L18">
        <v>6.4</v>
      </c>
      <c r="M18">
        <v>16</v>
      </c>
      <c r="N18">
        <v>9</v>
      </c>
      <c r="O18" s="4">
        <v>126.3</v>
      </c>
      <c r="P18">
        <v>141</v>
      </c>
      <c r="Q18">
        <v>486</v>
      </c>
      <c r="R18" s="3">
        <v>3.4</v>
      </c>
      <c r="S18">
        <v>7</v>
      </c>
    </row>
    <row r="19" spans="1:19" x14ac:dyDescent="0.2">
      <c r="A19">
        <v>2017</v>
      </c>
      <c r="B19" t="s">
        <v>498</v>
      </c>
      <c r="C19" t="s">
        <v>673</v>
      </c>
      <c r="D19" t="s">
        <v>47</v>
      </c>
      <c r="E19" t="s">
        <v>235</v>
      </c>
      <c r="F19">
        <v>13</v>
      </c>
      <c r="G19">
        <v>257</v>
      </c>
      <c r="H19">
        <v>453</v>
      </c>
      <c r="I19" s="6">
        <f>G19/H19*100</f>
        <v>56.732891832229583</v>
      </c>
      <c r="J19">
        <v>2691</v>
      </c>
      <c r="K19" s="3">
        <f>J19/H19</f>
        <v>5.9403973509933774</v>
      </c>
      <c r="L19">
        <v>5.5</v>
      </c>
      <c r="M19">
        <v>14</v>
      </c>
      <c r="N19">
        <v>11</v>
      </c>
      <c r="O19" s="4">
        <v>112</v>
      </c>
      <c r="P19">
        <v>161</v>
      </c>
      <c r="Q19">
        <v>518</v>
      </c>
      <c r="R19" s="3">
        <v>3.2</v>
      </c>
      <c r="S19">
        <v>7</v>
      </c>
    </row>
    <row r="20" spans="1:19" x14ac:dyDescent="0.2">
      <c r="A20">
        <v>2018</v>
      </c>
      <c r="B20" t="s">
        <v>498</v>
      </c>
      <c r="C20" t="s">
        <v>672</v>
      </c>
      <c r="D20" t="s">
        <v>47</v>
      </c>
      <c r="E20" t="s">
        <v>235</v>
      </c>
      <c r="F20">
        <v>11</v>
      </c>
      <c r="G20">
        <v>237</v>
      </c>
      <c r="H20">
        <v>392</v>
      </c>
      <c r="I20" s="6">
        <f>G20/H20*100</f>
        <v>60.459183673469383</v>
      </c>
      <c r="J20">
        <v>2674</v>
      </c>
      <c r="K20" s="3">
        <f>J20/H20</f>
        <v>6.8214285714285712</v>
      </c>
      <c r="L20">
        <v>6.9</v>
      </c>
      <c r="M20">
        <v>22</v>
      </c>
      <c r="N20">
        <v>9</v>
      </c>
      <c r="O20" s="4">
        <v>131.69999999999999</v>
      </c>
      <c r="P20">
        <v>104</v>
      </c>
      <c r="Q20">
        <v>319</v>
      </c>
      <c r="R20" s="3">
        <v>3.1</v>
      </c>
      <c r="S20">
        <v>3</v>
      </c>
    </row>
    <row r="21" spans="1:19" x14ac:dyDescent="0.2">
      <c r="A21">
        <v>2019</v>
      </c>
      <c r="B21" t="s">
        <v>734</v>
      </c>
      <c r="C21" t="s">
        <v>674</v>
      </c>
      <c r="D21" t="s">
        <v>47</v>
      </c>
      <c r="E21" t="s">
        <v>235</v>
      </c>
      <c r="F21">
        <v>12</v>
      </c>
      <c r="G21">
        <v>209</v>
      </c>
      <c r="H21">
        <v>357</v>
      </c>
      <c r="I21" s="6">
        <f>G21/H21*100</f>
        <v>58.543417366946784</v>
      </c>
      <c r="J21">
        <v>2078</v>
      </c>
      <c r="K21" s="3">
        <f>J21/H21</f>
        <v>5.8207282913165264</v>
      </c>
      <c r="L21">
        <v>5.3</v>
      </c>
      <c r="M21">
        <v>16</v>
      </c>
      <c r="N21">
        <v>11</v>
      </c>
      <c r="O21" s="4">
        <v>116.1</v>
      </c>
      <c r="P21">
        <v>160</v>
      </c>
      <c r="Q21">
        <v>510</v>
      </c>
      <c r="R21" s="3">
        <v>3.2</v>
      </c>
      <c r="S21">
        <v>7</v>
      </c>
    </row>
    <row r="22" spans="1:19" x14ac:dyDescent="0.2">
      <c r="A22">
        <v>2020</v>
      </c>
      <c r="B22" t="s">
        <v>619</v>
      </c>
      <c r="C22" t="s">
        <v>672</v>
      </c>
      <c r="D22" t="s">
        <v>47</v>
      </c>
      <c r="E22" t="s">
        <v>235</v>
      </c>
      <c r="F22">
        <v>11</v>
      </c>
      <c r="G22">
        <v>193</v>
      </c>
      <c r="H22">
        <v>352</v>
      </c>
      <c r="I22" s="6">
        <f>G22/H22*100</f>
        <v>54.82954545454546</v>
      </c>
      <c r="J22">
        <v>2170</v>
      </c>
      <c r="K22" s="3">
        <f>J22/H22</f>
        <v>6.1647727272727275</v>
      </c>
      <c r="L22">
        <v>4.8</v>
      </c>
      <c r="M22">
        <v>10</v>
      </c>
      <c r="N22">
        <v>15</v>
      </c>
      <c r="O22" s="4">
        <v>107.5</v>
      </c>
      <c r="P22">
        <v>91</v>
      </c>
      <c r="Q22">
        <v>93</v>
      </c>
      <c r="R22" s="3">
        <f>Q22/P22</f>
        <v>1.0219780219780219</v>
      </c>
      <c r="S22">
        <v>1</v>
      </c>
    </row>
    <row r="23" spans="1:19" x14ac:dyDescent="0.2">
      <c r="A23">
        <v>2014</v>
      </c>
      <c r="B23" t="s">
        <v>435</v>
      </c>
      <c r="C23" t="s">
        <v>673</v>
      </c>
      <c r="D23" t="s">
        <v>160</v>
      </c>
      <c r="E23" t="s">
        <v>235</v>
      </c>
      <c r="F23">
        <v>13</v>
      </c>
      <c r="G23">
        <v>305</v>
      </c>
      <c r="H23">
        <v>467</v>
      </c>
      <c r="I23" s="6">
        <f>G23/H23*100</f>
        <v>65.310492505353324</v>
      </c>
      <c r="J23">
        <v>3907</v>
      </c>
      <c r="K23" s="3">
        <f>J23/H23</f>
        <v>8.3661670235546044</v>
      </c>
      <c r="L23">
        <v>7.7</v>
      </c>
      <c r="M23">
        <v>25</v>
      </c>
      <c r="N23">
        <v>18</v>
      </c>
      <c r="O23" s="4">
        <v>145.5</v>
      </c>
      <c r="P23">
        <v>57</v>
      </c>
      <c r="Q23">
        <v>65</v>
      </c>
      <c r="R23" s="3">
        <v>1.1000000000000001</v>
      </c>
      <c r="S23">
        <v>3</v>
      </c>
    </row>
    <row r="24" spans="1:19" x14ac:dyDescent="0.2">
      <c r="A24">
        <v>2015</v>
      </c>
      <c r="B24" t="s">
        <v>900</v>
      </c>
      <c r="C24" t="s">
        <v>674</v>
      </c>
      <c r="D24" t="s">
        <v>160</v>
      </c>
      <c r="E24" t="s">
        <v>235</v>
      </c>
      <c r="F24">
        <v>9</v>
      </c>
      <c r="G24">
        <v>147</v>
      </c>
      <c r="H24">
        <v>219</v>
      </c>
      <c r="I24" s="6">
        <f>G24/H24*100</f>
        <v>67.123287671232873</v>
      </c>
      <c r="J24">
        <v>1778</v>
      </c>
      <c r="K24" s="3">
        <f>J24/H24</f>
        <v>8.1187214611872154</v>
      </c>
      <c r="L24">
        <v>8.5</v>
      </c>
      <c r="M24">
        <v>11</v>
      </c>
      <c r="N24">
        <v>3</v>
      </c>
      <c r="O24" s="4">
        <v>149.19999999999999</v>
      </c>
      <c r="P24">
        <v>47</v>
      </c>
      <c r="Q24">
        <v>-35</v>
      </c>
      <c r="R24" s="3">
        <v>-0.7</v>
      </c>
      <c r="S24">
        <v>0</v>
      </c>
    </row>
    <row r="25" spans="1:19" x14ac:dyDescent="0.2">
      <c r="A25">
        <v>2016</v>
      </c>
      <c r="B25" t="s">
        <v>745</v>
      </c>
      <c r="C25" t="s">
        <v>675</v>
      </c>
      <c r="D25" t="s">
        <v>160</v>
      </c>
      <c r="E25" t="s">
        <v>235</v>
      </c>
      <c r="F25">
        <v>13</v>
      </c>
      <c r="G25">
        <v>235</v>
      </c>
      <c r="H25">
        <v>400</v>
      </c>
      <c r="I25" s="6">
        <f>G25/H25*100</f>
        <v>58.75</v>
      </c>
      <c r="J25">
        <v>3350</v>
      </c>
      <c r="K25" s="3">
        <f>J25/H25</f>
        <v>8.375</v>
      </c>
      <c r="L25">
        <v>8.6</v>
      </c>
      <c r="M25">
        <v>20</v>
      </c>
      <c r="N25">
        <v>7</v>
      </c>
      <c r="O25" s="4">
        <v>142.1</v>
      </c>
      <c r="P25">
        <v>108</v>
      </c>
      <c r="Q25">
        <v>198</v>
      </c>
      <c r="R25" s="3">
        <v>1.8</v>
      </c>
      <c r="S25">
        <v>5</v>
      </c>
    </row>
    <row r="26" spans="1:19" x14ac:dyDescent="0.2">
      <c r="A26">
        <v>2017</v>
      </c>
      <c r="B26" t="s">
        <v>689</v>
      </c>
      <c r="C26" t="s">
        <v>675</v>
      </c>
      <c r="D26" t="s">
        <v>160</v>
      </c>
      <c r="E26" t="s">
        <v>235</v>
      </c>
      <c r="F26">
        <v>12</v>
      </c>
      <c r="G26">
        <v>173</v>
      </c>
      <c r="H26">
        <v>297</v>
      </c>
      <c r="I26" s="6">
        <f>G26/H26*100</f>
        <v>58.249158249158249</v>
      </c>
      <c r="J26">
        <v>2230</v>
      </c>
      <c r="K26" s="3">
        <f>J26/H26</f>
        <v>7.5084175084175087</v>
      </c>
      <c r="L26">
        <v>7.1</v>
      </c>
      <c r="M26">
        <v>19</v>
      </c>
      <c r="N26">
        <v>11</v>
      </c>
      <c r="O26" s="4">
        <v>135</v>
      </c>
      <c r="P26">
        <v>64</v>
      </c>
      <c r="Q26">
        <v>-39</v>
      </c>
      <c r="R26" s="3">
        <v>-0.6</v>
      </c>
      <c r="S26">
        <v>0</v>
      </c>
    </row>
    <row r="27" spans="1:19" x14ac:dyDescent="0.2">
      <c r="A27">
        <v>2018</v>
      </c>
      <c r="B27" t="s">
        <v>745</v>
      </c>
      <c r="C27" t="s">
        <v>672</v>
      </c>
      <c r="D27" t="s">
        <v>160</v>
      </c>
      <c r="E27" t="s">
        <v>235</v>
      </c>
      <c r="F27">
        <v>11</v>
      </c>
      <c r="G27">
        <v>227</v>
      </c>
      <c r="H27">
        <v>396</v>
      </c>
      <c r="I27" s="6">
        <f>G27/H27*100</f>
        <v>57.323232323232318</v>
      </c>
      <c r="J27">
        <v>2731</v>
      </c>
      <c r="K27" s="3">
        <f>J27/H27</f>
        <v>6.8964646464646462</v>
      </c>
      <c r="L27">
        <v>6.3</v>
      </c>
      <c r="M27">
        <v>15</v>
      </c>
      <c r="N27">
        <v>12</v>
      </c>
      <c r="O27" s="4">
        <v>121.7</v>
      </c>
      <c r="P27">
        <v>78</v>
      </c>
      <c r="Q27">
        <v>16</v>
      </c>
      <c r="R27" s="3">
        <v>0.2</v>
      </c>
      <c r="S27">
        <v>3</v>
      </c>
    </row>
    <row r="28" spans="1:19" x14ac:dyDescent="0.2">
      <c r="A28">
        <v>2019</v>
      </c>
      <c r="B28" t="s">
        <v>689</v>
      </c>
      <c r="C28" t="s">
        <v>673</v>
      </c>
      <c r="D28" t="s">
        <v>160</v>
      </c>
      <c r="E28" t="s">
        <v>235</v>
      </c>
      <c r="F28">
        <v>12</v>
      </c>
      <c r="G28">
        <v>184</v>
      </c>
      <c r="H28">
        <v>292</v>
      </c>
      <c r="I28" s="6">
        <f>G28/H28*100</f>
        <v>63.013698630136986</v>
      </c>
      <c r="J28">
        <v>2339</v>
      </c>
      <c r="K28" s="3">
        <f>J28/H28</f>
        <v>8.0102739726027394</v>
      </c>
      <c r="L28">
        <v>7.5</v>
      </c>
      <c r="M28">
        <v>17</v>
      </c>
      <c r="N28">
        <v>11</v>
      </c>
      <c r="O28" s="4">
        <v>142</v>
      </c>
      <c r="P28">
        <v>68</v>
      </c>
      <c r="Q28">
        <v>41</v>
      </c>
      <c r="R28" s="3">
        <v>0.6</v>
      </c>
      <c r="S28">
        <v>1</v>
      </c>
    </row>
    <row r="29" spans="1:19" x14ac:dyDescent="0.2">
      <c r="A29">
        <v>2020</v>
      </c>
      <c r="B29" t="s">
        <v>993</v>
      </c>
      <c r="C29" t="s">
        <v>673</v>
      </c>
      <c r="D29" t="s">
        <v>160</v>
      </c>
      <c r="E29" t="s">
        <v>235</v>
      </c>
      <c r="F29">
        <v>8</v>
      </c>
      <c r="G29">
        <v>72</v>
      </c>
      <c r="H29">
        <v>131</v>
      </c>
      <c r="I29" s="6">
        <f>G29/H29*100</f>
        <v>54.961832061068705</v>
      </c>
      <c r="J29">
        <v>1056</v>
      </c>
      <c r="K29" s="3">
        <f>J29/H29</f>
        <v>8.0610687022900755</v>
      </c>
      <c r="L29">
        <v>6.9</v>
      </c>
      <c r="M29">
        <v>6</v>
      </c>
      <c r="N29">
        <v>6</v>
      </c>
      <c r="O29" s="4">
        <v>128.6</v>
      </c>
      <c r="P29">
        <v>97</v>
      </c>
      <c r="Q29">
        <v>569</v>
      </c>
      <c r="R29" s="3">
        <v>5.9</v>
      </c>
      <c r="S29">
        <v>7</v>
      </c>
    </row>
    <row r="30" spans="1:19" x14ac:dyDescent="0.2">
      <c r="A30">
        <v>2014</v>
      </c>
      <c r="B30" t="s">
        <v>881</v>
      </c>
      <c r="C30" t="s">
        <v>673</v>
      </c>
      <c r="D30" t="s">
        <v>28</v>
      </c>
      <c r="E30" t="s">
        <v>235</v>
      </c>
      <c r="F30">
        <v>14</v>
      </c>
      <c r="G30">
        <v>96</v>
      </c>
      <c r="H30">
        <v>187</v>
      </c>
      <c r="I30" s="6">
        <f>G30/H30*100</f>
        <v>51.336898395721931</v>
      </c>
      <c r="J30">
        <v>1719</v>
      </c>
      <c r="K30" s="3">
        <v>9.1999999999999993</v>
      </c>
      <c r="L30">
        <v>9.6999999999999993</v>
      </c>
      <c r="M30">
        <v>18</v>
      </c>
      <c r="N30">
        <v>6</v>
      </c>
      <c r="O30" s="4">
        <v>153.9</v>
      </c>
      <c r="P30">
        <v>190</v>
      </c>
      <c r="Q30">
        <v>1086</v>
      </c>
      <c r="R30" s="3">
        <v>5.7</v>
      </c>
      <c r="S30">
        <v>8</v>
      </c>
    </row>
    <row r="31" spans="1:19" x14ac:dyDescent="0.2">
      <c r="A31">
        <v>2015</v>
      </c>
      <c r="B31" t="s">
        <v>881</v>
      </c>
      <c r="C31" t="s">
        <v>672</v>
      </c>
      <c r="D31" t="s">
        <v>28</v>
      </c>
      <c r="E31" t="s">
        <v>235</v>
      </c>
      <c r="F31">
        <v>12</v>
      </c>
      <c r="G31">
        <v>75</v>
      </c>
      <c r="H31">
        <v>180</v>
      </c>
      <c r="I31" s="6">
        <f>G31/H31*100</f>
        <v>41.666666666666671</v>
      </c>
      <c r="J31">
        <v>1339</v>
      </c>
      <c r="K31" s="3">
        <f>J31/H31</f>
        <v>7.4388888888888891</v>
      </c>
      <c r="L31">
        <v>6.9</v>
      </c>
      <c r="M31">
        <v>13</v>
      </c>
      <c r="N31">
        <v>8</v>
      </c>
      <c r="O31" s="4">
        <v>119.1</v>
      </c>
      <c r="P31">
        <v>144</v>
      </c>
      <c r="Q31">
        <v>485</v>
      </c>
      <c r="R31" s="3">
        <v>3.4</v>
      </c>
      <c r="S31">
        <v>6</v>
      </c>
    </row>
    <row r="32" spans="1:19" x14ac:dyDescent="0.2">
      <c r="A32">
        <v>2016</v>
      </c>
      <c r="B32" t="s">
        <v>881</v>
      </c>
      <c r="C32" t="s">
        <v>674</v>
      </c>
      <c r="D32" t="s">
        <v>28</v>
      </c>
      <c r="E32" t="s">
        <v>235</v>
      </c>
      <c r="F32">
        <v>12</v>
      </c>
      <c r="G32">
        <v>79</v>
      </c>
      <c r="H32">
        <v>148</v>
      </c>
      <c r="I32" s="6">
        <f>G32/H32*100</f>
        <v>53.378378378378379</v>
      </c>
      <c r="J32">
        <v>1559</v>
      </c>
      <c r="K32" s="3">
        <f>J32/H32</f>
        <v>10.533783783783784</v>
      </c>
      <c r="L32">
        <v>11</v>
      </c>
      <c r="M32">
        <v>8</v>
      </c>
      <c r="N32">
        <v>2</v>
      </c>
      <c r="O32" s="4">
        <v>157</v>
      </c>
      <c r="P32">
        <v>137</v>
      </c>
      <c r="Q32">
        <v>604</v>
      </c>
      <c r="R32" s="3">
        <v>4.4000000000000004</v>
      </c>
      <c r="S32">
        <v>6</v>
      </c>
    </row>
    <row r="33" spans="1:19" x14ac:dyDescent="0.2">
      <c r="A33">
        <v>2017</v>
      </c>
      <c r="B33" t="s">
        <v>994</v>
      </c>
      <c r="C33" t="s">
        <v>672</v>
      </c>
      <c r="D33" t="s">
        <v>28</v>
      </c>
      <c r="E33" t="s">
        <v>235</v>
      </c>
      <c r="F33">
        <v>11</v>
      </c>
      <c r="G33">
        <v>43</v>
      </c>
      <c r="H33">
        <v>116</v>
      </c>
      <c r="I33" s="6">
        <f>G33/H33*100</f>
        <v>37.068965517241381</v>
      </c>
      <c r="J33">
        <v>927</v>
      </c>
      <c r="K33" s="3">
        <f>J33/H33</f>
        <v>7.9913793103448274</v>
      </c>
      <c r="L33">
        <v>7.8</v>
      </c>
      <c r="M33">
        <v>10</v>
      </c>
      <c r="N33">
        <v>5</v>
      </c>
      <c r="O33" s="4">
        <v>124</v>
      </c>
      <c r="P33">
        <v>247</v>
      </c>
      <c r="Q33">
        <v>1146</v>
      </c>
      <c r="R33" s="3">
        <v>4.5999999999999996</v>
      </c>
      <c r="S33">
        <v>17</v>
      </c>
    </row>
    <row r="34" spans="1:19" x14ac:dyDescent="0.2">
      <c r="A34">
        <v>2018</v>
      </c>
      <c r="B34" t="s">
        <v>994</v>
      </c>
      <c r="C34" t="s">
        <v>674</v>
      </c>
      <c r="D34" t="s">
        <v>28</v>
      </c>
      <c r="E34" t="s">
        <v>235</v>
      </c>
      <c r="F34">
        <v>12</v>
      </c>
      <c r="G34">
        <v>48</v>
      </c>
      <c r="H34">
        <v>109</v>
      </c>
      <c r="I34" s="6">
        <f>G34/H34*100</f>
        <v>44.036697247706428</v>
      </c>
      <c r="J34">
        <v>900</v>
      </c>
      <c r="K34" s="3">
        <v>8.3000000000000007</v>
      </c>
      <c r="L34">
        <v>7.5</v>
      </c>
      <c r="M34">
        <v>5</v>
      </c>
      <c r="N34">
        <v>4</v>
      </c>
      <c r="O34" s="4">
        <v>121.2</v>
      </c>
      <c r="P34">
        <v>216</v>
      </c>
      <c r="Q34">
        <v>971</v>
      </c>
      <c r="R34" s="3">
        <v>4.5</v>
      </c>
      <c r="S34">
        <v>11</v>
      </c>
    </row>
    <row r="35" spans="1:19" x14ac:dyDescent="0.2">
      <c r="A35">
        <v>2019</v>
      </c>
      <c r="B35" t="s">
        <v>731</v>
      </c>
      <c r="C35" t="s">
        <v>675</v>
      </c>
      <c r="D35" t="s">
        <v>28</v>
      </c>
      <c r="E35" t="s">
        <v>235</v>
      </c>
      <c r="F35">
        <v>11</v>
      </c>
      <c r="G35">
        <v>87</v>
      </c>
      <c r="H35">
        <v>193</v>
      </c>
      <c r="I35" s="6">
        <f>G35/H35*100</f>
        <v>45.077720207253883</v>
      </c>
      <c r="J35">
        <v>1164</v>
      </c>
      <c r="K35" s="3">
        <f>J35/H35</f>
        <v>6.0310880829015545</v>
      </c>
      <c r="L35">
        <v>5.6</v>
      </c>
      <c r="M35">
        <v>12</v>
      </c>
      <c r="N35">
        <v>7</v>
      </c>
      <c r="O35" s="4">
        <v>109</v>
      </c>
      <c r="P35">
        <v>99</v>
      </c>
      <c r="Q35">
        <v>290</v>
      </c>
      <c r="R35" s="3">
        <v>2.9</v>
      </c>
      <c r="S35">
        <v>3</v>
      </c>
    </row>
    <row r="36" spans="1:19" x14ac:dyDescent="0.2">
      <c r="A36">
        <v>2020</v>
      </c>
      <c r="B36" t="s">
        <v>618</v>
      </c>
      <c r="C36" t="s">
        <v>675</v>
      </c>
      <c r="D36" t="s">
        <v>28</v>
      </c>
      <c r="E36" t="s">
        <v>235</v>
      </c>
      <c r="F36">
        <v>10</v>
      </c>
      <c r="G36">
        <v>141</v>
      </c>
      <c r="H36">
        <v>257</v>
      </c>
      <c r="I36" s="6">
        <f>G36/H36*100</f>
        <v>54.863813229571988</v>
      </c>
      <c r="J36">
        <v>1881</v>
      </c>
      <c r="K36" s="3">
        <f>J36/H36</f>
        <v>7.3190661478599219</v>
      </c>
      <c r="L36">
        <v>6.1</v>
      </c>
      <c r="M36">
        <v>13</v>
      </c>
      <c r="N36">
        <v>13</v>
      </c>
      <c r="O36" s="4">
        <v>122.9</v>
      </c>
      <c r="P36">
        <v>120</v>
      </c>
      <c r="Q36">
        <v>492</v>
      </c>
      <c r="R36" s="3">
        <f>Q36/P36</f>
        <v>4.0999999999999996</v>
      </c>
      <c r="S36">
        <v>6</v>
      </c>
    </row>
    <row r="37" spans="1:19" x14ac:dyDescent="0.2">
      <c r="A37">
        <v>2014</v>
      </c>
      <c r="B37" t="s">
        <v>991</v>
      </c>
      <c r="C37" t="s">
        <v>673</v>
      </c>
      <c r="D37" t="s">
        <v>72</v>
      </c>
      <c r="E37" t="s">
        <v>235</v>
      </c>
      <c r="F37">
        <v>8</v>
      </c>
      <c r="G37">
        <v>127</v>
      </c>
      <c r="H37">
        <v>221</v>
      </c>
      <c r="I37" s="6">
        <f>G37/H37*100</f>
        <v>57.466063348416284</v>
      </c>
      <c r="J37">
        <v>1669</v>
      </c>
      <c r="K37" s="3">
        <f>J37/H37</f>
        <v>7.5520361990950224</v>
      </c>
      <c r="L37">
        <v>8</v>
      </c>
      <c r="M37">
        <v>12</v>
      </c>
      <c r="N37">
        <v>3</v>
      </c>
      <c r="O37" s="4">
        <v>136.1</v>
      </c>
      <c r="P37">
        <v>22</v>
      </c>
      <c r="Q37">
        <v>-106</v>
      </c>
      <c r="R37" s="3">
        <v>-4.8</v>
      </c>
      <c r="S37">
        <v>0</v>
      </c>
    </row>
    <row r="38" spans="1:19" x14ac:dyDescent="0.2">
      <c r="A38">
        <v>2015</v>
      </c>
      <c r="B38" t="s">
        <v>484</v>
      </c>
      <c r="C38" t="s">
        <v>675</v>
      </c>
      <c r="D38" t="s">
        <v>72</v>
      </c>
      <c r="E38" t="s">
        <v>235</v>
      </c>
      <c r="F38">
        <v>12</v>
      </c>
      <c r="G38">
        <v>135</v>
      </c>
      <c r="H38">
        <v>247</v>
      </c>
      <c r="I38" s="6">
        <f>G38/H38*100</f>
        <v>54.655870445344135</v>
      </c>
      <c r="J38">
        <v>1840</v>
      </c>
      <c r="K38" s="3">
        <f>J38/H38</f>
        <v>7.4493927125506074</v>
      </c>
      <c r="L38">
        <v>7</v>
      </c>
      <c r="M38">
        <v>12</v>
      </c>
      <c r="N38">
        <v>8</v>
      </c>
      <c r="O38" s="4">
        <v>126.8</v>
      </c>
      <c r="P38">
        <v>163</v>
      </c>
      <c r="Q38">
        <v>960</v>
      </c>
      <c r="R38" s="3">
        <v>5.9</v>
      </c>
      <c r="S38">
        <v>11</v>
      </c>
    </row>
    <row r="39" spans="1:19" x14ac:dyDescent="0.2">
      <c r="A39">
        <v>2016</v>
      </c>
      <c r="B39" t="s">
        <v>484</v>
      </c>
      <c r="C39" t="s">
        <v>673</v>
      </c>
      <c r="D39" t="s">
        <v>72</v>
      </c>
      <c r="E39" t="s">
        <v>235</v>
      </c>
      <c r="F39">
        <v>13</v>
      </c>
      <c r="G39">
        <v>230</v>
      </c>
      <c r="H39">
        <v>409</v>
      </c>
      <c r="I39" s="6">
        <f>G39/H39*100</f>
        <v>56.234718826405874</v>
      </c>
      <c r="J39">
        <v>3543</v>
      </c>
      <c r="K39" s="3">
        <f>J39/H39</f>
        <v>8.662591687041564</v>
      </c>
      <c r="L39">
        <v>9.1</v>
      </c>
      <c r="M39">
        <v>30</v>
      </c>
      <c r="N39">
        <v>9</v>
      </c>
      <c r="O39" s="4">
        <v>148.80000000000001</v>
      </c>
      <c r="P39">
        <v>260</v>
      </c>
      <c r="Q39">
        <v>1571</v>
      </c>
      <c r="R39" s="3">
        <v>6</v>
      </c>
      <c r="S39">
        <v>21</v>
      </c>
    </row>
    <row r="40" spans="1:19" x14ac:dyDescent="0.2">
      <c r="A40">
        <v>2017</v>
      </c>
      <c r="B40" t="s">
        <v>484</v>
      </c>
      <c r="C40" t="s">
        <v>672</v>
      </c>
      <c r="D40" t="s">
        <v>72</v>
      </c>
      <c r="E40" t="s">
        <v>235</v>
      </c>
      <c r="F40">
        <v>13</v>
      </c>
      <c r="G40">
        <v>254</v>
      </c>
      <c r="H40">
        <v>430</v>
      </c>
      <c r="I40" s="6">
        <f>G40/H40*100</f>
        <v>59.069767441860463</v>
      </c>
      <c r="J40">
        <v>3660</v>
      </c>
      <c r="K40" s="3">
        <f>J40/H40</f>
        <v>8.5116279069767433</v>
      </c>
      <c r="L40">
        <v>8.6999999999999993</v>
      </c>
      <c r="M40">
        <v>27</v>
      </c>
      <c r="N40">
        <v>10</v>
      </c>
      <c r="O40" s="4">
        <v>146.6</v>
      </c>
      <c r="P40">
        <v>232</v>
      </c>
      <c r="Q40">
        <v>1601</v>
      </c>
      <c r="R40" s="3">
        <v>6.9</v>
      </c>
      <c r="S40">
        <v>18</v>
      </c>
    </row>
    <row r="41" spans="1:19" x14ac:dyDescent="0.2">
      <c r="A41">
        <v>2018</v>
      </c>
      <c r="B41" t="s">
        <v>749</v>
      </c>
      <c r="C41" t="s">
        <v>673</v>
      </c>
      <c r="D41" t="s">
        <v>72</v>
      </c>
      <c r="E41" t="s">
        <v>235</v>
      </c>
      <c r="F41">
        <v>11</v>
      </c>
      <c r="G41">
        <v>162</v>
      </c>
      <c r="H41">
        <v>300</v>
      </c>
      <c r="I41" s="6">
        <f>G41/H41*100</f>
        <v>54</v>
      </c>
      <c r="J41">
        <v>1960</v>
      </c>
      <c r="K41" s="3">
        <f>J41/H41</f>
        <v>6.5333333333333332</v>
      </c>
      <c r="L41">
        <v>5.3</v>
      </c>
      <c r="M41">
        <v>8</v>
      </c>
      <c r="N41">
        <v>12</v>
      </c>
      <c r="O41" s="4">
        <v>109.7</v>
      </c>
      <c r="P41">
        <v>76</v>
      </c>
      <c r="Q41">
        <v>93</v>
      </c>
      <c r="R41" s="3">
        <v>1.2</v>
      </c>
      <c r="S41">
        <v>2</v>
      </c>
    </row>
    <row r="42" spans="1:19" x14ac:dyDescent="0.2">
      <c r="A42">
        <v>2019</v>
      </c>
      <c r="B42" t="s">
        <v>575</v>
      </c>
      <c r="C42" t="s">
        <v>673</v>
      </c>
      <c r="D42" t="s">
        <v>72</v>
      </c>
      <c r="E42" t="s">
        <v>235</v>
      </c>
      <c r="F42">
        <v>12</v>
      </c>
      <c r="G42">
        <v>111</v>
      </c>
      <c r="H42">
        <v>178</v>
      </c>
      <c r="I42" s="6">
        <f>G42/H42*100</f>
        <v>62.359550561797747</v>
      </c>
      <c r="J42">
        <v>2061</v>
      </c>
      <c r="K42" s="3">
        <f>J42/H42</f>
        <v>11.578651685393259</v>
      </c>
      <c r="L42">
        <v>12.8</v>
      </c>
      <c r="M42">
        <v>22</v>
      </c>
      <c r="N42">
        <v>5</v>
      </c>
      <c r="O42" s="4">
        <v>194.8</v>
      </c>
      <c r="P42">
        <v>122</v>
      </c>
      <c r="Q42">
        <v>482</v>
      </c>
      <c r="R42" s="3">
        <v>4</v>
      </c>
      <c r="S42">
        <v>6</v>
      </c>
    </row>
    <row r="43" spans="1:19" x14ac:dyDescent="0.2">
      <c r="A43">
        <v>2020</v>
      </c>
      <c r="B43" t="s">
        <v>575</v>
      </c>
      <c r="C43" t="s">
        <v>672</v>
      </c>
      <c r="D43" t="s">
        <v>72</v>
      </c>
      <c r="E43" t="s">
        <v>235</v>
      </c>
      <c r="F43">
        <v>11</v>
      </c>
      <c r="G43">
        <v>195</v>
      </c>
      <c r="H43">
        <v>304</v>
      </c>
      <c r="I43" s="6">
        <f>G43/H43*100</f>
        <v>64.14473684210526</v>
      </c>
      <c r="J43">
        <v>2617</v>
      </c>
      <c r="K43" s="3">
        <f>J43/H43</f>
        <v>8.6085526315789469</v>
      </c>
      <c r="L43">
        <v>8.1</v>
      </c>
      <c r="M43">
        <v>20</v>
      </c>
      <c r="N43">
        <v>12</v>
      </c>
      <c r="O43" s="4">
        <v>150.30000000000001</v>
      </c>
      <c r="P43">
        <v>131</v>
      </c>
      <c r="Q43">
        <v>609</v>
      </c>
      <c r="R43" s="3">
        <f>Q43/P43</f>
        <v>4.6488549618320612</v>
      </c>
      <c r="S43">
        <v>7</v>
      </c>
    </row>
    <row r="44" spans="1:19" x14ac:dyDescent="0.2">
      <c r="A44">
        <v>2014</v>
      </c>
      <c r="B44" t="s">
        <v>475</v>
      </c>
      <c r="C44" t="s">
        <v>675</v>
      </c>
      <c r="D44" t="s">
        <v>45</v>
      </c>
      <c r="E44" t="s">
        <v>235</v>
      </c>
      <c r="F44">
        <v>13</v>
      </c>
      <c r="G44">
        <v>221</v>
      </c>
      <c r="H44">
        <v>378</v>
      </c>
      <c r="I44" s="6">
        <f>G44/H44*100</f>
        <v>58.465608465608469</v>
      </c>
      <c r="J44">
        <v>3198</v>
      </c>
      <c r="K44" s="3">
        <f>J44/H44</f>
        <v>8.4603174603174605</v>
      </c>
      <c r="L44">
        <v>8.4</v>
      </c>
      <c r="M44">
        <v>26</v>
      </c>
      <c r="N44">
        <v>12</v>
      </c>
      <c r="O44" s="4">
        <v>145.9</v>
      </c>
      <c r="P44">
        <v>27</v>
      </c>
      <c r="Q44">
        <v>-131</v>
      </c>
      <c r="R44" s="3">
        <v>-4.9000000000000004</v>
      </c>
      <c r="S44">
        <v>1</v>
      </c>
    </row>
    <row r="45" spans="1:19" x14ac:dyDescent="0.2">
      <c r="A45">
        <v>2015</v>
      </c>
      <c r="B45" t="s">
        <v>475</v>
      </c>
      <c r="C45" t="s">
        <v>673</v>
      </c>
      <c r="D45" t="s">
        <v>45</v>
      </c>
      <c r="E45" t="s">
        <v>235</v>
      </c>
      <c r="F45">
        <v>12</v>
      </c>
      <c r="G45">
        <v>238</v>
      </c>
      <c r="H45">
        <v>389</v>
      </c>
      <c r="I45" s="6">
        <f>G45/H45*100</f>
        <v>61.182519280205661</v>
      </c>
      <c r="J45">
        <v>3238</v>
      </c>
      <c r="K45" s="3">
        <f>J45/H45</f>
        <v>8.3239074550128542</v>
      </c>
      <c r="L45">
        <v>8.6</v>
      </c>
      <c r="M45">
        <v>16</v>
      </c>
      <c r="N45">
        <v>5</v>
      </c>
      <c r="O45" s="4">
        <v>142.1</v>
      </c>
      <c r="P45">
        <v>30</v>
      </c>
      <c r="Q45">
        <v>-119</v>
      </c>
      <c r="R45" s="3">
        <v>-4</v>
      </c>
      <c r="S45">
        <v>2</v>
      </c>
    </row>
    <row r="46" spans="1:19" x14ac:dyDescent="0.2">
      <c r="A46">
        <v>2016</v>
      </c>
      <c r="B46" t="s">
        <v>475</v>
      </c>
      <c r="C46" t="s">
        <v>672</v>
      </c>
      <c r="D46" t="s">
        <v>45</v>
      </c>
      <c r="E46" t="s">
        <v>235</v>
      </c>
      <c r="F46">
        <v>13</v>
      </c>
      <c r="G46">
        <v>261</v>
      </c>
      <c r="H46">
        <v>421</v>
      </c>
      <c r="I46" s="6">
        <f>G46/H46*100</f>
        <v>61.995249406175766</v>
      </c>
      <c r="J46">
        <v>3532</v>
      </c>
      <c r="K46" s="3">
        <f>J46/H46</f>
        <v>8.3895486935866987</v>
      </c>
      <c r="L46">
        <v>8.9</v>
      </c>
      <c r="M46">
        <v>27</v>
      </c>
      <c r="N46">
        <v>7</v>
      </c>
      <c r="O46" s="4">
        <v>150.30000000000001</v>
      </c>
      <c r="P46">
        <v>37</v>
      </c>
      <c r="Q46">
        <v>-136</v>
      </c>
      <c r="R46" s="3">
        <v>-3.7</v>
      </c>
      <c r="S46">
        <v>1</v>
      </c>
    </row>
    <row r="47" spans="1:19" x14ac:dyDescent="0.2">
      <c r="A47">
        <v>2017</v>
      </c>
      <c r="B47" t="s">
        <v>811</v>
      </c>
      <c r="C47" t="s">
        <v>672</v>
      </c>
      <c r="D47" t="s">
        <v>45</v>
      </c>
      <c r="E47" t="s">
        <v>235</v>
      </c>
      <c r="F47">
        <v>13</v>
      </c>
      <c r="G47">
        <v>224</v>
      </c>
      <c r="H47">
        <v>415</v>
      </c>
      <c r="I47" s="6">
        <f>G47/H47*100</f>
        <v>53.975903614457835</v>
      </c>
      <c r="J47">
        <v>3120</v>
      </c>
      <c r="K47" s="3">
        <f>J47/H47</f>
        <v>7.5180722891566267</v>
      </c>
      <c r="L47">
        <v>7.3</v>
      </c>
      <c r="M47">
        <v>26</v>
      </c>
      <c r="N47">
        <v>14</v>
      </c>
      <c r="O47" s="4">
        <v>131.1</v>
      </c>
      <c r="P47">
        <v>131</v>
      </c>
      <c r="Q47">
        <v>468</v>
      </c>
      <c r="R47" s="3">
        <v>3.6</v>
      </c>
      <c r="S47">
        <v>5</v>
      </c>
    </row>
    <row r="48" spans="1:19" x14ac:dyDescent="0.2">
      <c r="A48">
        <v>2018</v>
      </c>
      <c r="B48" t="s">
        <v>992</v>
      </c>
      <c r="C48" t="s">
        <v>675</v>
      </c>
      <c r="D48" t="s">
        <v>45</v>
      </c>
      <c r="E48" t="s">
        <v>235</v>
      </c>
      <c r="F48">
        <v>11</v>
      </c>
      <c r="G48">
        <v>97</v>
      </c>
      <c r="H48">
        <v>191</v>
      </c>
      <c r="I48" s="6">
        <f>G48/H48*100</f>
        <v>50.785340314136128</v>
      </c>
      <c r="J48">
        <v>1091</v>
      </c>
      <c r="K48" s="3">
        <f>J48/H48</f>
        <v>5.7120418848167542</v>
      </c>
      <c r="L48">
        <v>5.7</v>
      </c>
      <c r="M48">
        <v>13</v>
      </c>
      <c r="N48">
        <v>6</v>
      </c>
      <c r="O48" s="4">
        <v>114.9</v>
      </c>
      <c r="P48">
        <v>61</v>
      </c>
      <c r="Q48">
        <v>169</v>
      </c>
      <c r="R48" s="3">
        <v>2.8</v>
      </c>
      <c r="S48">
        <v>1</v>
      </c>
    </row>
    <row r="49" spans="1:19" x14ac:dyDescent="0.2">
      <c r="A49">
        <v>2019</v>
      </c>
      <c r="B49" t="s">
        <v>693</v>
      </c>
      <c r="C49" t="s">
        <v>675</v>
      </c>
      <c r="D49" t="s">
        <v>45</v>
      </c>
      <c r="E49" t="s">
        <v>235</v>
      </c>
      <c r="F49">
        <v>12</v>
      </c>
      <c r="G49">
        <v>169</v>
      </c>
      <c r="H49">
        <v>276</v>
      </c>
      <c r="I49" s="6">
        <f>G49/H49*100</f>
        <v>61.231884057971023</v>
      </c>
      <c r="J49">
        <v>2187</v>
      </c>
      <c r="K49" s="3">
        <f>J49/H49</f>
        <v>7.9239130434782608</v>
      </c>
      <c r="L49">
        <v>8.1999999999999993</v>
      </c>
      <c r="M49">
        <v>19</v>
      </c>
      <c r="N49">
        <v>7</v>
      </c>
      <c r="O49" s="4">
        <v>145.4</v>
      </c>
      <c r="P49">
        <v>67</v>
      </c>
      <c r="Q49">
        <v>-68</v>
      </c>
      <c r="R49" s="3">
        <v>-1</v>
      </c>
      <c r="S49">
        <v>0</v>
      </c>
    </row>
    <row r="50" spans="1:19" x14ac:dyDescent="0.2">
      <c r="A50">
        <v>2020</v>
      </c>
      <c r="B50" t="s">
        <v>643</v>
      </c>
      <c r="C50" t="s">
        <v>674</v>
      </c>
      <c r="D50" t="s">
        <v>45</v>
      </c>
      <c r="E50" t="s">
        <v>235</v>
      </c>
      <c r="F50">
        <v>11</v>
      </c>
      <c r="G50">
        <v>211</v>
      </c>
      <c r="H50">
        <v>329</v>
      </c>
      <c r="I50" s="6">
        <f>G50/H50*100</f>
        <v>64.133738601823708</v>
      </c>
      <c r="J50">
        <v>2686</v>
      </c>
      <c r="K50" s="3">
        <f>J50/H50</f>
        <v>8.1641337386018229</v>
      </c>
      <c r="L50">
        <v>8.9</v>
      </c>
      <c r="M50">
        <v>23</v>
      </c>
      <c r="N50">
        <v>5</v>
      </c>
      <c r="O50" s="4">
        <v>152.69999999999999</v>
      </c>
      <c r="P50">
        <v>130</v>
      </c>
      <c r="Q50">
        <v>538</v>
      </c>
      <c r="R50" s="3">
        <f>Q50/P50</f>
        <v>4.1384615384615389</v>
      </c>
      <c r="S50">
        <v>4</v>
      </c>
    </row>
    <row r="51" spans="1:19" x14ac:dyDescent="0.2">
      <c r="A51">
        <v>2014</v>
      </c>
      <c r="B51" t="s">
        <v>861</v>
      </c>
      <c r="C51" t="s">
        <v>672</v>
      </c>
      <c r="D51" t="s">
        <v>58</v>
      </c>
      <c r="E51" t="s">
        <v>235</v>
      </c>
      <c r="F51">
        <v>13</v>
      </c>
      <c r="G51">
        <v>270</v>
      </c>
      <c r="H51">
        <v>428</v>
      </c>
      <c r="I51" s="6">
        <f>G51/H51*100</f>
        <v>63.084112149532714</v>
      </c>
      <c r="J51">
        <v>3068</v>
      </c>
      <c r="K51" s="3">
        <f>J51/H51</f>
        <v>7.1682242990654208</v>
      </c>
      <c r="L51">
        <v>7.2</v>
      </c>
      <c r="M51">
        <v>21</v>
      </c>
      <c r="N51">
        <v>9</v>
      </c>
      <c r="O51" s="4">
        <v>135.30000000000001</v>
      </c>
      <c r="P51">
        <v>193</v>
      </c>
      <c r="Q51">
        <v>788</v>
      </c>
      <c r="R51" s="3">
        <v>4.0999999999999996</v>
      </c>
      <c r="S51">
        <v>13</v>
      </c>
    </row>
    <row r="52" spans="1:19" x14ac:dyDescent="0.2">
      <c r="A52">
        <v>2015</v>
      </c>
      <c r="B52" t="s">
        <v>861</v>
      </c>
      <c r="C52" t="s">
        <v>674</v>
      </c>
      <c r="D52" t="s">
        <v>58</v>
      </c>
      <c r="E52" t="s">
        <v>235</v>
      </c>
      <c r="F52">
        <v>14</v>
      </c>
      <c r="G52">
        <v>218</v>
      </c>
      <c r="H52">
        <v>356</v>
      </c>
      <c r="I52" s="6">
        <f>G52/H52*100</f>
        <v>61.235955056179783</v>
      </c>
      <c r="J52">
        <v>3072</v>
      </c>
      <c r="K52" s="3">
        <f>J52/H52</f>
        <v>8.6292134831460672</v>
      </c>
      <c r="L52">
        <v>8.6999999999999993</v>
      </c>
      <c r="M52">
        <v>24</v>
      </c>
      <c r="N52">
        <v>10</v>
      </c>
      <c r="O52" s="4">
        <v>150.4</v>
      </c>
      <c r="P52">
        <v>158</v>
      </c>
      <c r="Q52">
        <v>948</v>
      </c>
      <c r="R52" s="3">
        <v>6</v>
      </c>
      <c r="S52">
        <v>13</v>
      </c>
    </row>
    <row r="53" spans="1:19" x14ac:dyDescent="0.2">
      <c r="A53">
        <v>2016</v>
      </c>
      <c r="B53" t="s">
        <v>837</v>
      </c>
      <c r="C53" t="s">
        <v>672</v>
      </c>
      <c r="D53" t="s">
        <v>58</v>
      </c>
      <c r="E53" t="s">
        <v>235</v>
      </c>
      <c r="F53">
        <v>13</v>
      </c>
      <c r="G53">
        <v>304</v>
      </c>
      <c r="H53">
        <v>447</v>
      </c>
      <c r="I53" s="6">
        <f>G53/H53*100</f>
        <v>68.008948545861301</v>
      </c>
      <c r="J53">
        <v>3748</v>
      </c>
      <c r="K53" s="3">
        <f>J53/H53</f>
        <v>8.3847874720357947</v>
      </c>
      <c r="L53">
        <v>9.1</v>
      </c>
      <c r="M53">
        <v>30</v>
      </c>
      <c r="N53">
        <v>6</v>
      </c>
      <c r="O53" s="4">
        <v>157.9</v>
      </c>
      <c r="P53">
        <v>93</v>
      </c>
      <c r="Q53">
        <v>308</v>
      </c>
      <c r="R53" s="3">
        <v>3.3</v>
      </c>
      <c r="S53">
        <v>5</v>
      </c>
    </row>
    <row r="54" spans="1:19" x14ac:dyDescent="0.2">
      <c r="A54">
        <v>2017</v>
      </c>
      <c r="B54" t="s">
        <v>786</v>
      </c>
      <c r="C54" t="s">
        <v>675</v>
      </c>
      <c r="D54" t="s">
        <v>58</v>
      </c>
      <c r="E54" t="s">
        <v>235</v>
      </c>
      <c r="F54">
        <v>9</v>
      </c>
      <c r="G54">
        <v>107</v>
      </c>
      <c r="H54">
        <v>183</v>
      </c>
      <c r="I54" s="6">
        <f>G54/H54*100</f>
        <v>58.469945355191257</v>
      </c>
      <c r="J54">
        <v>1342</v>
      </c>
      <c r="K54" s="3">
        <f>J54/H54</f>
        <v>7.333333333333333</v>
      </c>
      <c r="L54">
        <v>7.5</v>
      </c>
      <c r="M54">
        <v>8</v>
      </c>
      <c r="N54">
        <v>3</v>
      </c>
      <c r="O54" s="4">
        <v>131.19999999999999</v>
      </c>
      <c r="P54">
        <v>85</v>
      </c>
      <c r="Q54">
        <v>210</v>
      </c>
      <c r="R54" s="3">
        <v>2.5</v>
      </c>
      <c r="S54">
        <v>5</v>
      </c>
    </row>
    <row r="55" spans="1:19" x14ac:dyDescent="0.2">
      <c r="A55">
        <v>2018</v>
      </c>
      <c r="B55" t="s">
        <v>748</v>
      </c>
      <c r="C55" t="s">
        <v>672</v>
      </c>
      <c r="D55" t="s">
        <v>58</v>
      </c>
      <c r="E55" t="s">
        <v>235</v>
      </c>
      <c r="F55">
        <v>10</v>
      </c>
      <c r="G55">
        <v>201</v>
      </c>
      <c r="H55">
        <v>325</v>
      </c>
      <c r="I55" s="6">
        <f>G55/H55*100</f>
        <v>61.846153846153854</v>
      </c>
      <c r="J55">
        <v>2169</v>
      </c>
      <c r="K55" s="3">
        <f>J55/H55</f>
        <v>6.6738461538461538</v>
      </c>
      <c r="L55">
        <v>6.1</v>
      </c>
      <c r="M55">
        <v>11</v>
      </c>
      <c r="N55">
        <v>9</v>
      </c>
      <c r="O55" s="4">
        <v>123.5</v>
      </c>
      <c r="P55">
        <v>39</v>
      </c>
      <c r="Q55">
        <v>35</v>
      </c>
      <c r="R55" s="3">
        <v>0.9</v>
      </c>
      <c r="S55">
        <v>0</v>
      </c>
    </row>
    <row r="56" spans="1:19" x14ac:dyDescent="0.2">
      <c r="A56">
        <v>2019</v>
      </c>
      <c r="B56" t="s">
        <v>635</v>
      </c>
      <c r="C56" t="s">
        <v>675</v>
      </c>
      <c r="D56" t="s">
        <v>58</v>
      </c>
      <c r="E56" t="s">
        <v>235</v>
      </c>
      <c r="F56">
        <v>13</v>
      </c>
      <c r="G56">
        <v>259</v>
      </c>
      <c r="H56">
        <v>422</v>
      </c>
      <c r="I56" s="6">
        <f>G56/H56*100</f>
        <v>61.374407582938382</v>
      </c>
      <c r="J56">
        <v>3641</v>
      </c>
      <c r="K56" s="3">
        <f>J56/H56</f>
        <v>8.6279620853080576</v>
      </c>
      <c r="L56">
        <v>9.6999999999999993</v>
      </c>
      <c r="M56">
        <v>38</v>
      </c>
      <c r="N56">
        <v>7</v>
      </c>
      <c r="O56" s="4">
        <v>160.19999999999999</v>
      </c>
      <c r="P56">
        <v>94</v>
      </c>
      <c r="Q56">
        <v>35</v>
      </c>
      <c r="R56" s="3">
        <v>0.4</v>
      </c>
      <c r="S56">
        <v>1</v>
      </c>
    </row>
    <row r="57" spans="1:19" x14ac:dyDescent="0.2">
      <c r="A57">
        <v>2020</v>
      </c>
      <c r="B57" t="s">
        <v>635</v>
      </c>
      <c r="C57" t="s">
        <v>673</v>
      </c>
      <c r="D57" t="s">
        <v>58</v>
      </c>
      <c r="E57" t="s">
        <v>235</v>
      </c>
      <c r="F57">
        <v>12</v>
      </c>
      <c r="G57">
        <v>237</v>
      </c>
      <c r="H57">
        <v>348</v>
      </c>
      <c r="I57" s="6">
        <f>G57/H57*100</f>
        <v>68.103448275862064</v>
      </c>
      <c r="J57">
        <v>3586</v>
      </c>
      <c r="K57" s="3">
        <f>J57/H57</f>
        <v>10.304597701149426</v>
      </c>
      <c r="L57">
        <v>11.1</v>
      </c>
      <c r="M57">
        <v>30</v>
      </c>
      <c r="N57">
        <v>7</v>
      </c>
      <c r="O57" s="4">
        <v>179.1</v>
      </c>
      <c r="P57">
        <v>92</v>
      </c>
      <c r="Q57">
        <v>146</v>
      </c>
      <c r="R57" s="3">
        <f>Q57/P57</f>
        <v>1.5869565217391304</v>
      </c>
      <c r="S57">
        <v>5</v>
      </c>
    </row>
    <row r="58" spans="1:19" x14ac:dyDescent="0.2">
      <c r="A58">
        <v>2014</v>
      </c>
      <c r="B58" t="s">
        <v>449</v>
      </c>
      <c r="C58" t="s">
        <v>672</v>
      </c>
      <c r="D58" t="s">
        <v>251</v>
      </c>
      <c r="E58" t="s">
        <v>235</v>
      </c>
      <c r="F58">
        <v>13</v>
      </c>
      <c r="G58">
        <v>221</v>
      </c>
      <c r="H58">
        <v>370</v>
      </c>
      <c r="I58" s="6">
        <f>G58/H58*100</f>
        <v>59.729729729729733</v>
      </c>
      <c r="J58">
        <v>2606</v>
      </c>
      <c r="K58" s="3">
        <f>J58/H58</f>
        <v>7.0432432432432428</v>
      </c>
      <c r="L58">
        <v>7.7</v>
      </c>
      <c r="M58">
        <v>23</v>
      </c>
      <c r="N58">
        <v>5</v>
      </c>
      <c r="O58" s="4">
        <v>136.69999999999999</v>
      </c>
      <c r="P58">
        <v>124</v>
      </c>
      <c r="Q58">
        <v>529</v>
      </c>
      <c r="R58" s="3">
        <v>4.3</v>
      </c>
      <c r="S58">
        <v>3</v>
      </c>
    </row>
    <row r="59" spans="1:19" x14ac:dyDescent="0.2">
      <c r="A59">
        <v>2015</v>
      </c>
      <c r="B59" t="s">
        <v>449</v>
      </c>
      <c r="C59" t="s">
        <v>674</v>
      </c>
      <c r="D59" t="s">
        <v>251</v>
      </c>
      <c r="E59" t="s">
        <v>235</v>
      </c>
      <c r="F59">
        <v>13</v>
      </c>
      <c r="G59">
        <v>237</v>
      </c>
      <c r="H59">
        <v>395</v>
      </c>
      <c r="I59" s="6">
        <f>G59/H59*100</f>
        <v>60</v>
      </c>
      <c r="J59">
        <v>2662</v>
      </c>
      <c r="K59" s="3">
        <f>J59/H59</f>
        <v>6.7392405063291143</v>
      </c>
      <c r="L59">
        <v>7.1</v>
      </c>
      <c r="M59">
        <v>20</v>
      </c>
      <c r="N59">
        <v>6</v>
      </c>
      <c r="O59" s="4">
        <v>130.30000000000001</v>
      </c>
      <c r="P59">
        <v>139</v>
      </c>
      <c r="Q59">
        <v>370</v>
      </c>
      <c r="R59" s="3">
        <v>2.7</v>
      </c>
      <c r="S59">
        <v>6</v>
      </c>
    </row>
    <row r="60" spans="1:19" x14ac:dyDescent="0.2">
      <c r="A60">
        <v>2016</v>
      </c>
      <c r="B60" t="s">
        <v>502</v>
      </c>
      <c r="C60" t="s">
        <v>672</v>
      </c>
      <c r="D60" t="s">
        <v>251</v>
      </c>
      <c r="E60" t="s">
        <v>235</v>
      </c>
      <c r="F60">
        <v>13</v>
      </c>
      <c r="G60">
        <v>243</v>
      </c>
      <c r="H60">
        <v>402</v>
      </c>
      <c r="I60" s="6">
        <f>G60/H60*100</f>
        <v>60.447761194029844</v>
      </c>
      <c r="J60">
        <v>3059</v>
      </c>
      <c r="K60" s="3">
        <f>J60/H60</f>
        <v>7.6094527363184081</v>
      </c>
      <c r="L60">
        <v>7.6</v>
      </c>
      <c r="M60">
        <v>18</v>
      </c>
      <c r="N60">
        <v>8</v>
      </c>
      <c r="O60" s="4">
        <v>135.19999999999999</v>
      </c>
      <c r="P60">
        <v>74</v>
      </c>
      <c r="Q60">
        <v>94</v>
      </c>
      <c r="R60" s="3">
        <v>1.3</v>
      </c>
      <c r="S60">
        <v>1</v>
      </c>
    </row>
    <row r="61" spans="1:19" x14ac:dyDescent="0.2">
      <c r="A61">
        <v>2017</v>
      </c>
      <c r="B61" t="s">
        <v>502</v>
      </c>
      <c r="C61" t="s">
        <v>672</v>
      </c>
      <c r="D61" t="s">
        <v>251</v>
      </c>
      <c r="E61" t="s">
        <v>235</v>
      </c>
      <c r="F61">
        <v>13</v>
      </c>
      <c r="G61">
        <v>311</v>
      </c>
      <c r="H61">
        <v>478</v>
      </c>
      <c r="I61" s="6">
        <f>G61/H61*100</f>
        <v>65.062761506276146</v>
      </c>
      <c r="J61">
        <v>3514</v>
      </c>
      <c r="K61" s="3">
        <f>J61/H61</f>
        <v>7.3514644351464433</v>
      </c>
      <c r="L61">
        <v>7.5</v>
      </c>
      <c r="M61">
        <v>17</v>
      </c>
      <c r="N61">
        <v>6</v>
      </c>
      <c r="O61" s="4">
        <v>136</v>
      </c>
      <c r="P61">
        <v>69</v>
      </c>
      <c r="Q61">
        <v>194</v>
      </c>
      <c r="R61" s="3">
        <v>2.8</v>
      </c>
      <c r="S61">
        <v>3</v>
      </c>
    </row>
    <row r="62" spans="1:19" x14ac:dyDescent="0.2">
      <c r="A62">
        <v>2018</v>
      </c>
      <c r="B62" t="s">
        <v>502</v>
      </c>
      <c r="C62" t="s">
        <v>674</v>
      </c>
      <c r="D62" t="s">
        <v>251</v>
      </c>
      <c r="E62" t="s">
        <v>235</v>
      </c>
      <c r="F62">
        <v>13</v>
      </c>
      <c r="G62">
        <v>326</v>
      </c>
      <c r="H62">
        <v>484</v>
      </c>
      <c r="I62" s="6">
        <f>G62/H62*100</f>
        <v>67.355371900826441</v>
      </c>
      <c r="J62">
        <v>3928</v>
      </c>
      <c r="K62" s="3">
        <f>J62/H62</f>
        <v>8.115702479338843</v>
      </c>
      <c r="L62">
        <v>8.1</v>
      </c>
      <c r="M62">
        <v>25</v>
      </c>
      <c r="N62">
        <v>11</v>
      </c>
      <c r="O62" s="4">
        <v>148</v>
      </c>
      <c r="P62">
        <v>42</v>
      </c>
      <c r="Q62">
        <v>21</v>
      </c>
      <c r="R62" s="3">
        <v>0.5</v>
      </c>
      <c r="S62">
        <v>1</v>
      </c>
    </row>
    <row r="63" spans="1:19" x14ac:dyDescent="0.2">
      <c r="A63">
        <v>2019</v>
      </c>
      <c r="B63" t="s">
        <v>995</v>
      </c>
      <c r="C63" t="s">
        <v>675</v>
      </c>
      <c r="D63" t="s">
        <v>251</v>
      </c>
      <c r="E63" t="s">
        <v>235</v>
      </c>
      <c r="F63">
        <v>8</v>
      </c>
      <c r="G63">
        <v>101</v>
      </c>
      <c r="H63">
        <v>210</v>
      </c>
      <c r="I63" s="6">
        <f>G63/H63*100</f>
        <v>48.095238095238095</v>
      </c>
      <c r="J63">
        <v>1219</v>
      </c>
      <c r="K63" s="3">
        <f>J63/H63</f>
        <v>5.8047619047619046</v>
      </c>
      <c r="L63">
        <v>5.5</v>
      </c>
      <c r="M63">
        <v>8</v>
      </c>
      <c r="N63">
        <v>5</v>
      </c>
      <c r="O63" s="4">
        <v>104.7</v>
      </c>
      <c r="P63">
        <v>40</v>
      </c>
      <c r="Q63">
        <v>46</v>
      </c>
      <c r="R63" s="3">
        <v>1.2</v>
      </c>
      <c r="S63">
        <v>0</v>
      </c>
    </row>
    <row r="64" spans="1:19" x14ac:dyDescent="0.2">
      <c r="A64">
        <v>2020</v>
      </c>
      <c r="B64" t="s">
        <v>640</v>
      </c>
      <c r="C64" t="s">
        <v>672</v>
      </c>
      <c r="D64" t="s">
        <v>251</v>
      </c>
      <c r="E64" t="s">
        <v>235</v>
      </c>
      <c r="F64">
        <v>10</v>
      </c>
      <c r="G64">
        <v>171</v>
      </c>
      <c r="H64">
        <v>266</v>
      </c>
      <c r="I64" s="6">
        <f>G64/H64*100</f>
        <v>64.285714285714292</v>
      </c>
      <c r="J64">
        <v>2088</v>
      </c>
      <c r="K64" s="3">
        <f>J64/H64</f>
        <v>7.8496240601503757</v>
      </c>
      <c r="L64">
        <v>7</v>
      </c>
      <c r="M64">
        <v>13</v>
      </c>
      <c r="N64">
        <v>11</v>
      </c>
      <c r="O64" s="4">
        <v>138.1</v>
      </c>
      <c r="P64">
        <v>58</v>
      </c>
      <c r="Q64">
        <v>-22</v>
      </c>
      <c r="R64" s="3">
        <f>Q64/P64</f>
        <v>-0.37931034482758619</v>
      </c>
      <c r="S64">
        <v>3</v>
      </c>
    </row>
    <row r="65" spans="1:19" x14ac:dyDescent="0.2">
      <c r="A65">
        <v>2020</v>
      </c>
      <c r="B65" t="s">
        <v>529</v>
      </c>
      <c r="C65" t="s">
        <v>674</v>
      </c>
      <c r="D65" t="s">
        <v>77</v>
      </c>
      <c r="E65" t="s">
        <v>235</v>
      </c>
      <c r="F65">
        <v>12</v>
      </c>
      <c r="G65">
        <v>228</v>
      </c>
      <c r="H65">
        <v>353</v>
      </c>
      <c r="I65" s="6">
        <f>G65/H65*100</f>
        <v>64.589235127478744</v>
      </c>
      <c r="J65">
        <v>2830</v>
      </c>
      <c r="K65" s="3">
        <f>J65/H65</f>
        <v>8.0169971671388094</v>
      </c>
      <c r="L65">
        <v>8.5</v>
      </c>
      <c r="M65">
        <v>15</v>
      </c>
      <c r="N65">
        <v>3</v>
      </c>
      <c r="O65" s="4">
        <v>144.30000000000001</v>
      </c>
      <c r="P65">
        <v>116</v>
      </c>
      <c r="Q65">
        <v>485</v>
      </c>
      <c r="R65" s="3">
        <f>Q65/P65</f>
        <v>4.181034482758621</v>
      </c>
      <c r="S65">
        <v>9</v>
      </c>
    </row>
    <row r="66" spans="1:19" x14ac:dyDescent="0.2">
      <c r="A66">
        <v>2014</v>
      </c>
      <c r="B66" t="s">
        <v>927</v>
      </c>
      <c r="C66" t="s">
        <v>673</v>
      </c>
      <c r="D66" t="s">
        <v>591</v>
      </c>
      <c r="E66" t="s">
        <v>235</v>
      </c>
      <c r="F66">
        <v>13</v>
      </c>
      <c r="G66">
        <v>176</v>
      </c>
      <c r="H66">
        <v>287</v>
      </c>
      <c r="I66" s="6">
        <f>G66/H66*100</f>
        <v>61.324041811846683</v>
      </c>
      <c r="J66">
        <v>2233</v>
      </c>
      <c r="K66" s="3">
        <f>J66/H66</f>
        <v>7.7804878048780486</v>
      </c>
      <c r="L66">
        <v>7.8</v>
      </c>
      <c r="M66">
        <v>16</v>
      </c>
      <c r="N66">
        <v>7</v>
      </c>
      <c r="O66" s="4">
        <v>140.19999999999999</v>
      </c>
      <c r="P66">
        <v>108</v>
      </c>
      <c r="Q66">
        <v>466</v>
      </c>
      <c r="R66" s="3">
        <v>4.3</v>
      </c>
      <c r="S66">
        <v>3</v>
      </c>
    </row>
    <row r="67" spans="1:19" x14ac:dyDescent="0.2">
      <c r="A67">
        <v>2015</v>
      </c>
      <c r="B67" t="s">
        <v>474</v>
      </c>
      <c r="C67" t="s">
        <v>672</v>
      </c>
      <c r="D67" t="s">
        <v>591</v>
      </c>
      <c r="E67" t="s">
        <v>235</v>
      </c>
      <c r="F67">
        <v>13</v>
      </c>
      <c r="G67">
        <v>193</v>
      </c>
      <c r="H67">
        <v>313</v>
      </c>
      <c r="I67" s="6">
        <f>G67/H67*100</f>
        <v>61.661341853035147</v>
      </c>
      <c r="J67">
        <v>2287</v>
      </c>
      <c r="K67" s="3">
        <f>J67/H67</f>
        <v>7.3067092651757193</v>
      </c>
      <c r="L67">
        <v>7.4</v>
      </c>
      <c r="M67">
        <v>20</v>
      </c>
      <c r="N67">
        <v>8</v>
      </c>
      <c r="O67" s="4">
        <v>139</v>
      </c>
      <c r="P67">
        <v>85</v>
      </c>
      <c r="Q67">
        <v>232</v>
      </c>
      <c r="R67" s="3">
        <v>2.7</v>
      </c>
      <c r="S67">
        <v>1</v>
      </c>
    </row>
    <row r="68" spans="1:19" x14ac:dyDescent="0.2">
      <c r="A68">
        <v>2016</v>
      </c>
      <c r="B68" t="s">
        <v>474</v>
      </c>
      <c r="C68" t="s">
        <v>674</v>
      </c>
      <c r="D68" t="s">
        <v>591</v>
      </c>
      <c r="E68" t="s">
        <v>235</v>
      </c>
      <c r="F68">
        <v>13</v>
      </c>
      <c r="G68">
        <v>185</v>
      </c>
      <c r="H68">
        <v>306</v>
      </c>
      <c r="I68" s="6">
        <f>G68/H68*100</f>
        <v>60.457516339869279</v>
      </c>
      <c r="J68">
        <v>2855</v>
      </c>
      <c r="K68" s="3">
        <f>J68/H68</f>
        <v>9.3300653594771248</v>
      </c>
      <c r="L68">
        <v>10.1</v>
      </c>
      <c r="M68">
        <v>27</v>
      </c>
      <c r="N68">
        <v>7</v>
      </c>
      <c r="O68" s="4">
        <v>163.4</v>
      </c>
      <c r="P68">
        <v>72</v>
      </c>
      <c r="Q68">
        <v>286</v>
      </c>
      <c r="R68" s="3">
        <v>4</v>
      </c>
      <c r="S68">
        <v>3</v>
      </c>
    </row>
    <row r="69" spans="1:19" x14ac:dyDescent="0.2">
      <c r="A69">
        <v>2017</v>
      </c>
      <c r="B69" t="s">
        <v>518</v>
      </c>
      <c r="C69" t="s">
        <v>673</v>
      </c>
      <c r="D69" t="s">
        <v>591</v>
      </c>
      <c r="E69" t="s">
        <v>235</v>
      </c>
      <c r="F69">
        <v>10</v>
      </c>
      <c r="G69">
        <v>88</v>
      </c>
      <c r="H69">
        <v>158</v>
      </c>
      <c r="I69" s="6">
        <f>G69/H69*100</f>
        <v>55.696202531645568</v>
      </c>
      <c r="J69">
        <v>1091</v>
      </c>
      <c r="K69" s="3">
        <f>J69/H69</f>
        <v>6.9050632911392409</v>
      </c>
      <c r="L69">
        <v>6.1</v>
      </c>
      <c r="M69">
        <v>5</v>
      </c>
      <c r="N69">
        <v>5</v>
      </c>
      <c r="O69" s="4">
        <v>117.8</v>
      </c>
      <c r="P69">
        <v>55</v>
      </c>
      <c r="Q69">
        <v>126</v>
      </c>
      <c r="R69" s="3">
        <v>2.2999999999999998</v>
      </c>
      <c r="S69">
        <v>1</v>
      </c>
    </row>
    <row r="70" spans="1:19" x14ac:dyDescent="0.2">
      <c r="A70">
        <v>2018</v>
      </c>
      <c r="B70" t="s">
        <v>590</v>
      </c>
      <c r="C70" t="s">
        <v>673</v>
      </c>
      <c r="D70" t="s">
        <v>591</v>
      </c>
      <c r="E70" t="s">
        <v>235</v>
      </c>
      <c r="F70">
        <v>14</v>
      </c>
      <c r="G70">
        <v>180</v>
      </c>
      <c r="H70">
        <v>310</v>
      </c>
      <c r="I70" s="6">
        <f>G70/H70*100</f>
        <v>58.064516129032263</v>
      </c>
      <c r="J70">
        <v>1969</v>
      </c>
      <c r="K70" s="3">
        <f>J70/H70</f>
        <v>6.3516129032258064</v>
      </c>
      <c r="L70">
        <v>6.3</v>
      </c>
      <c r="M70">
        <v>12</v>
      </c>
      <c r="N70">
        <v>6</v>
      </c>
      <c r="O70" s="4">
        <v>120.3</v>
      </c>
      <c r="P70">
        <v>117</v>
      </c>
      <c r="Q70">
        <v>220</v>
      </c>
      <c r="R70" s="3">
        <v>1.9</v>
      </c>
      <c r="S70">
        <v>3</v>
      </c>
    </row>
    <row r="71" spans="1:19" x14ac:dyDescent="0.2">
      <c r="A71">
        <v>2019</v>
      </c>
      <c r="B71" t="s">
        <v>590</v>
      </c>
      <c r="C71" t="s">
        <v>672</v>
      </c>
      <c r="D71" t="s">
        <v>591</v>
      </c>
      <c r="E71" t="s">
        <v>235</v>
      </c>
      <c r="F71">
        <v>12</v>
      </c>
      <c r="G71">
        <v>289</v>
      </c>
      <c r="H71">
        <v>469</v>
      </c>
      <c r="I71" s="6">
        <f>G71/H71*100</f>
        <v>61.620469083155648</v>
      </c>
      <c r="J71">
        <v>3098</v>
      </c>
      <c r="K71" s="3">
        <f>J71/H71</f>
        <v>6.6055437100213217</v>
      </c>
      <c r="L71">
        <v>6.3</v>
      </c>
      <c r="M71">
        <v>13</v>
      </c>
      <c r="N71">
        <v>9</v>
      </c>
      <c r="O71" s="4">
        <v>122.4</v>
      </c>
      <c r="P71">
        <v>95</v>
      </c>
      <c r="Q71">
        <v>110</v>
      </c>
      <c r="R71" s="3">
        <v>1.2</v>
      </c>
      <c r="S71">
        <v>2</v>
      </c>
    </row>
    <row r="72" spans="1:19" x14ac:dyDescent="0.2">
      <c r="A72">
        <v>2020</v>
      </c>
      <c r="B72" t="s">
        <v>590</v>
      </c>
      <c r="C72" t="s">
        <v>674</v>
      </c>
      <c r="D72" t="s">
        <v>591</v>
      </c>
      <c r="E72" t="s">
        <v>235</v>
      </c>
      <c r="F72">
        <v>9</v>
      </c>
      <c r="G72">
        <v>203</v>
      </c>
      <c r="H72">
        <v>332</v>
      </c>
      <c r="I72" s="6">
        <f>G72/H72*100</f>
        <v>61.144578313253021</v>
      </c>
      <c r="J72">
        <v>2408</v>
      </c>
      <c r="K72" s="3">
        <f>J72/H72</f>
        <v>7.2530120481927707</v>
      </c>
      <c r="L72">
        <v>6.8</v>
      </c>
      <c r="M72">
        <v>13</v>
      </c>
      <c r="N72">
        <v>9</v>
      </c>
      <c r="O72" s="4">
        <v>129.6</v>
      </c>
      <c r="P72">
        <v>81</v>
      </c>
      <c r="Q72">
        <v>145</v>
      </c>
      <c r="R72" s="3">
        <f>Q72/P72</f>
        <v>1.7901234567901234</v>
      </c>
      <c r="S72">
        <v>8</v>
      </c>
    </row>
    <row r="73" spans="1:19" x14ac:dyDescent="0.2">
      <c r="A73">
        <v>2014</v>
      </c>
      <c r="B73" t="s">
        <v>996</v>
      </c>
      <c r="C73" t="s">
        <v>673</v>
      </c>
      <c r="D73" t="s">
        <v>64</v>
      </c>
      <c r="E73" t="s">
        <v>235</v>
      </c>
      <c r="F73">
        <v>6</v>
      </c>
      <c r="G73">
        <v>89</v>
      </c>
      <c r="H73">
        <v>165</v>
      </c>
      <c r="I73" s="6">
        <f>G73/H73*100</f>
        <v>53.939393939393945</v>
      </c>
      <c r="J73">
        <v>935</v>
      </c>
      <c r="K73" s="3">
        <f>J73/H73</f>
        <v>5.666666666666667</v>
      </c>
      <c r="L73">
        <v>4</v>
      </c>
      <c r="M73">
        <v>4</v>
      </c>
      <c r="N73">
        <v>8</v>
      </c>
      <c r="O73" s="4">
        <v>99.8</v>
      </c>
      <c r="P73">
        <v>45</v>
      </c>
      <c r="Q73">
        <v>-4</v>
      </c>
      <c r="R73" s="3">
        <v>-0.1</v>
      </c>
      <c r="S73">
        <v>2</v>
      </c>
    </row>
    <row r="74" spans="1:19" x14ac:dyDescent="0.2">
      <c r="A74">
        <v>2015</v>
      </c>
      <c r="B74" t="s">
        <v>769</v>
      </c>
      <c r="C74" t="s">
        <v>675</v>
      </c>
      <c r="D74" t="s">
        <v>64</v>
      </c>
      <c r="E74" t="s">
        <v>235</v>
      </c>
      <c r="F74">
        <v>8</v>
      </c>
      <c r="G74">
        <v>105</v>
      </c>
      <c r="H74">
        <v>176</v>
      </c>
      <c r="I74" s="6">
        <f>G74/H74*100</f>
        <v>59.659090909090907</v>
      </c>
      <c r="J74">
        <v>1298</v>
      </c>
      <c r="K74" s="3">
        <f>J74/H74</f>
        <v>7.375</v>
      </c>
      <c r="L74">
        <v>7.3</v>
      </c>
      <c r="M74">
        <v>11</v>
      </c>
      <c r="N74">
        <v>5</v>
      </c>
      <c r="O74" s="4">
        <v>136.6</v>
      </c>
      <c r="P74">
        <v>91</v>
      </c>
      <c r="Q74">
        <v>351</v>
      </c>
      <c r="R74" s="3">
        <v>3.9</v>
      </c>
      <c r="S74">
        <v>5</v>
      </c>
    </row>
    <row r="75" spans="1:19" x14ac:dyDescent="0.2">
      <c r="A75">
        <v>2016</v>
      </c>
      <c r="B75" t="s">
        <v>769</v>
      </c>
      <c r="C75" t="s">
        <v>673</v>
      </c>
      <c r="D75" t="s">
        <v>64</v>
      </c>
      <c r="E75" t="s">
        <v>235</v>
      </c>
      <c r="F75">
        <v>9</v>
      </c>
      <c r="G75">
        <v>230</v>
      </c>
      <c r="H75">
        <v>355</v>
      </c>
      <c r="I75" s="6">
        <f>G75/H75*100</f>
        <v>64.788732394366207</v>
      </c>
      <c r="J75">
        <v>2679</v>
      </c>
      <c r="K75" s="3">
        <f>J75/H75</f>
        <v>7.5464788732394368</v>
      </c>
      <c r="L75">
        <v>7.5</v>
      </c>
      <c r="M75">
        <v>15</v>
      </c>
      <c r="N75">
        <v>7</v>
      </c>
      <c r="O75" s="4">
        <v>138.19999999999999</v>
      </c>
      <c r="P75">
        <v>125</v>
      </c>
      <c r="Q75">
        <v>293</v>
      </c>
      <c r="R75" s="3">
        <v>2.2999999999999998</v>
      </c>
      <c r="S75">
        <v>6</v>
      </c>
    </row>
    <row r="76" spans="1:19" x14ac:dyDescent="0.2">
      <c r="A76">
        <v>2017</v>
      </c>
      <c r="B76" t="s">
        <v>769</v>
      </c>
      <c r="C76" t="s">
        <v>672</v>
      </c>
      <c r="D76" t="s">
        <v>64</v>
      </c>
      <c r="E76" t="s">
        <v>235</v>
      </c>
      <c r="F76">
        <v>9</v>
      </c>
      <c r="G76">
        <v>225</v>
      </c>
      <c r="H76">
        <v>377</v>
      </c>
      <c r="I76" s="6">
        <f>G76/H76*100</f>
        <v>59.681697612732101</v>
      </c>
      <c r="J76">
        <v>2495</v>
      </c>
      <c r="K76" s="3">
        <f>J76/H76</f>
        <v>6.6180371352785148</v>
      </c>
      <c r="L76">
        <v>6.3</v>
      </c>
      <c r="M76">
        <v>14</v>
      </c>
      <c r="N76">
        <v>9</v>
      </c>
      <c r="O76" s="4">
        <v>122.8</v>
      </c>
      <c r="P76">
        <v>143</v>
      </c>
      <c r="Q76">
        <v>595</v>
      </c>
      <c r="R76" s="3">
        <v>4.2</v>
      </c>
      <c r="S76">
        <v>9</v>
      </c>
    </row>
    <row r="77" spans="1:19" x14ac:dyDescent="0.2">
      <c r="A77">
        <v>2018</v>
      </c>
      <c r="B77" t="s">
        <v>769</v>
      </c>
      <c r="C77" t="s">
        <v>674</v>
      </c>
      <c r="D77" t="s">
        <v>64</v>
      </c>
      <c r="E77" t="s">
        <v>235</v>
      </c>
      <c r="F77">
        <v>13</v>
      </c>
      <c r="G77">
        <v>226</v>
      </c>
      <c r="H77">
        <v>371</v>
      </c>
      <c r="I77" s="6">
        <f>G77/H77*100</f>
        <v>60.916442048517517</v>
      </c>
      <c r="J77">
        <v>2868</v>
      </c>
      <c r="K77" s="3">
        <f>J77/H77</f>
        <v>7.7304582210242589</v>
      </c>
      <c r="L77">
        <v>7.6</v>
      </c>
      <c r="M77">
        <v>18</v>
      </c>
      <c r="N77">
        <v>9</v>
      </c>
      <c r="O77" s="4">
        <v>137</v>
      </c>
      <c r="P77">
        <v>184</v>
      </c>
      <c r="Q77">
        <v>754</v>
      </c>
      <c r="R77" s="3">
        <v>4.0999999999999996</v>
      </c>
      <c r="S77">
        <v>15</v>
      </c>
    </row>
    <row r="78" spans="1:19" x14ac:dyDescent="0.2">
      <c r="A78">
        <v>2019</v>
      </c>
      <c r="B78" t="s">
        <v>721</v>
      </c>
      <c r="C78" t="s">
        <v>673</v>
      </c>
      <c r="D78" t="s">
        <v>64</v>
      </c>
      <c r="E78" t="s">
        <v>235</v>
      </c>
      <c r="F78">
        <v>12</v>
      </c>
      <c r="G78">
        <v>213</v>
      </c>
      <c r="H78">
        <v>337</v>
      </c>
      <c r="I78" s="6">
        <f>G78/H78*100</f>
        <v>63.204747774480708</v>
      </c>
      <c r="J78">
        <v>2360</v>
      </c>
      <c r="K78" s="3">
        <f>J78/H78</f>
        <v>7.0029673590504453</v>
      </c>
      <c r="L78">
        <v>7.5</v>
      </c>
      <c r="M78">
        <v>19</v>
      </c>
      <c r="N78">
        <v>5</v>
      </c>
      <c r="O78" s="4">
        <v>137.69999999999999</v>
      </c>
      <c r="P78">
        <v>112</v>
      </c>
      <c r="Q78">
        <v>122</v>
      </c>
      <c r="R78" s="3">
        <v>1.1000000000000001</v>
      </c>
      <c r="S78">
        <v>2</v>
      </c>
    </row>
    <row r="79" spans="1:19" x14ac:dyDescent="0.2">
      <c r="A79">
        <v>2020</v>
      </c>
      <c r="B79" t="s">
        <v>628</v>
      </c>
      <c r="C79" t="s">
        <v>674</v>
      </c>
      <c r="D79" t="s">
        <v>64</v>
      </c>
      <c r="E79" t="s">
        <v>235</v>
      </c>
      <c r="F79">
        <v>10</v>
      </c>
      <c r="G79">
        <v>94</v>
      </c>
      <c r="H79">
        <v>190</v>
      </c>
      <c r="I79" s="6">
        <f>G79/H79*100</f>
        <v>49.473684210526315</v>
      </c>
      <c r="J79">
        <v>1028</v>
      </c>
      <c r="K79" s="3">
        <f>J79/H79</f>
        <v>5.4105263157894736</v>
      </c>
      <c r="L79">
        <v>4.5</v>
      </c>
      <c r="M79">
        <v>9</v>
      </c>
      <c r="N79">
        <v>8</v>
      </c>
      <c r="O79" s="4">
        <v>102.1</v>
      </c>
      <c r="P79">
        <v>26</v>
      </c>
      <c r="Q79">
        <v>-64</v>
      </c>
      <c r="R79" s="3">
        <f>Q79/P79</f>
        <v>-2.4615384615384617</v>
      </c>
      <c r="S79">
        <v>0</v>
      </c>
    </row>
    <row r="80" spans="1:19" x14ac:dyDescent="0.2">
      <c r="A80">
        <v>2014</v>
      </c>
      <c r="B80" t="s">
        <v>865</v>
      </c>
      <c r="C80" t="s">
        <v>673</v>
      </c>
      <c r="D80" t="s">
        <v>40</v>
      </c>
      <c r="E80" t="s">
        <v>235</v>
      </c>
      <c r="F80">
        <v>9</v>
      </c>
      <c r="G80">
        <v>154</v>
      </c>
      <c r="H80">
        <v>261</v>
      </c>
      <c r="I80" s="6">
        <f>G80/H80*100</f>
        <v>59.003831417624518</v>
      </c>
      <c r="J80">
        <v>1632</v>
      </c>
      <c r="K80" s="3">
        <f>J80/H80</f>
        <v>6.2528735632183912</v>
      </c>
      <c r="L80">
        <v>5.0999999999999996</v>
      </c>
      <c r="M80">
        <v>10</v>
      </c>
      <c r="N80">
        <v>11</v>
      </c>
      <c r="O80" s="4">
        <v>115.7</v>
      </c>
      <c r="P80">
        <v>35</v>
      </c>
      <c r="Q80">
        <v>-6</v>
      </c>
      <c r="R80" s="3">
        <v>-0.2</v>
      </c>
      <c r="S80">
        <v>2</v>
      </c>
    </row>
    <row r="81" spans="1:19" x14ac:dyDescent="0.2">
      <c r="A81">
        <v>2015</v>
      </c>
      <c r="B81" t="s">
        <v>884</v>
      </c>
      <c r="C81" t="s">
        <v>672</v>
      </c>
      <c r="D81" t="s">
        <v>40</v>
      </c>
      <c r="E81" t="s">
        <v>235</v>
      </c>
      <c r="F81">
        <v>12</v>
      </c>
      <c r="G81">
        <v>247</v>
      </c>
      <c r="H81">
        <v>403</v>
      </c>
      <c r="I81" s="6">
        <f>G81/H81*100</f>
        <v>61.29032258064516</v>
      </c>
      <c r="J81">
        <v>2810</v>
      </c>
      <c r="K81" s="3">
        <f>J81/H81</f>
        <v>6.9727047146401988</v>
      </c>
      <c r="L81">
        <v>6.1</v>
      </c>
      <c r="M81">
        <v>20</v>
      </c>
      <c r="N81">
        <v>17</v>
      </c>
      <c r="O81" s="4">
        <v>127.8</v>
      </c>
      <c r="P81">
        <v>61</v>
      </c>
      <c r="Q81">
        <v>86</v>
      </c>
      <c r="R81" s="3">
        <v>1.4</v>
      </c>
      <c r="S81">
        <v>1</v>
      </c>
    </row>
    <row r="82" spans="1:19" x14ac:dyDescent="0.2">
      <c r="A82">
        <v>2016</v>
      </c>
      <c r="B82" t="s">
        <v>822</v>
      </c>
      <c r="C82" t="s">
        <v>672</v>
      </c>
      <c r="D82" t="s">
        <v>40</v>
      </c>
      <c r="E82" t="s">
        <v>235</v>
      </c>
      <c r="F82">
        <v>11</v>
      </c>
      <c r="G82">
        <v>228</v>
      </c>
      <c r="H82">
        <v>406</v>
      </c>
      <c r="I82" s="6">
        <f>G82/H82*100</f>
        <v>56.157635467980292</v>
      </c>
      <c r="J82">
        <v>2552</v>
      </c>
      <c r="K82" s="3">
        <f>J82/H82</f>
        <v>6.2857142857142856</v>
      </c>
      <c r="L82">
        <v>6.1</v>
      </c>
      <c r="M82">
        <v>21</v>
      </c>
      <c r="N82">
        <v>11</v>
      </c>
      <c r="O82" s="4">
        <v>120.6</v>
      </c>
      <c r="P82">
        <v>60</v>
      </c>
      <c r="Q82">
        <v>-94</v>
      </c>
      <c r="R82" s="3">
        <v>-1.6</v>
      </c>
      <c r="S82">
        <v>0</v>
      </c>
    </row>
    <row r="83" spans="1:19" x14ac:dyDescent="0.2">
      <c r="A83">
        <v>2017</v>
      </c>
      <c r="B83" t="s">
        <v>822</v>
      </c>
      <c r="C83" t="s">
        <v>674</v>
      </c>
      <c r="D83" t="s">
        <v>40</v>
      </c>
      <c r="E83" t="s">
        <v>235</v>
      </c>
      <c r="F83">
        <v>13</v>
      </c>
      <c r="G83">
        <v>298</v>
      </c>
      <c r="H83">
        <v>509</v>
      </c>
      <c r="I83" s="6">
        <f>G83/H83*100</f>
        <v>58.546168958742626</v>
      </c>
      <c r="J83">
        <v>3207</v>
      </c>
      <c r="K83" s="3">
        <f>J83/H83</f>
        <v>6.3005893909626716</v>
      </c>
      <c r="L83">
        <v>6.5</v>
      </c>
      <c r="M83">
        <v>25</v>
      </c>
      <c r="N83">
        <v>9</v>
      </c>
      <c r="O83" s="4">
        <v>124.1</v>
      </c>
      <c r="P83">
        <v>65</v>
      </c>
      <c r="Q83">
        <v>-63</v>
      </c>
      <c r="R83" s="3">
        <v>-1</v>
      </c>
      <c r="S83">
        <v>0</v>
      </c>
    </row>
    <row r="84" spans="1:19" x14ac:dyDescent="0.2">
      <c r="A84">
        <v>2018</v>
      </c>
      <c r="B84" t="s">
        <v>702</v>
      </c>
      <c r="C84" t="s">
        <v>672</v>
      </c>
      <c r="D84" t="s">
        <v>40</v>
      </c>
      <c r="E84" t="s">
        <v>235</v>
      </c>
      <c r="F84">
        <v>13</v>
      </c>
      <c r="G84">
        <v>225</v>
      </c>
      <c r="H84">
        <v>349</v>
      </c>
      <c r="I84" s="6">
        <f>G84/H84*100</f>
        <v>64.469914040114617</v>
      </c>
      <c r="J84">
        <v>2680</v>
      </c>
      <c r="K84" s="3">
        <f>J84/H84</f>
        <v>7.6790830945558737</v>
      </c>
      <c r="L84">
        <v>8</v>
      </c>
      <c r="M84">
        <v>25</v>
      </c>
      <c r="N84">
        <v>9</v>
      </c>
      <c r="O84" s="4">
        <v>147.5</v>
      </c>
      <c r="P84">
        <v>212</v>
      </c>
      <c r="Q84">
        <v>923</v>
      </c>
      <c r="R84" s="3">
        <v>4.4000000000000004</v>
      </c>
      <c r="S84">
        <v>9</v>
      </c>
    </row>
    <row r="85" spans="1:19" x14ac:dyDescent="0.2">
      <c r="A85">
        <v>2019</v>
      </c>
      <c r="B85" t="s">
        <v>702</v>
      </c>
      <c r="C85" t="s">
        <v>674</v>
      </c>
      <c r="D85" t="s">
        <v>40</v>
      </c>
      <c r="E85" t="s">
        <v>235</v>
      </c>
      <c r="F85">
        <v>14</v>
      </c>
      <c r="G85">
        <v>319</v>
      </c>
      <c r="H85">
        <v>495</v>
      </c>
      <c r="I85" s="6">
        <f>G85/H85*100</f>
        <v>64.444444444444443</v>
      </c>
      <c r="J85">
        <v>3530</v>
      </c>
      <c r="K85" s="3">
        <f>J85/H85</f>
        <v>7.1313131313131315</v>
      </c>
      <c r="L85">
        <v>6.9</v>
      </c>
      <c r="M85">
        <v>22</v>
      </c>
      <c r="N85">
        <v>12</v>
      </c>
      <c r="O85" s="4">
        <v>134.19999999999999</v>
      </c>
      <c r="P85">
        <v>227</v>
      </c>
      <c r="Q85">
        <v>769</v>
      </c>
      <c r="R85" s="3">
        <v>3.4</v>
      </c>
      <c r="S85">
        <v>11</v>
      </c>
    </row>
    <row r="86" spans="1:19" x14ac:dyDescent="0.2">
      <c r="A86">
        <v>2020</v>
      </c>
      <c r="B86" t="s">
        <v>608</v>
      </c>
      <c r="C86" t="s">
        <v>673</v>
      </c>
      <c r="D86" t="s">
        <v>40</v>
      </c>
      <c r="E86" t="s">
        <v>235</v>
      </c>
      <c r="F86">
        <v>9</v>
      </c>
      <c r="G86">
        <v>157</v>
      </c>
      <c r="H86">
        <v>268</v>
      </c>
      <c r="I86" s="6">
        <f>G86/H86*100</f>
        <v>58.582089552238806</v>
      </c>
      <c r="J86">
        <v>2117</v>
      </c>
      <c r="K86" s="3">
        <f>J86/H86</f>
        <v>7.8992537313432836</v>
      </c>
      <c r="L86">
        <v>7.4</v>
      </c>
      <c r="M86">
        <v>18</v>
      </c>
      <c r="N86">
        <v>11</v>
      </c>
      <c r="O86" s="4">
        <v>138.9</v>
      </c>
      <c r="P86">
        <v>126</v>
      </c>
      <c r="Q86">
        <v>552</v>
      </c>
      <c r="R86" s="3">
        <f>Q86/P86</f>
        <v>4.3809523809523814</v>
      </c>
      <c r="S86">
        <v>5</v>
      </c>
    </row>
    <row r="87" spans="1:19" x14ac:dyDescent="0.2">
      <c r="A87">
        <v>2014</v>
      </c>
      <c r="B87" t="s">
        <v>946</v>
      </c>
      <c r="C87" t="s">
        <v>672</v>
      </c>
      <c r="D87" t="s">
        <v>26</v>
      </c>
      <c r="E87" t="s">
        <v>235</v>
      </c>
      <c r="F87">
        <v>13</v>
      </c>
      <c r="G87">
        <v>262</v>
      </c>
      <c r="H87">
        <v>441</v>
      </c>
      <c r="I87" s="6">
        <f>G87/H87*100</f>
        <v>59.410430839002274</v>
      </c>
      <c r="J87">
        <v>2692</v>
      </c>
      <c r="K87" s="3">
        <f>J87/H87</f>
        <v>6.104308390022676</v>
      </c>
      <c r="L87">
        <v>5.4</v>
      </c>
      <c r="M87">
        <v>18</v>
      </c>
      <c r="N87">
        <v>15</v>
      </c>
      <c r="O87" s="4">
        <v>117.4</v>
      </c>
      <c r="P87">
        <v>80</v>
      </c>
      <c r="Q87">
        <v>-5</v>
      </c>
      <c r="R87" s="3">
        <v>-0.1</v>
      </c>
      <c r="S87">
        <v>2</v>
      </c>
    </row>
    <row r="88" spans="1:19" x14ac:dyDescent="0.2">
      <c r="A88">
        <v>2015</v>
      </c>
      <c r="B88" t="s">
        <v>946</v>
      </c>
      <c r="C88" t="s">
        <v>674</v>
      </c>
      <c r="D88" t="s">
        <v>26</v>
      </c>
      <c r="E88" t="s">
        <v>235</v>
      </c>
      <c r="F88">
        <v>8</v>
      </c>
      <c r="G88">
        <v>126</v>
      </c>
      <c r="H88">
        <v>216</v>
      </c>
      <c r="I88" s="6">
        <f>G88/H88*100</f>
        <v>58.333333333333336</v>
      </c>
      <c r="J88">
        <v>1703</v>
      </c>
      <c r="K88" s="3">
        <v>7.9</v>
      </c>
      <c r="L88">
        <v>7.6</v>
      </c>
      <c r="M88">
        <v>13</v>
      </c>
      <c r="N88">
        <v>7</v>
      </c>
      <c r="O88" s="4">
        <v>137.9</v>
      </c>
      <c r="P88">
        <v>37</v>
      </c>
      <c r="Q88">
        <v>-80</v>
      </c>
      <c r="R88" s="3">
        <v>-2.2000000000000002</v>
      </c>
      <c r="S88">
        <v>1</v>
      </c>
    </row>
    <row r="89" spans="1:19" x14ac:dyDescent="0.2">
      <c r="A89">
        <v>2016</v>
      </c>
      <c r="B89" t="s">
        <v>838</v>
      </c>
      <c r="C89" t="s">
        <v>672</v>
      </c>
      <c r="D89" t="s">
        <v>26</v>
      </c>
      <c r="E89" t="s">
        <v>235</v>
      </c>
      <c r="F89">
        <v>14</v>
      </c>
      <c r="G89">
        <v>268</v>
      </c>
      <c r="H89">
        <v>422</v>
      </c>
      <c r="I89" s="6">
        <f>G89/H89*100</f>
        <v>63.507109004739334</v>
      </c>
      <c r="J89">
        <v>3552</v>
      </c>
      <c r="K89" s="3">
        <f>J89/H89</f>
        <v>8.4170616113744074</v>
      </c>
      <c r="L89">
        <v>8.9</v>
      </c>
      <c r="M89">
        <v>29</v>
      </c>
      <c r="N89">
        <v>8</v>
      </c>
      <c r="O89" s="4">
        <v>153.1</v>
      </c>
      <c r="P89">
        <v>204</v>
      </c>
      <c r="Q89">
        <v>846</v>
      </c>
      <c r="R89" s="3">
        <v>4.0999999999999996</v>
      </c>
      <c r="S89">
        <v>12</v>
      </c>
    </row>
    <row r="90" spans="1:19" x14ac:dyDescent="0.2">
      <c r="A90">
        <v>2017</v>
      </c>
      <c r="B90" t="s">
        <v>728</v>
      </c>
      <c r="C90" t="s">
        <v>675</v>
      </c>
      <c r="D90" t="s">
        <v>26</v>
      </c>
      <c r="E90" t="s">
        <v>235</v>
      </c>
      <c r="F90">
        <v>13</v>
      </c>
      <c r="G90">
        <v>236</v>
      </c>
      <c r="H90">
        <v>396</v>
      </c>
      <c r="I90" s="6">
        <f>G90/H90*100</f>
        <v>59.595959595959592</v>
      </c>
      <c r="J90">
        <v>2991</v>
      </c>
      <c r="K90" s="3">
        <f>J90/H90</f>
        <v>7.5530303030303028</v>
      </c>
      <c r="L90">
        <v>7.5</v>
      </c>
      <c r="M90">
        <v>20</v>
      </c>
      <c r="N90">
        <v>9</v>
      </c>
      <c r="O90" s="4">
        <v>135.19999999999999</v>
      </c>
      <c r="P90">
        <v>124</v>
      </c>
      <c r="Q90">
        <v>324</v>
      </c>
      <c r="R90" s="3">
        <v>2.6</v>
      </c>
      <c r="S90">
        <v>6</v>
      </c>
    </row>
    <row r="91" spans="1:19" x14ac:dyDescent="0.2">
      <c r="A91">
        <v>2018</v>
      </c>
      <c r="B91" t="s">
        <v>773</v>
      </c>
      <c r="C91" t="s">
        <v>672</v>
      </c>
      <c r="D91" t="s">
        <v>26</v>
      </c>
      <c r="E91" t="s">
        <v>235</v>
      </c>
      <c r="F91">
        <v>12</v>
      </c>
      <c r="G91">
        <v>213</v>
      </c>
      <c r="H91">
        <v>364</v>
      </c>
      <c r="I91" s="6">
        <f>G91/H91*100</f>
        <v>58.516483516483518</v>
      </c>
      <c r="J91">
        <v>2716</v>
      </c>
      <c r="K91" s="3">
        <f>J91/H91</f>
        <v>7.4615384615384617</v>
      </c>
      <c r="L91">
        <v>7.7</v>
      </c>
      <c r="M91">
        <v>24</v>
      </c>
      <c r="N91">
        <v>9</v>
      </c>
      <c r="O91" s="4">
        <v>138</v>
      </c>
      <c r="P91">
        <v>113</v>
      </c>
      <c r="Q91">
        <v>354</v>
      </c>
      <c r="R91" s="3">
        <v>3.1</v>
      </c>
      <c r="S91">
        <v>4</v>
      </c>
    </row>
    <row r="92" spans="1:19" x14ac:dyDescent="0.2">
      <c r="A92">
        <v>2019</v>
      </c>
      <c r="B92" t="s">
        <v>997</v>
      </c>
      <c r="C92" t="s">
        <v>673</v>
      </c>
      <c r="D92" t="s">
        <v>26</v>
      </c>
      <c r="E92" t="s">
        <v>235</v>
      </c>
      <c r="F92">
        <v>10</v>
      </c>
      <c r="G92">
        <v>99</v>
      </c>
      <c r="H92">
        <v>162</v>
      </c>
      <c r="I92" s="6">
        <f>G92/H92*100</f>
        <v>61.111111111111114</v>
      </c>
      <c r="J92">
        <v>1555</v>
      </c>
      <c r="K92" s="3">
        <f>J92/H92</f>
        <v>9.5987654320987659</v>
      </c>
      <c r="L92">
        <v>10.6</v>
      </c>
      <c r="M92">
        <v>13</v>
      </c>
      <c r="N92">
        <v>2</v>
      </c>
      <c r="O92" s="4">
        <v>165.8</v>
      </c>
      <c r="P92">
        <v>123</v>
      </c>
      <c r="Q92">
        <v>356</v>
      </c>
      <c r="R92" s="3">
        <v>2.9</v>
      </c>
      <c r="S92">
        <v>5</v>
      </c>
    </row>
    <row r="93" spans="1:19" x14ac:dyDescent="0.2">
      <c r="A93">
        <v>2020</v>
      </c>
      <c r="B93" t="s">
        <v>997</v>
      </c>
      <c r="C93" t="s">
        <v>672</v>
      </c>
      <c r="D93" t="s">
        <v>26</v>
      </c>
      <c r="E93" t="s">
        <v>235</v>
      </c>
      <c r="F93">
        <v>8</v>
      </c>
      <c r="G93">
        <v>98</v>
      </c>
      <c r="H93">
        <v>150</v>
      </c>
      <c r="I93" s="6">
        <f>G93/H93*100</f>
        <v>65.333333333333329</v>
      </c>
      <c r="J93">
        <v>1339</v>
      </c>
      <c r="K93" s="3">
        <f>J93/H93</f>
        <v>8.9266666666666659</v>
      </c>
      <c r="L93">
        <v>8.6</v>
      </c>
      <c r="M93">
        <v>9</v>
      </c>
      <c r="N93">
        <v>5</v>
      </c>
      <c r="O93" s="4">
        <v>153.5</v>
      </c>
      <c r="P93">
        <v>120</v>
      </c>
      <c r="Q93">
        <v>620</v>
      </c>
      <c r="R93" s="3">
        <v>5.2</v>
      </c>
      <c r="S93">
        <v>9</v>
      </c>
    </row>
    <row r="94" spans="1:19" x14ac:dyDescent="0.2">
      <c r="A94">
        <v>2014</v>
      </c>
      <c r="B94" t="s">
        <v>494</v>
      </c>
      <c r="C94" t="s">
        <v>675</v>
      </c>
      <c r="D94" t="s">
        <v>36</v>
      </c>
      <c r="E94" t="s">
        <v>235</v>
      </c>
      <c r="F94">
        <v>12</v>
      </c>
      <c r="G94">
        <v>214</v>
      </c>
      <c r="H94">
        <v>367</v>
      </c>
      <c r="I94" s="6">
        <f>G94/H94*100</f>
        <v>58.310626702997268</v>
      </c>
      <c r="J94">
        <v>2037</v>
      </c>
      <c r="K94" s="3">
        <f>J94/H94</f>
        <v>5.5504087193460494</v>
      </c>
      <c r="L94">
        <v>4.5</v>
      </c>
      <c r="M94">
        <v>12</v>
      </c>
      <c r="N94">
        <v>14</v>
      </c>
      <c r="O94" s="4">
        <v>108.1</v>
      </c>
      <c r="P94">
        <v>104</v>
      </c>
      <c r="Q94">
        <v>-151</v>
      </c>
      <c r="R94" s="3">
        <v>-1.5</v>
      </c>
      <c r="S94">
        <v>0</v>
      </c>
    </row>
    <row r="95" spans="1:19" x14ac:dyDescent="0.2">
      <c r="A95">
        <v>2015</v>
      </c>
      <c r="B95" t="s">
        <v>494</v>
      </c>
      <c r="C95" t="s">
        <v>673</v>
      </c>
      <c r="D95" t="s">
        <v>36</v>
      </c>
      <c r="E95" t="s">
        <v>235</v>
      </c>
      <c r="F95">
        <v>11</v>
      </c>
      <c r="G95">
        <v>142</v>
      </c>
      <c r="H95">
        <v>235</v>
      </c>
      <c r="I95" s="6">
        <f>G95/H95*100</f>
        <v>60.425531914893618</v>
      </c>
      <c r="J95">
        <v>1791</v>
      </c>
      <c r="K95" s="3">
        <f>J95/H95</f>
        <v>7.6212765957446811</v>
      </c>
      <c r="L95">
        <v>6.3</v>
      </c>
      <c r="M95">
        <v>9</v>
      </c>
      <c r="N95">
        <v>11</v>
      </c>
      <c r="O95" s="4">
        <v>127.7</v>
      </c>
      <c r="P95">
        <v>73</v>
      </c>
      <c r="Q95">
        <v>67</v>
      </c>
      <c r="R95" s="3">
        <v>0.9</v>
      </c>
      <c r="S95">
        <v>3</v>
      </c>
    </row>
    <row r="96" spans="1:19" x14ac:dyDescent="0.2">
      <c r="A96">
        <v>2016</v>
      </c>
      <c r="B96" t="s">
        <v>494</v>
      </c>
      <c r="C96" t="s">
        <v>672</v>
      </c>
      <c r="D96" t="s">
        <v>36</v>
      </c>
      <c r="E96" t="s">
        <v>235</v>
      </c>
      <c r="F96">
        <v>12</v>
      </c>
      <c r="G96">
        <v>166</v>
      </c>
      <c r="H96">
        <v>299</v>
      </c>
      <c r="I96" s="6">
        <f>G96/H96*100</f>
        <v>55.518394648829428</v>
      </c>
      <c r="J96">
        <v>1774</v>
      </c>
      <c r="K96" s="3">
        <f>J96/H96</f>
        <v>5.9331103678929766</v>
      </c>
      <c r="L96">
        <v>5</v>
      </c>
      <c r="M96">
        <v>9</v>
      </c>
      <c r="N96">
        <v>10</v>
      </c>
      <c r="O96" s="4">
        <v>108.6</v>
      </c>
      <c r="P96">
        <v>130</v>
      </c>
      <c r="Q96">
        <v>521</v>
      </c>
      <c r="R96" s="3">
        <v>4</v>
      </c>
      <c r="S96">
        <v>6</v>
      </c>
    </row>
    <row r="97" spans="1:19" x14ac:dyDescent="0.2">
      <c r="A97">
        <v>2017</v>
      </c>
      <c r="B97" t="s">
        <v>494</v>
      </c>
      <c r="C97" t="s">
        <v>674</v>
      </c>
      <c r="D97" t="s">
        <v>36</v>
      </c>
      <c r="E97" t="s">
        <v>235</v>
      </c>
      <c r="F97">
        <v>12</v>
      </c>
      <c r="G97">
        <v>239</v>
      </c>
      <c r="H97">
        <v>374</v>
      </c>
      <c r="I97" s="6">
        <f>G97/H97*100</f>
        <v>63.903743315508024</v>
      </c>
      <c r="J97">
        <v>3192</v>
      </c>
      <c r="K97" s="3">
        <f>J97/H97</f>
        <v>8.5347593582887704</v>
      </c>
      <c r="L97">
        <v>9.4</v>
      </c>
      <c r="M97">
        <v>29</v>
      </c>
      <c r="N97">
        <v>6</v>
      </c>
      <c r="O97" s="4">
        <v>158</v>
      </c>
      <c r="P97">
        <v>140</v>
      </c>
      <c r="Q97">
        <v>683</v>
      </c>
      <c r="R97" s="3">
        <v>4.9000000000000004</v>
      </c>
      <c r="S97">
        <v>10</v>
      </c>
    </row>
    <row r="98" spans="1:19" x14ac:dyDescent="0.2">
      <c r="A98">
        <v>2018</v>
      </c>
      <c r="B98" t="s">
        <v>662</v>
      </c>
      <c r="C98" t="s">
        <v>675</v>
      </c>
      <c r="D98" t="s">
        <v>36</v>
      </c>
      <c r="E98" t="s">
        <v>235</v>
      </c>
      <c r="F98">
        <v>9</v>
      </c>
      <c r="G98">
        <v>161</v>
      </c>
      <c r="H98">
        <v>291</v>
      </c>
      <c r="I98" s="6">
        <f>G98/H98*100</f>
        <v>55.326460481099659</v>
      </c>
      <c r="J98">
        <v>1984</v>
      </c>
      <c r="K98" s="3">
        <v>6.8</v>
      </c>
      <c r="L98">
        <v>6.7</v>
      </c>
      <c r="M98">
        <v>16</v>
      </c>
      <c r="N98">
        <v>8</v>
      </c>
      <c r="O98" s="4">
        <v>125.2</v>
      </c>
      <c r="P98">
        <v>107</v>
      </c>
      <c r="Q98">
        <v>275</v>
      </c>
      <c r="R98" s="3">
        <v>2.6</v>
      </c>
      <c r="S98">
        <v>2</v>
      </c>
    </row>
    <row r="99" spans="1:19" x14ac:dyDescent="0.2">
      <c r="A99">
        <v>2019</v>
      </c>
      <c r="B99" t="s">
        <v>692</v>
      </c>
      <c r="C99" t="s">
        <v>672</v>
      </c>
      <c r="D99" t="s">
        <v>36</v>
      </c>
      <c r="E99" t="s">
        <v>235</v>
      </c>
      <c r="F99">
        <v>12</v>
      </c>
      <c r="G99">
        <v>220</v>
      </c>
      <c r="H99">
        <v>361</v>
      </c>
      <c r="I99" s="6">
        <f>G99/H99*100</f>
        <v>60.941828254847643</v>
      </c>
      <c r="J99">
        <v>2868</v>
      </c>
      <c r="K99" s="3">
        <f>J99/H99</f>
        <v>7.9445983379501381</v>
      </c>
      <c r="L99">
        <v>8</v>
      </c>
      <c r="M99">
        <v>26</v>
      </c>
      <c r="N99">
        <v>11</v>
      </c>
      <c r="O99" s="4">
        <v>145.30000000000001</v>
      </c>
      <c r="P99">
        <v>180</v>
      </c>
      <c r="Q99">
        <v>574</v>
      </c>
      <c r="R99" s="3">
        <v>3.2</v>
      </c>
      <c r="S99">
        <v>6</v>
      </c>
    </row>
    <row r="100" spans="1:19" x14ac:dyDescent="0.2">
      <c r="A100">
        <v>2020</v>
      </c>
      <c r="B100" t="s">
        <v>662</v>
      </c>
      <c r="C100" t="s">
        <v>673</v>
      </c>
      <c r="D100" t="s">
        <v>36</v>
      </c>
      <c r="E100" t="s">
        <v>235</v>
      </c>
      <c r="F100">
        <v>9</v>
      </c>
      <c r="G100">
        <v>159</v>
      </c>
      <c r="H100">
        <v>273</v>
      </c>
      <c r="I100" s="6">
        <f>G100/H100*100</f>
        <v>58.241758241758248</v>
      </c>
      <c r="J100">
        <v>2224</v>
      </c>
      <c r="K100" s="3">
        <f>J100/H100</f>
        <v>8.146520146520146</v>
      </c>
      <c r="L100">
        <v>8.3000000000000007</v>
      </c>
      <c r="M100">
        <v>13</v>
      </c>
      <c r="N100">
        <v>5</v>
      </c>
      <c r="O100" s="4">
        <v>138.69999999999999</v>
      </c>
      <c r="P100">
        <v>63</v>
      </c>
      <c r="Q100">
        <v>-1</v>
      </c>
      <c r="R100" s="3">
        <f>Q100/P100</f>
        <v>-1.5873015873015872E-2</v>
      </c>
      <c r="S100">
        <v>2</v>
      </c>
    </row>
  </sheetData>
  <autoFilter ref="A1:S100" xr:uid="{405F06A9-A05A-2F41-BEDA-05F2CF656699}">
    <sortState xmlns:xlrd2="http://schemas.microsoft.com/office/spreadsheetml/2017/richdata2" ref="A2:S100">
      <sortCondition ref="D1:D100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BC857-F62B-644B-992D-D5CCD324AA2E}">
  <dimension ref="A1:S319"/>
  <sheetViews>
    <sheetView workbookViewId="0">
      <pane ySplit="1" topLeftCell="A41" activePane="bottomLeft" state="frozen"/>
      <selection pane="bottomLeft" activeCell="D1" sqref="D1"/>
    </sheetView>
  </sheetViews>
  <sheetFormatPr baseColWidth="10" defaultRowHeight="16" x14ac:dyDescent="0.2"/>
  <cols>
    <col min="1" max="1" width="7.33203125" bestFit="1" customWidth="1"/>
    <col min="2" max="2" width="16.33203125" bestFit="1" customWidth="1"/>
    <col min="3" max="3" width="13.33203125" bestFit="1" customWidth="1"/>
    <col min="4" max="4" width="12" bestFit="1" customWidth="1"/>
    <col min="5" max="5" width="12.83203125" bestFit="1" customWidth="1"/>
    <col min="6" max="6" width="9.5" bestFit="1" customWidth="1"/>
    <col min="7" max="7" width="13.83203125" bestFit="1" customWidth="1"/>
    <col min="8" max="8" width="11.33203125" bestFit="1" customWidth="1"/>
    <col min="9" max="9" width="23.33203125" bestFit="1" customWidth="1"/>
    <col min="10" max="10" width="8.1640625" bestFit="1" customWidth="1"/>
    <col min="11" max="11" width="6.6640625" bestFit="1" customWidth="1"/>
    <col min="12" max="12" width="7.83203125" bestFit="1" customWidth="1"/>
    <col min="13" max="14" width="5.83203125" bestFit="1" customWidth="1"/>
    <col min="15" max="15" width="7.5" bestFit="1" customWidth="1"/>
    <col min="16" max="16" width="16.33203125" bestFit="1" customWidth="1"/>
    <col min="17" max="17" width="13.1640625" bestFit="1" customWidth="1"/>
    <col min="18" max="18" width="15.33203125" bestFit="1" customWidth="1"/>
    <col min="19" max="19" width="10.83203125" bestFit="1" customWidth="1"/>
  </cols>
  <sheetData>
    <row r="1" spans="1:19" x14ac:dyDescent="0.2">
      <c r="A1" t="s">
        <v>158</v>
      </c>
      <c r="B1" t="s">
        <v>12</v>
      </c>
      <c r="C1" t="s">
        <v>671</v>
      </c>
      <c r="D1" t="s">
        <v>551</v>
      </c>
      <c r="E1" t="s">
        <v>8</v>
      </c>
      <c r="F1" t="s">
        <v>949</v>
      </c>
      <c r="G1" t="s">
        <v>950</v>
      </c>
      <c r="H1" t="s">
        <v>951</v>
      </c>
      <c r="I1" s="9" t="s">
        <v>952</v>
      </c>
      <c r="J1" t="s">
        <v>953</v>
      </c>
      <c r="K1" s="3" t="s">
        <v>552</v>
      </c>
      <c r="L1" t="s">
        <v>553</v>
      </c>
      <c r="M1" t="s">
        <v>18</v>
      </c>
      <c r="N1" t="s">
        <v>19</v>
      </c>
      <c r="O1" s="4" t="s">
        <v>554</v>
      </c>
      <c r="P1" t="s">
        <v>954</v>
      </c>
      <c r="Q1" t="s">
        <v>955</v>
      </c>
      <c r="R1" s="3" t="s">
        <v>956</v>
      </c>
      <c r="S1" t="s">
        <v>957</v>
      </c>
    </row>
    <row r="2" spans="1:19" x14ac:dyDescent="0.2">
      <c r="A2">
        <v>2014</v>
      </c>
      <c r="B2" t="s">
        <v>859</v>
      </c>
      <c r="C2" t="s">
        <v>673</v>
      </c>
      <c r="D2" t="s">
        <v>135</v>
      </c>
      <c r="E2" t="s">
        <v>568</v>
      </c>
      <c r="F2">
        <v>13</v>
      </c>
      <c r="G2">
        <v>233</v>
      </c>
      <c r="H2">
        <v>390</v>
      </c>
      <c r="I2" s="6">
        <f>G2/H2*100</f>
        <v>59.743589743589745</v>
      </c>
      <c r="J2">
        <v>3254</v>
      </c>
      <c r="K2" s="3">
        <f>J2/H2</f>
        <v>8.3435897435897441</v>
      </c>
      <c r="L2">
        <v>8.4</v>
      </c>
      <c r="M2">
        <v>31</v>
      </c>
      <c r="N2">
        <v>13</v>
      </c>
      <c r="O2" s="4">
        <v>149.4</v>
      </c>
      <c r="P2">
        <v>63</v>
      </c>
      <c r="Q2">
        <v>142</v>
      </c>
      <c r="R2" s="3">
        <v>2.2999999999999998</v>
      </c>
      <c r="S2">
        <v>1</v>
      </c>
    </row>
    <row r="3" spans="1:19" x14ac:dyDescent="0.2">
      <c r="A3">
        <v>2015</v>
      </c>
      <c r="B3" t="s">
        <v>859</v>
      </c>
      <c r="C3" t="s">
        <v>672</v>
      </c>
      <c r="D3" t="s">
        <v>135</v>
      </c>
      <c r="E3" t="s">
        <v>568</v>
      </c>
      <c r="F3">
        <v>10</v>
      </c>
      <c r="G3">
        <v>206</v>
      </c>
      <c r="H3">
        <v>316</v>
      </c>
      <c r="I3" s="6">
        <f>G3/H3*100</f>
        <v>65.189873417721529</v>
      </c>
      <c r="J3">
        <v>2777</v>
      </c>
      <c r="K3" s="3">
        <f>J3/H3</f>
        <v>8.787974683544304</v>
      </c>
      <c r="L3">
        <v>8.4</v>
      </c>
      <c r="M3">
        <v>19</v>
      </c>
      <c r="N3">
        <v>11</v>
      </c>
      <c r="O3" s="4">
        <v>151.9</v>
      </c>
      <c r="P3">
        <v>32</v>
      </c>
      <c r="Q3">
        <v>27</v>
      </c>
      <c r="R3" s="3">
        <v>0.8</v>
      </c>
      <c r="S3">
        <v>2</v>
      </c>
    </row>
    <row r="4" spans="1:19" x14ac:dyDescent="0.2">
      <c r="A4">
        <v>2016</v>
      </c>
      <c r="B4" t="s">
        <v>796</v>
      </c>
      <c r="C4" t="s">
        <v>673</v>
      </c>
      <c r="D4" t="s">
        <v>135</v>
      </c>
      <c r="E4" t="s">
        <v>568</v>
      </c>
      <c r="F4">
        <v>7</v>
      </c>
      <c r="G4">
        <v>146</v>
      </c>
      <c r="H4">
        <v>255</v>
      </c>
      <c r="I4" s="6">
        <f>G4/H4*100</f>
        <v>57.254901960784309</v>
      </c>
      <c r="J4">
        <v>1744</v>
      </c>
      <c r="K4" s="3">
        <f>J4/H4</f>
        <v>6.8392156862745095</v>
      </c>
      <c r="L4">
        <v>6.5</v>
      </c>
      <c r="M4">
        <v>11</v>
      </c>
      <c r="N4">
        <v>7</v>
      </c>
      <c r="O4" s="4">
        <v>123.4</v>
      </c>
      <c r="P4">
        <v>53</v>
      </c>
      <c r="Q4">
        <v>45</v>
      </c>
      <c r="R4" s="3">
        <v>0.8</v>
      </c>
      <c r="S4">
        <v>2</v>
      </c>
    </row>
    <row r="5" spans="1:19" x14ac:dyDescent="0.2">
      <c r="A5">
        <v>2017</v>
      </c>
      <c r="B5" t="s">
        <v>796</v>
      </c>
      <c r="C5" t="s">
        <v>672</v>
      </c>
      <c r="D5" t="s">
        <v>135</v>
      </c>
      <c r="E5" t="s">
        <v>568</v>
      </c>
      <c r="F5">
        <v>12</v>
      </c>
      <c r="G5">
        <v>239</v>
      </c>
      <c r="H5">
        <v>424</v>
      </c>
      <c r="I5" s="6">
        <f>G5/H5*100</f>
        <v>56.367924528301884</v>
      </c>
      <c r="J5">
        <v>2562</v>
      </c>
      <c r="K5" s="3">
        <f>J5/H5</f>
        <v>6.0424528301886795</v>
      </c>
      <c r="L5">
        <v>6</v>
      </c>
      <c r="M5">
        <v>20</v>
      </c>
      <c r="N5">
        <v>9</v>
      </c>
      <c r="O5" s="4">
        <v>118.4</v>
      </c>
      <c r="P5">
        <v>92</v>
      </c>
      <c r="Q5">
        <v>312</v>
      </c>
      <c r="R5" s="3">
        <v>3.4</v>
      </c>
      <c r="S5">
        <v>4</v>
      </c>
    </row>
    <row r="6" spans="1:19" x14ac:dyDescent="0.2">
      <c r="A6">
        <v>2018</v>
      </c>
      <c r="B6" t="s">
        <v>638</v>
      </c>
      <c r="C6" t="s">
        <v>675</v>
      </c>
      <c r="D6" t="s">
        <v>135</v>
      </c>
      <c r="E6" t="s">
        <v>568</v>
      </c>
      <c r="F6">
        <v>13</v>
      </c>
      <c r="G6">
        <v>194</v>
      </c>
      <c r="H6">
        <v>311</v>
      </c>
      <c r="I6" s="6">
        <f>G6/H6*100</f>
        <v>62.379421221864952</v>
      </c>
      <c r="J6">
        <v>2445</v>
      </c>
      <c r="K6" s="3">
        <f>J6/H6</f>
        <v>7.861736334405145</v>
      </c>
      <c r="L6">
        <v>8.4</v>
      </c>
      <c r="M6">
        <v>20</v>
      </c>
      <c r="N6">
        <v>5</v>
      </c>
      <c r="O6" s="4">
        <v>146.4</v>
      </c>
      <c r="P6">
        <v>149</v>
      </c>
      <c r="Q6">
        <v>583</v>
      </c>
      <c r="R6" s="3">
        <v>3.9</v>
      </c>
      <c r="S6">
        <v>5</v>
      </c>
    </row>
    <row r="7" spans="1:19" x14ac:dyDescent="0.2">
      <c r="A7">
        <v>2019</v>
      </c>
      <c r="B7" t="s">
        <v>638</v>
      </c>
      <c r="C7" t="s">
        <v>673</v>
      </c>
      <c r="D7" t="s">
        <v>135</v>
      </c>
      <c r="E7" t="s">
        <v>568</v>
      </c>
      <c r="F7">
        <v>13</v>
      </c>
      <c r="G7">
        <v>179</v>
      </c>
      <c r="H7">
        <v>325</v>
      </c>
      <c r="I7" s="6">
        <f>G7/H7*100</f>
        <v>55.07692307692308</v>
      </c>
      <c r="J7">
        <v>2164</v>
      </c>
      <c r="K7" s="3">
        <f>J7/H7</f>
        <v>6.6584615384615384</v>
      </c>
      <c r="L7">
        <v>6.5</v>
      </c>
      <c r="M7">
        <v>18</v>
      </c>
      <c r="N7">
        <v>9</v>
      </c>
      <c r="O7" s="4">
        <v>123.7</v>
      </c>
      <c r="P7">
        <v>144</v>
      </c>
      <c r="Q7">
        <v>650</v>
      </c>
      <c r="R7" s="3">
        <v>4.5</v>
      </c>
      <c r="S7">
        <v>5</v>
      </c>
    </row>
    <row r="8" spans="1:19" x14ac:dyDescent="0.2">
      <c r="A8">
        <v>2020</v>
      </c>
      <c r="B8" t="s">
        <v>638</v>
      </c>
      <c r="C8" t="s">
        <v>672</v>
      </c>
      <c r="D8" t="s">
        <v>135</v>
      </c>
      <c r="E8" t="s">
        <v>568</v>
      </c>
      <c r="F8">
        <v>10</v>
      </c>
      <c r="G8">
        <v>186</v>
      </c>
      <c r="H8">
        <v>281</v>
      </c>
      <c r="I8" s="6">
        <f>G8/H8*100</f>
        <v>66.192170818505332</v>
      </c>
      <c r="J8">
        <v>2296</v>
      </c>
      <c r="K8" s="3">
        <f>J8/H8</f>
        <v>8.1708185053380777</v>
      </c>
      <c r="L8">
        <v>8.6</v>
      </c>
      <c r="M8">
        <v>19</v>
      </c>
      <c r="N8">
        <v>6</v>
      </c>
      <c r="O8" s="4">
        <v>152.9</v>
      </c>
      <c r="P8">
        <v>98</v>
      </c>
      <c r="Q8">
        <v>592</v>
      </c>
      <c r="R8" s="3">
        <f>Q8/P8</f>
        <v>6.0408163265306118</v>
      </c>
      <c r="S8">
        <v>12</v>
      </c>
    </row>
    <row r="9" spans="1:19" x14ac:dyDescent="0.2">
      <c r="A9">
        <v>2014</v>
      </c>
      <c r="B9" t="s">
        <v>908</v>
      </c>
      <c r="C9" t="s">
        <v>674</v>
      </c>
      <c r="D9" t="s">
        <v>257</v>
      </c>
      <c r="E9" t="s">
        <v>568</v>
      </c>
      <c r="F9">
        <v>12</v>
      </c>
      <c r="G9">
        <v>124</v>
      </c>
      <c r="H9">
        <v>224</v>
      </c>
      <c r="I9" s="6">
        <f>G9/H9*100</f>
        <v>55.357142857142861</v>
      </c>
      <c r="J9">
        <v>1522</v>
      </c>
      <c r="K9" s="3">
        <f>J9/H9</f>
        <v>6.7946428571428568</v>
      </c>
      <c r="L9">
        <v>6.2</v>
      </c>
      <c r="M9">
        <v>11</v>
      </c>
      <c r="N9">
        <v>8</v>
      </c>
      <c r="O9" s="4">
        <v>121.5</v>
      </c>
      <c r="P9">
        <v>75</v>
      </c>
      <c r="Q9">
        <v>69</v>
      </c>
      <c r="R9" s="3">
        <v>0.9</v>
      </c>
      <c r="S9">
        <v>2</v>
      </c>
    </row>
    <row r="10" spans="1:19" x14ac:dyDescent="0.2">
      <c r="A10">
        <v>2015</v>
      </c>
      <c r="B10" t="s">
        <v>780</v>
      </c>
      <c r="C10" t="s">
        <v>673</v>
      </c>
      <c r="D10" t="s">
        <v>257</v>
      </c>
      <c r="E10" t="s">
        <v>568</v>
      </c>
      <c r="F10">
        <v>12</v>
      </c>
      <c r="G10">
        <v>168</v>
      </c>
      <c r="H10">
        <v>279</v>
      </c>
      <c r="I10" s="6">
        <f>G10/H10*100</f>
        <v>60.215053763440864</v>
      </c>
      <c r="J10">
        <v>2078</v>
      </c>
      <c r="K10" s="3">
        <f>J10/H10</f>
        <v>7.4480286738351253</v>
      </c>
      <c r="L10">
        <v>6.8</v>
      </c>
      <c r="M10">
        <v>9</v>
      </c>
      <c r="N10">
        <v>8</v>
      </c>
      <c r="O10" s="4">
        <v>127.7</v>
      </c>
      <c r="P10">
        <v>154</v>
      </c>
      <c r="Q10">
        <v>503</v>
      </c>
      <c r="R10" s="3">
        <v>3.3</v>
      </c>
      <c r="S10">
        <v>3</v>
      </c>
    </row>
    <row r="11" spans="1:19" x14ac:dyDescent="0.2">
      <c r="A11">
        <v>2016</v>
      </c>
      <c r="B11" t="s">
        <v>780</v>
      </c>
      <c r="C11" t="s">
        <v>672</v>
      </c>
      <c r="D11" t="s">
        <v>257</v>
      </c>
      <c r="E11" t="s">
        <v>568</v>
      </c>
      <c r="F11">
        <v>9</v>
      </c>
      <c r="G11">
        <v>166</v>
      </c>
      <c r="H11">
        <v>283</v>
      </c>
      <c r="I11" s="6">
        <f>G11/H11*100</f>
        <v>58.657243816254415</v>
      </c>
      <c r="J11">
        <v>2010</v>
      </c>
      <c r="K11" s="3">
        <f>J11/H11</f>
        <v>7.1024734982332154</v>
      </c>
      <c r="L11">
        <v>6.6</v>
      </c>
      <c r="M11">
        <v>7</v>
      </c>
      <c r="N11">
        <v>6</v>
      </c>
      <c r="O11" s="4">
        <v>122.2</v>
      </c>
      <c r="P11">
        <v>144</v>
      </c>
      <c r="Q11">
        <v>326</v>
      </c>
      <c r="R11" s="3">
        <v>2.2999999999999998</v>
      </c>
      <c r="S11">
        <v>2</v>
      </c>
    </row>
    <row r="12" spans="1:19" x14ac:dyDescent="0.2">
      <c r="A12">
        <v>2017</v>
      </c>
      <c r="B12" t="s">
        <v>780</v>
      </c>
      <c r="C12" t="s">
        <v>674</v>
      </c>
      <c r="D12" t="s">
        <v>257</v>
      </c>
      <c r="E12" t="s">
        <v>568</v>
      </c>
      <c r="F12">
        <v>9</v>
      </c>
      <c r="G12">
        <v>171</v>
      </c>
      <c r="H12">
        <v>260</v>
      </c>
      <c r="I12" s="6">
        <f>G12/H12*100</f>
        <v>65.769230769230774</v>
      </c>
      <c r="J12">
        <v>2287</v>
      </c>
      <c r="K12" s="3">
        <f>J12/H12</f>
        <v>8.796153846153846</v>
      </c>
      <c r="L12">
        <v>9</v>
      </c>
      <c r="M12">
        <v>14</v>
      </c>
      <c r="N12">
        <v>5</v>
      </c>
      <c r="O12" s="4">
        <v>153.6</v>
      </c>
      <c r="P12">
        <v>90</v>
      </c>
      <c r="Q12">
        <v>200</v>
      </c>
      <c r="R12" s="3">
        <v>2.2000000000000002</v>
      </c>
      <c r="S12">
        <v>0</v>
      </c>
    </row>
    <row r="13" spans="1:19" x14ac:dyDescent="0.2">
      <c r="A13">
        <v>2018</v>
      </c>
      <c r="B13" t="s">
        <v>751</v>
      </c>
      <c r="C13" t="s">
        <v>674</v>
      </c>
      <c r="D13" t="s">
        <v>257</v>
      </c>
      <c r="E13" t="s">
        <v>568</v>
      </c>
      <c r="F13">
        <v>12</v>
      </c>
      <c r="G13">
        <v>186</v>
      </c>
      <c r="H13">
        <v>314</v>
      </c>
      <c r="I13" s="6">
        <f>G13/H13*100</f>
        <v>59.235668789808912</v>
      </c>
      <c r="J13">
        <v>1962</v>
      </c>
      <c r="K13" s="3">
        <f>J13/H13</f>
        <v>6.2484076433121016</v>
      </c>
      <c r="L13">
        <v>5.6</v>
      </c>
      <c r="M13">
        <v>19</v>
      </c>
      <c r="N13">
        <v>13</v>
      </c>
      <c r="O13" s="4">
        <v>123.4</v>
      </c>
      <c r="P13">
        <v>212</v>
      </c>
      <c r="Q13">
        <v>1139</v>
      </c>
      <c r="R13" s="3">
        <v>5.4</v>
      </c>
      <c r="S13">
        <v>10</v>
      </c>
    </row>
    <row r="14" spans="1:19" x14ac:dyDescent="0.2">
      <c r="A14">
        <v>2019</v>
      </c>
      <c r="B14" t="s">
        <v>723</v>
      </c>
      <c r="C14" t="s">
        <v>675</v>
      </c>
      <c r="D14" t="s">
        <v>257</v>
      </c>
      <c r="E14" t="s">
        <v>568</v>
      </c>
      <c r="F14">
        <v>10</v>
      </c>
      <c r="G14">
        <v>150</v>
      </c>
      <c r="H14">
        <v>260</v>
      </c>
      <c r="I14" s="6">
        <f>G14/H14*100</f>
        <v>57.692307692307686</v>
      </c>
      <c r="J14">
        <v>1782</v>
      </c>
      <c r="K14" s="3">
        <f>J14/H14</f>
        <v>6.8538461538461535</v>
      </c>
      <c r="L14">
        <v>5.6</v>
      </c>
      <c r="M14">
        <v>9</v>
      </c>
      <c r="N14">
        <v>11</v>
      </c>
      <c r="O14" s="4">
        <v>118.2</v>
      </c>
      <c r="P14">
        <v>41</v>
      </c>
      <c r="Q14">
        <v>-46</v>
      </c>
      <c r="R14" s="3">
        <v>-1.1000000000000001</v>
      </c>
      <c r="S14">
        <v>0</v>
      </c>
    </row>
    <row r="15" spans="1:19" x14ac:dyDescent="0.2">
      <c r="A15">
        <v>2014</v>
      </c>
      <c r="B15" t="s">
        <v>929</v>
      </c>
      <c r="C15" t="s">
        <v>674</v>
      </c>
      <c r="D15" t="s">
        <v>164</v>
      </c>
      <c r="E15" t="s">
        <v>568</v>
      </c>
      <c r="F15">
        <v>13</v>
      </c>
      <c r="G15">
        <v>392</v>
      </c>
      <c r="H15">
        <v>617</v>
      </c>
      <c r="I15" s="6">
        <f>G15/H15*100</f>
        <v>63.533225283630465</v>
      </c>
      <c r="J15">
        <v>4736</v>
      </c>
      <c r="K15" s="3">
        <f>J15/H15</f>
        <v>7.6758508914100485</v>
      </c>
      <c r="L15">
        <v>7.9</v>
      </c>
      <c r="M15">
        <v>30</v>
      </c>
      <c r="N15">
        <v>10</v>
      </c>
      <c r="O15" s="4">
        <v>140.80000000000001</v>
      </c>
      <c r="P15">
        <v>96</v>
      </c>
      <c r="Q15">
        <v>76</v>
      </c>
      <c r="R15" s="3">
        <v>0.8</v>
      </c>
      <c r="S15">
        <v>6</v>
      </c>
    </row>
    <row r="16" spans="1:19" x14ac:dyDescent="0.2">
      <c r="A16">
        <v>2015</v>
      </c>
      <c r="B16" t="s">
        <v>883</v>
      </c>
      <c r="C16" t="s">
        <v>672</v>
      </c>
      <c r="D16" t="s">
        <v>164</v>
      </c>
      <c r="E16" t="s">
        <v>568</v>
      </c>
      <c r="F16">
        <v>11</v>
      </c>
      <c r="G16">
        <v>260</v>
      </c>
      <c r="H16">
        <v>375</v>
      </c>
      <c r="I16" s="6">
        <f>G16/H16*100</f>
        <v>69.333333333333343</v>
      </c>
      <c r="J16">
        <v>2653</v>
      </c>
      <c r="K16" s="3">
        <f>J16/H16</f>
        <v>7.0746666666666664</v>
      </c>
      <c r="L16">
        <v>6.7</v>
      </c>
      <c r="M16">
        <v>16</v>
      </c>
      <c r="N16">
        <v>10</v>
      </c>
      <c r="O16" s="4">
        <v>137.5</v>
      </c>
      <c r="P16">
        <v>39</v>
      </c>
      <c r="Q16">
        <v>-8</v>
      </c>
      <c r="R16" s="3">
        <v>-0.2</v>
      </c>
      <c r="S16">
        <v>2</v>
      </c>
    </row>
    <row r="17" spans="1:19" x14ac:dyDescent="0.2">
      <c r="A17">
        <v>2016</v>
      </c>
      <c r="B17" t="s">
        <v>824</v>
      </c>
      <c r="C17" t="s">
        <v>674</v>
      </c>
      <c r="D17" t="s">
        <v>164</v>
      </c>
      <c r="E17" t="s">
        <v>568</v>
      </c>
      <c r="F17">
        <v>10</v>
      </c>
      <c r="G17">
        <v>237</v>
      </c>
      <c r="H17">
        <v>349</v>
      </c>
      <c r="I17" s="6">
        <f>G17/H17*100</f>
        <v>67.908309455587386</v>
      </c>
      <c r="J17">
        <v>2621</v>
      </c>
      <c r="K17" s="3">
        <f>J17/H17</f>
        <v>7.5100286532951293</v>
      </c>
      <c r="L17">
        <v>7.4</v>
      </c>
      <c r="M17">
        <v>16</v>
      </c>
      <c r="N17">
        <v>8</v>
      </c>
      <c r="O17" s="4">
        <v>141.5</v>
      </c>
      <c r="P17">
        <v>62</v>
      </c>
      <c r="Q17">
        <v>57</v>
      </c>
      <c r="R17" s="3">
        <v>0.9</v>
      </c>
      <c r="S17">
        <v>2</v>
      </c>
    </row>
    <row r="18" spans="1:19" x14ac:dyDescent="0.2">
      <c r="A18">
        <v>2017</v>
      </c>
      <c r="B18" t="s">
        <v>775</v>
      </c>
      <c r="C18" t="s">
        <v>672</v>
      </c>
      <c r="D18" t="s">
        <v>164</v>
      </c>
      <c r="E18" t="s">
        <v>568</v>
      </c>
      <c r="F18">
        <v>10</v>
      </c>
      <c r="G18">
        <v>174</v>
      </c>
      <c r="H18">
        <v>304</v>
      </c>
      <c r="I18" s="6">
        <f>G18/H18*100</f>
        <v>57.23684210526315</v>
      </c>
      <c r="J18">
        <v>2140</v>
      </c>
      <c r="K18" s="3">
        <f>J18/H18</f>
        <v>7.0394736842105265</v>
      </c>
      <c r="L18">
        <v>7.1</v>
      </c>
      <c r="M18">
        <v>16</v>
      </c>
      <c r="N18">
        <v>7</v>
      </c>
      <c r="O18" s="4">
        <v>129.1</v>
      </c>
      <c r="P18">
        <v>18</v>
      </c>
      <c r="Q18">
        <v>-40</v>
      </c>
      <c r="R18" s="3">
        <v>-2.2000000000000002</v>
      </c>
      <c r="S18">
        <v>0</v>
      </c>
    </row>
    <row r="19" spans="1:19" x14ac:dyDescent="0.2">
      <c r="A19">
        <v>2017</v>
      </c>
      <c r="B19" t="s">
        <v>788</v>
      </c>
      <c r="C19" t="s">
        <v>674</v>
      </c>
      <c r="D19" t="s">
        <v>164</v>
      </c>
      <c r="E19" t="s">
        <v>568</v>
      </c>
      <c r="F19">
        <v>11</v>
      </c>
      <c r="G19">
        <v>132</v>
      </c>
      <c r="H19">
        <v>238</v>
      </c>
      <c r="I19" s="6">
        <f>G19/H19*100</f>
        <v>55.462184873949582</v>
      </c>
      <c r="J19">
        <v>1655</v>
      </c>
      <c r="K19" s="3">
        <f>J19/H19</f>
        <v>6.9537815126050422</v>
      </c>
      <c r="L19">
        <v>6</v>
      </c>
      <c r="M19">
        <v>9</v>
      </c>
      <c r="N19">
        <v>9</v>
      </c>
      <c r="O19" s="4">
        <v>118.8</v>
      </c>
      <c r="P19">
        <v>64</v>
      </c>
      <c r="Q19">
        <v>165</v>
      </c>
      <c r="R19" s="3">
        <v>2.6</v>
      </c>
      <c r="S19">
        <v>3</v>
      </c>
    </row>
    <row r="20" spans="1:19" x14ac:dyDescent="0.2">
      <c r="A20">
        <v>2018</v>
      </c>
      <c r="B20" t="s">
        <v>587</v>
      </c>
      <c r="C20" t="s">
        <v>675</v>
      </c>
      <c r="D20" t="s">
        <v>164</v>
      </c>
      <c r="E20" t="s">
        <v>568</v>
      </c>
      <c r="F20">
        <v>10</v>
      </c>
      <c r="G20">
        <v>127</v>
      </c>
      <c r="H20">
        <v>263</v>
      </c>
      <c r="I20" s="6">
        <f>G20/H20*100</f>
        <v>48.28897338403042</v>
      </c>
      <c r="J20">
        <v>1785</v>
      </c>
      <c r="K20" s="3">
        <f>J20/H20</f>
        <v>6.7870722433460076</v>
      </c>
      <c r="L20">
        <v>7.2</v>
      </c>
      <c r="M20">
        <v>12</v>
      </c>
      <c r="N20">
        <v>3</v>
      </c>
      <c r="O20" s="4">
        <v>118.1</v>
      </c>
      <c r="P20">
        <v>119</v>
      </c>
      <c r="Q20">
        <v>592</v>
      </c>
      <c r="R20" s="3">
        <v>5</v>
      </c>
      <c r="S20">
        <v>6</v>
      </c>
    </row>
    <row r="21" spans="1:19" x14ac:dyDescent="0.2">
      <c r="A21">
        <v>2019</v>
      </c>
      <c r="B21" t="s">
        <v>587</v>
      </c>
      <c r="C21" t="s">
        <v>673</v>
      </c>
      <c r="D21" t="s">
        <v>164</v>
      </c>
      <c r="E21" t="s">
        <v>568</v>
      </c>
      <c r="F21">
        <v>12</v>
      </c>
      <c r="G21">
        <v>264</v>
      </c>
      <c r="H21">
        <v>442</v>
      </c>
      <c r="I21" s="6">
        <f>G21/H21*100</f>
        <v>59.728506787330318</v>
      </c>
      <c r="J21">
        <v>3387</v>
      </c>
      <c r="K21" s="3">
        <f>J21/H21</f>
        <v>7.6628959276018103</v>
      </c>
      <c r="L21">
        <v>7.6</v>
      </c>
      <c r="M21">
        <v>21</v>
      </c>
      <c r="N21">
        <v>10</v>
      </c>
      <c r="O21" s="4">
        <v>135.30000000000001</v>
      </c>
      <c r="P21">
        <v>108</v>
      </c>
      <c r="Q21">
        <v>359</v>
      </c>
      <c r="R21" s="3">
        <v>3.3</v>
      </c>
      <c r="S21">
        <v>6</v>
      </c>
    </row>
    <row r="22" spans="1:19" x14ac:dyDescent="0.2">
      <c r="A22">
        <v>2020</v>
      </c>
      <c r="B22" t="s">
        <v>587</v>
      </c>
      <c r="C22" t="s">
        <v>672</v>
      </c>
      <c r="D22" t="s">
        <v>164</v>
      </c>
      <c r="E22" t="s">
        <v>568</v>
      </c>
      <c r="F22">
        <v>8</v>
      </c>
      <c r="G22">
        <v>165</v>
      </c>
      <c r="H22">
        <v>269</v>
      </c>
      <c r="I22" s="6">
        <f>G22/H22*100</f>
        <v>61.338289962825279</v>
      </c>
      <c r="J22">
        <v>1927</v>
      </c>
      <c r="K22" s="3">
        <f>J22/H22</f>
        <v>7.1635687732342008</v>
      </c>
      <c r="L22">
        <v>7</v>
      </c>
      <c r="M22">
        <v>18</v>
      </c>
      <c r="N22">
        <v>9</v>
      </c>
      <c r="O22" s="4">
        <v>136.9</v>
      </c>
      <c r="P22">
        <v>54</v>
      </c>
      <c r="Q22">
        <v>109</v>
      </c>
      <c r="R22" s="3">
        <f>Q22/P22</f>
        <v>2.0185185185185186</v>
      </c>
      <c r="S22">
        <v>1</v>
      </c>
    </row>
    <row r="23" spans="1:19" x14ac:dyDescent="0.2">
      <c r="A23">
        <v>2014</v>
      </c>
      <c r="B23" t="s">
        <v>845</v>
      </c>
      <c r="C23" t="s">
        <v>673</v>
      </c>
      <c r="D23" t="s">
        <v>80</v>
      </c>
      <c r="E23" t="s">
        <v>568</v>
      </c>
      <c r="F23">
        <v>13</v>
      </c>
      <c r="G23">
        <v>177</v>
      </c>
      <c r="H23">
        <v>263</v>
      </c>
      <c r="I23" s="6">
        <f>G23/H23*100</f>
        <v>67.300380228136873</v>
      </c>
      <c r="J23">
        <v>2010</v>
      </c>
      <c r="K23" s="3">
        <f>J23/H23</f>
        <v>7.6425855513307983</v>
      </c>
      <c r="L23">
        <v>7.4</v>
      </c>
      <c r="M23">
        <v>12</v>
      </c>
      <c r="N23">
        <v>7</v>
      </c>
      <c r="O23" s="4">
        <v>141.19999999999999</v>
      </c>
      <c r="P23">
        <v>118</v>
      </c>
      <c r="Q23">
        <v>573</v>
      </c>
      <c r="R23" s="3">
        <v>4.9000000000000004</v>
      </c>
      <c r="S23">
        <v>6</v>
      </c>
    </row>
    <row r="24" spans="1:19" x14ac:dyDescent="0.2">
      <c r="A24">
        <v>2015</v>
      </c>
      <c r="B24" t="s">
        <v>845</v>
      </c>
      <c r="C24" t="s">
        <v>672</v>
      </c>
      <c r="D24" t="s">
        <v>80</v>
      </c>
      <c r="E24" t="s">
        <v>568</v>
      </c>
      <c r="F24">
        <v>14</v>
      </c>
      <c r="G24">
        <v>231</v>
      </c>
      <c r="H24">
        <v>345</v>
      </c>
      <c r="I24" s="6">
        <f>G24/H24*100</f>
        <v>66.956521739130437</v>
      </c>
      <c r="J24">
        <v>2827</v>
      </c>
      <c r="K24" s="3">
        <f>J24/H24</f>
        <v>8.1942028985507243</v>
      </c>
      <c r="L24">
        <v>8.4</v>
      </c>
      <c r="M24">
        <v>17</v>
      </c>
      <c r="N24">
        <v>6</v>
      </c>
      <c r="O24" s="4">
        <v>148.6</v>
      </c>
      <c r="P24">
        <v>197</v>
      </c>
      <c r="Q24">
        <v>1114</v>
      </c>
      <c r="R24" s="3">
        <v>5.7</v>
      </c>
      <c r="S24">
        <v>21</v>
      </c>
    </row>
    <row r="25" spans="1:19" x14ac:dyDescent="0.2">
      <c r="A25">
        <v>2016</v>
      </c>
      <c r="B25" t="s">
        <v>845</v>
      </c>
      <c r="C25" t="s">
        <v>674</v>
      </c>
      <c r="D25" t="s">
        <v>80</v>
      </c>
      <c r="E25" t="s">
        <v>568</v>
      </c>
      <c r="F25">
        <v>12</v>
      </c>
      <c r="G25">
        <v>319</v>
      </c>
      <c r="H25">
        <v>469</v>
      </c>
      <c r="I25" s="6">
        <f>G25/H25*100</f>
        <v>68.017057569296384</v>
      </c>
      <c r="J25">
        <v>3557</v>
      </c>
      <c r="K25" s="3">
        <f>J25/H25</f>
        <v>7.5842217484008527</v>
      </c>
      <c r="L25">
        <v>7.3</v>
      </c>
      <c r="M25">
        <v>22</v>
      </c>
      <c r="N25">
        <v>13</v>
      </c>
      <c r="O25" s="4">
        <v>141.69999999999999</v>
      </c>
      <c r="P25">
        <v>197</v>
      </c>
      <c r="Q25">
        <v>518</v>
      </c>
      <c r="R25" s="3">
        <v>2.6</v>
      </c>
      <c r="S25">
        <v>10</v>
      </c>
    </row>
    <row r="26" spans="1:19" x14ac:dyDescent="0.2">
      <c r="A26">
        <v>2017</v>
      </c>
      <c r="B26" t="s">
        <v>1003</v>
      </c>
      <c r="C26" t="s">
        <v>674</v>
      </c>
      <c r="D26" t="s">
        <v>80</v>
      </c>
      <c r="E26" t="s">
        <v>568</v>
      </c>
      <c r="F26">
        <v>7</v>
      </c>
      <c r="G26">
        <v>111</v>
      </c>
      <c r="H26">
        <v>167</v>
      </c>
      <c r="I26" s="6">
        <f>G26/H26*100</f>
        <v>66.467065868263475</v>
      </c>
      <c r="J26">
        <v>1125</v>
      </c>
      <c r="K26" s="3">
        <f>J26/H26</f>
        <v>6.7365269461077846</v>
      </c>
      <c r="L26">
        <v>5.7</v>
      </c>
      <c r="M26">
        <v>5</v>
      </c>
      <c r="N26">
        <v>6</v>
      </c>
      <c r="O26" s="4">
        <v>121.6</v>
      </c>
      <c r="P26">
        <v>47</v>
      </c>
      <c r="Q26">
        <v>212</v>
      </c>
      <c r="R26" s="3">
        <v>4.5</v>
      </c>
      <c r="S26">
        <v>1</v>
      </c>
    </row>
    <row r="27" spans="1:19" x14ac:dyDescent="0.2">
      <c r="A27">
        <v>2018</v>
      </c>
      <c r="B27" t="s">
        <v>643</v>
      </c>
      <c r="C27" t="s">
        <v>672</v>
      </c>
      <c r="D27" t="s">
        <v>80</v>
      </c>
      <c r="E27" t="s">
        <v>568</v>
      </c>
      <c r="F27">
        <v>11</v>
      </c>
      <c r="G27">
        <v>219</v>
      </c>
      <c r="H27">
        <v>345</v>
      </c>
      <c r="I27" s="6">
        <f>G27/H27*100</f>
        <v>63.478260869565219</v>
      </c>
      <c r="J27">
        <v>2982</v>
      </c>
      <c r="K27" s="3">
        <f>J27/H27</f>
        <v>8.6434782608695659</v>
      </c>
      <c r="L27">
        <v>9.9</v>
      </c>
      <c r="M27">
        <v>36</v>
      </c>
      <c r="N27">
        <v>6</v>
      </c>
      <c r="O27" s="4">
        <v>167</v>
      </c>
      <c r="P27">
        <v>111</v>
      </c>
      <c r="Q27">
        <v>674</v>
      </c>
      <c r="R27" s="3">
        <v>6.1</v>
      </c>
      <c r="S27">
        <v>14</v>
      </c>
    </row>
    <row r="28" spans="1:19" x14ac:dyDescent="0.2">
      <c r="A28">
        <v>2019</v>
      </c>
      <c r="B28" t="s">
        <v>660</v>
      </c>
      <c r="C28" t="s">
        <v>673</v>
      </c>
      <c r="D28" t="s">
        <v>80</v>
      </c>
      <c r="E28" t="s">
        <v>568</v>
      </c>
      <c r="F28">
        <v>7</v>
      </c>
      <c r="G28">
        <v>106</v>
      </c>
      <c r="H28">
        <v>179</v>
      </c>
      <c r="I28" s="6">
        <f>G28/H28*100</f>
        <v>59.217877094972074</v>
      </c>
      <c r="J28">
        <v>1533</v>
      </c>
      <c r="K28" s="3">
        <f>J28/H28</f>
        <v>8.5642458100558656</v>
      </c>
      <c r="L28">
        <v>7.5</v>
      </c>
      <c r="M28">
        <v>11</v>
      </c>
      <c r="N28">
        <v>9</v>
      </c>
      <c r="O28" s="4">
        <v>141.4</v>
      </c>
      <c r="P28">
        <v>66</v>
      </c>
      <c r="Q28">
        <v>244</v>
      </c>
      <c r="R28" s="3">
        <v>3.7</v>
      </c>
      <c r="S28">
        <v>2</v>
      </c>
    </row>
    <row r="29" spans="1:19" x14ac:dyDescent="0.2">
      <c r="A29">
        <v>2020</v>
      </c>
      <c r="B29" t="s">
        <v>660</v>
      </c>
      <c r="C29" t="s">
        <v>672</v>
      </c>
      <c r="D29" t="s">
        <v>80</v>
      </c>
      <c r="E29" t="s">
        <v>568</v>
      </c>
      <c r="F29">
        <v>8</v>
      </c>
      <c r="G29">
        <v>170</v>
      </c>
      <c r="H29">
        <v>285</v>
      </c>
      <c r="I29" s="6">
        <f>G29/H29*100</f>
        <v>59.649122807017541</v>
      </c>
      <c r="J29">
        <v>2048</v>
      </c>
      <c r="K29" s="3">
        <f>J29/H29</f>
        <v>7.1859649122807019</v>
      </c>
      <c r="L29">
        <v>6.7</v>
      </c>
      <c r="M29">
        <v>15</v>
      </c>
      <c r="N29">
        <v>10</v>
      </c>
      <c r="O29" s="4">
        <v>130.4</v>
      </c>
      <c r="P29">
        <v>72</v>
      </c>
      <c r="Q29">
        <v>253</v>
      </c>
      <c r="R29" s="3">
        <f>Q29/P29</f>
        <v>3.5138888888888888</v>
      </c>
      <c r="S29">
        <v>5</v>
      </c>
    </row>
    <row r="30" spans="1:19" x14ac:dyDescent="0.2">
      <c r="A30">
        <v>2014</v>
      </c>
      <c r="B30" t="s">
        <v>447</v>
      </c>
      <c r="C30" t="s">
        <v>673</v>
      </c>
      <c r="D30" t="s">
        <v>121</v>
      </c>
      <c r="E30" t="s">
        <v>568</v>
      </c>
      <c r="F30">
        <v>13</v>
      </c>
      <c r="G30">
        <v>259</v>
      </c>
      <c r="H30">
        <v>413</v>
      </c>
      <c r="I30" s="6">
        <f>G30/H30*100</f>
        <v>62.711864406779661</v>
      </c>
      <c r="J30">
        <v>3031</v>
      </c>
      <c r="K30" s="3">
        <f>J30/H30</f>
        <v>7.3389830508474576</v>
      </c>
      <c r="L30">
        <v>7.4</v>
      </c>
      <c r="M30">
        <v>22</v>
      </c>
      <c r="N30">
        <v>9</v>
      </c>
      <c r="O30" s="4">
        <v>137.6</v>
      </c>
      <c r="P30">
        <v>113</v>
      </c>
      <c r="Q30">
        <v>321</v>
      </c>
      <c r="R30" s="3">
        <v>2.8</v>
      </c>
      <c r="S30">
        <v>13</v>
      </c>
    </row>
    <row r="31" spans="1:19" x14ac:dyDescent="0.2">
      <c r="A31">
        <v>2015</v>
      </c>
      <c r="B31" t="s">
        <v>447</v>
      </c>
      <c r="C31" t="s">
        <v>672</v>
      </c>
      <c r="D31" t="s">
        <v>121</v>
      </c>
      <c r="E31" t="s">
        <v>568</v>
      </c>
      <c r="F31">
        <v>13</v>
      </c>
      <c r="G31">
        <v>296</v>
      </c>
      <c r="H31">
        <v>443</v>
      </c>
      <c r="I31" s="6">
        <f>G31/H31*100</f>
        <v>66.817155756207683</v>
      </c>
      <c r="J31">
        <v>3776</v>
      </c>
      <c r="K31" s="3">
        <f>J31/H31</f>
        <v>8.5237020316027081</v>
      </c>
      <c r="L31">
        <v>9.4</v>
      </c>
      <c r="M31">
        <v>28</v>
      </c>
      <c r="N31">
        <v>4</v>
      </c>
      <c r="O31" s="4">
        <v>157.5</v>
      </c>
      <c r="P31">
        <v>87</v>
      </c>
      <c r="Q31">
        <v>239</v>
      </c>
      <c r="R31" s="3">
        <v>2.7</v>
      </c>
      <c r="S31">
        <v>2</v>
      </c>
    </row>
    <row r="32" spans="1:19" x14ac:dyDescent="0.2">
      <c r="A32">
        <v>2016</v>
      </c>
      <c r="B32" t="s">
        <v>800</v>
      </c>
      <c r="C32" t="s">
        <v>672</v>
      </c>
      <c r="D32" t="s">
        <v>121</v>
      </c>
      <c r="E32" t="s">
        <v>568</v>
      </c>
      <c r="F32">
        <v>13</v>
      </c>
      <c r="G32">
        <v>280</v>
      </c>
      <c r="H32">
        <v>443</v>
      </c>
      <c r="I32" s="6">
        <f>G32/H32*100</f>
        <v>63.205417607223481</v>
      </c>
      <c r="J32">
        <v>3698</v>
      </c>
      <c r="K32" s="3">
        <f>J32/H32</f>
        <v>8.3476297968397297</v>
      </c>
      <c r="L32">
        <v>8.8000000000000007</v>
      </c>
      <c r="M32">
        <v>32</v>
      </c>
      <c r="N32">
        <v>10</v>
      </c>
      <c r="O32" s="4">
        <v>152.6</v>
      </c>
      <c r="P32">
        <v>71</v>
      </c>
      <c r="Q32">
        <v>-70</v>
      </c>
      <c r="R32" s="3">
        <v>-1</v>
      </c>
      <c r="S32">
        <v>4</v>
      </c>
    </row>
    <row r="33" spans="1:19" x14ac:dyDescent="0.2">
      <c r="A33">
        <v>2017</v>
      </c>
      <c r="B33" t="s">
        <v>800</v>
      </c>
      <c r="C33" t="s">
        <v>674</v>
      </c>
      <c r="D33" t="s">
        <v>121</v>
      </c>
      <c r="E33" t="s">
        <v>568</v>
      </c>
      <c r="F33">
        <v>13</v>
      </c>
      <c r="G33">
        <v>299</v>
      </c>
      <c r="H33">
        <v>474</v>
      </c>
      <c r="I33" s="6">
        <f>G33/H33*100</f>
        <v>63.080168776371302</v>
      </c>
      <c r="J33">
        <v>4257</v>
      </c>
      <c r="K33" s="3">
        <f>J33/H33</f>
        <v>8.9810126582278489</v>
      </c>
      <c r="L33">
        <v>9.6999999999999993</v>
      </c>
      <c r="M33">
        <v>38</v>
      </c>
      <c r="N33">
        <v>9</v>
      </c>
      <c r="O33" s="4">
        <v>161.19999999999999</v>
      </c>
      <c r="P33">
        <v>54</v>
      </c>
      <c r="Q33">
        <v>22</v>
      </c>
      <c r="R33" s="3">
        <v>0.4</v>
      </c>
      <c r="S33">
        <v>6</v>
      </c>
    </row>
    <row r="34" spans="1:19" x14ac:dyDescent="0.2">
      <c r="A34">
        <v>2018</v>
      </c>
      <c r="B34" t="s">
        <v>656</v>
      </c>
      <c r="C34" t="s">
        <v>672</v>
      </c>
      <c r="D34" t="s">
        <v>121</v>
      </c>
      <c r="E34" t="s">
        <v>568</v>
      </c>
      <c r="F34">
        <v>14</v>
      </c>
      <c r="G34">
        <v>246</v>
      </c>
      <c r="H34">
        <v>392</v>
      </c>
      <c r="I34" s="6">
        <f>G34/H34*100</f>
        <v>62.755102040816325</v>
      </c>
      <c r="J34">
        <v>3296</v>
      </c>
      <c r="K34" s="3">
        <f>J34/H34</f>
        <v>8.408163265306122</v>
      </c>
      <c r="L34">
        <v>8.6999999999999993</v>
      </c>
      <c r="M34">
        <v>26</v>
      </c>
      <c r="N34">
        <v>9</v>
      </c>
      <c r="O34" s="4">
        <v>150.69999999999999</v>
      </c>
      <c r="P34">
        <v>53</v>
      </c>
      <c r="Q34">
        <v>-43</v>
      </c>
      <c r="R34" s="3">
        <v>-0.8</v>
      </c>
      <c r="S34">
        <v>1</v>
      </c>
    </row>
    <row r="35" spans="1:19" x14ac:dyDescent="0.2">
      <c r="A35">
        <v>2019</v>
      </c>
      <c r="B35" t="s">
        <v>656</v>
      </c>
      <c r="C35" t="s">
        <v>672</v>
      </c>
      <c r="D35" t="s">
        <v>121</v>
      </c>
      <c r="E35" t="s">
        <v>568</v>
      </c>
      <c r="F35">
        <v>14</v>
      </c>
      <c r="G35">
        <v>269</v>
      </c>
      <c r="H35">
        <v>421</v>
      </c>
      <c r="I35" s="6">
        <f>G35/H35*100</f>
        <v>63.895486935866984</v>
      </c>
      <c r="J35">
        <v>4014</v>
      </c>
      <c r="K35" s="3">
        <f>J35/H35</f>
        <v>9.5344418052256525</v>
      </c>
      <c r="L35">
        <v>9.9</v>
      </c>
      <c r="M35">
        <v>33</v>
      </c>
      <c r="N35">
        <v>11</v>
      </c>
      <c r="O35" s="4">
        <v>164.6</v>
      </c>
      <c r="P35">
        <v>61</v>
      </c>
      <c r="Q35">
        <v>-71</v>
      </c>
      <c r="R35" s="3">
        <v>-1.2</v>
      </c>
      <c r="S35">
        <v>4</v>
      </c>
    </row>
    <row r="36" spans="1:19" x14ac:dyDescent="0.2">
      <c r="A36">
        <v>2020</v>
      </c>
      <c r="B36" t="s">
        <v>656</v>
      </c>
      <c r="C36" t="s">
        <v>674</v>
      </c>
      <c r="D36" t="s">
        <v>121</v>
      </c>
      <c r="E36" t="s">
        <v>568</v>
      </c>
      <c r="F36">
        <v>11</v>
      </c>
      <c r="G36">
        <v>254</v>
      </c>
      <c r="H36">
        <v>420</v>
      </c>
      <c r="I36" s="6">
        <f>G36/H36*100</f>
        <v>60.476190476190474</v>
      </c>
      <c r="J36">
        <v>3380</v>
      </c>
      <c r="K36" s="3">
        <f>J36/H36</f>
        <v>8.0476190476190474</v>
      </c>
      <c r="L36">
        <v>8.5</v>
      </c>
      <c r="M36">
        <v>31</v>
      </c>
      <c r="N36">
        <v>10</v>
      </c>
      <c r="O36" s="4">
        <v>147.69999999999999</v>
      </c>
      <c r="P36">
        <v>63</v>
      </c>
      <c r="Q36">
        <v>88</v>
      </c>
      <c r="R36" s="3">
        <f>Q36/P36</f>
        <v>1.3968253968253967</v>
      </c>
      <c r="S36">
        <v>2</v>
      </c>
    </row>
    <row r="37" spans="1:19" x14ac:dyDescent="0.2">
      <c r="A37">
        <v>2014</v>
      </c>
      <c r="B37" t="s">
        <v>1004</v>
      </c>
      <c r="C37" t="s">
        <v>672</v>
      </c>
      <c r="D37" t="s">
        <v>193</v>
      </c>
      <c r="E37" t="s">
        <v>568</v>
      </c>
      <c r="F37">
        <v>6</v>
      </c>
      <c r="G37">
        <v>99</v>
      </c>
      <c r="H37">
        <v>181</v>
      </c>
      <c r="I37" s="6">
        <f>G37/H37*100</f>
        <v>54.696132596685089</v>
      </c>
      <c r="J37">
        <v>855</v>
      </c>
      <c r="K37" s="3">
        <f>J37/H37</f>
        <v>4.7237569060773481</v>
      </c>
      <c r="L37">
        <v>3.2</v>
      </c>
      <c r="M37">
        <v>2</v>
      </c>
      <c r="N37">
        <v>7</v>
      </c>
      <c r="O37" s="4">
        <v>90.3</v>
      </c>
      <c r="P37">
        <v>44</v>
      </c>
      <c r="Q37">
        <v>99</v>
      </c>
      <c r="R37" s="3">
        <v>2.2999999999999998</v>
      </c>
      <c r="S37">
        <v>0</v>
      </c>
    </row>
    <row r="38" spans="1:19" x14ac:dyDescent="0.2">
      <c r="A38">
        <v>2015</v>
      </c>
      <c r="B38" t="s">
        <v>887</v>
      </c>
      <c r="C38" t="s">
        <v>672</v>
      </c>
      <c r="D38" t="s">
        <v>193</v>
      </c>
      <c r="E38" t="s">
        <v>568</v>
      </c>
      <c r="F38">
        <v>12</v>
      </c>
      <c r="G38">
        <v>182</v>
      </c>
      <c r="H38">
        <v>336</v>
      </c>
      <c r="I38" s="6">
        <f>G38/H38*100</f>
        <v>54.166666666666664</v>
      </c>
      <c r="J38">
        <v>2259</v>
      </c>
      <c r="K38" s="3">
        <f>J38/H38</f>
        <v>6.7232142857142856</v>
      </c>
      <c r="L38">
        <v>6.7</v>
      </c>
      <c r="M38">
        <v>16</v>
      </c>
      <c r="N38">
        <v>7</v>
      </c>
      <c r="O38" s="4">
        <v>122.2</v>
      </c>
      <c r="P38">
        <v>187</v>
      </c>
      <c r="Q38">
        <v>761</v>
      </c>
      <c r="R38" s="3">
        <v>4.0999999999999996</v>
      </c>
      <c r="S38">
        <v>10</v>
      </c>
    </row>
    <row r="39" spans="1:19" x14ac:dyDescent="0.2">
      <c r="A39">
        <v>2016</v>
      </c>
      <c r="B39" t="s">
        <v>746</v>
      </c>
      <c r="C39" t="s">
        <v>675</v>
      </c>
      <c r="D39" t="s">
        <v>193</v>
      </c>
      <c r="E39" t="s">
        <v>568</v>
      </c>
      <c r="F39">
        <v>12</v>
      </c>
      <c r="G39">
        <v>234</v>
      </c>
      <c r="H39">
        <v>422</v>
      </c>
      <c r="I39" s="6">
        <f>G39/H39*100</f>
        <v>55.45023696682464</v>
      </c>
      <c r="J39">
        <v>2930</v>
      </c>
      <c r="K39" s="3">
        <f>J39/H39</f>
        <v>6.9431279620853079</v>
      </c>
      <c r="L39">
        <v>6.2</v>
      </c>
      <c r="M39">
        <v>19</v>
      </c>
      <c r="N39">
        <v>15</v>
      </c>
      <c r="O39" s="4">
        <v>121.5</v>
      </c>
      <c r="P39">
        <v>41</v>
      </c>
      <c r="Q39">
        <v>-83</v>
      </c>
      <c r="R39" s="3">
        <v>-2</v>
      </c>
      <c r="S39">
        <v>2</v>
      </c>
    </row>
    <row r="40" spans="1:19" x14ac:dyDescent="0.2">
      <c r="A40">
        <v>2017</v>
      </c>
      <c r="B40" t="s">
        <v>746</v>
      </c>
      <c r="C40" t="s">
        <v>673</v>
      </c>
      <c r="D40" t="s">
        <v>193</v>
      </c>
      <c r="E40" t="s">
        <v>568</v>
      </c>
      <c r="F40">
        <v>13</v>
      </c>
      <c r="G40">
        <v>276</v>
      </c>
      <c r="H40">
        <v>472</v>
      </c>
      <c r="I40" s="6">
        <f>G40/H40*100</f>
        <v>58.474576271186443</v>
      </c>
      <c r="J40">
        <v>3569</v>
      </c>
      <c r="K40" s="3">
        <f>J40/H40</f>
        <v>7.5614406779661021</v>
      </c>
      <c r="L40">
        <v>7.8</v>
      </c>
      <c r="M40">
        <v>33</v>
      </c>
      <c r="N40">
        <v>12</v>
      </c>
      <c r="O40" s="4">
        <v>140</v>
      </c>
      <c r="P40">
        <v>54</v>
      </c>
      <c r="Q40">
        <v>47</v>
      </c>
      <c r="R40" s="3">
        <v>0.9</v>
      </c>
      <c r="S40">
        <v>1</v>
      </c>
    </row>
    <row r="41" spans="1:19" x14ac:dyDescent="0.2">
      <c r="A41">
        <v>2018</v>
      </c>
      <c r="B41" t="s">
        <v>746</v>
      </c>
      <c r="C41" t="s">
        <v>672</v>
      </c>
      <c r="D41" t="s">
        <v>193</v>
      </c>
      <c r="E41" t="s">
        <v>568</v>
      </c>
      <c r="F41">
        <v>12</v>
      </c>
      <c r="G41">
        <v>208</v>
      </c>
      <c r="H41">
        <v>372</v>
      </c>
      <c r="I41" s="6">
        <f>G41/H41*100</f>
        <v>55.913978494623649</v>
      </c>
      <c r="J41">
        <v>2582</v>
      </c>
      <c r="K41" s="3">
        <f>J41/H41</f>
        <v>6.940860215053763</v>
      </c>
      <c r="L41">
        <v>7.1</v>
      </c>
      <c r="M41">
        <v>19</v>
      </c>
      <c r="N41">
        <v>7</v>
      </c>
      <c r="O41" s="4">
        <v>127.3</v>
      </c>
      <c r="P41">
        <v>45</v>
      </c>
      <c r="Q41">
        <v>-68</v>
      </c>
      <c r="R41" s="3">
        <v>-1.5</v>
      </c>
      <c r="S41">
        <v>0</v>
      </c>
    </row>
    <row r="42" spans="1:19" x14ac:dyDescent="0.2">
      <c r="A42">
        <v>2019</v>
      </c>
      <c r="B42" t="s">
        <v>569</v>
      </c>
      <c r="C42" t="s">
        <v>672</v>
      </c>
      <c r="D42" t="s">
        <v>193</v>
      </c>
      <c r="E42" t="s">
        <v>568</v>
      </c>
      <c r="F42">
        <v>13</v>
      </c>
      <c r="G42">
        <v>307</v>
      </c>
      <c r="H42">
        <v>490</v>
      </c>
      <c r="I42" s="6">
        <f>G42/H42*100</f>
        <v>62.65306122448979</v>
      </c>
      <c r="J42">
        <v>3929</v>
      </c>
      <c r="K42" s="3">
        <f>J42/H42</f>
        <v>8.018367346938776</v>
      </c>
      <c r="L42">
        <v>8.5</v>
      </c>
      <c r="M42">
        <v>34</v>
      </c>
      <c r="N42">
        <v>10</v>
      </c>
      <c r="O42" s="4">
        <v>148.80000000000001</v>
      </c>
      <c r="P42">
        <v>64</v>
      </c>
      <c r="Q42">
        <v>105</v>
      </c>
      <c r="R42" s="3">
        <v>1.6</v>
      </c>
      <c r="S42">
        <v>2</v>
      </c>
    </row>
    <row r="43" spans="1:19" x14ac:dyDescent="0.2">
      <c r="A43">
        <v>2020</v>
      </c>
      <c r="B43" t="s">
        <v>569</v>
      </c>
      <c r="C43" t="s">
        <v>674</v>
      </c>
      <c r="D43" t="s">
        <v>193</v>
      </c>
      <c r="E43" t="s">
        <v>568</v>
      </c>
      <c r="F43">
        <v>10</v>
      </c>
      <c r="G43">
        <v>242</v>
      </c>
      <c r="H43">
        <v>370</v>
      </c>
      <c r="I43" s="6">
        <f>G43/H43*100</f>
        <v>65.405405405405403</v>
      </c>
      <c r="J43">
        <v>3095</v>
      </c>
      <c r="K43" s="3">
        <f>J43/H43</f>
        <v>8.3648648648648649</v>
      </c>
      <c r="L43">
        <v>8.9</v>
      </c>
      <c r="M43">
        <v>23</v>
      </c>
      <c r="N43">
        <v>6</v>
      </c>
      <c r="O43" s="4">
        <v>152.9</v>
      </c>
      <c r="P43">
        <v>58</v>
      </c>
      <c r="Q43">
        <v>105</v>
      </c>
      <c r="R43" s="3">
        <f>Q43/P43</f>
        <v>1.8103448275862069</v>
      </c>
      <c r="S43">
        <v>2</v>
      </c>
    </row>
    <row r="44" spans="1:19" x14ac:dyDescent="0.2">
      <c r="A44">
        <v>2014</v>
      </c>
      <c r="B44" t="s">
        <v>487</v>
      </c>
      <c r="C44" t="s">
        <v>673</v>
      </c>
      <c r="D44" t="s">
        <v>125</v>
      </c>
      <c r="E44" t="s">
        <v>568</v>
      </c>
      <c r="F44">
        <v>11</v>
      </c>
      <c r="G44">
        <v>122</v>
      </c>
      <c r="H44">
        <v>242</v>
      </c>
      <c r="I44" s="6">
        <f>G44/H44*100</f>
        <v>50.413223140495866</v>
      </c>
      <c r="J44">
        <v>1639</v>
      </c>
      <c r="K44" s="3">
        <f>J44/H44</f>
        <v>6.7727272727272725</v>
      </c>
      <c r="L44">
        <v>6.1</v>
      </c>
      <c r="M44">
        <v>8</v>
      </c>
      <c r="N44">
        <v>7</v>
      </c>
      <c r="O44" s="4">
        <v>112.4</v>
      </c>
      <c r="P44">
        <v>29</v>
      </c>
      <c r="Q44">
        <v>-85</v>
      </c>
      <c r="R44" s="3">
        <v>-2.9</v>
      </c>
      <c r="S44">
        <v>0</v>
      </c>
    </row>
    <row r="45" spans="1:19" x14ac:dyDescent="0.2">
      <c r="A45">
        <v>2015</v>
      </c>
      <c r="B45" t="s">
        <v>804</v>
      </c>
      <c r="C45" t="s">
        <v>673</v>
      </c>
      <c r="D45" t="s">
        <v>125</v>
      </c>
      <c r="E45" t="s">
        <v>568</v>
      </c>
      <c r="F45">
        <v>13</v>
      </c>
      <c r="G45">
        <v>162</v>
      </c>
      <c r="H45">
        <v>275</v>
      </c>
      <c r="I45" s="6">
        <f>G45/H45*100</f>
        <v>58.909090909090914</v>
      </c>
      <c r="J45">
        <v>2290</v>
      </c>
      <c r="K45" s="3">
        <f>J45/H45</f>
        <v>8.327272727272728</v>
      </c>
      <c r="L45">
        <v>8.6</v>
      </c>
      <c r="M45">
        <v>22</v>
      </c>
      <c r="N45">
        <v>8</v>
      </c>
      <c r="O45" s="4">
        <v>149.4</v>
      </c>
      <c r="P45">
        <v>191</v>
      </c>
      <c r="Q45">
        <v>991</v>
      </c>
      <c r="R45" s="3">
        <v>5.2</v>
      </c>
      <c r="S45">
        <v>12</v>
      </c>
    </row>
    <row r="46" spans="1:19" x14ac:dyDescent="0.2">
      <c r="A46">
        <v>2016</v>
      </c>
      <c r="B46" t="s">
        <v>804</v>
      </c>
      <c r="C46" t="s">
        <v>672</v>
      </c>
      <c r="D46" t="s">
        <v>125</v>
      </c>
      <c r="E46" t="s">
        <v>568</v>
      </c>
      <c r="F46">
        <v>13</v>
      </c>
      <c r="G46">
        <v>207</v>
      </c>
      <c r="H46">
        <v>331</v>
      </c>
      <c r="I46" s="6">
        <f>G46/H46*100</f>
        <v>62.537764350453173</v>
      </c>
      <c r="J46">
        <v>2812</v>
      </c>
      <c r="K46" s="3">
        <f>J46/H46</f>
        <v>8.4954682779456192</v>
      </c>
      <c r="L46">
        <v>9</v>
      </c>
      <c r="M46">
        <v>24</v>
      </c>
      <c r="N46">
        <v>7</v>
      </c>
      <c r="O46" s="4">
        <v>153.6</v>
      </c>
      <c r="P46">
        <v>198</v>
      </c>
      <c r="Q46">
        <v>1530</v>
      </c>
      <c r="R46" s="3">
        <v>7.7</v>
      </c>
      <c r="S46">
        <v>18</v>
      </c>
    </row>
    <row r="47" spans="1:19" x14ac:dyDescent="0.2">
      <c r="A47">
        <v>2017</v>
      </c>
      <c r="B47" t="s">
        <v>804</v>
      </c>
      <c r="C47" t="s">
        <v>674</v>
      </c>
      <c r="D47" t="s">
        <v>125</v>
      </c>
      <c r="E47" t="s">
        <v>568</v>
      </c>
      <c r="F47">
        <v>12</v>
      </c>
      <c r="G47">
        <v>188</v>
      </c>
      <c r="H47">
        <v>354</v>
      </c>
      <c r="I47" s="6">
        <f>G47/H47*100</f>
        <v>53.10734463276836</v>
      </c>
      <c r="J47">
        <v>2911</v>
      </c>
      <c r="K47" s="3">
        <f>J47/H47</f>
        <v>8.22316384180791</v>
      </c>
      <c r="L47">
        <v>8.9</v>
      </c>
      <c r="M47">
        <v>25</v>
      </c>
      <c r="N47">
        <v>6</v>
      </c>
      <c r="O47" s="4">
        <v>142.1</v>
      </c>
      <c r="P47">
        <v>196</v>
      </c>
      <c r="Q47">
        <v>1078</v>
      </c>
      <c r="R47" s="3">
        <v>5.5</v>
      </c>
      <c r="S47">
        <v>11</v>
      </c>
    </row>
    <row r="48" spans="1:19" x14ac:dyDescent="0.2">
      <c r="A48">
        <v>2018</v>
      </c>
      <c r="B48" t="s">
        <v>770</v>
      </c>
      <c r="C48" t="s">
        <v>672</v>
      </c>
      <c r="D48" t="s">
        <v>125</v>
      </c>
      <c r="E48" t="s">
        <v>568</v>
      </c>
      <c r="F48">
        <v>11</v>
      </c>
      <c r="G48">
        <v>214</v>
      </c>
      <c r="H48">
        <v>350</v>
      </c>
      <c r="I48" s="6">
        <f>G48/H48*100</f>
        <v>61.142857142857146</v>
      </c>
      <c r="J48">
        <v>2705</v>
      </c>
      <c r="K48" s="3">
        <f>J48/H48</f>
        <v>7.7285714285714286</v>
      </c>
      <c r="L48">
        <v>7</v>
      </c>
      <c r="M48">
        <v>12</v>
      </c>
      <c r="N48">
        <v>11</v>
      </c>
      <c r="O48" s="4">
        <v>131.1</v>
      </c>
      <c r="P48">
        <v>107</v>
      </c>
      <c r="Q48">
        <v>301</v>
      </c>
      <c r="R48" s="3">
        <v>2.8</v>
      </c>
      <c r="S48">
        <v>8</v>
      </c>
    </row>
    <row r="49" spans="1:19" x14ac:dyDescent="0.2">
      <c r="A49">
        <v>2019</v>
      </c>
      <c r="B49" t="s">
        <v>583</v>
      </c>
      <c r="C49" t="s">
        <v>675</v>
      </c>
      <c r="D49" t="s">
        <v>125</v>
      </c>
      <c r="E49" t="s">
        <v>568</v>
      </c>
      <c r="F49">
        <v>12</v>
      </c>
      <c r="G49">
        <v>124</v>
      </c>
      <c r="H49">
        <v>224</v>
      </c>
      <c r="I49" s="6">
        <f>G49/H49*100</f>
        <v>55.357142857142861</v>
      </c>
      <c r="J49">
        <v>1429</v>
      </c>
      <c r="K49" s="3">
        <f>J49/H49</f>
        <v>6.3794642857142856</v>
      </c>
      <c r="L49">
        <v>5.8</v>
      </c>
      <c r="M49">
        <v>12</v>
      </c>
      <c r="N49">
        <v>8</v>
      </c>
      <c r="O49" s="4">
        <v>119.5</v>
      </c>
      <c r="P49">
        <v>105</v>
      </c>
      <c r="Q49">
        <v>283</v>
      </c>
      <c r="R49" s="3">
        <v>2.7</v>
      </c>
      <c r="S49">
        <v>4</v>
      </c>
    </row>
    <row r="50" spans="1:19" x14ac:dyDescent="0.2">
      <c r="A50">
        <v>2020</v>
      </c>
      <c r="B50" t="s">
        <v>583</v>
      </c>
      <c r="C50" t="s">
        <v>673</v>
      </c>
      <c r="D50" t="s">
        <v>125</v>
      </c>
      <c r="E50" t="s">
        <v>568</v>
      </c>
      <c r="F50">
        <v>8</v>
      </c>
      <c r="G50">
        <v>120</v>
      </c>
      <c r="H50">
        <v>194</v>
      </c>
      <c r="I50" s="6">
        <f>G50/H50*100</f>
        <v>61.855670103092784</v>
      </c>
      <c r="J50">
        <v>1341</v>
      </c>
      <c r="K50" s="3">
        <f>J50/H50</f>
        <v>6.9123711340206189</v>
      </c>
      <c r="L50">
        <v>7.4</v>
      </c>
      <c r="M50">
        <v>9</v>
      </c>
      <c r="N50">
        <v>2</v>
      </c>
      <c r="O50" s="4">
        <v>133.19999999999999</v>
      </c>
      <c r="P50">
        <v>62</v>
      </c>
      <c r="Q50">
        <v>74</v>
      </c>
      <c r="R50" s="3">
        <f>Q50/P50</f>
        <v>1.1935483870967742</v>
      </c>
      <c r="S50">
        <v>1</v>
      </c>
    </row>
    <row r="51" spans="1:19" x14ac:dyDescent="0.2">
      <c r="A51">
        <v>2014</v>
      </c>
      <c r="B51" t="s">
        <v>478</v>
      </c>
      <c r="C51" t="s">
        <v>673</v>
      </c>
      <c r="D51" t="s">
        <v>126</v>
      </c>
      <c r="E51" t="s">
        <v>568</v>
      </c>
      <c r="F51">
        <v>12</v>
      </c>
      <c r="G51">
        <v>203</v>
      </c>
      <c r="H51">
        <v>381</v>
      </c>
      <c r="I51" s="6">
        <f>G51/H51*100</f>
        <v>53.280839895013123</v>
      </c>
      <c r="J51">
        <v>2317</v>
      </c>
      <c r="K51" s="3">
        <f>J51/H51</f>
        <v>6.0813648293963256</v>
      </c>
      <c r="L51">
        <v>5</v>
      </c>
      <c r="M51">
        <v>13</v>
      </c>
      <c r="N51">
        <v>15</v>
      </c>
      <c r="O51" s="4">
        <v>107.8</v>
      </c>
      <c r="P51">
        <v>106</v>
      </c>
      <c r="Q51">
        <v>324</v>
      </c>
      <c r="R51" s="3">
        <v>3.1</v>
      </c>
      <c r="S51">
        <v>3</v>
      </c>
    </row>
    <row r="52" spans="1:19" x14ac:dyDescent="0.2">
      <c r="A52">
        <v>2015</v>
      </c>
      <c r="B52" t="s">
        <v>478</v>
      </c>
      <c r="C52" t="s">
        <v>672</v>
      </c>
      <c r="D52" t="s">
        <v>126</v>
      </c>
      <c r="E52" t="s">
        <v>568</v>
      </c>
      <c r="F52">
        <v>14</v>
      </c>
      <c r="G52">
        <v>245</v>
      </c>
      <c r="H52">
        <v>432</v>
      </c>
      <c r="I52" s="6">
        <f>G52/H52*100</f>
        <v>56.712962962962962</v>
      </c>
      <c r="J52">
        <v>2972</v>
      </c>
      <c r="K52" s="3">
        <f>J52/H52</f>
        <v>6.8796296296296298</v>
      </c>
      <c r="L52">
        <v>6.9</v>
      </c>
      <c r="M52">
        <v>19</v>
      </c>
      <c r="N52">
        <v>8</v>
      </c>
      <c r="O52" s="4">
        <v>125.3</v>
      </c>
      <c r="P52">
        <v>80</v>
      </c>
      <c r="Q52">
        <v>215</v>
      </c>
      <c r="R52" s="3">
        <v>2.7</v>
      </c>
      <c r="S52">
        <v>2</v>
      </c>
    </row>
    <row r="53" spans="1:19" x14ac:dyDescent="0.2">
      <c r="A53">
        <v>2016</v>
      </c>
      <c r="B53" t="s">
        <v>478</v>
      </c>
      <c r="C53" t="s">
        <v>674</v>
      </c>
      <c r="D53" t="s">
        <v>126</v>
      </c>
      <c r="E53" t="s">
        <v>568</v>
      </c>
      <c r="F53">
        <v>14</v>
      </c>
      <c r="G53">
        <v>230</v>
      </c>
      <c r="H53">
        <v>395</v>
      </c>
      <c r="I53" s="6">
        <f>G53/H53*100</f>
        <v>58.22784810126582</v>
      </c>
      <c r="J53">
        <v>3295</v>
      </c>
      <c r="K53" s="3">
        <f>J53/H53</f>
        <v>8.3417721518987342</v>
      </c>
      <c r="L53">
        <v>8</v>
      </c>
      <c r="M53">
        <v>22</v>
      </c>
      <c r="N53">
        <v>13</v>
      </c>
      <c r="O53" s="4">
        <v>140.1</v>
      </c>
      <c r="P53">
        <v>65</v>
      </c>
      <c r="Q53">
        <v>-100</v>
      </c>
      <c r="R53" s="3">
        <v>-1.5</v>
      </c>
      <c r="S53">
        <v>1</v>
      </c>
    </row>
    <row r="54" spans="1:19" x14ac:dyDescent="0.2">
      <c r="A54">
        <v>2017</v>
      </c>
      <c r="B54" t="s">
        <v>1005</v>
      </c>
      <c r="C54" t="s">
        <v>673</v>
      </c>
      <c r="D54" t="s">
        <v>126</v>
      </c>
      <c r="E54" t="s">
        <v>568</v>
      </c>
      <c r="F54">
        <v>7</v>
      </c>
      <c r="G54">
        <v>136</v>
      </c>
      <c r="H54">
        <v>245</v>
      </c>
      <c r="I54" s="6">
        <f>G54/H54*100</f>
        <v>55.510204081632651</v>
      </c>
      <c r="J54">
        <v>1658</v>
      </c>
      <c r="K54" s="3">
        <f>J54/H54</f>
        <v>6.7673469387755105</v>
      </c>
      <c r="L54">
        <v>6</v>
      </c>
      <c r="M54">
        <v>9</v>
      </c>
      <c r="N54">
        <v>8</v>
      </c>
      <c r="O54" s="4">
        <v>117.9</v>
      </c>
      <c r="P54">
        <v>27</v>
      </c>
      <c r="Q54">
        <v>-32</v>
      </c>
      <c r="R54" s="3">
        <v>-1.2</v>
      </c>
      <c r="S54">
        <v>0</v>
      </c>
    </row>
    <row r="55" spans="1:19" x14ac:dyDescent="0.2">
      <c r="A55">
        <v>2018</v>
      </c>
      <c r="B55" t="s">
        <v>706</v>
      </c>
      <c r="C55" t="s">
        <v>673</v>
      </c>
      <c r="D55" t="s">
        <v>126</v>
      </c>
      <c r="E55" t="s">
        <v>568</v>
      </c>
      <c r="F55">
        <v>11</v>
      </c>
      <c r="G55">
        <v>198</v>
      </c>
      <c r="H55">
        <v>345</v>
      </c>
      <c r="I55" s="6">
        <f>G55/H55*100</f>
        <v>57.391304347826086</v>
      </c>
      <c r="J55">
        <v>2563</v>
      </c>
      <c r="K55" s="3">
        <f>J55/H55</f>
        <v>7.4289855072463764</v>
      </c>
      <c r="L55">
        <v>6.4</v>
      </c>
      <c r="M55">
        <v>14</v>
      </c>
      <c r="N55">
        <v>14</v>
      </c>
      <c r="O55" s="4">
        <v>125.1</v>
      </c>
      <c r="P55">
        <v>43</v>
      </c>
      <c r="Q55">
        <v>63</v>
      </c>
      <c r="R55" s="3">
        <v>1.5</v>
      </c>
      <c r="S55">
        <v>3</v>
      </c>
    </row>
    <row r="56" spans="1:19" x14ac:dyDescent="0.2">
      <c r="A56">
        <v>2019</v>
      </c>
      <c r="B56" t="s">
        <v>706</v>
      </c>
      <c r="C56" t="s">
        <v>672</v>
      </c>
      <c r="D56" t="s">
        <v>126</v>
      </c>
      <c r="E56" t="s">
        <v>568</v>
      </c>
      <c r="F56">
        <v>13</v>
      </c>
      <c r="G56">
        <v>246</v>
      </c>
      <c r="H56">
        <v>419</v>
      </c>
      <c r="I56" s="6">
        <f>G56/H56*100</f>
        <v>58.711217183770884</v>
      </c>
      <c r="J56">
        <v>2861</v>
      </c>
      <c r="K56" s="3">
        <f>J56/H56</f>
        <v>6.8281622911694511</v>
      </c>
      <c r="L56">
        <v>6.5</v>
      </c>
      <c r="M56">
        <v>21</v>
      </c>
      <c r="N56">
        <v>12</v>
      </c>
      <c r="O56" s="4">
        <v>126.9</v>
      </c>
      <c r="P56">
        <v>35</v>
      </c>
      <c r="Q56">
        <v>-64</v>
      </c>
      <c r="R56" s="3">
        <v>-1.8</v>
      </c>
      <c r="S56">
        <v>2</v>
      </c>
    </row>
    <row r="57" spans="1:19" x14ac:dyDescent="0.2">
      <c r="A57">
        <v>2020</v>
      </c>
      <c r="B57" t="s">
        <v>706</v>
      </c>
      <c r="C57" t="s">
        <v>674</v>
      </c>
      <c r="D57" t="s">
        <v>126</v>
      </c>
      <c r="E57" t="s">
        <v>568</v>
      </c>
      <c r="F57">
        <v>3</v>
      </c>
      <c r="G57">
        <v>92</v>
      </c>
      <c r="H57">
        <v>135</v>
      </c>
      <c r="I57" s="6">
        <f>G57/H57*100</f>
        <v>68.148148148148152</v>
      </c>
      <c r="J57">
        <v>868</v>
      </c>
      <c r="K57" s="3">
        <f>J57/H57</f>
        <v>6.4296296296296296</v>
      </c>
      <c r="L57">
        <v>5.8</v>
      </c>
      <c r="M57">
        <v>9</v>
      </c>
      <c r="N57">
        <v>5</v>
      </c>
      <c r="O57" s="4">
        <v>135.30000000000001</v>
      </c>
      <c r="P57">
        <v>22</v>
      </c>
      <c r="Q57">
        <v>31</v>
      </c>
      <c r="R57" s="3">
        <v>1.4</v>
      </c>
      <c r="S57">
        <v>2</v>
      </c>
    </row>
    <row r="58" spans="1:19" x14ac:dyDescent="0.2">
      <c r="A58">
        <v>2014</v>
      </c>
      <c r="B58" t="s">
        <v>489</v>
      </c>
      <c r="C58" t="s">
        <v>675</v>
      </c>
      <c r="D58" t="s">
        <v>83</v>
      </c>
      <c r="E58" t="s">
        <v>568</v>
      </c>
      <c r="F58">
        <v>10</v>
      </c>
      <c r="G58">
        <v>185</v>
      </c>
      <c r="H58">
        <v>336</v>
      </c>
      <c r="I58" s="6">
        <f>G58/H58*100</f>
        <v>55.05952380952381</v>
      </c>
      <c r="J58">
        <v>1962</v>
      </c>
      <c r="K58" s="3">
        <f>J58/H58</f>
        <v>5.8392857142857144</v>
      </c>
      <c r="L58">
        <v>4.7</v>
      </c>
      <c r="M58">
        <v>12</v>
      </c>
      <c r="N58">
        <v>14</v>
      </c>
      <c r="O58" s="4">
        <v>107.6</v>
      </c>
      <c r="P58">
        <v>36</v>
      </c>
      <c r="Q58">
        <v>-125</v>
      </c>
      <c r="R58" s="3">
        <v>-3.5</v>
      </c>
      <c r="S58">
        <v>0</v>
      </c>
    </row>
    <row r="59" spans="1:19" x14ac:dyDescent="0.2">
      <c r="A59">
        <v>2015</v>
      </c>
      <c r="B59" t="s">
        <v>489</v>
      </c>
      <c r="C59" t="s">
        <v>673</v>
      </c>
      <c r="D59" t="s">
        <v>83</v>
      </c>
      <c r="E59" t="s">
        <v>568</v>
      </c>
      <c r="F59">
        <v>9</v>
      </c>
      <c r="G59">
        <v>143</v>
      </c>
      <c r="H59">
        <v>276</v>
      </c>
      <c r="I59" s="6">
        <f>G59/H59*100</f>
        <v>51.811594202898547</v>
      </c>
      <c r="J59">
        <v>1639</v>
      </c>
      <c r="K59" s="3">
        <f>J59/H59</f>
        <v>5.9384057971014492</v>
      </c>
      <c r="L59">
        <v>5.6</v>
      </c>
      <c r="M59">
        <v>11</v>
      </c>
      <c r="N59">
        <v>7</v>
      </c>
      <c r="O59" s="4">
        <v>109.8</v>
      </c>
      <c r="P59">
        <v>23</v>
      </c>
      <c r="Q59">
        <v>-162</v>
      </c>
      <c r="R59" s="3">
        <v>-7</v>
      </c>
      <c r="S59">
        <v>0</v>
      </c>
    </row>
    <row r="60" spans="1:19" x14ac:dyDescent="0.2">
      <c r="A60">
        <v>2016</v>
      </c>
      <c r="B60" t="s">
        <v>832</v>
      </c>
      <c r="C60" t="s">
        <v>673</v>
      </c>
      <c r="D60" t="s">
        <v>83</v>
      </c>
      <c r="E60" t="s">
        <v>568</v>
      </c>
      <c r="F60">
        <v>12</v>
      </c>
      <c r="G60">
        <v>101</v>
      </c>
      <c r="H60">
        <v>237</v>
      </c>
      <c r="I60" s="6">
        <f>G60/H60*100</f>
        <v>42.616033755274266</v>
      </c>
      <c r="J60">
        <v>1309</v>
      </c>
      <c r="K60" s="3">
        <f>J60/H60</f>
        <v>5.5232067510548521</v>
      </c>
      <c r="L60">
        <v>4.8</v>
      </c>
      <c r="M60">
        <v>10</v>
      </c>
      <c r="N60">
        <v>8</v>
      </c>
      <c r="O60" s="4">
        <v>96.2</v>
      </c>
      <c r="P60">
        <v>120</v>
      </c>
      <c r="Q60">
        <v>216</v>
      </c>
      <c r="R60" s="3">
        <v>1.8</v>
      </c>
      <c r="S60">
        <v>1</v>
      </c>
    </row>
    <row r="61" spans="1:19" x14ac:dyDescent="0.2">
      <c r="A61">
        <v>2017</v>
      </c>
      <c r="B61" t="s">
        <v>782</v>
      </c>
      <c r="C61" t="s">
        <v>672</v>
      </c>
      <c r="D61" t="s">
        <v>83</v>
      </c>
      <c r="E61" t="s">
        <v>568</v>
      </c>
      <c r="F61">
        <v>11</v>
      </c>
      <c r="G61">
        <v>124</v>
      </c>
      <c r="H61">
        <v>219</v>
      </c>
      <c r="I61" s="6">
        <f>G61/H61*100</f>
        <v>56.62100456621004</v>
      </c>
      <c r="J61">
        <v>1797</v>
      </c>
      <c r="K61" s="3">
        <f>J61/H61</f>
        <v>8.205479452054794</v>
      </c>
      <c r="L61">
        <v>8.3000000000000007</v>
      </c>
      <c r="M61">
        <v>12</v>
      </c>
      <c r="N61">
        <v>5</v>
      </c>
      <c r="O61" s="4">
        <v>139.1</v>
      </c>
      <c r="P61">
        <v>148</v>
      </c>
      <c r="Q61">
        <v>592</v>
      </c>
      <c r="R61" s="3">
        <v>4</v>
      </c>
      <c r="S61">
        <v>7</v>
      </c>
    </row>
    <row r="62" spans="1:19" x14ac:dyDescent="0.2">
      <c r="A62">
        <v>2018</v>
      </c>
      <c r="B62" t="s">
        <v>694</v>
      </c>
      <c r="C62" t="s">
        <v>674</v>
      </c>
      <c r="D62" t="s">
        <v>83</v>
      </c>
      <c r="E62" t="s">
        <v>568</v>
      </c>
      <c r="F62">
        <v>9</v>
      </c>
      <c r="G62">
        <v>79</v>
      </c>
      <c r="H62">
        <v>154</v>
      </c>
      <c r="I62" s="6">
        <f>G62/H62*100</f>
        <v>51.298701298701296</v>
      </c>
      <c r="J62">
        <v>1304</v>
      </c>
      <c r="K62" s="3">
        <f>J62/H62</f>
        <v>8.4675324675324681</v>
      </c>
      <c r="L62">
        <v>8.6</v>
      </c>
      <c r="M62">
        <v>10</v>
      </c>
      <c r="N62">
        <v>4</v>
      </c>
      <c r="O62" s="4">
        <v>138.69999999999999</v>
      </c>
      <c r="P62">
        <v>59</v>
      </c>
      <c r="Q62">
        <v>238</v>
      </c>
      <c r="R62" s="3">
        <v>4</v>
      </c>
      <c r="S62">
        <v>5</v>
      </c>
    </row>
    <row r="63" spans="1:19" x14ac:dyDescent="0.2">
      <c r="A63">
        <v>2019</v>
      </c>
      <c r="B63" t="s">
        <v>694</v>
      </c>
      <c r="C63" t="s">
        <v>674</v>
      </c>
      <c r="D63" t="s">
        <v>83</v>
      </c>
      <c r="E63" t="s">
        <v>568</v>
      </c>
      <c r="F63">
        <v>13</v>
      </c>
      <c r="G63">
        <v>183</v>
      </c>
      <c r="H63">
        <v>314</v>
      </c>
      <c r="I63" s="6">
        <f>G63/H63*100</f>
        <v>58.280254777070063</v>
      </c>
      <c r="J63">
        <v>2444</v>
      </c>
      <c r="K63" s="3">
        <f>J63/H63</f>
        <v>7.7834394904458595</v>
      </c>
      <c r="L63">
        <v>7.4</v>
      </c>
      <c r="M63">
        <v>17</v>
      </c>
      <c r="N63">
        <v>10</v>
      </c>
      <c r="O63" s="4">
        <v>135.19999999999999</v>
      </c>
      <c r="P63">
        <v>169</v>
      </c>
      <c r="Q63">
        <v>745</v>
      </c>
      <c r="R63" s="3">
        <v>4.4000000000000004</v>
      </c>
      <c r="S63">
        <v>12</v>
      </c>
    </row>
    <row r="64" spans="1:19" x14ac:dyDescent="0.2">
      <c r="A64">
        <v>2020</v>
      </c>
      <c r="B64" t="s">
        <v>667</v>
      </c>
      <c r="C64" t="s">
        <v>675</v>
      </c>
      <c r="D64" t="s">
        <v>83</v>
      </c>
      <c r="E64" t="s">
        <v>568</v>
      </c>
      <c r="F64">
        <v>10</v>
      </c>
      <c r="G64">
        <v>140</v>
      </c>
      <c r="H64">
        <v>254</v>
      </c>
      <c r="I64" s="6">
        <f>G64/H64*100</f>
        <v>55.118110236220474</v>
      </c>
      <c r="J64">
        <v>1806</v>
      </c>
      <c r="K64" s="3">
        <f>J64/H64</f>
        <v>7.1102362204724407</v>
      </c>
      <c r="L64">
        <v>7.3</v>
      </c>
      <c r="M64">
        <v>20</v>
      </c>
      <c r="N64">
        <v>8</v>
      </c>
      <c r="O64" s="4">
        <v>134.5</v>
      </c>
      <c r="P64">
        <v>115</v>
      </c>
      <c r="Q64">
        <v>229</v>
      </c>
      <c r="R64" s="3">
        <f>Q64/P64</f>
        <v>1.991304347826087</v>
      </c>
      <c r="S64">
        <v>8</v>
      </c>
    </row>
    <row r="65" spans="1:19" x14ac:dyDescent="0.2">
      <c r="A65">
        <v>2014</v>
      </c>
      <c r="B65" t="s">
        <v>843</v>
      </c>
      <c r="C65" t="s">
        <v>673</v>
      </c>
      <c r="D65" t="s">
        <v>38</v>
      </c>
      <c r="E65" t="s">
        <v>568</v>
      </c>
      <c r="F65">
        <v>12</v>
      </c>
      <c r="G65">
        <v>256</v>
      </c>
      <c r="H65">
        <v>462</v>
      </c>
      <c r="I65" s="6">
        <f>G65/H65*100</f>
        <v>55.411255411255411</v>
      </c>
      <c r="J65">
        <v>3102</v>
      </c>
      <c r="K65" s="3">
        <f>J65/H65</f>
        <v>6.7142857142857144</v>
      </c>
      <c r="L65">
        <v>6.1</v>
      </c>
      <c r="M65">
        <v>23</v>
      </c>
      <c r="N65">
        <v>17</v>
      </c>
      <c r="O65" s="4">
        <v>120.9</v>
      </c>
      <c r="P65">
        <v>77</v>
      </c>
      <c r="Q65">
        <v>58</v>
      </c>
      <c r="R65" s="3">
        <v>0.8</v>
      </c>
      <c r="S65">
        <v>3</v>
      </c>
    </row>
    <row r="66" spans="1:19" x14ac:dyDescent="0.2">
      <c r="A66">
        <v>2015</v>
      </c>
      <c r="B66" t="s">
        <v>843</v>
      </c>
      <c r="C66" t="s">
        <v>672</v>
      </c>
      <c r="D66" t="s">
        <v>38</v>
      </c>
      <c r="E66" t="s">
        <v>568</v>
      </c>
      <c r="F66">
        <v>13</v>
      </c>
      <c r="G66">
        <v>305</v>
      </c>
      <c r="H66">
        <v>485</v>
      </c>
      <c r="I66" s="6">
        <f>G66/H66*100</f>
        <v>62.886597938144327</v>
      </c>
      <c r="J66">
        <v>4332</v>
      </c>
      <c r="K66" s="3">
        <f>J66/H66</f>
        <v>8.9319587628865982</v>
      </c>
      <c r="L66">
        <v>9.1999999999999993</v>
      </c>
      <c r="M66">
        <v>25</v>
      </c>
      <c r="N66">
        <v>8</v>
      </c>
      <c r="O66" s="4">
        <v>151.6</v>
      </c>
      <c r="P66">
        <v>96</v>
      </c>
      <c r="Q66">
        <v>-9</v>
      </c>
      <c r="R66" s="3">
        <v>-0.1</v>
      </c>
      <c r="S66">
        <v>2</v>
      </c>
    </row>
    <row r="67" spans="1:19" x14ac:dyDescent="0.2">
      <c r="A67">
        <v>2016</v>
      </c>
      <c r="B67" t="s">
        <v>843</v>
      </c>
      <c r="C67" t="s">
        <v>674</v>
      </c>
      <c r="D67" t="s">
        <v>38</v>
      </c>
      <c r="E67" t="s">
        <v>568</v>
      </c>
      <c r="F67">
        <v>13</v>
      </c>
      <c r="G67">
        <v>259</v>
      </c>
      <c r="H67">
        <v>435</v>
      </c>
      <c r="I67" s="6">
        <f>G67/H67*100</f>
        <v>59.540229885057471</v>
      </c>
      <c r="J67">
        <v>3348</v>
      </c>
      <c r="K67" s="3">
        <f>J67/H67</f>
        <v>7.6965517241379313</v>
      </c>
      <c r="L67">
        <v>7.9</v>
      </c>
      <c r="M67">
        <v>32</v>
      </c>
      <c r="N67">
        <v>12</v>
      </c>
      <c r="O67" s="4">
        <v>142.9</v>
      </c>
      <c r="P67">
        <v>47</v>
      </c>
      <c r="Q67">
        <v>-29</v>
      </c>
      <c r="R67" s="3">
        <v>-0.6</v>
      </c>
      <c r="S67">
        <v>4</v>
      </c>
    </row>
    <row r="68" spans="1:19" x14ac:dyDescent="0.2">
      <c r="A68">
        <v>2017</v>
      </c>
      <c r="B68" t="s">
        <v>1006</v>
      </c>
      <c r="C68" t="s">
        <v>673</v>
      </c>
      <c r="D68" t="s">
        <v>38</v>
      </c>
      <c r="E68" t="s">
        <v>568</v>
      </c>
      <c r="F68">
        <v>12</v>
      </c>
      <c r="G68">
        <v>83</v>
      </c>
      <c r="H68">
        <v>157</v>
      </c>
      <c r="I68" s="6">
        <f>G68/H68*100</f>
        <v>52.866242038216562</v>
      </c>
      <c r="J68">
        <v>921</v>
      </c>
      <c r="K68" s="3">
        <f>J68/H68</f>
        <v>5.8662420382165603</v>
      </c>
      <c r="L68">
        <v>5.7</v>
      </c>
      <c r="M68">
        <v>3</v>
      </c>
      <c r="N68">
        <v>2</v>
      </c>
      <c r="O68" s="4">
        <v>105.9</v>
      </c>
      <c r="P68">
        <v>69</v>
      </c>
      <c r="Q68">
        <v>429</v>
      </c>
      <c r="R68" s="3">
        <v>6.2</v>
      </c>
      <c r="S68">
        <v>9</v>
      </c>
    </row>
    <row r="69" spans="1:19" x14ac:dyDescent="0.2">
      <c r="A69">
        <v>2018</v>
      </c>
      <c r="B69" t="s">
        <v>1007</v>
      </c>
      <c r="C69" t="s">
        <v>673</v>
      </c>
      <c r="D69" t="s">
        <v>38</v>
      </c>
      <c r="E69" t="s">
        <v>568</v>
      </c>
      <c r="F69">
        <v>8</v>
      </c>
      <c r="G69">
        <v>101</v>
      </c>
      <c r="H69">
        <v>198</v>
      </c>
      <c r="I69" s="6">
        <f>G69/H69*100</f>
        <v>51.010101010101003</v>
      </c>
      <c r="J69">
        <v>1378</v>
      </c>
      <c r="K69" s="3">
        <f>J69/H69</f>
        <v>6.9595959595959593</v>
      </c>
      <c r="L69">
        <v>7</v>
      </c>
      <c r="M69">
        <v>9</v>
      </c>
      <c r="N69">
        <v>4</v>
      </c>
      <c r="O69" s="4">
        <v>120.4</v>
      </c>
      <c r="P69">
        <v>58</v>
      </c>
      <c r="Q69">
        <v>71</v>
      </c>
      <c r="R69" s="3">
        <v>1.2</v>
      </c>
      <c r="S69">
        <v>1</v>
      </c>
    </row>
    <row r="70" spans="1:19" x14ac:dyDescent="0.2">
      <c r="A70">
        <v>2019</v>
      </c>
      <c r="B70" t="s">
        <v>665</v>
      </c>
      <c r="C70" t="s">
        <v>672</v>
      </c>
      <c r="D70" t="s">
        <v>38</v>
      </c>
      <c r="E70" t="s">
        <v>568</v>
      </c>
      <c r="F70">
        <v>12</v>
      </c>
      <c r="G70">
        <v>246</v>
      </c>
      <c r="H70">
        <v>429</v>
      </c>
      <c r="I70" s="6">
        <f>G70/H70*100</f>
        <v>57.342657342657347</v>
      </c>
      <c r="J70">
        <v>3279</v>
      </c>
      <c r="K70" s="3">
        <f>J70/H70</f>
        <v>7.6433566433566433</v>
      </c>
      <c r="L70">
        <v>7.6</v>
      </c>
      <c r="M70">
        <v>19</v>
      </c>
      <c r="N70">
        <v>9</v>
      </c>
      <c r="O70" s="4">
        <v>132</v>
      </c>
      <c r="P70">
        <v>75</v>
      </c>
      <c r="Q70">
        <v>-96</v>
      </c>
      <c r="R70" s="3">
        <v>-1.3</v>
      </c>
      <c r="S70">
        <v>0</v>
      </c>
    </row>
    <row r="71" spans="1:19" x14ac:dyDescent="0.2">
      <c r="A71">
        <v>2020</v>
      </c>
      <c r="B71" t="s">
        <v>665</v>
      </c>
      <c r="C71" t="s">
        <v>674</v>
      </c>
      <c r="D71" t="s">
        <v>38</v>
      </c>
      <c r="E71" t="s">
        <v>568</v>
      </c>
      <c r="F71">
        <v>9</v>
      </c>
      <c r="G71">
        <v>147</v>
      </c>
      <c r="H71">
        <v>263</v>
      </c>
      <c r="I71" s="6">
        <f>G71/H71*100</f>
        <v>55.893536121673002</v>
      </c>
      <c r="J71">
        <v>1947</v>
      </c>
      <c r="K71" s="3">
        <f>J71/H71</f>
        <v>7.4030418250950571</v>
      </c>
      <c r="L71">
        <v>6.7</v>
      </c>
      <c r="M71">
        <v>13</v>
      </c>
      <c r="N71">
        <v>10</v>
      </c>
      <c r="O71" s="4">
        <v>126.8</v>
      </c>
      <c r="P71">
        <v>36</v>
      </c>
      <c r="Q71">
        <v>-62</v>
      </c>
      <c r="R71" s="3">
        <f>Q71/P71</f>
        <v>-1.7222222222222223</v>
      </c>
      <c r="S71">
        <v>0</v>
      </c>
    </row>
    <row r="72" spans="1:19" x14ac:dyDescent="0.2">
      <c r="A72">
        <v>2014</v>
      </c>
      <c r="B72" t="s">
        <v>896</v>
      </c>
      <c r="C72" t="s">
        <v>673</v>
      </c>
      <c r="D72" t="s">
        <v>602</v>
      </c>
      <c r="E72" t="s">
        <v>568</v>
      </c>
      <c r="F72">
        <v>13</v>
      </c>
      <c r="G72">
        <v>223</v>
      </c>
      <c r="H72">
        <v>392</v>
      </c>
      <c r="I72" s="6">
        <f>G72/H72*100</f>
        <v>56.887755102040813</v>
      </c>
      <c r="J72">
        <v>2952</v>
      </c>
      <c r="K72" s="3">
        <f>J72/H72</f>
        <v>7.5306122448979593</v>
      </c>
      <c r="L72">
        <v>7.1</v>
      </c>
      <c r="M72">
        <v>23</v>
      </c>
      <c r="N72">
        <v>14</v>
      </c>
      <c r="O72" s="4">
        <v>132.4</v>
      </c>
      <c r="P72">
        <v>112</v>
      </c>
      <c r="Q72">
        <v>189</v>
      </c>
      <c r="R72" s="3">
        <v>1.7</v>
      </c>
      <c r="S72">
        <v>3</v>
      </c>
    </row>
    <row r="73" spans="1:19" x14ac:dyDescent="0.2">
      <c r="A73">
        <v>2015</v>
      </c>
      <c r="B73" t="s">
        <v>896</v>
      </c>
      <c r="C73" t="s">
        <v>672</v>
      </c>
      <c r="D73" t="s">
        <v>602</v>
      </c>
      <c r="E73" t="s">
        <v>568</v>
      </c>
      <c r="F73">
        <v>9</v>
      </c>
      <c r="G73">
        <v>127</v>
      </c>
      <c r="H73">
        <v>250</v>
      </c>
      <c r="I73" s="6">
        <f>G73/H73*100</f>
        <v>50.8</v>
      </c>
      <c r="J73">
        <v>1374</v>
      </c>
      <c r="K73" s="3">
        <f>J73/H73</f>
        <v>5.4960000000000004</v>
      </c>
      <c r="L73">
        <v>3.5</v>
      </c>
      <c r="M73">
        <v>7</v>
      </c>
      <c r="N73">
        <v>14</v>
      </c>
      <c r="O73" s="4">
        <v>95</v>
      </c>
      <c r="P73">
        <v>46</v>
      </c>
      <c r="Q73">
        <v>140</v>
      </c>
      <c r="R73" s="3">
        <v>3</v>
      </c>
      <c r="S73">
        <v>0</v>
      </c>
    </row>
    <row r="74" spans="1:19" x14ac:dyDescent="0.2">
      <c r="A74">
        <v>2016</v>
      </c>
      <c r="B74" t="s">
        <v>759</v>
      </c>
      <c r="C74" t="s">
        <v>675</v>
      </c>
      <c r="D74" t="s">
        <v>602</v>
      </c>
      <c r="E74" t="s">
        <v>568</v>
      </c>
      <c r="F74">
        <v>10</v>
      </c>
      <c r="G74">
        <v>194</v>
      </c>
      <c r="H74">
        <v>336</v>
      </c>
      <c r="I74" s="6">
        <f>G74/H74*100</f>
        <v>57.738095238095234</v>
      </c>
      <c r="J74">
        <v>1983</v>
      </c>
      <c r="K74" s="3">
        <f>J74/H74</f>
        <v>5.9017857142857144</v>
      </c>
      <c r="L74">
        <v>5.6</v>
      </c>
      <c r="M74">
        <v>10</v>
      </c>
      <c r="N74">
        <v>7</v>
      </c>
      <c r="O74" s="4">
        <v>113</v>
      </c>
      <c r="P74">
        <v>100</v>
      </c>
      <c r="Q74">
        <v>158</v>
      </c>
      <c r="R74" s="3">
        <v>1.6</v>
      </c>
      <c r="S74">
        <v>3</v>
      </c>
    </row>
    <row r="75" spans="1:19" x14ac:dyDescent="0.2">
      <c r="A75">
        <v>2017</v>
      </c>
      <c r="B75" t="s">
        <v>759</v>
      </c>
      <c r="C75" t="s">
        <v>673</v>
      </c>
      <c r="D75" t="s">
        <v>602</v>
      </c>
      <c r="E75" t="s">
        <v>568</v>
      </c>
      <c r="F75">
        <v>13</v>
      </c>
      <c r="G75">
        <v>265</v>
      </c>
      <c r="H75">
        <v>395</v>
      </c>
      <c r="I75" s="6">
        <f>G75/H75*100</f>
        <v>67.088607594936718</v>
      </c>
      <c r="J75">
        <v>4037</v>
      </c>
      <c r="K75" s="3">
        <f>J75/H75</f>
        <v>10.220253164556961</v>
      </c>
      <c r="L75">
        <v>11.1</v>
      </c>
      <c r="M75">
        <v>37</v>
      </c>
      <c r="N75">
        <v>9</v>
      </c>
      <c r="O75" s="4">
        <v>179.3</v>
      </c>
      <c r="P75">
        <v>106</v>
      </c>
      <c r="Q75">
        <v>613</v>
      </c>
      <c r="R75" s="3">
        <v>5.8</v>
      </c>
      <c r="S75">
        <v>8</v>
      </c>
    </row>
    <row r="76" spans="1:19" x14ac:dyDescent="0.2">
      <c r="A76">
        <v>2018</v>
      </c>
      <c r="B76" t="s">
        <v>759</v>
      </c>
      <c r="C76" t="s">
        <v>672</v>
      </c>
      <c r="D76" t="s">
        <v>602</v>
      </c>
      <c r="E76" t="s">
        <v>568</v>
      </c>
      <c r="F76">
        <v>10</v>
      </c>
      <c r="G76">
        <v>171</v>
      </c>
      <c r="H76">
        <v>289</v>
      </c>
      <c r="I76" s="6">
        <f>G76/H76*100</f>
        <v>59.169550173010379</v>
      </c>
      <c r="J76">
        <v>2663</v>
      </c>
      <c r="K76" s="3">
        <f>J76/H76</f>
        <v>9.2145328719723185</v>
      </c>
      <c r="L76">
        <v>10</v>
      </c>
      <c r="M76">
        <v>25</v>
      </c>
      <c r="N76">
        <v>6</v>
      </c>
      <c r="O76" s="4">
        <v>161</v>
      </c>
      <c r="P76">
        <v>79</v>
      </c>
      <c r="Q76">
        <v>307</v>
      </c>
      <c r="R76" s="3">
        <v>3.9</v>
      </c>
      <c r="S76">
        <v>9</v>
      </c>
    </row>
    <row r="77" spans="1:19" x14ac:dyDescent="0.2">
      <c r="A77">
        <v>2019</v>
      </c>
      <c r="B77" t="s">
        <v>657</v>
      </c>
      <c r="C77" t="s">
        <v>675</v>
      </c>
      <c r="D77" t="s">
        <v>602</v>
      </c>
      <c r="E77" t="s">
        <v>568</v>
      </c>
      <c r="F77">
        <v>13</v>
      </c>
      <c r="G77">
        <v>236</v>
      </c>
      <c r="H77">
        <v>398</v>
      </c>
      <c r="I77" s="6">
        <f>G77/H77*100</f>
        <v>59.2964824120603</v>
      </c>
      <c r="J77">
        <v>3653</v>
      </c>
      <c r="K77" s="3">
        <f>J77/H77</f>
        <v>9.1783919597989954</v>
      </c>
      <c r="L77">
        <v>9.8000000000000007</v>
      </c>
      <c r="M77">
        <v>29</v>
      </c>
      <c r="N77">
        <v>7</v>
      </c>
      <c r="O77" s="4">
        <v>156.9</v>
      </c>
      <c r="P77">
        <v>71</v>
      </c>
      <c r="Q77">
        <v>78</v>
      </c>
      <c r="R77" s="3">
        <v>1.1000000000000001</v>
      </c>
      <c r="S77">
        <v>4</v>
      </c>
    </row>
    <row r="78" spans="1:19" x14ac:dyDescent="0.2">
      <c r="A78">
        <v>2020</v>
      </c>
      <c r="B78" t="s">
        <v>657</v>
      </c>
      <c r="C78" t="s">
        <v>673</v>
      </c>
      <c r="D78" t="s">
        <v>602</v>
      </c>
      <c r="E78" t="s">
        <v>568</v>
      </c>
      <c r="F78">
        <v>10</v>
      </c>
      <c r="G78">
        <v>248</v>
      </c>
      <c r="H78">
        <v>413</v>
      </c>
      <c r="I78" s="6">
        <f>G78/H78*100</f>
        <v>60.048426150121074</v>
      </c>
      <c r="J78">
        <v>3570</v>
      </c>
      <c r="K78" s="3">
        <f>J78/H78</f>
        <v>8.6440677966101696</v>
      </c>
      <c r="L78">
        <v>9.8000000000000007</v>
      </c>
      <c r="M78">
        <v>32</v>
      </c>
      <c r="N78">
        <v>4</v>
      </c>
      <c r="O78" s="4">
        <v>156.30000000000001</v>
      </c>
      <c r="P78">
        <v>72</v>
      </c>
      <c r="Q78">
        <v>169</v>
      </c>
      <c r="R78" s="3">
        <f>Q78/P78</f>
        <v>2.3472222222222223</v>
      </c>
      <c r="S78">
        <v>2</v>
      </c>
    </row>
    <row r="79" spans="1:19" x14ac:dyDescent="0.2">
      <c r="L79" s="1"/>
      <c r="N79" s="1"/>
      <c r="O79" s="2"/>
      <c r="P79" s="2"/>
      <c r="Q79" s="1"/>
      <c r="R79" s="2"/>
      <c r="S79" s="2"/>
    </row>
    <row r="80" spans="1:19" x14ac:dyDescent="0.2">
      <c r="L80" s="1"/>
      <c r="N80" s="1"/>
      <c r="O80" s="2"/>
      <c r="P80" s="2"/>
      <c r="Q80" s="1"/>
      <c r="R80" s="2"/>
      <c r="S80" s="2"/>
    </row>
    <row r="81" spans="12:19" x14ac:dyDescent="0.2">
      <c r="L81" s="1"/>
      <c r="N81" s="1"/>
      <c r="O81" s="2"/>
      <c r="P81" s="2"/>
      <c r="Q81" s="1"/>
      <c r="R81" s="2"/>
      <c r="S81" s="2"/>
    </row>
    <row r="82" spans="12:19" x14ac:dyDescent="0.2">
      <c r="L82" s="1"/>
      <c r="N82" s="1"/>
      <c r="O82" s="2"/>
      <c r="P82" s="2"/>
      <c r="Q82" s="1"/>
      <c r="R82" s="2"/>
      <c r="S82" s="2"/>
    </row>
    <row r="83" spans="12:19" x14ac:dyDescent="0.2">
      <c r="L83" s="1"/>
      <c r="N83" s="1"/>
      <c r="O83" s="2"/>
      <c r="P83" s="2"/>
      <c r="Q83" s="1"/>
      <c r="R83" s="2"/>
      <c r="S83" s="2"/>
    </row>
    <row r="84" spans="12:19" x14ac:dyDescent="0.2">
      <c r="L84" s="1"/>
      <c r="N84" s="1"/>
      <c r="O84" s="2"/>
      <c r="P84" s="2"/>
      <c r="Q84" s="1"/>
      <c r="R84" s="2"/>
      <c r="S84" s="2"/>
    </row>
    <row r="85" spans="12:19" x14ac:dyDescent="0.2">
      <c r="L85" s="1"/>
      <c r="N85" s="1"/>
      <c r="O85" s="2"/>
      <c r="P85" s="2"/>
      <c r="Q85" s="1"/>
      <c r="R85" s="2"/>
      <c r="S85" s="2"/>
    </row>
    <row r="86" spans="12:19" x14ac:dyDescent="0.2">
      <c r="L86" s="1"/>
      <c r="N86" s="1"/>
      <c r="O86" s="2"/>
      <c r="P86" s="2"/>
      <c r="Q86" s="1"/>
      <c r="R86" s="2"/>
      <c r="S86" s="2"/>
    </row>
    <row r="87" spans="12:19" x14ac:dyDescent="0.2">
      <c r="L87" s="1"/>
      <c r="N87" s="1"/>
      <c r="O87" s="2"/>
      <c r="P87" s="2"/>
      <c r="Q87" s="1"/>
      <c r="R87" s="2"/>
      <c r="S87" s="2"/>
    </row>
    <row r="88" spans="12:19" x14ac:dyDescent="0.2">
      <c r="L88" s="1"/>
      <c r="N88" s="1"/>
      <c r="O88" s="2"/>
      <c r="P88" s="2"/>
      <c r="Q88" s="1"/>
      <c r="R88" s="2"/>
      <c r="S88" s="2"/>
    </row>
    <row r="89" spans="12:19" x14ac:dyDescent="0.2">
      <c r="L89" s="1"/>
      <c r="N89" s="1"/>
      <c r="O89" s="2"/>
      <c r="P89" s="2"/>
      <c r="Q89" s="1"/>
      <c r="R89" s="2"/>
      <c r="S89" s="2"/>
    </row>
    <row r="90" spans="12:19" x14ac:dyDescent="0.2">
      <c r="L90" s="1"/>
      <c r="N90" s="1"/>
      <c r="O90" s="2"/>
      <c r="P90" s="2"/>
      <c r="Q90" s="1"/>
      <c r="R90" s="2"/>
      <c r="S90" s="2"/>
    </row>
    <row r="91" spans="12:19" x14ac:dyDescent="0.2">
      <c r="L91" s="1"/>
      <c r="N91" s="1"/>
      <c r="O91" s="2"/>
      <c r="P91" s="2"/>
      <c r="Q91" s="1"/>
      <c r="R91" s="2"/>
      <c r="S91" s="2"/>
    </row>
    <row r="92" spans="12:19" x14ac:dyDescent="0.2">
      <c r="L92" s="1"/>
      <c r="N92" s="1"/>
      <c r="O92" s="2"/>
      <c r="P92" s="2"/>
      <c r="Q92" s="1"/>
      <c r="R92" s="2"/>
      <c r="S92" s="2"/>
    </row>
    <row r="93" spans="12:19" x14ac:dyDescent="0.2">
      <c r="L93" s="1"/>
      <c r="N93" s="1"/>
      <c r="O93" s="2"/>
      <c r="P93" s="2"/>
      <c r="Q93" s="1"/>
      <c r="R93" s="2"/>
      <c r="S93" s="2"/>
    </row>
    <row r="94" spans="12:19" x14ac:dyDescent="0.2">
      <c r="L94" s="1"/>
      <c r="N94" s="1"/>
      <c r="O94" s="2"/>
      <c r="P94" s="2"/>
      <c r="Q94" s="1"/>
      <c r="R94" s="2"/>
      <c r="S94" s="2"/>
    </row>
    <row r="95" spans="12:19" x14ac:dyDescent="0.2">
      <c r="L95" s="1"/>
      <c r="N95" s="1"/>
      <c r="O95" s="2"/>
      <c r="P95" s="2"/>
      <c r="Q95" s="1"/>
      <c r="R95" s="2"/>
      <c r="S95" s="2"/>
    </row>
    <row r="96" spans="12:19" x14ac:dyDescent="0.2">
      <c r="L96" s="1"/>
      <c r="N96" s="1"/>
      <c r="O96" s="2"/>
      <c r="P96" s="2"/>
      <c r="Q96" s="1"/>
      <c r="R96" s="2"/>
      <c r="S96" s="2"/>
    </row>
    <row r="97" spans="12:19" x14ac:dyDescent="0.2">
      <c r="L97" s="1"/>
      <c r="N97" s="1"/>
      <c r="O97" s="2"/>
      <c r="P97" s="2"/>
      <c r="Q97" s="1"/>
      <c r="R97" s="2"/>
      <c r="S97" s="2"/>
    </row>
    <row r="98" spans="12:19" x14ac:dyDescent="0.2">
      <c r="L98" s="1"/>
      <c r="N98" s="1"/>
      <c r="O98" s="2"/>
      <c r="P98" s="2"/>
      <c r="Q98" s="1"/>
      <c r="R98" s="2"/>
      <c r="S98" s="2"/>
    </row>
    <row r="99" spans="12:19" x14ac:dyDescent="0.2">
      <c r="L99" s="1"/>
      <c r="N99" s="1"/>
      <c r="O99" s="2"/>
      <c r="P99" s="2"/>
      <c r="Q99" s="1"/>
      <c r="R99" s="2"/>
      <c r="S99" s="2"/>
    </row>
    <row r="100" spans="12:19" x14ac:dyDescent="0.2">
      <c r="L100" s="1"/>
      <c r="N100" s="1"/>
      <c r="O100" s="2"/>
      <c r="P100" s="2"/>
      <c r="Q100" s="1"/>
      <c r="R100" s="2"/>
      <c r="S100" s="2"/>
    </row>
    <row r="101" spans="12:19" x14ac:dyDescent="0.2">
      <c r="L101" s="1"/>
      <c r="N101" s="1"/>
      <c r="O101" s="2"/>
      <c r="P101" s="2"/>
      <c r="Q101" s="1"/>
      <c r="R101" s="2"/>
      <c r="S101" s="2"/>
    </row>
    <row r="102" spans="12:19" x14ac:dyDescent="0.2">
      <c r="L102" s="1"/>
      <c r="N102" s="1"/>
      <c r="O102" s="2"/>
      <c r="P102" s="2"/>
      <c r="Q102" s="1"/>
      <c r="R102" s="2"/>
      <c r="S102" s="2"/>
    </row>
    <row r="103" spans="12:19" x14ac:dyDescent="0.2">
      <c r="L103" s="1"/>
      <c r="N103" s="1"/>
      <c r="O103" s="2"/>
      <c r="P103" s="2"/>
      <c r="Q103" s="1"/>
      <c r="R103" s="2"/>
      <c r="S103" s="2"/>
    </row>
    <row r="104" spans="12:19" x14ac:dyDescent="0.2">
      <c r="L104" s="1"/>
      <c r="N104" s="1"/>
      <c r="O104" s="2"/>
      <c r="P104" s="2"/>
      <c r="Q104" s="1"/>
      <c r="R104" s="2"/>
      <c r="S104" s="2"/>
    </row>
    <row r="105" spans="12:19" x14ac:dyDescent="0.2">
      <c r="L105" s="1"/>
      <c r="N105" s="1"/>
      <c r="O105" s="2"/>
      <c r="P105" s="2"/>
      <c r="Q105" s="1"/>
      <c r="R105" s="2"/>
      <c r="S105" s="2"/>
    </row>
    <row r="106" spans="12:19" x14ac:dyDescent="0.2">
      <c r="L106" s="1"/>
      <c r="N106" s="1"/>
      <c r="O106" s="2"/>
      <c r="P106" s="2"/>
      <c r="Q106" s="1"/>
      <c r="R106" s="2"/>
      <c r="S106" s="2"/>
    </row>
    <row r="107" spans="12:19" x14ac:dyDescent="0.2">
      <c r="L107" s="1"/>
      <c r="N107" s="1"/>
      <c r="O107" s="2"/>
      <c r="P107" s="2"/>
      <c r="Q107" s="1"/>
      <c r="R107" s="2"/>
      <c r="S107" s="2"/>
    </row>
    <row r="108" spans="12:19" x14ac:dyDescent="0.2">
      <c r="L108" s="1"/>
      <c r="N108" s="1"/>
      <c r="O108" s="2"/>
      <c r="P108" s="2"/>
      <c r="Q108" s="1"/>
      <c r="R108" s="2"/>
      <c r="S108" s="2"/>
    </row>
    <row r="109" spans="12:19" x14ac:dyDescent="0.2">
      <c r="L109" s="1"/>
      <c r="N109" s="1"/>
      <c r="O109" s="2"/>
      <c r="P109" s="2"/>
      <c r="Q109" s="1"/>
      <c r="R109" s="2"/>
      <c r="S109" s="2"/>
    </row>
    <row r="110" spans="12:19" x14ac:dyDescent="0.2">
      <c r="L110" s="1"/>
      <c r="N110" s="1"/>
      <c r="O110" s="2"/>
      <c r="P110" s="2"/>
      <c r="Q110" s="1"/>
      <c r="R110" s="2"/>
      <c r="S110" s="2"/>
    </row>
    <row r="111" spans="12:19" x14ac:dyDescent="0.2">
      <c r="L111" s="1"/>
      <c r="N111" s="1"/>
      <c r="O111" s="2"/>
      <c r="P111" s="2"/>
      <c r="Q111" s="1"/>
      <c r="R111" s="2"/>
      <c r="S111" s="2"/>
    </row>
    <row r="112" spans="12:19" x14ac:dyDescent="0.2">
      <c r="L112" s="1"/>
      <c r="N112" s="1"/>
      <c r="O112" s="2"/>
      <c r="P112" s="2"/>
      <c r="Q112" s="1"/>
      <c r="R112" s="2"/>
      <c r="S112" s="2"/>
    </row>
    <row r="113" spans="12:19" x14ac:dyDescent="0.2">
      <c r="L113" s="1"/>
      <c r="N113" s="1"/>
      <c r="O113" s="2"/>
      <c r="P113" s="2"/>
      <c r="Q113" s="1"/>
      <c r="R113" s="2"/>
      <c r="S113" s="2"/>
    </row>
    <row r="114" spans="12:19" x14ac:dyDescent="0.2">
      <c r="L114" s="1"/>
      <c r="N114" s="1"/>
      <c r="O114" s="2"/>
      <c r="P114" s="2"/>
      <c r="Q114" s="1"/>
      <c r="R114" s="2"/>
      <c r="S114" s="2"/>
    </row>
    <row r="115" spans="12:19" x14ac:dyDescent="0.2">
      <c r="L115" s="1"/>
      <c r="N115" s="1"/>
      <c r="O115" s="2"/>
      <c r="P115" s="2"/>
      <c r="Q115" s="1"/>
      <c r="R115" s="2"/>
      <c r="S115" s="2"/>
    </row>
    <row r="116" spans="12:19" x14ac:dyDescent="0.2">
      <c r="L116" s="1"/>
      <c r="N116" s="1"/>
      <c r="O116" s="2"/>
      <c r="P116" s="2"/>
      <c r="Q116" s="1"/>
      <c r="R116" s="2"/>
      <c r="S116" s="2"/>
    </row>
    <row r="117" spans="12:19" x14ac:dyDescent="0.2">
      <c r="L117" s="1"/>
      <c r="N117" s="1"/>
      <c r="O117" s="2"/>
      <c r="P117" s="2"/>
      <c r="Q117" s="1"/>
      <c r="R117" s="2"/>
      <c r="S117" s="2"/>
    </row>
    <row r="118" spans="12:19" x14ac:dyDescent="0.2">
      <c r="L118" s="1"/>
      <c r="N118" s="1"/>
      <c r="O118" s="2"/>
      <c r="P118" s="2"/>
      <c r="Q118" s="1"/>
      <c r="R118" s="2"/>
      <c r="S118" s="2"/>
    </row>
    <row r="119" spans="12:19" x14ac:dyDescent="0.2">
      <c r="L119" s="1"/>
      <c r="N119" s="1"/>
      <c r="O119" s="2"/>
      <c r="P119" s="2"/>
      <c r="Q119" s="1"/>
      <c r="R119" s="2"/>
      <c r="S119" s="2"/>
    </row>
    <row r="120" spans="12:19" x14ac:dyDescent="0.2">
      <c r="L120" s="1"/>
      <c r="N120" s="1"/>
      <c r="O120" s="2"/>
      <c r="P120" s="2"/>
      <c r="Q120" s="1"/>
      <c r="R120" s="2"/>
      <c r="S120" s="2"/>
    </row>
    <row r="121" spans="12:19" x14ac:dyDescent="0.2">
      <c r="L121" s="1"/>
      <c r="N121" s="1"/>
      <c r="O121" s="2"/>
      <c r="P121" s="2"/>
      <c r="Q121" s="1"/>
      <c r="R121" s="2"/>
      <c r="S121" s="2"/>
    </row>
    <row r="122" spans="12:19" x14ac:dyDescent="0.2">
      <c r="L122" s="1"/>
      <c r="N122" s="1"/>
      <c r="O122" s="2"/>
      <c r="P122" s="2"/>
      <c r="Q122" s="1"/>
      <c r="R122" s="2"/>
      <c r="S122" s="2"/>
    </row>
    <row r="123" spans="12:19" x14ac:dyDescent="0.2">
      <c r="L123" s="1"/>
      <c r="N123" s="1"/>
      <c r="O123" s="2"/>
      <c r="P123" s="2"/>
      <c r="Q123" s="1"/>
      <c r="R123" s="2"/>
      <c r="S123" s="2"/>
    </row>
    <row r="124" spans="12:19" x14ac:dyDescent="0.2">
      <c r="L124" s="1"/>
      <c r="N124" s="1"/>
      <c r="O124" s="2"/>
      <c r="P124" s="2"/>
      <c r="Q124" s="1"/>
      <c r="R124" s="2"/>
      <c r="S124" s="2"/>
    </row>
    <row r="125" spans="12:19" x14ac:dyDescent="0.2">
      <c r="L125" s="1"/>
      <c r="N125" s="1"/>
      <c r="O125" s="2"/>
      <c r="P125" s="2"/>
      <c r="Q125" s="1"/>
      <c r="R125" s="2"/>
      <c r="S125" s="2"/>
    </row>
    <row r="126" spans="12:19" x14ac:dyDescent="0.2">
      <c r="L126" s="1"/>
      <c r="N126" s="1"/>
      <c r="O126" s="2"/>
      <c r="P126" s="2"/>
      <c r="Q126" s="1"/>
      <c r="R126" s="2"/>
      <c r="S126" s="2"/>
    </row>
    <row r="127" spans="12:19" x14ac:dyDescent="0.2">
      <c r="L127" s="1"/>
      <c r="N127" s="1"/>
      <c r="O127" s="2"/>
      <c r="P127" s="2"/>
      <c r="Q127" s="1"/>
      <c r="R127" s="2"/>
      <c r="S127" s="2"/>
    </row>
    <row r="128" spans="12:19" x14ac:dyDescent="0.2">
      <c r="L128" s="1"/>
      <c r="N128" s="1"/>
      <c r="O128" s="2"/>
      <c r="P128" s="2"/>
      <c r="Q128" s="1"/>
      <c r="R128" s="2"/>
      <c r="S128" s="2"/>
    </row>
    <row r="129" spans="12:19" x14ac:dyDescent="0.2">
      <c r="L129" s="1"/>
      <c r="N129" s="1"/>
      <c r="O129" s="2"/>
      <c r="P129" s="2"/>
      <c r="Q129" s="1"/>
      <c r="R129" s="2"/>
      <c r="S129" s="2"/>
    </row>
    <row r="130" spans="12:19" x14ac:dyDescent="0.2">
      <c r="L130" s="1"/>
      <c r="N130" s="1"/>
      <c r="O130" s="2"/>
      <c r="P130" s="2"/>
      <c r="Q130" s="1"/>
      <c r="R130" s="2"/>
      <c r="S130" s="2"/>
    </row>
    <row r="131" spans="12:19" x14ac:dyDescent="0.2">
      <c r="L131" s="1"/>
      <c r="N131" s="1"/>
      <c r="O131" s="2"/>
      <c r="P131" s="2"/>
      <c r="Q131" s="1"/>
      <c r="R131" s="2"/>
      <c r="S131" s="2"/>
    </row>
    <row r="132" spans="12:19" x14ac:dyDescent="0.2">
      <c r="L132" s="1"/>
      <c r="N132" s="1"/>
      <c r="O132" s="2"/>
      <c r="P132" s="2"/>
      <c r="Q132" s="1"/>
      <c r="R132" s="2"/>
      <c r="S132" s="2"/>
    </row>
    <row r="133" spans="12:19" x14ac:dyDescent="0.2">
      <c r="L133" s="1"/>
      <c r="N133" s="1"/>
      <c r="O133" s="2"/>
      <c r="P133" s="2"/>
      <c r="Q133" s="1"/>
      <c r="R133" s="2"/>
      <c r="S133" s="2"/>
    </row>
    <row r="134" spans="12:19" x14ac:dyDescent="0.2">
      <c r="L134" s="1"/>
      <c r="N134" s="1"/>
      <c r="O134" s="2"/>
      <c r="P134" s="2"/>
      <c r="Q134" s="1"/>
      <c r="R134" s="2"/>
      <c r="S134" s="2"/>
    </row>
    <row r="135" spans="12:19" x14ac:dyDescent="0.2">
      <c r="L135" s="1"/>
      <c r="N135" s="1"/>
      <c r="O135" s="2"/>
      <c r="P135" s="2"/>
      <c r="Q135" s="1"/>
      <c r="R135" s="2"/>
      <c r="S135" s="2"/>
    </row>
    <row r="136" spans="12:19" x14ac:dyDescent="0.2">
      <c r="L136" s="1"/>
      <c r="N136" s="1"/>
      <c r="O136" s="2"/>
      <c r="P136" s="2"/>
      <c r="Q136" s="1"/>
      <c r="R136" s="2"/>
      <c r="S136" s="2"/>
    </row>
    <row r="137" spans="12:19" x14ac:dyDescent="0.2">
      <c r="L137" s="1"/>
      <c r="N137" s="1"/>
      <c r="O137" s="2"/>
      <c r="P137" s="2"/>
      <c r="Q137" s="1"/>
      <c r="R137" s="2"/>
      <c r="S137" s="2"/>
    </row>
    <row r="138" spans="12:19" x14ac:dyDescent="0.2">
      <c r="L138" s="1"/>
      <c r="N138" s="1"/>
      <c r="O138" s="2"/>
      <c r="P138" s="2"/>
      <c r="Q138" s="1"/>
      <c r="R138" s="2"/>
      <c r="S138" s="2"/>
    </row>
    <row r="139" spans="12:19" x14ac:dyDescent="0.2">
      <c r="L139" s="1"/>
      <c r="N139" s="1"/>
      <c r="O139" s="2"/>
      <c r="P139" s="2"/>
      <c r="Q139" s="1"/>
      <c r="R139" s="2"/>
      <c r="S139" s="2"/>
    </row>
    <row r="140" spans="12:19" x14ac:dyDescent="0.2">
      <c r="L140" s="1"/>
      <c r="N140" s="1"/>
      <c r="O140" s="2"/>
      <c r="P140" s="2"/>
      <c r="Q140" s="1"/>
      <c r="R140" s="2"/>
      <c r="S140" s="2"/>
    </row>
    <row r="141" spans="12:19" x14ac:dyDescent="0.2">
      <c r="L141" s="1"/>
      <c r="N141" s="1"/>
      <c r="O141" s="2"/>
      <c r="P141" s="2"/>
      <c r="Q141" s="1"/>
      <c r="R141" s="2"/>
      <c r="S141" s="2"/>
    </row>
    <row r="142" spans="12:19" x14ac:dyDescent="0.2">
      <c r="L142" s="1"/>
      <c r="N142" s="1"/>
      <c r="O142" s="2"/>
      <c r="P142" s="2"/>
      <c r="Q142" s="1"/>
      <c r="R142" s="2"/>
      <c r="S142" s="2"/>
    </row>
    <row r="143" spans="12:19" x14ac:dyDescent="0.2">
      <c r="L143" s="1"/>
      <c r="N143" s="1"/>
      <c r="O143" s="2"/>
      <c r="P143" s="2"/>
      <c r="Q143" s="1"/>
      <c r="R143" s="2"/>
      <c r="S143" s="2"/>
    </row>
    <row r="144" spans="12:19" x14ac:dyDescent="0.2">
      <c r="L144" s="1"/>
      <c r="N144" s="1"/>
      <c r="O144" s="2"/>
      <c r="P144" s="2"/>
      <c r="Q144" s="1"/>
      <c r="R144" s="2"/>
      <c r="S144" s="2"/>
    </row>
    <row r="145" spans="12:19" x14ac:dyDescent="0.2">
      <c r="L145" s="1"/>
      <c r="N145" s="1"/>
      <c r="O145" s="2"/>
      <c r="P145" s="2"/>
      <c r="Q145" s="1"/>
      <c r="R145" s="2"/>
      <c r="S145" s="2"/>
    </row>
    <row r="146" spans="12:19" x14ac:dyDescent="0.2">
      <c r="L146" s="1"/>
      <c r="N146" s="1"/>
      <c r="O146" s="2"/>
      <c r="P146" s="2"/>
      <c r="Q146" s="1"/>
      <c r="R146" s="2"/>
      <c r="S146" s="2"/>
    </row>
    <row r="147" spans="12:19" x14ac:dyDescent="0.2">
      <c r="L147" s="1"/>
      <c r="N147" s="1"/>
      <c r="O147" s="2"/>
      <c r="P147" s="2"/>
      <c r="Q147" s="1"/>
      <c r="R147" s="2"/>
      <c r="S147" s="2"/>
    </row>
    <row r="148" spans="12:19" x14ac:dyDescent="0.2">
      <c r="L148" s="1"/>
      <c r="N148" s="1"/>
      <c r="O148" s="2"/>
      <c r="P148" s="2"/>
      <c r="Q148" s="1"/>
      <c r="R148" s="2"/>
      <c r="S148" s="2"/>
    </row>
    <row r="149" spans="12:19" x14ac:dyDescent="0.2">
      <c r="L149" s="1"/>
      <c r="N149" s="1"/>
      <c r="O149" s="2"/>
      <c r="P149" s="2"/>
      <c r="Q149" s="1"/>
      <c r="R149" s="2"/>
      <c r="S149" s="2"/>
    </row>
    <row r="150" spans="12:19" x14ac:dyDescent="0.2">
      <c r="L150" s="1"/>
      <c r="N150" s="1"/>
      <c r="O150" s="2"/>
      <c r="P150" s="2"/>
      <c r="Q150" s="1"/>
      <c r="R150" s="2"/>
      <c r="S150" s="2"/>
    </row>
    <row r="151" spans="12:19" x14ac:dyDescent="0.2">
      <c r="L151" s="1"/>
      <c r="N151" s="1"/>
      <c r="O151" s="2"/>
      <c r="P151" s="2"/>
      <c r="Q151" s="1"/>
      <c r="R151" s="2"/>
      <c r="S151" s="2"/>
    </row>
    <row r="152" spans="12:19" x14ac:dyDescent="0.2">
      <c r="L152" s="1"/>
      <c r="N152" s="1"/>
      <c r="O152" s="2"/>
      <c r="P152" s="2"/>
      <c r="Q152" s="1"/>
      <c r="R152" s="2"/>
      <c r="S152" s="2"/>
    </row>
    <row r="153" spans="12:19" x14ac:dyDescent="0.2">
      <c r="L153" s="1"/>
      <c r="N153" s="1"/>
      <c r="O153" s="2"/>
      <c r="P153" s="2"/>
      <c r="Q153" s="1"/>
      <c r="R153" s="2"/>
      <c r="S153" s="2"/>
    </row>
    <row r="154" spans="12:19" x14ac:dyDescent="0.2">
      <c r="L154" s="1"/>
      <c r="N154" s="1"/>
      <c r="O154" s="2"/>
      <c r="P154" s="2"/>
      <c r="Q154" s="1"/>
      <c r="R154" s="2"/>
      <c r="S154" s="2"/>
    </row>
    <row r="155" spans="12:19" x14ac:dyDescent="0.2">
      <c r="L155" s="1"/>
      <c r="N155" s="1"/>
      <c r="O155" s="2"/>
      <c r="P155" s="2"/>
      <c r="Q155" s="1"/>
      <c r="R155" s="2"/>
      <c r="S155" s="2"/>
    </row>
    <row r="156" spans="12:19" x14ac:dyDescent="0.2">
      <c r="L156" s="1"/>
      <c r="N156" s="1"/>
      <c r="O156" s="2"/>
      <c r="P156" s="2"/>
      <c r="Q156" s="1"/>
      <c r="R156" s="2"/>
      <c r="S156" s="2"/>
    </row>
    <row r="157" spans="12:19" x14ac:dyDescent="0.2">
      <c r="L157" s="1"/>
      <c r="N157" s="1"/>
      <c r="O157" s="2"/>
      <c r="P157" s="2"/>
      <c r="Q157" s="1"/>
      <c r="R157" s="2"/>
      <c r="S157" s="2"/>
    </row>
    <row r="158" spans="12:19" x14ac:dyDescent="0.2">
      <c r="L158" s="1"/>
      <c r="N158" s="1"/>
      <c r="O158" s="2"/>
      <c r="P158" s="2"/>
      <c r="Q158" s="1"/>
      <c r="R158" s="2"/>
      <c r="S158" s="2"/>
    </row>
    <row r="159" spans="12:19" x14ac:dyDescent="0.2">
      <c r="L159" s="1"/>
      <c r="N159" s="1"/>
      <c r="O159" s="2"/>
      <c r="P159" s="2"/>
      <c r="Q159" s="1"/>
      <c r="R159" s="2"/>
      <c r="S159" s="2"/>
    </row>
    <row r="160" spans="12:19" x14ac:dyDescent="0.2">
      <c r="L160" s="1"/>
      <c r="N160" s="1"/>
      <c r="O160" s="2"/>
      <c r="P160" s="2"/>
      <c r="Q160" s="1"/>
      <c r="R160" s="2"/>
      <c r="S160" s="2"/>
    </row>
    <row r="161" spans="12:19" x14ac:dyDescent="0.2">
      <c r="L161" s="1"/>
      <c r="N161" s="1"/>
      <c r="O161" s="2"/>
      <c r="P161" s="2"/>
      <c r="Q161" s="1"/>
      <c r="R161" s="2"/>
      <c r="S161" s="2"/>
    </row>
    <row r="162" spans="12:19" x14ac:dyDescent="0.2">
      <c r="L162" s="1"/>
      <c r="N162" s="1"/>
      <c r="O162" s="2"/>
      <c r="P162" s="2"/>
      <c r="Q162" s="1"/>
      <c r="R162" s="2"/>
      <c r="S162" s="2"/>
    </row>
    <row r="163" spans="12:19" x14ac:dyDescent="0.2">
      <c r="L163" s="1"/>
      <c r="N163" s="1"/>
      <c r="O163" s="2"/>
      <c r="P163" s="2"/>
      <c r="Q163" s="1"/>
      <c r="R163" s="2"/>
      <c r="S163" s="2"/>
    </row>
    <row r="164" spans="12:19" x14ac:dyDescent="0.2">
      <c r="L164" s="1"/>
      <c r="N164" s="1"/>
      <c r="O164" s="2"/>
      <c r="P164" s="2"/>
      <c r="Q164" s="1"/>
      <c r="R164" s="2"/>
      <c r="S164" s="2"/>
    </row>
    <row r="165" spans="12:19" x14ac:dyDescent="0.2">
      <c r="L165" s="1"/>
      <c r="N165" s="1"/>
      <c r="O165" s="2"/>
      <c r="P165" s="2"/>
      <c r="Q165" s="1"/>
      <c r="R165" s="2"/>
      <c r="S165" s="2"/>
    </row>
    <row r="166" spans="12:19" x14ac:dyDescent="0.2">
      <c r="L166" s="1"/>
      <c r="N166" s="1"/>
      <c r="O166" s="2"/>
      <c r="P166" s="2"/>
      <c r="Q166" s="1"/>
      <c r="R166" s="2"/>
      <c r="S166" s="2"/>
    </row>
    <row r="167" spans="12:19" x14ac:dyDescent="0.2">
      <c r="L167" s="1"/>
      <c r="N167" s="1"/>
      <c r="O167" s="2"/>
      <c r="P167" s="2"/>
      <c r="Q167" s="1"/>
      <c r="R167" s="2"/>
      <c r="S167" s="2"/>
    </row>
    <row r="168" spans="12:19" x14ac:dyDescent="0.2">
      <c r="L168" s="1"/>
      <c r="N168" s="1"/>
      <c r="O168" s="2"/>
      <c r="P168" s="2"/>
      <c r="Q168" s="1"/>
      <c r="R168" s="2"/>
      <c r="S168" s="2"/>
    </row>
    <row r="169" spans="12:19" x14ac:dyDescent="0.2">
      <c r="L169" s="1"/>
      <c r="N169" s="1"/>
      <c r="O169" s="2"/>
      <c r="P169" s="2"/>
      <c r="Q169" s="1"/>
      <c r="R169" s="2"/>
      <c r="S169" s="2"/>
    </row>
    <row r="170" spans="12:19" x14ac:dyDescent="0.2">
      <c r="L170" s="1"/>
      <c r="N170" s="1"/>
      <c r="O170" s="2"/>
      <c r="P170" s="2"/>
      <c r="Q170" s="1"/>
      <c r="R170" s="2"/>
      <c r="S170" s="2"/>
    </row>
    <row r="171" spans="12:19" x14ac:dyDescent="0.2">
      <c r="L171" s="1"/>
      <c r="N171" s="1"/>
      <c r="O171" s="2"/>
      <c r="P171" s="2"/>
      <c r="Q171" s="1"/>
      <c r="R171" s="2"/>
      <c r="S171" s="2"/>
    </row>
    <row r="172" spans="12:19" x14ac:dyDescent="0.2">
      <c r="L172" s="1"/>
      <c r="N172" s="1"/>
      <c r="O172" s="2"/>
      <c r="P172" s="2"/>
      <c r="Q172" s="1"/>
      <c r="R172" s="2"/>
      <c r="S172" s="2"/>
    </row>
    <row r="173" spans="12:19" x14ac:dyDescent="0.2">
      <c r="L173" s="1"/>
      <c r="N173" s="1"/>
      <c r="O173" s="2"/>
      <c r="P173" s="2"/>
      <c r="Q173" s="1"/>
      <c r="R173" s="2"/>
      <c r="S173" s="2"/>
    </row>
    <row r="174" spans="12:19" x14ac:dyDescent="0.2">
      <c r="L174" s="1"/>
      <c r="N174" s="1"/>
      <c r="O174" s="2"/>
      <c r="P174" s="2"/>
      <c r="Q174" s="1"/>
      <c r="R174" s="2"/>
      <c r="S174" s="2"/>
    </row>
    <row r="175" spans="12:19" x14ac:dyDescent="0.2">
      <c r="L175" s="1"/>
      <c r="N175" s="1"/>
      <c r="O175" s="2"/>
      <c r="P175" s="2"/>
      <c r="Q175" s="1"/>
      <c r="R175" s="2"/>
      <c r="S175" s="2"/>
    </row>
    <row r="176" spans="12:19" x14ac:dyDescent="0.2">
      <c r="L176" s="1"/>
      <c r="N176" s="1"/>
      <c r="O176" s="2"/>
      <c r="P176" s="2"/>
      <c r="Q176" s="1"/>
      <c r="R176" s="2"/>
      <c r="S176" s="2"/>
    </row>
    <row r="177" spans="12:19" x14ac:dyDescent="0.2">
      <c r="L177" s="1"/>
      <c r="N177" s="1"/>
      <c r="O177" s="2"/>
      <c r="P177" s="2"/>
      <c r="Q177" s="1"/>
      <c r="R177" s="2"/>
      <c r="S177" s="2"/>
    </row>
    <row r="178" spans="12:19" x14ac:dyDescent="0.2">
      <c r="L178" s="1"/>
      <c r="N178" s="1"/>
      <c r="O178" s="2"/>
      <c r="P178" s="2"/>
      <c r="Q178" s="1"/>
      <c r="R178" s="2"/>
      <c r="S178" s="2"/>
    </row>
    <row r="179" spans="12:19" x14ac:dyDescent="0.2">
      <c r="L179" s="1"/>
      <c r="N179" s="1"/>
      <c r="O179" s="2"/>
      <c r="P179" s="2"/>
      <c r="Q179" s="1"/>
      <c r="R179" s="2"/>
      <c r="S179" s="2"/>
    </row>
    <row r="180" spans="12:19" x14ac:dyDescent="0.2">
      <c r="L180" s="1"/>
      <c r="N180" s="1"/>
      <c r="O180" s="2"/>
      <c r="P180" s="2"/>
      <c r="Q180" s="1"/>
      <c r="R180" s="2"/>
      <c r="S180" s="2"/>
    </row>
    <row r="181" spans="12:19" x14ac:dyDescent="0.2">
      <c r="L181" s="1"/>
      <c r="N181" s="1"/>
      <c r="O181" s="2"/>
      <c r="P181" s="2"/>
      <c r="Q181" s="1"/>
      <c r="R181" s="2"/>
      <c r="S181" s="2"/>
    </row>
    <row r="182" spans="12:19" x14ac:dyDescent="0.2">
      <c r="L182" s="1"/>
      <c r="N182" s="1"/>
      <c r="O182" s="2"/>
      <c r="P182" s="2"/>
      <c r="Q182" s="1"/>
      <c r="R182" s="2"/>
      <c r="S182" s="2"/>
    </row>
    <row r="183" spans="12:19" x14ac:dyDescent="0.2">
      <c r="L183" s="1"/>
      <c r="N183" s="1"/>
      <c r="O183" s="2"/>
      <c r="P183" s="2"/>
      <c r="Q183" s="1"/>
      <c r="R183" s="2"/>
      <c r="S183" s="2"/>
    </row>
    <row r="184" spans="12:19" x14ac:dyDescent="0.2">
      <c r="L184" s="1"/>
      <c r="N184" s="1"/>
      <c r="O184" s="2"/>
      <c r="P184" s="2"/>
      <c r="Q184" s="1"/>
      <c r="R184" s="2"/>
      <c r="S184" s="2"/>
    </row>
    <row r="185" spans="12:19" x14ac:dyDescent="0.2">
      <c r="L185" s="1"/>
      <c r="N185" s="1"/>
      <c r="O185" s="2"/>
      <c r="P185" s="2"/>
      <c r="Q185" s="1"/>
      <c r="R185" s="2"/>
      <c r="S185" s="2"/>
    </row>
    <row r="186" spans="12:19" x14ac:dyDescent="0.2">
      <c r="L186" s="1"/>
      <c r="N186" s="1"/>
      <c r="O186" s="2"/>
      <c r="P186" s="2"/>
      <c r="Q186" s="1"/>
      <c r="R186" s="2"/>
      <c r="S186" s="2"/>
    </row>
    <row r="187" spans="12:19" x14ac:dyDescent="0.2">
      <c r="L187" s="1"/>
      <c r="N187" s="1"/>
      <c r="O187" s="2"/>
      <c r="P187" s="2"/>
      <c r="Q187" s="1"/>
      <c r="R187" s="2"/>
      <c r="S187" s="2"/>
    </row>
    <row r="188" spans="12:19" x14ac:dyDescent="0.2">
      <c r="L188" s="1"/>
      <c r="N188" s="1"/>
      <c r="O188" s="2"/>
      <c r="P188" s="2"/>
      <c r="Q188" s="1"/>
      <c r="R188" s="2"/>
      <c r="S188" s="2"/>
    </row>
    <row r="189" spans="12:19" x14ac:dyDescent="0.2">
      <c r="L189" s="1"/>
      <c r="N189" s="1"/>
      <c r="O189" s="2"/>
      <c r="P189" s="2"/>
      <c r="Q189" s="1"/>
      <c r="R189" s="2"/>
      <c r="S189" s="2"/>
    </row>
    <row r="190" spans="12:19" x14ac:dyDescent="0.2">
      <c r="L190" s="1"/>
      <c r="N190" s="1"/>
      <c r="O190" s="2"/>
      <c r="P190" s="2"/>
      <c r="Q190" s="1"/>
      <c r="R190" s="2"/>
      <c r="S190" s="2"/>
    </row>
    <row r="191" spans="12:19" x14ac:dyDescent="0.2">
      <c r="L191" s="1"/>
      <c r="N191" s="1"/>
      <c r="O191" s="2"/>
      <c r="P191" s="2"/>
      <c r="Q191" s="1"/>
      <c r="R191" s="2"/>
      <c r="S191" s="2"/>
    </row>
    <row r="192" spans="12:19" x14ac:dyDescent="0.2">
      <c r="L192" s="1"/>
      <c r="N192" s="1"/>
      <c r="O192" s="2"/>
      <c r="P192" s="2"/>
      <c r="Q192" s="1"/>
      <c r="R192" s="2"/>
      <c r="S192" s="2"/>
    </row>
    <row r="193" spans="12:19" x14ac:dyDescent="0.2">
      <c r="L193" s="1"/>
      <c r="N193" s="1"/>
      <c r="O193" s="2"/>
      <c r="P193" s="2"/>
      <c r="Q193" s="1"/>
      <c r="R193" s="2"/>
      <c r="S193" s="2"/>
    </row>
    <row r="194" spans="12:19" x14ac:dyDescent="0.2">
      <c r="L194" s="1"/>
      <c r="N194" s="1"/>
      <c r="O194" s="2"/>
      <c r="P194" s="2"/>
      <c r="Q194" s="1"/>
      <c r="R194" s="2"/>
      <c r="S194" s="2"/>
    </row>
    <row r="195" spans="12:19" x14ac:dyDescent="0.2">
      <c r="L195" s="1"/>
      <c r="N195" s="1"/>
      <c r="O195" s="2"/>
      <c r="P195" s="2"/>
      <c r="Q195" s="1"/>
      <c r="R195" s="2"/>
      <c r="S195" s="2"/>
    </row>
    <row r="196" spans="12:19" x14ac:dyDescent="0.2">
      <c r="L196" s="1"/>
      <c r="N196" s="1"/>
      <c r="O196" s="2"/>
      <c r="P196" s="2"/>
      <c r="Q196" s="1"/>
      <c r="R196" s="2"/>
      <c r="S196" s="2"/>
    </row>
    <row r="197" spans="12:19" x14ac:dyDescent="0.2">
      <c r="L197" s="1"/>
      <c r="N197" s="1"/>
      <c r="O197" s="2"/>
      <c r="P197" s="2"/>
      <c r="Q197" s="1"/>
      <c r="R197" s="2"/>
      <c r="S197" s="2"/>
    </row>
    <row r="198" spans="12:19" x14ac:dyDescent="0.2">
      <c r="L198" s="1"/>
      <c r="N198" s="1"/>
      <c r="O198" s="2"/>
      <c r="P198" s="2"/>
      <c r="Q198" s="1"/>
      <c r="R198" s="2"/>
      <c r="S198" s="2"/>
    </row>
    <row r="199" spans="12:19" x14ac:dyDescent="0.2">
      <c r="L199" s="1"/>
      <c r="N199" s="1"/>
      <c r="O199" s="2"/>
      <c r="P199" s="2"/>
      <c r="Q199" s="1"/>
      <c r="R199" s="2"/>
      <c r="S199" s="2"/>
    </row>
    <row r="200" spans="12:19" x14ac:dyDescent="0.2">
      <c r="L200" s="1"/>
      <c r="N200" s="1"/>
      <c r="O200" s="2"/>
      <c r="P200" s="2"/>
      <c r="Q200" s="1"/>
      <c r="R200" s="2"/>
      <c r="S200" s="2"/>
    </row>
    <row r="201" spans="12:19" x14ac:dyDescent="0.2">
      <c r="L201" s="1"/>
      <c r="N201" s="1"/>
      <c r="O201" s="2"/>
      <c r="P201" s="2"/>
      <c r="Q201" s="1"/>
      <c r="R201" s="2"/>
      <c r="S201" s="2"/>
    </row>
    <row r="202" spans="12:19" x14ac:dyDescent="0.2">
      <c r="L202" s="1"/>
      <c r="N202" s="1"/>
      <c r="O202" s="2"/>
      <c r="P202" s="2"/>
      <c r="Q202" s="1"/>
      <c r="R202" s="2"/>
      <c r="S202" s="2"/>
    </row>
    <row r="203" spans="12:19" x14ac:dyDescent="0.2">
      <c r="L203" s="1"/>
      <c r="N203" s="1"/>
      <c r="O203" s="2"/>
      <c r="P203" s="2"/>
      <c r="Q203" s="1"/>
      <c r="R203" s="2"/>
      <c r="S203" s="2"/>
    </row>
    <row r="204" spans="12:19" x14ac:dyDescent="0.2">
      <c r="L204" s="1"/>
      <c r="N204" s="1"/>
      <c r="O204" s="2"/>
      <c r="P204" s="2"/>
      <c r="Q204" s="1"/>
      <c r="R204" s="2"/>
      <c r="S204" s="2"/>
    </row>
    <row r="205" spans="12:19" x14ac:dyDescent="0.2">
      <c r="L205" s="1"/>
      <c r="N205" s="1"/>
      <c r="O205" s="2"/>
      <c r="P205" s="2"/>
      <c r="Q205" s="1"/>
      <c r="R205" s="2"/>
      <c r="S205" s="2"/>
    </row>
    <row r="206" spans="12:19" x14ac:dyDescent="0.2">
      <c r="L206" s="1"/>
      <c r="N206" s="1"/>
      <c r="O206" s="2"/>
      <c r="P206" s="2"/>
      <c r="Q206" s="1"/>
      <c r="R206" s="2"/>
      <c r="S206" s="2"/>
    </row>
    <row r="207" spans="12:19" x14ac:dyDescent="0.2">
      <c r="L207" s="1"/>
      <c r="N207" s="1"/>
      <c r="O207" s="2"/>
      <c r="P207" s="2"/>
      <c r="Q207" s="1"/>
      <c r="R207" s="2"/>
      <c r="S207" s="2"/>
    </row>
    <row r="208" spans="12:19" x14ac:dyDescent="0.2">
      <c r="L208" s="1"/>
      <c r="N208" s="1"/>
      <c r="O208" s="2"/>
      <c r="P208" s="2"/>
      <c r="Q208" s="1"/>
      <c r="R208" s="2"/>
      <c r="S208" s="2"/>
    </row>
    <row r="209" spans="12:19" x14ac:dyDescent="0.2">
      <c r="L209" s="1"/>
      <c r="N209" s="1"/>
      <c r="O209" s="2"/>
      <c r="P209" s="2"/>
      <c r="Q209" s="1"/>
      <c r="R209" s="2"/>
      <c r="S209" s="2"/>
    </row>
    <row r="210" spans="12:19" x14ac:dyDescent="0.2">
      <c r="L210" s="1"/>
      <c r="N210" s="1"/>
      <c r="O210" s="2"/>
      <c r="P210" s="2"/>
      <c r="Q210" s="1"/>
      <c r="R210" s="2"/>
      <c r="S210" s="2"/>
    </row>
    <row r="211" spans="12:19" x14ac:dyDescent="0.2">
      <c r="L211" s="1"/>
      <c r="N211" s="1"/>
      <c r="O211" s="2"/>
      <c r="P211" s="2"/>
      <c r="Q211" s="1"/>
      <c r="R211" s="2"/>
      <c r="S211" s="2"/>
    </row>
    <row r="212" spans="12:19" x14ac:dyDescent="0.2">
      <c r="L212" s="1"/>
      <c r="N212" s="1"/>
      <c r="O212" s="2"/>
      <c r="P212" s="2"/>
      <c r="Q212" s="1"/>
      <c r="R212" s="2"/>
      <c r="S212" s="2"/>
    </row>
    <row r="213" spans="12:19" x14ac:dyDescent="0.2">
      <c r="L213" s="1"/>
      <c r="N213" s="1"/>
      <c r="O213" s="2"/>
      <c r="P213" s="2"/>
      <c r="Q213" s="1"/>
      <c r="R213" s="2"/>
      <c r="S213" s="2"/>
    </row>
    <row r="214" spans="12:19" x14ac:dyDescent="0.2">
      <c r="L214" s="1"/>
      <c r="N214" s="1"/>
      <c r="O214" s="2"/>
      <c r="P214" s="2"/>
      <c r="Q214" s="1"/>
      <c r="R214" s="2"/>
      <c r="S214" s="2"/>
    </row>
    <row r="215" spans="12:19" x14ac:dyDescent="0.2">
      <c r="L215" s="1"/>
      <c r="N215" s="1"/>
      <c r="O215" s="2"/>
      <c r="P215" s="2"/>
      <c r="Q215" s="1"/>
      <c r="R215" s="2"/>
      <c r="S215" s="2"/>
    </row>
    <row r="216" spans="12:19" x14ac:dyDescent="0.2">
      <c r="L216" s="1"/>
      <c r="N216" s="1"/>
      <c r="O216" s="2"/>
      <c r="P216" s="2"/>
      <c r="Q216" s="1"/>
      <c r="R216" s="2"/>
      <c r="S216" s="2"/>
    </row>
    <row r="217" spans="12:19" x14ac:dyDescent="0.2">
      <c r="L217" s="1"/>
      <c r="N217" s="1"/>
      <c r="O217" s="2"/>
      <c r="P217" s="2"/>
      <c r="Q217" s="1"/>
      <c r="R217" s="2"/>
      <c r="S217" s="2"/>
    </row>
    <row r="218" spans="12:19" x14ac:dyDescent="0.2">
      <c r="L218" s="1"/>
      <c r="N218" s="1"/>
      <c r="O218" s="2"/>
      <c r="P218" s="2"/>
      <c r="Q218" s="1"/>
      <c r="R218" s="2"/>
      <c r="S218" s="2"/>
    </row>
    <row r="219" spans="12:19" x14ac:dyDescent="0.2">
      <c r="L219" s="1"/>
      <c r="N219" s="1"/>
      <c r="O219" s="2"/>
      <c r="P219" s="2"/>
      <c r="Q219" s="1"/>
      <c r="R219" s="2"/>
      <c r="S219" s="2"/>
    </row>
    <row r="220" spans="12:19" x14ac:dyDescent="0.2">
      <c r="L220" s="1"/>
      <c r="N220" s="1"/>
      <c r="O220" s="2"/>
      <c r="P220" s="2"/>
      <c r="Q220" s="1"/>
      <c r="R220" s="2"/>
      <c r="S220" s="2"/>
    </row>
    <row r="221" spans="12:19" x14ac:dyDescent="0.2">
      <c r="L221" s="1"/>
      <c r="N221" s="1"/>
      <c r="O221" s="2"/>
      <c r="P221" s="2"/>
      <c r="Q221" s="1"/>
      <c r="R221" s="2"/>
      <c r="S221" s="2"/>
    </row>
    <row r="222" spans="12:19" x14ac:dyDescent="0.2">
      <c r="L222" s="1"/>
      <c r="N222" s="1"/>
      <c r="O222" s="2"/>
      <c r="P222" s="2"/>
      <c r="Q222" s="1"/>
      <c r="R222" s="2"/>
      <c r="S222" s="2"/>
    </row>
    <row r="223" spans="12:19" x14ac:dyDescent="0.2">
      <c r="L223" s="1"/>
      <c r="N223" s="1"/>
      <c r="O223" s="2"/>
      <c r="P223" s="2"/>
      <c r="Q223" s="1"/>
      <c r="R223" s="2"/>
      <c r="S223" s="2"/>
    </row>
    <row r="224" spans="12:19" x14ac:dyDescent="0.2">
      <c r="L224" s="1"/>
      <c r="N224" s="1"/>
      <c r="O224" s="2"/>
      <c r="P224" s="2"/>
      <c r="Q224" s="1"/>
      <c r="R224" s="2"/>
      <c r="S224" s="2"/>
    </row>
    <row r="225" spans="12:19" x14ac:dyDescent="0.2">
      <c r="L225" s="1"/>
      <c r="N225" s="1"/>
      <c r="O225" s="2"/>
      <c r="P225" s="2"/>
      <c r="Q225" s="1"/>
      <c r="R225" s="2"/>
      <c r="S225" s="2"/>
    </row>
    <row r="226" spans="12:19" x14ac:dyDescent="0.2">
      <c r="L226" s="1"/>
      <c r="N226" s="1"/>
      <c r="O226" s="2"/>
      <c r="P226" s="2"/>
      <c r="Q226" s="1"/>
      <c r="R226" s="2"/>
      <c r="S226" s="2"/>
    </row>
    <row r="227" spans="12:19" x14ac:dyDescent="0.2">
      <c r="L227" s="1"/>
      <c r="N227" s="1"/>
      <c r="O227" s="2"/>
      <c r="P227" s="2"/>
      <c r="Q227" s="1"/>
      <c r="R227" s="2"/>
      <c r="S227" s="2"/>
    </row>
    <row r="228" spans="12:19" x14ac:dyDescent="0.2">
      <c r="L228" s="1"/>
      <c r="N228" s="1"/>
      <c r="O228" s="2"/>
      <c r="P228" s="2"/>
      <c r="Q228" s="1"/>
      <c r="R228" s="2"/>
      <c r="S228" s="2"/>
    </row>
    <row r="229" spans="12:19" x14ac:dyDescent="0.2">
      <c r="L229" s="1"/>
      <c r="N229" s="1"/>
      <c r="O229" s="2"/>
      <c r="P229" s="2"/>
      <c r="Q229" s="1"/>
      <c r="R229" s="2"/>
      <c r="S229" s="2"/>
    </row>
    <row r="230" spans="12:19" x14ac:dyDescent="0.2">
      <c r="L230" s="1"/>
      <c r="N230" s="1"/>
      <c r="O230" s="2"/>
      <c r="P230" s="2"/>
      <c r="Q230" s="1"/>
      <c r="R230" s="2"/>
      <c r="S230" s="2"/>
    </row>
    <row r="231" spans="12:19" x14ac:dyDescent="0.2">
      <c r="L231" s="1"/>
      <c r="N231" s="1"/>
      <c r="O231" s="2"/>
      <c r="P231" s="2"/>
      <c r="Q231" s="1"/>
      <c r="R231" s="2"/>
      <c r="S231" s="2"/>
    </row>
    <row r="232" spans="12:19" x14ac:dyDescent="0.2">
      <c r="L232" s="1"/>
      <c r="N232" s="1"/>
      <c r="O232" s="2"/>
      <c r="P232" s="2"/>
      <c r="Q232" s="1"/>
      <c r="R232" s="2"/>
      <c r="S232" s="2"/>
    </row>
    <row r="233" spans="12:19" x14ac:dyDescent="0.2">
      <c r="L233" s="1"/>
      <c r="N233" s="1"/>
      <c r="O233" s="2"/>
      <c r="P233" s="2"/>
      <c r="Q233" s="1"/>
      <c r="R233" s="2"/>
      <c r="S233" s="2"/>
    </row>
    <row r="234" spans="12:19" x14ac:dyDescent="0.2">
      <c r="L234" s="1"/>
      <c r="N234" s="1"/>
      <c r="O234" s="2"/>
      <c r="P234" s="2"/>
      <c r="Q234" s="1"/>
      <c r="R234" s="2"/>
      <c r="S234" s="2"/>
    </row>
    <row r="235" spans="12:19" x14ac:dyDescent="0.2">
      <c r="L235" s="1"/>
      <c r="N235" s="1"/>
      <c r="O235" s="2"/>
      <c r="P235" s="2"/>
      <c r="Q235" s="1"/>
      <c r="R235" s="2"/>
      <c r="S235" s="2"/>
    </row>
    <row r="236" spans="12:19" x14ac:dyDescent="0.2">
      <c r="L236" s="1"/>
      <c r="N236" s="1"/>
      <c r="O236" s="2"/>
      <c r="P236" s="2"/>
      <c r="Q236" s="1"/>
      <c r="R236" s="2"/>
      <c r="S236" s="2"/>
    </row>
    <row r="237" spans="12:19" x14ac:dyDescent="0.2">
      <c r="L237" s="1"/>
      <c r="N237" s="1"/>
      <c r="O237" s="2"/>
      <c r="P237" s="2"/>
      <c r="Q237" s="1"/>
      <c r="R237" s="2"/>
      <c r="S237" s="2"/>
    </row>
    <row r="238" spans="12:19" x14ac:dyDescent="0.2">
      <c r="L238" s="1"/>
      <c r="N238" s="1"/>
      <c r="O238" s="2"/>
      <c r="P238" s="2"/>
      <c r="Q238" s="1"/>
      <c r="R238" s="2"/>
      <c r="S238" s="2"/>
    </row>
    <row r="239" spans="12:19" x14ac:dyDescent="0.2">
      <c r="L239" s="1"/>
      <c r="N239" s="1"/>
      <c r="O239" s="2"/>
      <c r="P239" s="2"/>
      <c r="Q239" s="1"/>
      <c r="R239" s="2"/>
      <c r="S239" s="2"/>
    </row>
    <row r="240" spans="12:19" x14ac:dyDescent="0.2">
      <c r="L240" s="1"/>
      <c r="N240" s="1"/>
      <c r="O240" s="2"/>
      <c r="P240" s="2"/>
      <c r="Q240" s="1"/>
      <c r="R240" s="2"/>
      <c r="S240" s="2"/>
    </row>
    <row r="241" spans="12:19" x14ac:dyDescent="0.2">
      <c r="L241" s="1"/>
      <c r="N241" s="1"/>
      <c r="O241" s="2"/>
      <c r="P241" s="2"/>
      <c r="Q241" s="1"/>
      <c r="R241" s="2"/>
      <c r="S241" s="2"/>
    </row>
    <row r="242" spans="12:19" x14ac:dyDescent="0.2">
      <c r="L242" s="1"/>
      <c r="N242" s="1"/>
      <c r="O242" s="2"/>
      <c r="P242" s="2"/>
      <c r="Q242" s="1"/>
      <c r="R242" s="2"/>
      <c r="S242" s="2"/>
    </row>
    <row r="243" spans="12:19" x14ac:dyDescent="0.2">
      <c r="L243" s="1"/>
      <c r="N243" s="1"/>
      <c r="O243" s="2"/>
      <c r="P243" s="2"/>
      <c r="Q243" s="1"/>
      <c r="R243" s="2"/>
      <c r="S243" s="2"/>
    </row>
    <row r="244" spans="12:19" x14ac:dyDescent="0.2">
      <c r="L244" s="1"/>
      <c r="N244" s="1"/>
      <c r="O244" s="2"/>
      <c r="P244" s="2"/>
      <c r="Q244" s="1"/>
      <c r="R244" s="2"/>
      <c r="S244" s="2"/>
    </row>
    <row r="245" spans="12:19" x14ac:dyDescent="0.2">
      <c r="L245" s="1"/>
      <c r="N245" s="1"/>
      <c r="O245" s="2"/>
      <c r="P245" s="2"/>
      <c r="Q245" s="1"/>
      <c r="R245" s="2"/>
      <c r="S245" s="2"/>
    </row>
    <row r="246" spans="12:19" x14ac:dyDescent="0.2">
      <c r="L246" s="1"/>
      <c r="N246" s="1"/>
      <c r="O246" s="2"/>
      <c r="P246" s="2"/>
      <c r="Q246" s="1"/>
      <c r="R246" s="2"/>
      <c r="S246" s="2"/>
    </row>
    <row r="247" spans="12:19" x14ac:dyDescent="0.2">
      <c r="L247" s="1"/>
      <c r="N247" s="1"/>
      <c r="O247" s="2"/>
      <c r="P247" s="2"/>
      <c r="Q247" s="1"/>
      <c r="R247" s="2"/>
      <c r="S247" s="2"/>
    </row>
    <row r="248" spans="12:19" x14ac:dyDescent="0.2">
      <c r="L248" s="1"/>
      <c r="N248" s="1"/>
      <c r="O248" s="2"/>
      <c r="P248" s="2"/>
      <c r="Q248" s="1"/>
      <c r="R248" s="2"/>
      <c r="S248" s="2"/>
    </row>
    <row r="249" spans="12:19" x14ac:dyDescent="0.2">
      <c r="L249" s="1"/>
      <c r="N249" s="1"/>
      <c r="O249" s="2"/>
      <c r="P249" s="2"/>
      <c r="Q249" s="1"/>
      <c r="R249" s="2"/>
      <c r="S249" s="2"/>
    </row>
    <row r="250" spans="12:19" x14ac:dyDescent="0.2">
      <c r="L250" s="1"/>
      <c r="N250" s="1"/>
      <c r="O250" s="2"/>
      <c r="P250" s="2"/>
      <c r="Q250" s="1"/>
      <c r="R250" s="2"/>
      <c r="S250" s="2"/>
    </row>
    <row r="251" spans="12:19" x14ac:dyDescent="0.2">
      <c r="L251" s="1"/>
      <c r="N251" s="1"/>
      <c r="O251" s="2"/>
      <c r="P251" s="2"/>
      <c r="Q251" s="1"/>
      <c r="R251" s="2"/>
      <c r="S251" s="2"/>
    </row>
    <row r="252" spans="12:19" x14ac:dyDescent="0.2">
      <c r="L252" s="1"/>
      <c r="N252" s="1"/>
      <c r="O252" s="2"/>
      <c r="P252" s="2"/>
      <c r="Q252" s="1"/>
      <c r="R252" s="2"/>
      <c r="S252" s="2"/>
    </row>
    <row r="253" spans="12:19" x14ac:dyDescent="0.2">
      <c r="L253" s="1"/>
      <c r="N253" s="1"/>
      <c r="O253" s="2"/>
      <c r="P253" s="2"/>
      <c r="Q253" s="1"/>
      <c r="R253" s="2"/>
      <c r="S253" s="2"/>
    </row>
    <row r="254" spans="12:19" x14ac:dyDescent="0.2">
      <c r="L254" s="1"/>
      <c r="N254" s="1"/>
      <c r="O254" s="2"/>
      <c r="P254" s="2"/>
      <c r="Q254" s="1"/>
      <c r="R254" s="2"/>
      <c r="S254" s="2"/>
    </row>
    <row r="255" spans="12:19" x14ac:dyDescent="0.2">
      <c r="L255" s="1"/>
      <c r="N255" s="1"/>
      <c r="O255" s="2"/>
      <c r="P255" s="2"/>
      <c r="Q255" s="1"/>
      <c r="R255" s="2"/>
      <c r="S255" s="2"/>
    </row>
    <row r="256" spans="12:19" x14ac:dyDescent="0.2">
      <c r="L256" s="1"/>
      <c r="N256" s="1"/>
      <c r="O256" s="2"/>
      <c r="P256" s="2"/>
      <c r="Q256" s="1"/>
      <c r="R256" s="2"/>
      <c r="S256" s="2"/>
    </row>
    <row r="257" spans="12:19" x14ac:dyDescent="0.2">
      <c r="L257" s="1"/>
      <c r="N257" s="1"/>
      <c r="O257" s="2"/>
      <c r="P257" s="2"/>
      <c r="Q257" s="1"/>
      <c r="R257" s="2"/>
      <c r="S257" s="2"/>
    </row>
    <row r="258" spans="12:19" x14ac:dyDescent="0.2">
      <c r="L258" s="1"/>
      <c r="N258" s="1"/>
      <c r="O258" s="2"/>
      <c r="P258" s="2"/>
      <c r="Q258" s="1"/>
      <c r="R258" s="2"/>
      <c r="S258" s="2"/>
    </row>
    <row r="259" spans="12:19" x14ac:dyDescent="0.2">
      <c r="L259" s="1"/>
      <c r="N259" s="1"/>
      <c r="O259" s="2"/>
      <c r="P259" s="2"/>
      <c r="Q259" s="1"/>
      <c r="R259" s="2"/>
      <c r="S259" s="2"/>
    </row>
    <row r="260" spans="12:19" x14ac:dyDescent="0.2">
      <c r="L260" s="1"/>
      <c r="N260" s="1"/>
      <c r="O260" s="2"/>
      <c r="P260" s="2"/>
      <c r="Q260" s="1"/>
      <c r="R260" s="2"/>
      <c r="S260" s="2"/>
    </row>
    <row r="261" spans="12:19" x14ac:dyDescent="0.2">
      <c r="L261" s="1"/>
      <c r="N261" s="1"/>
      <c r="O261" s="2"/>
      <c r="P261" s="2"/>
      <c r="Q261" s="1"/>
      <c r="R261" s="2"/>
      <c r="S261" s="2"/>
    </row>
    <row r="262" spans="12:19" x14ac:dyDescent="0.2">
      <c r="L262" s="1"/>
      <c r="N262" s="1"/>
      <c r="O262" s="2"/>
      <c r="P262" s="2"/>
      <c r="Q262" s="1"/>
      <c r="R262" s="2"/>
      <c r="S262" s="2"/>
    </row>
    <row r="263" spans="12:19" x14ac:dyDescent="0.2">
      <c r="L263" s="1"/>
      <c r="N263" s="1"/>
      <c r="O263" s="2"/>
      <c r="P263" s="2"/>
      <c r="Q263" s="1"/>
      <c r="R263" s="2"/>
      <c r="S263" s="2"/>
    </row>
    <row r="264" spans="12:19" x14ac:dyDescent="0.2">
      <c r="L264" s="1"/>
      <c r="N264" s="1"/>
      <c r="O264" s="2"/>
      <c r="P264" s="2"/>
      <c r="Q264" s="1"/>
      <c r="R264" s="2"/>
      <c r="S264" s="2"/>
    </row>
    <row r="265" spans="12:19" x14ac:dyDescent="0.2">
      <c r="L265" s="1"/>
      <c r="N265" s="1"/>
      <c r="O265" s="2"/>
      <c r="P265" s="2"/>
      <c r="Q265" s="1"/>
      <c r="R265" s="2"/>
      <c r="S265" s="2"/>
    </row>
    <row r="266" spans="12:19" x14ac:dyDescent="0.2">
      <c r="L266" s="1"/>
      <c r="N266" s="1"/>
      <c r="O266" s="2"/>
      <c r="P266" s="2"/>
      <c r="Q266" s="1"/>
      <c r="R266" s="2"/>
      <c r="S266" s="2"/>
    </row>
    <row r="267" spans="12:19" x14ac:dyDescent="0.2">
      <c r="L267" s="1"/>
      <c r="N267" s="1"/>
      <c r="O267" s="2"/>
      <c r="P267" s="2"/>
      <c r="Q267" s="1"/>
      <c r="R267" s="2"/>
      <c r="S267" s="2"/>
    </row>
    <row r="268" spans="12:19" x14ac:dyDescent="0.2">
      <c r="L268" s="1"/>
      <c r="N268" s="1"/>
      <c r="O268" s="2"/>
      <c r="P268" s="2"/>
      <c r="Q268" s="1"/>
      <c r="R268" s="2"/>
      <c r="S268" s="2"/>
    </row>
    <row r="269" spans="12:19" x14ac:dyDescent="0.2">
      <c r="L269" s="1"/>
      <c r="N269" s="1"/>
      <c r="O269" s="2"/>
      <c r="P269" s="2"/>
      <c r="Q269" s="1"/>
      <c r="R269" s="2"/>
      <c r="S269" s="2"/>
    </row>
    <row r="270" spans="12:19" x14ac:dyDescent="0.2">
      <c r="L270" s="1"/>
      <c r="N270" s="1"/>
      <c r="O270" s="2"/>
      <c r="P270" s="2"/>
      <c r="Q270" s="1"/>
      <c r="R270" s="2"/>
      <c r="S270" s="2"/>
    </row>
    <row r="271" spans="12:19" x14ac:dyDescent="0.2">
      <c r="L271" s="1"/>
      <c r="N271" s="1"/>
      <c r="O271" s="2"/>
      <c r="P271" s="2"/>
      <c r="Q271" s="1"/>
      <c r="R271" s="2"/>
      <c r="S271" s="2"/>
    </row>
    <row r="272" spans="12:19" x14ac:dyDescent="0.2">
      <c r="L272" s="1"/>
      <c r="N272" s="1"/>
      <c r="O272" s="2"/>
      <c r="P272" s="2"/>
      <c r="Q272" s="1"/>
      <c r="R272" s="2"/>
      <c r="S272" s="2"/>
    </row>
    <row r="273" spans="12:19" x14ac:dyDescent="0.2">
      <c r="L273" s="1"/>
      <c r="N273" s="1"/>
      <c r="O273" s="2"/>
      <c r="P273" s="2"/>
      <c r="Q273" s="1"/>
      <c r="R273" s="2"/>
      <c r="S273" s="2"/>
    </row>
    <row r="274" spans="12:19" x14ac:dyDescent="0.2">
      <c r="L274" s="1"/>
      <c r="N274" s="1"/>
      <c r="O274" s="2"/>
      <c r="P274" s="2"/>
      <c r="Q274" s="1"/>
      <c r="R274" s="2"/>
      <c r="S274" s="2"/>
    </row>
    <row r="275" spans="12:19" x14ac:dyDescent="0.2">
      <c r="L275" s="1"/>
      <c r="N275" s="1"/>
      <c r="O275" s="2"/>
      <c r="P275" s="2"/>
      <c r="Q275" s="1"/>
      <c r="R275" s="2"/>
      <c r="S275" s="2"/>
    </row>
    <row r="276" spans="12:19" x14ac:dyDescent="0.2">
      <c r="L276" s="1"/>
      <c r="N276" s="1"/>
      <c r="O276" s="2"/>
      <c r="P276" s="2"/>
      <c r="Q276" s="1"/>
      <c r="R276" s="2"/>
      <c r="S276" s="2"/>
    </row>
    <row r="277" spans="12:19" x14ac:dyDescent="0.2">
      <c r="L277" s="1"/>
      <c r="N277" s="1"/>
      <c r="O277" s="2"/>
      <c r="P277" s="2"/>
      <c r="Q277" s="1"/>
      <c r="R277" s="2"/>
      <c r="S277" s="2"/>
    </row>
    <row r="278" spans="12:19" x14ac:dyDescent="0.2">
      <c r="L278" s="1"/>
      <c r="N278" s="1"/>
      <c r="O278" s="2"/>
      <c r="P278" s="2"/>
      <c r="Q278" s="1"/>
      <c r="R278" s="2"/>
      <c r="S278" s="2"/>
    </row>
    <row r="279" spans="12:19" x14ac:dyDescent="0.2">
      <c r="L279" s="1"/>
      <c r="N279" s="1"/>
      <c r="O279" s="2"/>
      <c r="P279" s="2"/>
      <c r="Q279" s="1"/>
      <c r="R279" s="2"/>
      <c r="S279" s="2"/>
    </row>
    <row r="280" spans="12:19" x14ac:dyDescent="0.2">
      <c r="L280" s="1"/>
      <c r="N280" s="1"/>
      <c r="O280" s="2"/>
      <c r="P280" s="2"/>
      <c r="Q280" s="1"/>
      <c r="R280" s="2"/>
      <c r="S280" s="2"/>
    </row>
    <row r="281" spans="12:19" x14ac:dyDescent="0.2">
      <c r="L281" s="1"/>
      <c r="N281" s="1"/>
      <c r="O281" s="2"/>
      <c r="P281" s="2"/>
      <c r="Q281" s="1"/>
      <c r="R281" s="2"/>
      <c r="S281" s="2"/>
    </row>
    <row r="282" spans="12:19" x14ac:dyDescent="0.2">
      <c r="L282" s="1"/>
      <c r="N282" s="1"/>
      <c r="O282" s="2"/>
      <c r="P282" s="2"/>
      <c r="Q282" s="1"/>
      <c r="R282" s="2"/>
      <c r="S282" s="2"/>
    </row>
    <row r="283" spans="12:19" x14ac:dyDescent="0.2">
      <c r="L283" s="1"/>
      <c r="N283" s="1"/>
      <c r="O283" s="2"/>
      <c r="P283" s="2"/>
      <c r="Q283" s="1"/>
      <c r="R283" s="2"/>
      <c r="S283" s="2"/>
    </row>
    <row r="284" spans="12:19" x14ac:dyDescent="0.2">
      <c r="L284" s="1"/>
      <c r="N284" s="1"/>
      <c r="O284" s="2"/>
      <c r="P284" s="2"/>
      <c r="Q284" s="1"/>
      <c r="R284" s="2"/>
      <c r="S284" s="2"/>
    </row>
    <row r="285" spans="12:19" x14ac:dyDescent="0.2">
      <c r="L285" s="1"/>
      <c r="N285" s="1"/>
      <c r="O285" s="2"/>
      <c r="P285" s="2"/>
      <c r="Q285" s="1"/>
      <c r="R285" s="2"/>
      <c r="S285" s="2"/>
    </row>
    <row r="286" spans="12:19" x14ac:dyDescent="0.2">
      <c r="L286" s="1"/>
      <c r="N286" s="1"/>
      <c r="O286" s="2"/>
      <c r="P286" s="2"/>
      <c r="Q286" s="1"/>
      <c r="R286" s="2"/>
      <c r="S286" s="2"/>
    </row>
    <row r="287" spans="12:19" x14ac:dyDescent="0.2">
      <c r="L287" s="1"/>
      <c r="N287" s="1"/>
      <c r="O287" s="2"/>
      <c r="P287" s="2"/>
      <c r="Q287" s="1"/>
      <c r="R287" s="2"/>
      <c r="S287" s="2"/>
    </row>
    <row r="288" spans="12:19" x14ac:dyDescent="0.2">
      <c r="L288" s="1"/>
      <c r="N288" s="1"/>
      <c r="O288" s="2"/>
      <c r="P288" s="2"/>
      <c r="Q288" s="1"/>
      <c r="R288" s="2"/>
      <c r="S288" s="2"/>
    </row>
    <row r="289" spans="12:19" x14ac:dyDescent="0.2">
      <c r="L289" s="1"/>
      <c r="N289" s="1"/>
      <c r="O289" s="2"/>
      <c r="P289" s="2"/>
      <c r="Q289" s="1"/>
      <c r="R289" s="2"/>
      <c r="S289" s="2"/>
    </row>
    <row r="290" spans="12:19" x14ac:dyDescent="0.2">
      <c r="L290" s="1"/>
      <c r="N290" s="1"/>
      <c r="O290" s="2"/>
      <c r="P290" s="2"/>
      <c r="Q290" s="1"/>
      <c r="R290" s="2"/>
      <c r="S290" s="2"/>
    </row>
    <row r="291" spans="12:19" x14ac:dyDescent="0.2">
      <c r="L291" s="1"/>
      <c r="N291" s="1"/>
      <c r="O291" s="2"/>
      <c r="P291" s="2"/>
      <c r="Q291" s="1"/>
      <c r="R291" s="2"/>
      <c r="S291" s="2"/>
    </row>
    <row r="292" spans="12:19" x14ac:dyDescent="0.2">
      <c r="L292" s="1"/>
      <c r="N292" s="1"/>
      <c r="O292" s="2"/>
      <c r="P292" s="2"/>
      <c r="Q292" s="1"/>
      <c r="R292" s="2"/>
      <c r="S292" s="2"/>
    </row>
    <row r="293" spans="12:19" x14ac:dyDescent="0.2">
      <c r="L293" s="1"/>
      <c r="N293" s="1"/>
      <c r="O293" s="2"/>
      <c r="P293" s="2"/>
      <c r="Q293" s="1"/>
      <c r="R293" s="2"/>
      <c r="S293" s="2"/>
    </row>
    <row r="294" spans="12:19" x14ac:dyDescent="0.2">
      <c r="L294" s="1"/>
      <c r="N294" s="1"/>
      <c r="O294" s="2"/>
      <c r="P294" s="2"/>
      <c r="Q294" s="1"/>
      <c r="R294" s="2"/>
      <c r="S294" s="2"/>
    </row>
    <row r="295" spans="12:19" x14ac:dyDescent="0.2">
      <c r="L295" s="1"/>
      <c r="N295" s="1"/>
      <c r="O295" s="2"/>
      <c r="P295" s="2"/>
      <c r="Q295" s="1"/>
      <c r="R295" s="2"/>
      <c r="S295" s="2"/>
    </row>
    <row r="296" spans="12:19" x14ac:dyDescent="0.2">
      <c r="L296" s="1"/>
      <c r="N296" s="1"/>
      <c r="O296" s="2"/>
      <c r="P296" s="2"/>
      <c r="Q296" s="1"/>
      <c r="R296" s="2"/>
      <c r="S296" s="2"/>
    </row>
    <row r="297" spans="12:19" x14ac:dyDescent="0.2">
      <c r="L297" s="1"/>
      <c r="N297" s="1"/>
      <c r="O297" s="2"/>
      <c r="P297" s="2"/>
      <c r="Q297" s="1"/>
      <c r="R297" s="2"/>
      <c r="S297" s="2"/>
    </row>
    <row r="298" spans="12:19" x14ac:dyDescent="0.2">
      <c r="L298" s="1"/>
      <c r="N298" s="1"/>
      <c r="O298" s="2"/>
      <c r="P298" s="2"/>
      <c r="Q298" s="1"/>
      <c r="R298" s="2"/>
      <c r="S298" s="2"/>
    </row>
    <row r="299" spans="12:19" x14ac:dyDescent="0.2">
      <c r="L299" s="1"/>
      <c r="N299" s="1"/>
      <c r="O299" s="2"/>
      <c r="P299" s="2"/>
      <c r="Q299" s="1"/>
      <c r="R299" s="2"/>
      <c r="S299" s="2"/>
    </row>
    <row r="300" spans="12:19" x14ac:dyDescent="0.2">
      <c r="L300" s="1"/>
      <c r="N300" s="1"/>
      <c r="O300" s="2"/>
      <c r="P300" s="2"/>
      <c r="Q300" s="1"/>
      <c r="R300" s="2"/>
      <c r="S300" s="2"/>
    </row>
    <row r="301" spans="12:19" x14ac:dyDescent="0.2">
      <c r="L301" s="1"/>
      <c r="N301" s="1"/>
      <c r="O301" s="2"/>
      <c r="P301" s="2"/>
      <c r="Q301" s="1"/>
      <c r="R301" s="2"/>
      <c r="S301" s="2"/>
    </row>
    <row r="302" spans="12:19" x14ac:dyDescent="0.2">
      <c r="L302" s="1"/>
      <c r="N302" s="1"/>
      <c r="O302" s="2"/>
      <c r="P302" s="2"/>
      <c r="Q302" s="1"/>
      <c r="R302" s="2"/>
      <c r="S302" s="2"/>
    </row>
    <row r="303" spans="12:19" x14ac:dyDescent="0.2">
      <c r="L303" s="1"/>
      <c r="N303" s="1"/>
      <c r="O303" s="2"/>
      <c r="P303" s="2"/>
      <c r="Q303" s="1"/>
      <c r="R303" s="2"/>
      <c r="S303" s="2"/>
    </row>
    <row r="304" spans="12:19" x14ac:dyDescent="0.2">
      <c r="L304" s="1"/>
      <c r="N304" s="1"/>
      <c r="O304" s="2"/>
      <c r="P304" s="2"/>
      <c r="Q304" s="1"/>
      <c r="R304" s="2"/>
      <c r="S304" s="2"/>
    </row>
    <row r="305" spans="12:19" x14ac:dyDescent="0.2">
      <c r="L305" s="1"/>
      <c r="N305" s="1"/>
      <c r="O305" s="2"/>
      <c r="P305" s="2"/>
      <c r="Q305" s="1"/>
      <c r="R305" s="2"/>
      <c r="S305" s="2"/>
    </row>
    <row r="306" spans="12:19" x14ac:dyDescent="0.2">
      <c r="L306" s="1"/>
      <c r="N306" s="1"/>
      <c r="O306" s="2"/>
      <c r="P306" s="2"/>
      <c r="Q306" s="1"/>
      <c r="R306" s="2"/>
      <c r="S306" s="2"/>
    </row>
    <row r="307" spans="12:19" x14ac:dyDescent="0.2">
      <c r="L307" s="1"/>
      <c r="N307" s="1"/>
      <c r="O307" s="2"/>
      <c r="P307" s="2"/>
      <c r="Q307" s="1"/>
      <c r="R307" s="2"/>
      <c r="S307" s="2"/>
    </row>
    <row r="308" spans="12:19" x14ac:dyDescent="0.2">
      <c r="L308" s="1"/>
      <c r="N308" s="1"/>
      <c r="O308" s="2"/>
      <c r="P308" s="2"/>
      <c r="Q308" s="1"/>
      <c r="R308" s="2"/>
      <c r="S308" s="2"/>
    </row>
    <row r="309" spans="12:19" x14ac:dyDescent="0.2">
      <c r="L309" s="1"/>
      <c r="N309" s="1"/>
      <c r="O309" s="2"/>
      <c r="P309" s="2"/>
      <c r="Q309" s="1"/>
      <c r="R309" s="2"/>
      <c r="S309" s="2"/>
    </row>
    <row r="310" spans="12:19" x14ac:dyDescent="0.2">
      <c r="L310" s="1"/>
      <c r="N310" s="1"/>
      <c r="O310" s="2"/>
      <c r="P310" s="2"/>
      <c r="Q310" s="1"/>
      <c r="R310" s="2"/>
      <c r="S310" s="2"/>
    </row>
    <row r="311" spans="12:19" x14ac:dyDescent="0.2">
      <c r="L311" s="1"/>
      <c r="N311" s="1"/>
      <c r="O311" s="2"/>
      <c r="P311" s="2"/>
      <c r="Q311" s="1"/>
      <c r="R311" s="2"/>
      <c r="S311" s="2"/>
    </row>
    <row r="312" spans="12:19" x14ac:dyDescent="0.2">
      <c r="L312" s="1"/>
      <c r="N312" s="1"/>
      <c r="O312" s="2"/>
      <c r="P312" s="2"/>
      <c r="Q312" s="1"/>
      <c r="R312" s="2"/>
      <c r="S312" s="2"/>
    </row>
    <row r="313" spans="12:19" x14ac:dyDescent="0.2">
      <c r="L313" s="1"/>
      <c r="N313" s="1"/>
      <c r="O313" s="2"/>
      <c r="P313" s="2"/>
      <c r="Q313" s="1"/>
      <c r="R313" s="2"/>
      <c r="S313" s="2"/>
    </row>
    <row r="314" spans="12:19" x14ac:dyDescent="0.2">
      <c r="L314" s="1"/>
      <c r="N314" s="1"/>
      <c r="O314" s="2"/>
      <c r="P314" s="2"/>
      <c r="Q314" s="1"/>
      <c r="R314" s="2"/>
      <c r="S314" s="2"/>
    </row>
    <row r="315" spans="12:19" x14ac:dyDescent="0.2">
      <c r="L315" s="1"/>
      <c r="N315" s="1"/>
      <c r="O315" s="2"/>
      <c r="P315" s="2"/>
      <c r="Q315" s="1"/>
      <c r="R315" s="2"/>
      <c r="S315" s="2"/>
    </row>
    <row r="316" spans="12:19" x14ac:dyDescent="0.2">
      <c r="L316" s="1"/>
      <c r="N316" s="1"/>
      <c r="O316" s="2"/>
      <c r="P316" s="2"/>
      <c r="Q316" s="1"/>
      <c r="R316" s="2"/>
      <c r="S316" s="2"/>
    </row>
    <row r="317" spans="12:19" x14ac:dyDescent="0.2">
      <c r="L317" s="1"/>
      <c r="N317" s="1"/>
      <c r="O317" s="2"/>
      <c r="P317" s="2"/>
      <c r="Q317" s="1"/>
      <c r="R317" s="2"/>
      <c r="S317" s="2"/>
    </row>
    <row r="318" spans="12:19" x14ac:dyDescent="0.2">
      <c r="L318" s="1"/>
      <c r="N318" s="1"/>
      <c r="O318" s="2"/>
      <c r="P318" s="2"/>
      <c r="Q318" s="1"/>
      <c r="R318" s="2"/>
      <c r="S318" s="2"/>
    </row>
    <row r="319" spans="12:19" x14ac:dyDescent="0.2">
      <c r="L319" s="1"/>
      <c r="N319" s="1"/>
      <c r="O319" s="2"/>
      <c r="P319" s="2"/>
      <c r="Q319" s="1"/>
      <c r="R319" s="2"/>
      <c r="S319" s="2"/>
    </row>
  </sheetData>
  <autoFilter ref="A1:S319" xr:uid="{0BBBC857-F62B-644B-992D-D5CCD324AA2E}">
    <sortState xmlns:xlrd2="http://schemas.microsoft.com/office/spreadsheetml/2017/richdata2" ref="A2:S319">
      <sortCondition ref="D1:D319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A85DF-95D6-7E47-A0A8-B26035E650FE}">
  <dimension ref="A1:S7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" sqref="A2"/>
    </sheetView>
  </sheetViews>
  <sheetFormatPr baseColWidth="10" defaultRowHeight="16" x14ac:dyDescent="0.2"/>
  <cols>
    <col min="1" max="1" width="7.33203125" bestFit="1" customWidth="1"/>
    <col min="2" max="2" width="16.6640625" bestFit="1" customWidth="1"/>
    <col min="3" max="3" width="13.33203125" bestFit="1" customWidth="1"/>
    <col min="4" max="4" width="14.33203125" bestFit="1" customWidth="1"/>
    <col min="5" max="5" width="12.83203125" bestFit="1" customWidth="1"/>
    <col min="6" max="6" width="9.5" bestFit="1" customWidth="1"/>
    <col min="7" max="7" width="13.83203125" bestFit="1" customWidth="1"/>
    <col min="8" max="8" width="11.33203125" bestFit="1" customWidth="1"/>
    <col min="9" max="9" width="23.33203125" bestFit="1" customWidth="1"/>
    <col min="10" max="10" width="8.1640625" bestFit="1" customWidth="1"/>
    <col min="11" max="11" width="6.6640625" bestFit="1" customWidth="1"/>
    <col min="12" max="12" width="7.83203125" bestFit="1" customWidth="1"/>
    <col min="13" max="14" width="5.83203125" bestFit="1" customWidth="1"/>
    <col min="15" max="15" width="7.5" bestFit="1" customWidth="1"/>
    <col min="16" max="16" width="16.33203125" bestFit="1" customWidth="1"/>
    <col min="17" max="17" width="13.1640625" bestFit="1" customWidth="1"/>
    <col min="18" max="18" width="15.33203125" bestFit="1" customWidth="1"/>
    <col min="19" max="19" width="10.83203125" bestFit="1" customWidth="1"/>
  </cols>
  <sheetData>
    <row r="1" spans="1:19" x14ac:dyDescent="0.2">
      <c r="A1" t="s">
        <v>158</v>
      </c>
      <c r="B1" t="s">
        <v>12</v>
      </c>
      <c r="C1" t="s">
        <v>671</v>
      </c>
      <c r="D1" t="s">
        <v>551</v>
      </c>
      <c r="E1" t="s">
        <v>8</v>
      </c>
      <c r="F1" t="s">
        <v>949</v>
      </c>
      <c r="G1" t="s">
        <v>950</v>
      </c>
      <c r="H1" t="s">
        <v>951</v>
      </c>
      <c r="I1" s="9" t="s">
        <v>952</v>
      </c>
      <c r="J1" t="s">
        <v>953</v>
      </c>
      <c r="K1" s="3" t="s">
        <v>552</v>
      </c>
      <c r="L1" t="s">
        <v>553</v>
      </c>
      <c r="M1" t="s">
        <v>18</v>
      </c>
      <c r="N1" t="s">
        <v>19</v>
      </c>
      <c r="O1" s="4" t="s">
        <v>554</v>
      </c>
      <c r="P1" t="s">
        <v>954</v>
      </c>
      <c r="Q1" t="s">
        <v>955</v>
      </c>
      <c r="R1" s="3" t="s">
        <v>956</v>
      </c>
      <c r="S1" t="s">
        <v>957</v>
      </c>
    </row>
    <row r="2" spans="1:19" x14ac:dyDescent="0.2">
      <c r="A2">
        <v>2014</v>
      </c>
      <c r="B2" t="s">
        <v>439</v>
      </c>
      <c r="C2" t="s">
        <v>674</v>
      </c>
      <c r="D2" t="s">
        <v>123</v>
      </c>
      <c r="E2" t="s">
        <v>243</v>
      </c>
      <c r="F2">
        <v>12</v>
      </c>
      <c r="G2">
        <v>270</v>
      </c>
      <c r="H2">
        <v>428</v>
      </c>
      <c r="I2" s="6">
        <v>63.084112149532714</v>
      </c>
      <c r="J2">
        <v>3855</v>
      </c>
      <c r="K2" s="3">
        <v>9.0070093457943923</v>
      </c>
      <c r="L2">
        <v>9.6</v>
      </c>
      <c r="M2">
        <v>29</v>
      </c>
      <c r="N2">
        <v>7</v>
      </c>
      <c r="O2" s="4">
        <v>157.80000000000001</v>
      </c>
      <c r="P2">
        <v>84</v>
      </c>
      <c r="Q2">
        <v>101</v>
      </c>
      <c r="R2" s="3">
        <v>1.2</v>
      </c>
      <c r="S2">
        <v>6</v>
      </c>
    </row>
    <row r="3" spans="1:19" x14ac:dyDescent="0.2">
      <c r="A3">
        <v>2015</v>
      </c>
      <c r="B3" t="s">
        <v>978</v>
      </c>
      <c r="C3" t="s">
        <v>673</v>
      </c>
      <c r="D3" t="s">
        <v>123</v>
      </c>
      <c r="E3" t="s">
        <v>243</v>
      </c>
      <c r="F3">
        <v>8</v>
      </c>
      <c r="G3">
        <v>48</v>
      </c>
      <c r="H3">
        <v>85</v>
      </c>
      <c r="I3" s="6">
        <v>56.470588235294116</v>
      </c>
      <c r="J3">
        <v>804</v>
      </c>
      <c r="K3" s="3">
        <v>9.4588235294117649</v>
      </c>
      <c r="L3">
        <v>10.8</v>
      </c>
      <c r="M3">
        <v>8</v>
      </c>
      <c r="N3">
        <v>1</v>
      </c>
      <c r="O3" s="4">
        <v>164.6</v>
      </c>
      <c r="P3">
        <v>32</v>
      </c>
      <c r="Q3">
        <v>185</v>
      </c>
      <c r="R3" s="3">
        <v>5.8</v>
      </c>
      <c r="S3">
        <v>3</v>
      </c>
    </row>
    <row r="4" spans="1:19" x14ac:dyDescent="0.2">
      <c r="A4">
        <v>2016</v>
      </c>
      <c r="B4" t="s">
        <v>665</v>
      </c>
      <c r="C4" t="s">
        <v>675</v>
      </c>
      <c r="D4" t="s">
        <v>123</v>
      </c>
      <c r="E4" t="s">
        <v>243</v>
      </c>
      <c r="F4">
        <v>10</v>
      </c>
      <c r="G4">
        <v>116</v>
      </c>
      <c r="H4">
        <v>196</v>
      </c>
      <c r="I4" s="6">
        <v>59.183673469387756</v>
      </c>
      <c r="J4">
        <v>1526</v>
      </c>
      <c r="K4" s="3">
        <v>7.7857142857142856</v>
      </c>
      <c r="L4">
        <v>7.5</v>
      </c>
      <c r="M4">
        <v>13</v>
      </c>
      <c r="N4">
        <v>7</v>
      </c>
      <c r="O4" s="4">
        <v>139.30000000000001</v>
      </c>
      <c r="P4">
        <v>25</v>
      </c>
      <c r="Q4">
        <v>-26</v>
      </c>
      <c r="R4" s="3">
        <v>-1</v>
      </c>
      <c r="S4">
        <v>1</v>
      </c>
    </row>
    <row r="5" spans="1:19" x14ac:dyDescent="0.2">
      <c r="A5">
        <v>2017</v>
      </c>
      <c r="B5" t="s">
        <v>665</v>
      </c>
      <c r="C5" t="s">
        <v>673</v>
      </c>
      <c r="D5" t="s">
        <v>123</v>
      </c>
      <c r="E5" t="s">
        <v>243</v>
      </c>
      <c r="F5">
        <v>9</v>
      </c>
      <c r="G5">
        <v>105</v>
      </c>
      <c r="H5">
        <v>201</v>
      </c>
      <c r="I5" s="6">
        <v>52.238805970149251</v>
      </c>
      <c r="J5">
        <v>1471</v>
      </c>
      <c r="K5" s="3">
        <v>7.3184079601990053</v>
      </c>
      <c r="L5">
        <v>6.3</v>
      </c>
      <c r="M5">
        <v>8</v>
      </c>
      <c r="N5">
        <v>8</v>
      </c>
      <c r="O5" s="4">
        <v>118.9</v>
      </c>
      <c r="P5">
        <v>30</v>
      </c>
      <c r="Q5">
        <v>-79</v>
      </c>
      <c r="R5" s="3">
        <v>-2.6</v>
      </c>
      <c r="S5">
        <v>0</v>
      </c>
    </row>
    <row r="6" spans="1:19" x14ac:dyDescent="0.2">
      <c r="A6">
        <v>2018</v>
      </c>
      <c r="B6" t="s">
        <v>584</v>
      </c>
      <c r="C6" t="s">
        <v>673</v>
      </c>
      <c r="D6" t="s">
        <v>123</v>
      </c>
      <c r="E6" t="s">
        <v>243</v>
      </c>
      <c r="F6">
        <v>13</v>
      </c>
      <c r="G6">
        <v>240</v>
      </c>
      <c r="H6">
        <v>390</v>
      </c>
      <c r="I6" s="6">
        <v>61.53846153846154</v>
      </c>
      <c r="J6">
        <v>3019</v>
      </c>
      <c r="K6" s="3">
        <v>7.7410256410256411</v>
      </c>
      <c r="L6">
        <v>7.7</v>
      </c>
      <c r="M6">
        <v>19</v>
      </c>
      <c r="N6">
        <v>9</v>
      </c>
      <c r="O6" s="4">
        <v>138</v>
      </c>
      <c r="P6">
        <v>133</v>
      </c>
      <c r="Q6">
        <v>375</v>
      </c>
      <c r="R6" s="3">
        <v>2.8</v>
      </c>
      <c r="S6">
        <v>7</v>
      </c>
    </row>
    <row r="7" spans="1:19" x14ac:dyDescent="0.2">
      <c r="A7">
        <v>2019</v>
      </c>
      <c r="B7" t="s">
        <v>584</v>
      </c>
      <c r="C7" t="s">
        <v>672</v>
      </c>
      <c r="D7" t="s">
        <v>123</v>
      </c>
      <c r="E7" t="s">
        <v>243</v>
      </c>
      <c r="F7">
        <v>14</v>
      </c>
      <c r="G7">
        <v>251</v>
      </c>
      <c r="H7">
        <v>389</v>
      </c>
      <c r="I7" s="6">
        <v>64.52442159383034</v>
      </c>
      <c r="J7">
        <v>3161</v>
      </c>
      <c r="K7" s="3">
        <v>8.125964010282777</v>
      </c>
      <c r="L7">
        <v>8.4</v>
      </c>
      <c r="M7">
        <v>21</v>
      </c>
      <c r="N7">
        <v>7</v>
      </c>
      <c r="O7" s="4">
        <v>147</v>
      </c>
      <c r="P7">
        <v>147</v>
      </c>
      <c r="Q7">
        <v>344</v>
      </c>
      <c r="R7" s="3">
        <v>2.2999999999999998</v>
      </c>
      <c r="S7">
        <v>11</v>
      </c>
    </row>
    <row r="8" spans="1:19" x14ac:dyDescent="0.2">
      <c r="A8">
        <v>2020</v>
      </c>
      <c r="B8" t="s">
        <v>584</v>
      </c>
      <c r="C8" t="s">
        <v>674</v>
      </c>
      <c r="D8" t="s">
        <v>123</v>
      </c>
      <c r="E8" t="s">
        <v>243</v>
      </c>
      <c r="F8">
        <v>9</v>
      </c>
      <c r="G8">
        <v>198</v>
      </c>
      <c r="H8">
        <v>321</v>
      </c>
      <c r="I8" s="6">
        <v>61.682242990654203</v>
      </c>
      <c r="J8">
        <v>1958</v>
      </c>
      <c r="K8" s="3">
        <v>6.0996884735202492</v>
      </c>
      <c r="L8">
        <v>5.9</v>
      </c>
      <c r="M8">
        <v>14</v>
      </c>
      <c r="N8">
        <v>8</v>
      </c>
      <c r="O8" s="4">
        <v>122.3</v>
      </c>
      <c r="P8">
        <v>107</v>
      </c>
      <c r="Q8">
        <v>154</v>
      </c>
      <c r="R8" s="3">
        <v>1.4392523364485981</v>
      </c>
      <c r="S8">
        <v>4</v>
      </c>
    </row>
    <row r="9" spans="1:19" x14ac:dyDescent="0.2">
      <c r="A9">
        <v>2014</v>
      </c>
      <c r="B9" t="s">
        <v>915</v>
      </c>
      <c r="C9" t="s">
        <v>672</v>
      </c>
      <c r="D9" t="s">
        <v>161</v>
      </c>
      <c r="E9" t="s">
        <v>243</v>
      </c>
      <c r="F9">
        <v>11</v>
      </c>
      <c r="G9">
        <v>254</v>
      </c>
      <c r="H9">
        <v>451</v>
      </c>
      <c r="I9" s="6">
        <v>56.31929046563193</v>
      </c>
      <c r="J9">
        <v>2669</v>
      </c>
      <c r="K9" s="3">
        <v>5.917960088691796</v>
      </c>
      <c r="L9">
        <v>5.8</v>
      </c>
      <c r="M9">
        <v>18</v>
      </c>
      <c r="N9">
        <v>9</v>
      </c>
      <c r="O9" s="4">
        <v>115.2</v>
      </c>
      <c r="P9">
        <v>125</v>
      </c>
      <c r="Q9">
        <v>421</v>
      </c>
      <c r="R9" s="3">
        <v>3.4</v>
      </c>
      <c r="S9">
        <v>3</v>
      </c>
    </row>
    <row r="10" spans="1:19" x14ac:dyDescent="0.2">
      <c r="A10">
        <v>2015</v>
      </c>
      <c r="B10" t="s">
        <v>890</v>
      </c>
      <c r="C10" t="s">
        <v>673</v>
      </c>
      <c r="D10" t="s">
        <v>161</v>
      </c>
      <c r="E10" t="s">
        <v>243</v>
      </c>
      <c r="F10">
        <v>11</v>
      </c>
      <c r="G10">
        <v>107</v>
      </c>
      <c r="H10">
        <v>192</v>
      </c>
      <c r="I10" s="6">
        <v>55.729166666666664</v>
      </c>
      <c r="J10">
        <v>1247</v>
      </c>
      <c r="K10" s="3">
        <v>6.494791666666667</v>
      </c>
      <c r="L10">
        <v>6.6</v>
      </c>
      <c r="M10">
        <v>10</v>
      </c>
      <c r="N10">
        <v>4</v>
      </c>
      <c r="O10" s="4">
        <v>123.3</v>
      </c>
      <c r="P10">
        <v>94</v>
      </c>
      <c r="Q10">
        <v>330</v>
      </c>
      <c r="R10" s="3">
        <v>3.5</v>
      </c>
      <c r="S10">
        <v>4</v>
      </c>
    </row>
    <row r="11" spans="1:19" x14ac:dyDescent="0.2">
      <c r="A11">
        <v>2016</v>
      </c>
      <c r="B11" t="s">
        <v>823</v>
      </c>
      <c r="C11" t="s">
        <v>673</v>
      </c>
      <c r="D11" t="s">
        <v>161</v>
      </c>
      <c r="E11" t="s">
        <v>243</v>
      </c>
      <c r="F11">
        <v>10</v>
      </c>
      <c r="G11">
        <v>133</v>
      </c>
      <c r="H11">
        <v>225</v>
      </c>
      <c r="I11" s="6">
        <v>59.111111111111114</v>
      </c>
      <c r="J11">
        <v>1791</v>
      </c>
      <c r="K11" s="3">
        <v>7.96</v>
      </c>
      <c r="L11">
        <v>8</v>
      </c>
      <c r="M11">
        <v>12</v>
      </c>
      <c r="N11">
        <v>5</v>
      </c>
      <c r="O11" s="4">
        <v>139.1</v>
      </c>
      <c r="P11">
        <v>36</v>
      </c>
      <c r="Q11">
        <v>59</v>
      </c>
      <c r="R11" s="3">
        <v>1.6</v>
      </c>
      <c r="S11">
        <v>1</v>
      </c>
    </row>
    <row r="12" spans="1:19" x14ac:dyDescent="0.2">
      <c r="A12">
        <v>2017</v>
      </c>
      <c r="B12" t="s">
        <v>1010</v>
      </c>
      <c r="C12" t="s">
        <v>674</v>
      </c>
      <c r="D12" t="s">
        <v>161</v>
      </c>
      <c r="E12" t="s">
        <v>243</v>
      </c>
      <c r="F12">
        <v>8</v>
      </c>
      <c r="G12">
        <v>161</v>
      </c>
      <c r="H12">
        <v>243</v>
      </c>
      <c r="I12" s="6">
        <f>G12/H12*100</f>
        <v>66.255144032921805</v>
      </c>
      <c r="J12">
        <v>1787</v>
      </c>
      <c r="K12" s="3">
        <f>J12/H12</f>
        <v>7.3539094650205765</v>
      </c>
      <c r="L12">
        <v>8</v>
      </c>
      <c r="M12">
        <v>15</v>
      </c>
      <c r="N12">
        <v>3</v>
      </c>
      <c r="O12" s="4">
        <v>145.9</v>
      </c>
      <c r="P12">
        <v>31</v>
      </c>
      <c r="Q12">
        <v>-5</v>
      </c>
      <c r="R12" s="3">
        <v>-0.2</v>
      </c>
      <c r="S12">
        <v>0</v>
      </c>
    </row>
    <row r="13" spans="1:19" x14ac:dyDescent="0.2">
      <c r="A13">
        <v>2018</v>
      </c>
      <c r="B13" t="s">
        <v>637</v>
      </c>
      <c r="C13" t="s">
        <v>675</v>
      </c>
      <c r="D13" t="s">
        <v>161</v>
      </c>
      <c r="E13" t="s">
        <v>243</v>
      </c>
      <c r="F13">
        <v>10</v>
      </c>
      <c r="G13">
        <v>146</v>
      </c>
      <c r="H13">
        <v>220</v>
      </c>
      <c r="I13" s="6">
        <v>66.363636363636374</v>
      </c>
      <c r="J13">
        <v>2250</v>
      </c>
      <c r="K13" s="3">
        <v>10.227272727272727</v>
      </c>
      <c r="L13">
        <v>10.3</v>
      </c>
      <c r="M13">
        <v>16</v>
      </c>
      <c r="N13">
        <v>7</v>
      </c>
      <c r="O13" s="4">
        <v>169.9</v>
      </c>
      <c r="P13">
        <v>100</v>
      </c>
      <c r="Q13">
        <v>308</v>
      </c>
      <c r="R13" s="3">
        <v>3.1</v>
      </c>
      <c r="S13">
        <v>5</v>
      </c>
    </row>
    <row r="14" spans="1:19" x14ac:dyDescent="0.2">
      <c r="A14">
        <v>2019</v>
      </c>
      <c r="B14" t="s">
        <v>637</v>
      </c>
      <c r="C14" t="s">
        <v>673</v>
      </c>
      <c r="D14" t="s">
        <v>161</v>
      </c>
      <c r="E14" t="s">
        <v>243</v>
      </c>
      <c r="F14">
        <v>13</v>
      </c>
      <c r="G14">
        <v>312</v>
      </c>
      <c r="H14">
        <v>475</v>
      </c>
      <c r="I14" s="6">
        <v>65.684210526315795</v>
      </c>
      <c r="J14">
        <v>3982</v>
      </c>
      <c r="K14" s="3">
        <v>8.3831578947368417</v>
      </c>
      <c r="L14">
        <v>8.6999999999999993</v>
      </c>
      <c r="M14">
        <v>27</v>
      </c>
      <c r="N14">
        <v>9</v>
      </c>
      <c r="O14" s="4">
        <v>151.1</v>
      </c>
      <c r="P14">
        <v>93</v>
      </c>
      <c r="Q14">
        <v>249</v>
      </c>
      <c r="R14" s="3">
        <v>2.7</v>
      </c>
      <c r="S14">
        <v>8</v>
      </c>
    </row>
    <row r="15" spans="1:19" x14ac:dyDescent="0.2">
      <c r="A15">
        <v>2020</v>
      </c>
      <c r="B15" t="s">
        <v>637</v>
      </c>
      <c r="C15" t="s">
        <v>672</v>
      </c>
      <c r="D15" t="s">
        <v>161</v>
      </c>
      <c r="E15" t="s">
        <v>243</v>
      </c>
      <c r="F15">
        <v>12</v>
      </c>
      <c r="G15">
        <v>243</v>
      </c>
      <c r="H15">
        <v>365</v>
      </c>
      <c r="I15" s="6">
        <v>66.575342465753423</v>
      </c>
      <c r="J15">
        <v>2750</v>
      </c>
      <c r="K15" s="3">
        <v>7.5342465753424657</v>
      </c>
      <c r="L15">
        <v>7.5</v>
      </c>
      <c r="M15">
        <v>19</v>
      </c>
      <c r="N15">
        <v>9</v>
      </c>
      <c r="O15" s="4">
        <v>142.1</v>
      </c>
      <c r="P15">
        <v>87</v>
      </c>
      <c r="Q15">
        <v>382</v>
      </c>
      <c r="R15" s="3">
        <v>4.3908045977011492</v>
      </c>
      <c r="S15">
        <v>5</v>
      </c>
    </row>
    <row r="16" spans="1:19" x14ac:dyDescent="0.2">
      <c r="A16">
        <v>2014</v>
      </c>
      <c r="B16" t="s">
        <v>906</v>
      </c>
      <c r="C16" t="s">
        <v>672</v>
      </c>
      <c r="D16" t="s">
        <v>127</v>
      </c>
      <c r="E16" t="s">
        <v>243</v>
      </c>
      <c r="F16">
        <v>12</v>
      </c>
      <c r="G16">
        <v>137</v>
      </c>
      <c r="H16">
        <v>244</v>
      </c>
      <c r="I16" s="6">
        <v>56.147540983606561</v>
      </c>
      <c r="J16">
        <v>1715</v>
      </c>
      <c r="K16" s="3">
        <v>7.028688524590164</v>
      </c>
      <c r="L16">
        <v>6.7</v>
      </c>
      <c r="M16">
        <v>9</v>
      </c>
      <c r="N16">
        <v>6</v>
      </c>
      <c r="O16" s="4">
        <v>122.4</v>
      </c>
      <c r="P16">
        <v>67</v>
      </c>
      <c r="Q16">
        <v>23</v>
      </c>
      <c r="R16" s="3">
        <v>0.3</v>
      </c>
      <c r="S16">
        <v>4</v>
      </c>
    </row>
    <row r="17" spans="1:19" x14ac:dyDescent="0.2">
      <c r="A17">
        <v>2015</v>
      </c>
      <c r="B17" t="s">
        <v>773</v>
      </c>
      <c r="C17" t="s">
        <v>675</v>
      </c>
      <c r="D17" t="s">
        <v>127</v>
      </c>
      <c r="E17" t="s">
        <v>243</v>
      </c>
      <c r="F17">
        <v>10</v>
      </c>
      <c r="G17">
        <v>164</v>
      </c>
      <c r="H17">
        <v>315</v>
      </c>
      <c r="I17" s="6">
        <v>52.06349206349207</v>
      </c>
      <c r="J17">
        <v>1719</v>
      </c>
      <c r="K17" s="3">
        <v>5.4571428571428573</v>
      </c>
      <c r="L17">
        <v>4.5</v>
      </c>
      <c r="M17">
        <v>8</v>
      </c>
      <c r="N17">
        <v>10</v>
      </c>
      <c r="O17" s="4">
        <v>99.9</v>
      </c>
      <c r="P17">
        <v>58</v>
      </c>
      <c r="Q17">
        <v>-82</v>
      </c>
      <c r="R17" s="3">
        <v>-1.4</v>
      </c>
      <c r="S17">
        <v>0</v>
      </c>
    </row>
    <row r="18" spans="1:19" x14ac:dyDescent="0.2">
      <c r="A18">
        <v>2016</v>
      </c>
      <c r="B18" t="s">
        <v>1011</v>
      </c>
      <c r="C18" t="s">
        <v>672</v>
      </c>
      <c r="D18" t="s">
        <v>127</v>
      </c>
      <c r="E18" t="s">
        <v>243</v>
      </c>
      <c r="F18">
        <v>7</v>
      </c>
      <c r="G18">
        <v>112</v>
      </c>
      <c r="H18">
        <v>191</v>
      </c>
      <c r="I18" s="6">
        <f>G18/H18*100</f>
        <v>58.638743455497377</v>
      </c>
      <c r="J18" s="2">
        <v>1075</v>
      </c>
      <c r="K18" s="3">
        <f>J18/H18</f>
        <v>5.6282722513089007</v>
      </c>
      <c r="L18" s="2">
        <v>4.2</v>
      </c>
      <c r="M18" s="2">
        <v>7</v>
      </c>
      <c r="N18" s="2">
        <v>9</v>
      </c>
      <c r="O18" s="4">
        <v>108.6</v>
      </c>
      <c r="P18" s="2">
        <v>28</v>
      </c>
      <c r="Q18" s="2">
        <v>91</v>
      </c>
      <c r="R18" s="3">
        <v>3.3</v>
      </c>
      <c r="S18" s="2">
        <v>0</v>
      </c>
    </row>
    <row r="19" spans="1:19" x14ac:dyDescent="0.2">
      <c r="A19">
        <v>2017</v>
      </c>
      <c r="B19" t="s">
        <v>754</v>
      </c>
      <c r="C19" t="s">
        <v>672</v>
      </c>
      <c r="D19" t="s">
        <v>127</v>
      </c>
      <c r="E19" t="s">
        <v>243</v>
      </c>
      <c r="F19">
        <v>10</v>
      </c>
      <c r="G19">
        <v>148</v>
      </c>
      <c r="H19">
        <v>273</v>
      </c>
      <c r="I19" s="6">
        <v>54.212454212454212</v>
      </c>
      <c r="J19">
        <v>1609</v>
      </c>
      <c r="K19" s="3">
        <v>5.8937728937728942</v>
      </c>
      <c r="L19">
        <v>5</v>
      </c>
      <c r="M19">
        <v>10</v>
      </c>
      <c r="N19">
        <v>10</v>
      </c>
      <c r="O19" s="4">
        <v>108.5</v>
      </c>
      <c r="P19">
        <v>25</v>
      </c>
      <c r="Q19">
        <v>-87</v>
      </c>
      <c r="R19" s="3">
        <v>-3.5</v>
      </c>
      <c r="S19">
        <v>0</v>
      </c>
    </row>
    <row r="20" spans="1:19" x14ac:dyDescent="0.2">
      <c r="A20">
        <v>2018</v>
      </c>
      <c r="B20" t="s">
        <v>754</v>
      </c>
      <c r="C20" t="s">
        <v>674</v>
      </c>
      <c r="D20" t="s">
        <v>127</v>
      </c>
      <c r="E20" t="s">
        <v>243</v>
      </c>
      <c r="F20">
        <v>11</v>
      </c>
      <c r="G20">
        <v>183</v>
      </c>
      <c r="H20">
        <v>321</v>
      </c>
      <c r="I20" s="6">
        <v>57.009345794392516</v>
      </c>
      <c r="J20">
        <v>1894</v>
      </c>
      <c r="K20" s="3">
        <v>5.9003115264797508</v>
      </c>
      <c r="L20">
        <v>6.3</v>
      </c>
      <c r="M20">
        <v>13</v>
      </c>
      <c r="N20">
        <v>3</v>
      </c>
      <c r="O20" s="4">
        <v>118.1</v>
      </c>
      <c r="P20">
        <v>35</v>
      </c>
      <c r="Q20">
        <v>-156</v>
      </c>
      <c r="R20" s="3">
        <v>-4.5</v>
      </c>
      <c r="S20">
        <v>0</v>
      </c>
    </row>
    <row r="21" spans="1:19" x14ac:dyDescent="0.2">
      <c r="A21">
        <v>2019</v>
      </c>
      <c r="B21" t="s">
        <v>720</v>
      </c>
      <c r="C21" t="s">
        <v>674</v>
      </c>
      <c r="D21" t="s">
        <v>127</v>
      </c>
      <c r="E21" t="s">
        <v>243</v>
      </c>
      <c r="F21">
        <v>12</v>
      </c>
      <c r="G21">
        <v>226</v>
      </c>
      <c r="H21">
        <v>371</v>
      </c>
      <c r="I21" s="6">
        <v>60.916442048517517</v>
      </c>
      <c r="J21">
        <v>2664</v>
      </c>
      <c r="K21" s="3">
        <v>7.1805929919137466</v>
      </c>
      <c r="L21">
        <v>7.1</v>
      </c>
      <c r="M21">
        <v>24</v>
      </c>
      <c r="N21">
        <v>11</v>
      </c>
      <c r="O21" s="4">
        <v>136.69999999999999</v>
      </c>
      <c r="P21">
        <v>67</v>
      </c>
      <c r="Q21">
        <v>68</v>
      </c>
      <c r="R21" s="3">
        <v>1</v>
      </c>
      <c r="S21">
        <v>1</v>
      </c>
    </row>
    <row r="22" spans="1:19" x14ac:dyDescent="0.2">
      <c r="A22">
        <v>2020</v>
      </c>
      <c r="B22" t="s">
        <v>626</v>
      </c>
      <c r="C22" t="s">
        <v>675</v>
      </c>
      <c r="D22" t="s">
        <v>127</v>
      </c>
      <c r="E22" t="s">
        <v>243</v>
      </c>
      <c r="F22">
        <v>7</v>
      </c>
      <c r="G22">
        <v>76</v>
      </c>
      <c r="H22">
        <v>152</v>
      </c>
      <c r="I22" s="6">
        <v>50</v>
      </c>
      <c r="J22">
        <v>718</v>
      </c>
      <c r="K22" s="3">
        <v>4.7236842105263159</v>
      </c>
      <c r="L22">
        <v>3.7</v>
      </c>
      <c r="M22">
        <v>1</v>
      </c>
      <c r="N22">
        <v>4</v>
      </c>
      <c r="O22" s="4">
        <v>86.6</v>
      </c>
      <c r="P22">
        <v>73</v>
      </c>
      <c r="Q22">
        <v>20</v>
      </c>
      <c r="R22" s="3">
        <v>0.27397260273972601</v>
      </c>
      <c r="S22">
        <v>3</v>
      </c>
    </row>
    <row r="23" spans="1:19" x14ac:dyDescent="0.2">
      <c r="A23">
        <v>2014</v>
      </c>
      <c r="B23" t="s">
        <v>920</v>
      </c>
      <c r="C23" t="s">
        <v>674</v>
      </c>
      <c r="D23" t="s">
        <v>348</v>
      </c>
      <c r="E23" t="s">
        <v>243</v>
      </c>
      <c r="F23">
        <v>13</v>
      </c>
      <c r="G23">
        <v>262</v>
      </c>
      <c r="H23">
        <v>397</v>
      </c>
      <c r="I23" s="6">
        <v>65.994962216624685</v>
      </c>
      <c r="J23">
        <v>3501</v>
      </c>
      <c r="K23" s="3">
        <v>8.8186397984886646</v>
      </c>
      <c r="L23">
        <v>9.1</v>
      </c>
      <c r="M23">
        <v>22</v>
      </c>
      <c r="N23">
        <v>7</v>
      </c>
      <c r="O23" s="4">
        <v>154.80000000000001</v>
      </c>
      <c r="P23">
        <v>154</v>
      </c>
      <c r="Q23">
        <v>484</v>
      </c>
      <c r="R23" s="3">
        <v>3.1</v>
      </c>
      <c r="S23">
        <v>9</v>
      </c>
    </row>
    <row r="24" spans="1:19" x14ac:dyDescent="0.2">
      <c r="A24">
        <v>2015</v>
      </c>
      <c r="B24" t="s">
        <v>875</v>
      </c>
      <c r="C24" t="s">
        <v>672</v>
      </c>
      <c r="D24" t="s">
        <v>348</v>
      </c>
      <c r="E24" t="s">
        <v>243</v>
      </c>
      <c r="F24">
        <v>13</v>
      </c>
      <c r="G24">
        <v>131</v>
      </c>
      <c r="H24">
        <v>275</v>
      </c>
      <c r="I24" s="6">
        <v>47.63636363636364</v>
      </c>
      <c r="J24">
        <v>1837</v>
      </c>
      <c r="K24" s="3">
        <v>6.68</v>
      </c>
      <c r="L24">
        <v>5.7</v>
      </c>
      <c r="M24">
        <v>9</v>
      </c>
      <c r="N24">
        <v>10</v>
      </c>
      <c r="O24" s="4">
        <v>107.3</v>
      </c>
      <c r="P24">
        <v>180</v>
      </c>
      <c r="Q24">
        <v>613</v>
      </c>
      <c r="R24" s="3">
        <v>3.4</v>
      </c>
      <c r="S24">
        <v>13</v>
      </c>
    </row>
    <row r="25" spans="1:19" x14ac:dyDescent="0.2">
      <c r="A25">
        <v>2016</v>
      </c>
      <c r="B25" t="s">
        <v>854</v>
      </c>
      <c r="C25" t="s">
        <v>672</v>
      </c>
      <c r="D25" t="s">
        <v>348</v>
      </c>
      <c r="E25" t="s">
        <v>243</v>
      </c>
      <c r="F25">
        <v>13</v>
      </c>
      <c r="G25">
        <v>152</v>
      </c>
      <c r="H25">
        <v>264</v>
      </c>
      <c r="I25" s="6">
        <v>57.575757575757578</v>
      </c>
      <c r="J25">
        <v>1755</v>
      </c>
      <c r="K25" s="3">
        <v>6.6477272727272725</v>
      </c>
      <c r="L25">
        <v>6.6</v>
      </c>
      <c r="M25">
        <v>9</v>
      </c>
      <c r="N25">
        <v>4</v>
      </c>
      <c r="O25" s="4">
        <v>121.6</v>
      </c>
      <c r="P25">
        <v>183</v>
      </c>
      <c r="Q25">
        <v>1012</v>
      </c>
      <c r="R25" s="3">
        <v>5.5</v>
      </c>
      <c r="S25">
        <v>12</v>
      </c>
    </row>
    <row r="26" spans="1:19" x14ac:dyDescent="0.2">
      <c r="A26">
        <v>2017</v>
      </c>
      <c r="B26" t="s">
        <v>854</v>
      </c>
      <c r="C26" t="s">
        <v>674</v>
      </c>
      <c r="D26" t="s">
        <v>348</v>
      </c>
      <c r="E26" t="s">
        <v>243</v>
      </c>
      <c r="F26">
        <v>5</v>
      </c>
      <c r="G26">
        <v>55</v>
      </c>
      <c r="H26">
        <v>100</v>
      </c>
      <c r="I26" s="6">
        <f>G26/H26*100</f>
        <v>55.000000000000007</v>
      </c>
      <c r="J26">
        <v>930</v>
      </c>
      <c r="K26" s="3">
        <f>J26/H26</f>
        <v>9.3000000000000007</v>
      </c>
      <c r="L26">
        <v>9.4</v>
      </c>
      <c r="M26">
        <v>7</v>
      </c>
      <c r="N26">
        <v>3</v>
      </c>
      <c r="O26" s="4">
        <v>150.19999999999999</v>
      </c>
      <c r="P26">
        <v>65</v>
      </c>
      <c r="Q26">
        <v>336</v>
      </c>
      <c r="R26" s="3">
        <v>5.2</v>
      </c>
      <c r="S26">
        <v>3</v>
      </c>
    </row>
    <row r="27" spans="1:19" x14ac:dyDescent="0.2">
      <c r="A27">
        <v>2018</v>
      </c>
      <c r="B27" t="s">
        <v>695</v>
      </c>
      <c r="C27" t="s">
        <v>673</v>
      </c>
      <c r="D27" t="s">
        <v>348</v>
      </c>
      <c r="E27" t="s">
        <v>243</v>
      </c>
      <c r="F27">
        <v>11</v>
      </c>
      <c r="G27">
        <v>122</v>
      </c>
      <c r="H27">
        <v>208</v>
      </c>
      <c r="I27" s="6">
        <v>58.653846153846153</v>
      </c>
      <c r="J27">
        <v>1391</v>
      </c>
      <c r="K27" s="3">
        <v>6.6875</v>
      </c>
      <c r="L27">
        <v>6.7</v>
      </c>
      <c r="M27">
        <v>9</v>
      </c>
      <c r="N27">
        <v>4</v>
      </c>
      <c r="O27" s="4">
        <v>125.3</v>
      </c>
      <c r="P27">
        <v>105</v>
      </c>
      <c r="Q27">
        <v>373</v>
      </c>
      <c r="R27" s="3">
        <v>3.6</v>
      </c>
      <c r="S27">
        <v>5</v>
      </c>
    </row>
    <row r="28" spans="1:19" x14ac:dyDescent="0.2">
      <c r="A28">
        <v>2019</v>
      </c>
      <c r="B28" t="s">
        <v>695</v>
      </c>
      <c r="C28" t="s">
        <v>672</v>
      </c>
      <c r="D28" t="s">
        <v>348</v>
      </c>
      <c r="E28" t="s">
        <v>243</v>
      </c>
      <c r="F28">
        <v>13</v>
      </c>
      <c r="G28">
        <v>177</v>
      </c>
      <c r="H28">
        <v>297</v>
      </c>
      <c r="I28" s="6">
        <v>59.595959595959592</v>
      </c>
      <c r="J28">
        <v>2315</v>
      </c>
      <c r="K28" s="3">
        <v>7.794612794612795</v>
      </c>
      <c r="L28">
        <v>7.8</v>
      </c>
      <c r="M28">
        <v>12</v>
      </c>
      <c r="N28">
        <v>5</v>
      </c>
      <c r="O28" s="4">
        <v>135</v>
      </c>
      <c r="P28">
        <v>114</v>
      </c>
      <c r="Q28">
        <v>405</v>
      </c>
      <c r="R28" s="3">
        <v>3.6</v>
      </c>
      <c r="S28">
        <v>11</v>
      </c>
    </row>
    <row r="29" spans="1:19" x14ac:dyDescent="0.2">
      <c r="A29">
        <v>2020</v>
      </c>
      <c r="B29" t="s">
        <v>624</v>
      </c>
      <c r="C29" t="s">
        <v>675</v>
      </c>
      <c r="D29" t="s">
        <v>348</v>
      </c>
      <c r="E29" t="s">
        <v>243</v>
      </c>
      <c r="F29">
        <v>9</v>
      </c>
      <c r="G29">
        <v>90</v>
      </c>
      <c r="H29">
        <v>168</v>
      </c>
      <c r="I29" s="6">
        <v>53.571428571428569</v>
      </c>
      <c r="J29">
        <v>1178</v>
      </c>
      <c r="K29" s="3">
        <v>7.0119047619047619</v>
      </c>
      <c r="L29">
        <v>5.3</v>
      </c>
      <c r="M29">
        <v>8</v>
      </c>
      <c r="N29">
        <v>10</v>
      </c>
      <c r="O29" s="4">
        <v>116.3</v>
      </c>
      <c r="P29">
        <v>78</v>
      </c>
      <c r="Q29">
        <v>364</v>
      </c>
      <c r="R29" s="3">
        <v>4.666666666666667</v>
      </c>
      <c r="S29">
        <v>3</v>
      </c>
    </row>
    <row r="30" spans="1:19" x14ac:dyDescent="0.2">
      <c r="A30">
        <v>2014</v>
      </c>
      <c r="B30" t="s">
        <v>852</v>
      </c>
      <c r="C30" t="s">
        <v>673</v>
      </c>
      <c r="D30" t="s">
        <v>27</v>
      </c>
      <c r="E30" t="s">
        <v>243</v>
      </c>
      <c r="F30">
        <v>10</v>
      </c>
      <c r="G30">
        <v>179</v>
      </c>
      <c r="H30">
        <v>316</v>
      </c>
      <c r="I30" s="6">
        <v>56.64556962025317</v>
      </c>
      <c r="J30">
        <v>2300</v>
      </c>
      <c r="K30" s="3">
        <v>7.2784810126582276</v>
      </c>
      <c r="L30">
        <v>6.5</v>
      </c>
      <c r="M30">
        <v>14</v>
      </c>
      <c r="N30">
        <v>12</v>
      </c>
      <c r="O30" s="4">
        <v>124.8</v>
      </c>
      <c r="P30">
        <v>68</v>
      </c>
      <c r="Q30">
        <v>339</v>
      </c>
      <c r="R30" s="3">
        <v>5</v>
      </c>
      <c r="S30">
        <v>5</v>
      </c>
    </row>
    <row r="31" spans="1:19" x14ac:dyDescent="0.2">
      <c r="A31">
        <v>2015</v>
      </c>
      <c r="B31" t="s">
        <v>480</v>
      </c>
      <c r="C31" t="s">
        <v>673</v>
      </c>
      <c r="D31" t="s">
        <v>27</v>
      </c>
      <c r="E31" t="s">
        <v>243</v>
      </c>
      <c r="F31">
        <v>13</v>
      </c>
      <c r="G31">
        <v>269</v>
      </c>
      <c r="H31">
        <v>395</v>
      </c>
      <c r="I31" s="6">
        <v>68.101265822784811</v>
      </c>
      <c r="J31">
        <v>3700</v>
      </c>
      <c r="K31" s="3">
        <v>9.3670886075949369</v>
      </c>
      <c r="L31">
        <v>10.4</v>
      </c>
      <c r="M31">
        <v>36</v>
      </c>
      <c r="N31">
        <v>7</v>
      </c>
      <c r="O31" s="4">
        <v>173.3</v>
      </c>
      <c r="P31">
        <v>141</v>
      </c>
      <c r="Q31">
        <v>405</v>
      </c>
      <c r="R31" s="3">
        <v>2.9</v>
      </c>
      <c r="S31">
        <v>7</v>
      </c>
    </row>
    <row r="32" spans="1:19" x14ac:dyDescent="0.2">
      <c r="A32">
        <v>2016</v>
      </c>
      <c r="B32" t="s">
        <v>480</v>
      </c>
      <c r="C32" t="s">
        <v>672</v>
      </c>
      <c r="D32" t="s">
        <v>27</v>
      </c>
      <c r="E32" t="s">
        <v>243</v>
      </c>
      <c r="F32">
        <v>13</v>
      </c>
      <c r="G32">
        <v>254</v>
      </c>
      <c r="H32">
        <v>358</v>
      </c>
      <c r="I32" s="6">
        <v>70.949720670391059</v>
      </c>
      <c r="J32">
        <v>3965</v>
      </c>
      <c r="K32" s="3">
        <v>11.075418994413408</v>
      </c>
      <c r="L32">
        <v>12.3</v>
      </c>
      <c r="M32">
        <v>40</v>
      </c>
      <c r="N32">
        <v>8</v>
      </c>
      <c r="O32" s="4">
        <v>196.4</v>
      </c>
      <c r="P32">
        <v>78</v>
      </c>
      <c r="Q32">
        <v>177</v>
      </c>
      <c r="R32" s="3">
        <v>2.2999999999999998</v>
      </c>
      <c r="S32">
        <v>6</v>
      </c>
    </row>
    <row r="33" spans="1:19" x14ac:dyDescent="0.2">
      <c r="A33">
        <v>2017</v>
      </c>
      <c r="B33" t="s">
        <v>480</v>
      </c>
      <c r="C33" t="s">
        <v>674</v>
      </c>
      <c r="D33" t="s">
        <v>27</v>
      </c>
      <c r="E33" t="s">
        <v>243</v>
      </c>
      <c r="F33">
        <v>14</v>
      </c>
      <c r="G33">
        <v>285</v>
      </c>
      <c r="H33">
        <v>404</v>
      </c>
      <c r="I33" s="6">
        <v>70.544554455445535</v>
      </c>
      <c r="J33">
        <v>4627</v>
      </c>
      <c r="K33" s="3">
        <v>11.452970297029703</v>
      </c>
      <c r="L33">
        <v>12.9</v>
      </c>
      <c r="M33">
        <v>43</v>
      </c>
      <c r="N33">
        <v>6</v>
      </c>
      <c r="O33" s="4">
        <v>198.9</v>
      </c>
      <c r="P33">
        <v>97</v>
      </c>
      <c r="Q33">
        <v>311</v>
      </c>
      <c r="R33" s="3">
        <v>3.2</v>
      </c>
      <c r="S33">
        <v>5</v>
      </c>
    </row>
    <row r="34" spans="1:19" x14ac:dyDescent="0.2">
      <c r="A34">
        <v>2018</v>
      </c>
      <c r="B34" t="s">
        <v>497</v>
      </c>
      <c r="C34" t="s">
        <v>672</v>
      </c>
      <c r="D34" t="s">
        <v>27</v>
      </c>
      <c r="E34" t="s">
        <v>243</v>
      </c>
      <c r="F34">
        <v>14</v>
      </c>
      <c r="G34">
        <v>260</v>
      </c>
      <c r="H34">
        <v>377</v>
      </c>
      <c r="I34" s="6">
        <v>68.965517241379317</v>
      </c>
      <c r="J34">
        <v>4361</v>
      </c>
      <c r="K34" s="3">
        <v>11.567639257294429</v>
      </c>
      <c r="L34">
        <v>13</v>
      </c>
      <c r="M34">
        <v>42</v>
      </c>
      <c r="N34">
        <v>7</v>
      </c>
      <c r="O34" s="4">
        <v>199.2</v>
      </c>
      <c r="P34">
        <v>140</v>
      </c>
      <c r="Q34">
        <v>1001</v>
      </c>
      <c r="R34" s="3">
        <v>7.2</v>
      </c>
      <c r="S34">
        <v>12</v>
      </c>
    </row>
    <row r="35" spans="1:19" x14ac:dyDescent="0.2">
      <c r="A35">
        <v>2019</v>
      </c>
      <c r="B35" t="s">
        <v>512</v>
      </c>
      <c r="C35" t="s">
        <v>674</v>
      </c>
      <c r="D35" t="s">
        <v>27</v>
      </c>
      <c r="E35" t="s">
        <v>243</v>
      </c>
      <c r="F35">
        <v>14</v>
      </c>
      <c r="G35">
        <v>237</v>
      </c>
      <c r="H35">
        <v>340</v>
      </c>
      <c r="I35" s="6">
        <v>69.705882352941174</v>
      </c>
      <c r="J35">
        <v>3851</v>
      </c>
      <c r="K35" s="3">
        <v>11.326470588235294</v>
      </c>
      <c r="L35">
        <v>12.2</v>
      </c>
      <c r="M35">
        <v>32</v>
      </c>
      <c r="N35">
        <v>8</v>
      </c>
      <c r="O35" s="4">
        <v>191.2</v>
      </c>
      <c r="P35">
        <v>233</v>
      </c>
      <c r="Q35">
        <v>1298</v>
      </c>
      <c r="R35" s="3">
        <v>5.6</v>
      </c>
      <c r="S35">
        <v>20</v>
      </c>
    </row>
    <row r="36" spans="1:19" x14ac:dyDescent="0.2">
      <c r="A36">
        <v>2020</v>
      </c>
      <c r="B36" t="s">
        <v>636</v>
      </c>
      <c r="C36" t="s">
        <v>675</v>
      </c>
      <c r="D36" t="s">
        <v>27</v>
      </c>
      <c r="E36" t="s">
        <v>243</v>
      </c>
      <c r="F36">
        <v>11</v>
      </c>
      <c r="G36">
        <v>214</v>
      </c>
      <c r="H36">
        <v>317</v>
      </c>
      <c r="I36" s="6">
        <v>67.50788643533123</v>
      </c>
      <c r="J36">
        <v>3031</v>
      </c>
      <c r="K36" s="3">
        <v>9.5615141955835963</v>
      </c>
      <c r="L36">
        <v>10.3</v>
      </c>
      <c r="M36">
        <v>28</v>
      </c>
      <c r="N36">
        <v>7</v>
      </c>
      <c r="O36" s="4">
        <v>172.6</v>
      </c>
      <c r="P36">
        <v>81</v>
      </c>
      <c r="Q36">
        <v>160</v>
      </c>
      <c r="R36" s="3">
        <v>1.9753086419753085</v>
      </c>
      <c r="S36">
        <v>6</v>
      </c>
    </row>
    <row r="37" spans="1:19" x14ac:dyDescent="0.2">
      <c r="A37">
        <v>2014</v>
      </c>
      <c r="B37" t="s">
        <v>1012</v>
      </c>
      <c r="C37" t="s">
        <v>672</v>
      </c>
      <c r="D37" t="s">
        <v>367</v>
      </c>
      <c r="E37" t="s">
        <v>243</v>
      </c>
      <c r="F37">
        <v>9</v>
      </c>
      <c r="G37">
        <v>152</v>
      </c>
      <c r="H37">
        <v>277</v>
      </c>
      <c r="I37" s="6">
        <f>G37/H37*100</f>
        <v>54.873646209386287</v>
      </c>
      <c r="J37">
        <v>2041</v>
      </c>
      <c r="K37" s="3">
        <f>J37/H37</f>
        <v>7.3682310469314078</v>
      </c>
      <c r="L37">
        <v>6.3</v>
      </c>
      <c r="M37">
        <v>12</v>
      </c>
      <c r="N37">
        <v>12</v>
      </c>
      <c r="O37" s="4">
        <v>122.4</v>
      </c>
      <c r="P37">
        <v>60</v>
      </c>
      <c r="Q37">
        <v>-17</v>
      </c>
      <c r="R37" s="3">
        <v>-0.3</v>
      </c>
      <c r="S37">
        <v>1</v>
      </c>
    </row>
    <row r="38" spans="1:19" x14ac:dyDescent="0.2">
      <c r="A38">
        <v>2015</v>
      </c>
      <c r="B38" t="s">
        <v>485</v>
      </c>
      <c r="C38" t="s">
        <v>673</v>
      </c>
      <c r="D38" t="s">
        <v>367</v>
      </c>
      <c r="E38" t="s">
        <v>243</v>
      </c>
      <c r="F38">
        <v>13</v>
      </c>
      <c r="G38">
        <v>264</v>
      </c>
      <c r="H38">
        <v>424</v>
      </c>
      <c r="I38" s="6">
        <v>62.264150943396224</v>
      </c>
      <c r="J38">
        <v>3770</v>
      </c>
      <c r="K38" s="3">
        <v>8.8915094339622645</v>
      </c>
      <c r="L38">
        <v>8.9</v>
      </c>
      <c r="M38">
        <v>21</v>
      </c>
      <c r="N38">
        <v>9</v>
      </c>
      <c r="O38" s="4">
        <v>149.1</v>
      </c>
      <c r="P38">
        <v>67</v>
      </c>
      <c r="Q38">
        <v>-35</v>
      </c>
      <c r="R38" s="3">
        <v>-0.5</v>
      </c>
      <c r="S38">
        <v>1</v>
      </c>
    </row>
    <row r="39" spans="1:19" x14ac:dyDescent="0.2">
      <c r="A39">
        <v>2016</v>
      </c>
      <c r="B39" t="s">
        <v>485</v>
      </c>
      <c r="C39" t="s">
        <v>672</v>
      </c>
      <c r="D39" t="s">
        <v>367</v>
      </c>
      <c r="E39" t="s">
        <v>243</v>
      </c>
      <c r="F39">
        <v>13</v>
      </c>
      <c r="G39">
        <v>284</v>
      </c>
      <c r="H39">
        <v>448</v>
      </c>
      <c r="I39" s="6">
        <v>63.392857142857139</v>
      </c>
      <c r="J39">
        <v>4091</v>
      </c>
      <c r="K39" s="3">
        <v>9.1316964285714288</v>
      </c>
      <c r="L39">
        <v>10</v>
      </c>
      <c r="M39">
        <v>28</v>
      </c>
      <c r="N39">
        <v>4</v>
      </c>
      <c r="O39" s="4">
        <v>158.9</v>
      </c>
      <c r="P39">
        <v>83</v>
      </c>
      <c r="Q39">
        <v>61</v>
      </c>
      <c r="R39" s="3">
        <v>0.7</v>
      </c>
      <c r="S39">
        <v>6</v>
      </c>
    </row>
    <row r="40" spans="1:19" x14ac:dyDescent="0.2">
      <c r="A40">
        <v>2017</v>
      </c>
      <c r="B40" t="s">
        <v>485</v>
      </c>
      <c r="C40" t="s">
        <v>674</v>
      </c>
      <c r="D40" t="s">
        <v>367</v>
      </c>
      <c r="E40" t="s">
        <v>243</v>
      </c>
      <c r="F40">
        <v>13</v>
      </c>
      <c r="G40">
        <v>318</v>
      </c>
      <c r="H40">
        <v>489</v>
      </c>
      <c r="I40" s="6">
        <v>65.030674846625772</v>
      </c>
      <c r="J40">
        <v>4904</v>
      </c>
      <c r="K40" s="3">
        <v>10.028629856850715</v>
      </c>
      <c r="L40">
        <v>10.7</v>
      </c>
      <c r="M40">
        <v>37</v>
      </c>
      <c r="N40">
        <v>9</v>
      </c>
      <c r="O40" s="4">
        <v>170.6</v>
      </c>
      <c r="P40">
        <v>61</v>
      </c>
      <c r="Q40">
        <v>35</v>
      </c>
      <c r="R40" s="3">
        <v>0.6</v>
      </c>
      <c r="S40">
        <v>10</v>
      </c>
    </row>
    <row r="41" spans="1:19" x14ac:dyDescent="0.2">
      <c r="A41">
        <v>2018</v>
      </c>
      <c r="B41" t="s">
        <v>762</v>
      </c>
      <c r="C41" t="s">
        <v>674</v>
      </c>
      <c r="D41" t="s">
        <v>367</v>
      </c>
      <c r="E41" t="s">
        <v>243</v>
      </c>
      <c r="F41">
        <v>13</v>
      </c>
      <c r="G41">
        <v>288</v>
      </c>
      <c r="H41">
        <v>485</v>
      </c>
      <c r="I41" s="6">
        <v>59.381443298969074</v>
      </c>
      <c r="J41">
        <v>3978</v>
      </c>
      <c r="K41" s="3">
        <v>8.2020618556701024</v>
      </c>
      <c r="L41">
        <v>8.3000000000000007</v>
      </c>
      <c r="M41">
        <v>32</v>
      </c>
      <c r="N41">
        <v>13</v>
      </c>
      <c r="O41" s="4">
        <v>144.69999999999999</v>
      </c>
      <c r="P41">
        <v>122</v>
      </c>
      <c r="Q41">
        <v>406</v>
      </c>
      <c r="R41" s="3">
        <v>3.3</v>
      </c>
      <c r="S41">
        <v>10</v>
      </c>
    </row>
    <row r="42" spans="1:19" x14ac:dyDescent="0.2">
      <c r="A42">
        <v>2019</v>
      </c>
      <c r="B42" t="s">
        <v>648</v>
      </c>
      <c r="C42" t="s">
        <v>675</v>
      </c>
      <c r="D42" t="s">
        <v>367</v>
      </c>
      <c r="E42" t="s">
        <v>243</v>
      </c>
      <c r="F42">
        <v>11</v>
      </c>
      <c r="G42">
        <v>155</v>
      </c>
      <c r="H42">
        <v>247</v>
      </c>
      <c r="I42" s="6">
        <v>62.753036437246969</v>
      </c>
      <c r="J42">
        <v>2065</v>
      </c>
      <c r="K42" s="3">
        <v>8.3603238866396765</v>
      </c>
      <c r="L42">
        <v>7.7</v>
      </c>
      <c r="M42">
        <v>16</v>
      </c>
      <c r="N42">
        <v>11</v>
      </c>
      <c r="O42" s="4">
        <v>145.4</v>
      </c>
      <c r="P42">
        <v>139</v>
      </c>
      <c r="Q42">
        <v>628</v>
      </c>
      <c r="R42" s="3">
        <v>4.5</v>
      </c>
      <c r="S42">
        <v>2</v>
      </c>
    </row>
    <row r="43" spans="1:19" x14ac:dyDescent="0.2">
      <c r="A43">
        <v>2020</v>
      </c>
      <c r="B43" t="s">
        <v>648</v>
      </c>
      <c r="C43" t="s">
        <v>673</v>
      </c>
      <c r="D43" t="s">
        <v>367</v>
      </c>
      <c r="E43" t="s">
        <v>243</v>
      </c>
      <c r="F43">
        <v>9</v>
      </c>
      <c r="G43">
        <v>155</v>
      </c>
      <c r="H43">
        <v>247</v>
      </c>
      <c r="I43" s="6">
        <v>62.753036437246969</v>
      </c>
      <c r="J43">
        <v>2007</v>
      </c>
      <c r="K43" s="3">
        <v>8.1255060728744937</v>
      </c>
      <c r="L43">
        <v>7.8</v>
      </c>
      <c r="M43">
        <v>14</v>
      </c>
      <c r="N43">
        <v>8</v>
      </c>
      <c r="O43" s="4">
        <v>143.19999999999999</v>
      </c>
      <c r="P43">
        <v>101</v>
      </c>
      <c r="Q43">
        <v>269</v>
      </c>
      <c r="R43" s="3">
        <v>2.6633663366336635</v>
      </c>
      <c r="S43">
        <v>2</v>
      </c>
    </row>
    <row r="44" spans="1:19" x14ac:dyDescent="0.2">
      <c r="A44">
        <v>2014</v>
      </c>
      <c r="B44" t="s">
        <v>942</v>
      </c>
      <c r="C44" t="s">
        <v>673</v>
      </c>
      <c r="D44" t="s">
        <v>57</v>
      </c>
      <c r="E44" t="s">
        <v>243</v>
      </c>
      <c r="F44">
        <v>12</v>
      </c>
      <c r="G44">
        <v>224</v>
      </c>
      <c r="H44">
        <v>384</v>
      </c>
      <c r="I44" s="6">
        <v>58.333333333333336</v>
      </c>
      <c r="J44">
        <v>2409</v>
      </c>
      <c r="K44" s="3">
        <v>6.2734375</v>
      </c>
      <c r="L44">
        <v>5.7</v>
      </c>
      <c r="M44">
        <v>13</v>
      </c>
      <c r="N44">
        <v>11</v>
      </c>
      <c r="O44" s="4">
        <v>116.5</v>
      </c>
      <c r="P44">
        <v>108</v>
      </c>
      <c r="Q44">
        <v>262</v>
      </c>
      <c r="R44" s="3">
        <v>2.4</v>
      </c>
      <c r="S44">
        <v>4</v>
      </c>
    </row>
    <row r="45" spans="1:19" x14ac:dyDescent="0.2">
      <c r="A45">
        <v>2015</v>
      </c>
      <c r="B45" t="s">
        <v>1013</v>
      </c>
      <c r="C45" t="s">
        <v>675</v>
      </c>
      <c r="D45" t="s">
        <v>57</v>
      </c>
      <c r="E45" t="s">
        <v>243</v>
      </c>
      <c r="F45">
        <v>12</v>
      </c>
      <c r="G45">
        <v>92</v>
      </c>
      <c r="H45">
        <v>159</v>
      </c>
      <c r="I45" s="6">
        <f>G45/H45*100</f>
        <v>57.861635220125784</v>
      </c>
      <c r="J45">
        <v>1214</v>
      </c>
      <c r="K45" s="3">
        <f>J45/H45</f>
        <v>7.6352201257861632</v>
      </c>
      <c r="L45">
        <v>6.8</v>
      </c>
      <c r="M45">
        <v>5</v>
      </c>
      <c r="N45">
        <v>5</v>
      </c>
      <c r="O45" s="4">
        <v>126.1</v>
      </c>
      <c r="P45">
        <v>140</v>
      </c>
      <c r="Q45">
        <v>561</v>
      </c>
      <c r="R45" s="3">
        <v>4</v>
      </c>
      <c r="S45">
        <v>3</v>
      </c>
    </row>
    <row r="46" spans="1:19" x14ac:dyDescent="0.2">
      <c r="A46">
        <v>2016</v>
      </c>
      <c r="B46" t="s">
        <v>569</v>
      </c>
      <c r="C46" t="s">
        <v>675</v>
      </c>
      <c r="D46" t="s">
        <v>57</v>
      </c>
      <c r="E46" t="s">
        <v>243</v>
      </c>
      <c r="F46">
        <v>12</v>
      </c>
      <c r="G46">
        <v>236</v>
      </c>
      <c r="H46">
        <v>391</v>
      </c>
      <c r="I46" s="6">
        <v>60.358056265984651</v>
      </c>
      <c r="J46">
        <v>2958</v>
      </c>
      <c r="K46" s="3">
        <v>7.5652173913043477</v>
      </c>
      <c r="L46">
        <v>7.4</v>
      </c>
      <c r="M46">
        <v>21</v>
      </c>
      <c r="N46">
        <v>11</v>
      </c>
      <c r="O46" s="4">
        <v>136</v>
      </c>
      <c r="P46">
        <v>96</v>
      </c>
      <c r="Q46">
        <v>161</v>
      </c>
      <c r="R46" s="3">
        <v>1.7</v>
      </c>
      <c r="S46">
        <v>2</v>
      </c>
    </row>
    <row r="47" spans="1:19" x14ac:dyDescent="0.2">
      <c r="A47">
        <v>2017</v>
      </c>
      <c r="B47" t="s">
        <v>530</v>
      </c>
      <c r="C47" t="s">
        <v>675</v>
      </c>
      <c r="D47" t="s">
        <v>57</v>
      </c>
      <c r="E47" t="s">
        <v>243</v>
      </c>
      <c r="F47">
        <v>9</v>
      </c>
      <c r="G47">
        <v>158</v>
      </c>
      <c r="H47">
        <v>275</v>
      </c>
      <c r="I47" s="6">
        <f>G47/H47*100</f>
        <v>57.45454545454546</v>
      </c>
      <c r="J47">
        <v>1915</v>
      </c>
      <c r="K47" s="3">
        <f>J47/H47</f>
        <v>6.9636363636363638</v>
      </c>
      <c r="L47">
        <v>6.6</v>
      </c>
      <c r="M47">
        <v>11</v>
      </c>
      <c r="N47">
        <v>7</v>
      </c>
      <c r="O47" s="4">
        <v>124.1</v>
      </c>
      <c r="P47">
        <v>114</v>
      </c>
      <c r="Q47">
        <v>381</v>
      </c>
      <c r="R47" s="3">
        <v>3.3</v>
      </c>
      <c r="S47">
        <v>2</v>
      </c>
    </row>
    <row r="48" spans="1:19" x14ac:dyDescent="0.2">
      <c r="A48">
        <v>2018</v>
      </c>
      <c r="B48" t="s">
        <v>530</v>
      </c>
      <c r="C48" t="s">
        <v>673</v>
      </c>
      <c r="D48" t="s">
        <v>57</v>
      </c>
      <c r="E48" t="s">
        <v>243</v>
      </c>
      <c r="F48">
        <v>14</v>
      </c>
      <c r="G48">
        <v>275</v>
      </c>
      <c r="H48">
        <v>425</v>
      </c>
      <c r="I48" s="6">
        <v>64.705882352941174</v>
      </c>
      <c r="J48">
        <v>3292</v>
      </c>
      <c r="K48" s="3">
        <v>7.7458823529411767</v>
      </c>
      <c r="L48">
        <v>8.4</v>
      </c>
      <c r="M48">
        <v>25</v>
      </c>
      <c r="N48">
        <v>5</v>
      </c>
      <c r="O48" s="4">
        <v>146.80000000000001</v>
      </c>
      <c r="P48">
        <v>164</v>
      </c>
      <c r="Q48">
        <v>482</v>
      </c>
      <c r="R48" s="3">
        <v>2.9</v>
      </c>
      <c r="S48">
        <v>16</v>
      </c>
    </row>
    <row r="49" spans="1:19" x14ac:dyDescent="0.2">
      <c r="A49">
        <v>2019</v>
      </c>
      <c r="B49" t="s">
        <v>530</v>
      </c>
      <c r="C49" t="s">
        <v>672</v>
      </c>
      <c r="D49" t="s">
        <v>57</v>
      </c>
      <c r="E49" t="s">
        <v>243</v>
      </c>
      <c r="F49">
        <v>13</v>
      </c>
      <c r="G49">
        <v>296</v>
      </c>
      <c r="H49">
        <v>454</v>
      </c>
      <c r="I49" s="6">
        <v>65.198237885462547</v>
      </c>
      <c r="J49">
        <v>3663</v>
      </c>
      <c r="K49" s="3">
        <v>8.0682819383259918</v>
      </c>
      <c r="L49">
        <v>8.5</v>
      </c>
      <c r="M49">
        <v>32</v>
      </c>
      <c r="N49">
        <v>10</v>
      </c>
      <c r="O49" s="4">
        <v>151.80000000000001</v>
      </c>
      <c r="P49">
        <v>163</v>
      </c>
      <c r="Q49">
        <v>663</v>
      </c>
      <c r="R49" s="3">
        <v>4.0999999999999996</v>
      </c>
      <c r="S49">
        <v>7</v>
      </c>
    </row>
    <row r="50" spans="1:19" x14ac:dyDescent="0.2">
      <c r="A50">
        <v>2020</v>
      </c>
      <c r="B50" t="s">
        <v>530</v>
      </c>
      <c r="C50" t="s">
        <v>674</v>
      </c>
      <c r="D50" t="s">
        <v>57</v>
      </c>
      <c r="E50" t="s">
        <v>243</v>
      </c>
      <c r="F50">
        <v>10</v>
      </c>
      <c r="G50">
        <v>194</v>
      </c>
      <c r="H50">
        <v>322</v>
      </c>
      <c r="I50" s="6">
        <v>60.248447204968947</v>
      </c>
      <c r="J50">
        <v>2566</v>
      </c>
      <c r="K50" s="3">
        <v>7.9689440993788816</v>
      </c>
      <c r="L50">
        <v>8.9</v>
      </c>
      <c r="M50">
        <v>26</v>
      </c>
      <c r="N50">
        <v>5</v>
      </c>
      <c r="O50" s="4">
        <v>150.69999999999999</v>
      </c>
      <c r="P50">
        <v>113</v>
      </c>
      <c r="Q50">
        <v>377</v>
      </c>
      <c r="R50" s="3">
        <v>3.336283185840708</v>
      </c>
      <c r="S50">
        <v>8</v>
      </c>
    </row>
    <row r="51" spans="1:19" x14ac:dyDescent="0.2">
      <c r="A51">
        <v>2014</v>
      </c>
      <c r="B51" t="s">
        <v>858</v>
      </c>
      <c r="C51" t="s">
        <v>672</v>
      </c>
      <c r="D51" t="s">
        <v>597</v>
      </c>
      <c r="E51" t="s">
        <v>243</v>
      </c>
      <c r="F51">
        <v>13</v>
      </c>
      <c r="G51">
        <v>301</v>
      </c>
      <c r="H51">
        <v>492</v>
      </c>
      <c r="I51" s="6">
        <v>61.178861788617887</v>
      </c>
      <c r="J51">
        <v>3901</v>
      </c>
      <c r="K51" s="3">
        <v>7.928861788617886</v>
      </c>
      <c r="L51">
        <v>8.4</v>
      </c>
      <c r="M51">
        <v>33</v>
      </c>
      <c r="N51">
        <v>10</v>
      </c>
      <c r="O51" s="4">
        <v>145.9</v>
      </c>
      <c r="P51">
        <v>152</v>
      </c>
      <c r="Q51">
        <v>707</v>
      </c>
      <c r="R51" s="3">
        <v>4.7</v>
      </c>
      <c r="S51">
        <v>8</v>
      </c>
    </row>
    <row r="52" spans="1:19" x14ac:dyDescent="0.2">
      <c r="A52">
        <v>2015</v>
      </c>
      <c r="B52" t="s">
        <v>858</v>
      </c>
      <c r="C52" t="s">
        <v>674</v>
      </c>
      <c r="D52" t="s">
        <v>597</v>
      </c>
      <c r="E52" t="s">
        <v>243</v>
      </c>
      <c r="F52">
        <v>11</v>
      </c>
      <c r="G52">
        <v>256</v>
      </c>
      <c r="H52">
        <v>395</v>
      </c>
      <c r="I52" s="6">
        <v>64.810126582278485</v>
      </c>
      <c r="J52">
        <v>3574</v>
      </c>
      <c r="K52" s="3">
        <v>9.0481012658227851</v>
      </c>
      <c r="L52">
        <v>9.5</v>
      </c>
      <c r="M52">
        <v>31</v>
      </c>
      <c r="N52">
        <v>10</v>
      </c>
      <c r="O52" s="4">
        <v>161.6</v>
      </c>
      <c r="P52">
        <v>123</v>
      </c>
      <c r="Q52">
        <v>612</v>
      </c>
      <c r="R52" s="3">
        <v>5</v>
      </c>
      <c r="S52">
        <v>9</v>
      </c>
    </row>
    <row r="53" spans="1:19" x14ac:dyDescent="0.2">
      <c r="A53">
        <v>2016</v>
      </c>
      <c r="B53" t="s">
        <v>808</v>
      </c>
      <c r="C53" t="s">
        <v>672</v>
      </c>
      <c r="D53" t="s">
        <v>597</v>
      </c>
      <c r="E53" t="s">
        <v>243</v>
      </c>
      <c r="F53">
        <v>13</v>
      </c>
      <c r="G53">
        <v>269</v>
      </c>
      <c r="H53">
        <v>440</v>
      </c>
      <c r="I53" s="6">
        <v>61.136363636363633</v>
      </c>
      <c r="J53">
        <v>3208</v>
      </c>
      <c r="K53" s="3">
        <v>7.290909090909091</v>
      </c>
      <c r="L53">
        <v>6.7</v>
      </c>
      <c r="M53">
        <v>17</v>
      </c>
      <c r="N53">
        <v>13</v>
      </c>
      <c r="O53" s="4">
        <v>129.19999999999999</v>
      </c>
      <c r="P53">
        <v>125</v>
      </c>
      <c r="Q53">
        <v>609</v>
      </c>
      <c r="R53" s="3">
        <v>4.9000000000000004</v>
      </c>
      <c r="S53">
        <v>10</v>
      </c>
    </row>
    <row r="54" spans="1:19" x14ac:dyDescent="0.2">
      <c r="A54">
        <v>2017</v>
      </c>
      <c r="B54" t="s">
        <v>808</v>
      </c>
      <c r="C54" t="s">
        <v>674</v>
      </c>
      <c r="D54" t="s">
        <v>597</v>
      </c>
      <c r="E54" t="s">
        <v>243</v>
      </c>
      <c r="F54">
        <v>13</v>
      </c>
      <c r="G54">
        <v>269</v>
      </c>
      <c r="H54">
        <v>400</v>
      </c>
      <c r="I54" s="6">
        <v>67.25</v>
      </c>
      <c r="J54">
        <v>3152</v>
      </c>
      <c r="K54" s="3">
        <v>7.88</v>
      </c>
      <c r="L54">
        <v>8.1</v>
      </c>
      <c r="M54">
        <v>23</v>
      </c>
      <c r="N54">
        <v>8</v>
      </c>
      <c r="O54" s="4">
        <v>148.4</v>
      </c>
      <c r="P54">
        <v>100</v>
      </c>
      <c r="Q54">
        <v>325</v>
      </c>
      <c r="R54" s="3">
        <v>3.3</v>
      </c>
      <c r="S54">
        <v>5</v>
      </c>
    </row>
    <row r="55" spans="1:19" x14ac:dyDescent="0.2">
      <c r="A55">
        <v>2018</v>
      </c>
      <c r="B55" t="s">
        <v>1014</v>
      </c>
      <c r="C55" t="s">
        <v>673</v>
      </c>
      <c r="D55" t="s">
        <v>597</v>
      </c>
      <c r="E55" t="s">
        <v>243</v>
      </c>
      <c r="F55">
        <v>7</v>
      </c>
      <c r="G55">
        <v>124</v>
      </c>
      <c r="H55">
        <v>204</v>
      </c>
      <c r="I55" s="6">
        <f>G55/H55*100</f>
        <v>60.784313725490193</v>
      </c>
      <c r="J55">
        <v>1334</v>
      </c>
      <c r="K55" s="3">
        <f>J55/H55</f>
        <v>6.5392156862745097</v>
      </c>
      <c r="L55">
        <v>5.7</v>
      </c>
      <c r="M55">
        <v>9</v>
      </c>
      <c r="N55">
        <v>8</v>
      </c>
      <c r="O55" s="4">
        <v>122.4</v>
      </c>
      <c r="P55">
        <v>49</v>
      </c>
      <c r="Q55">
        <v>230</v>
      </c>
      <c r="R55" s="3">
        <v>4.7</v>
      </c>
      <c r="S55">
        <v>3</v>
      </c>
    </row>
    <row r="56" spans="1:19" x14ac:dyDescent="0.2">
      <c r="A56">
        <v>2019</v>
      </c>
      <c r="B56" t="s">
        <v>596</v>
      </c>
      <c r="C56" t="s">
        <v>675</v>
      </c>
      <c r="D56" t="s">
        <v>597</v>
      </c>
      <c r="E56" t="s">
        <v>243</v>
      </c>
      <c r="F56">
        <v>12</v>
      </c>
      <c r="G56">
        <v>181</v>
      </c>
      <c r="H56">
        <v>339</v>
      </c>
      <c r="I56" s="6">
        <v>53.392330383480825</v>
      </c>
      <c r="J56">
        <v>2077</v>
      </c>
      <c r="K56" s="3">
        <v>6.1268436578171093</v>
      </c>
      <c r="L56">
        <v>5.7</v>
      </c>
      <c r="M56">
        <v>15</v>
      </c>
      <c r="N56">
        <v>10</v>
      </c>
      <c r="O56" s="4">
        <v>113.6</v>
      </c>
      <c r="P56">
        <v>130</v>
      </c>
      <c r="Q56">
        <v>555</v>
      </c>
      <c r="R56" s="3">
        <v>4.3</v>
      </c>
      <c r="S56">
        <v>6</v>
      </c>
    </row>
    <row r="57" spans="1:19" x14ac:dyDescent="0.2">
      <c r="A57">
        <v>2020</v>
      </c>
      <c r="B57" t="s">
        <v>596</v>
      </c>
      <c r="C57" t="s">
        <v>673</v>
      </c>
      <c r="D57" t="s">
        <v>597</v>
      </c>
      <c r="E57" t="s">
        <v>243</v>
      </c>
      <c r="F57">
        <v>10</v>
      </c>
      <c r="G57">
        <v>146</v>
      </c>
      <c r="H57">
        <v>240</v>
      </c>
      <c r="I57" s="6">
        <v>60.833333333333329</v>
      </c>
      <c r="J57">
        <v>1795</v>
      </c>
      <c r="K57" s="3">
        <v>7.479166666666667</v>
      </c>
      <c r="L57">
        <v>7.6</v>
      </c>
      <c r="M57">
        <v>10</v>
      </c>
      <c r="N57">
        <v>4</v>
      </c>
      <c r="O57" s="4">
        <v>134.1</v>
      </c>
      <c r="P57">
        <v>116</v>
      </c>
      <c r="Q57">
        <v>526</v>
      </c>
      <c r="R57" s="3">
        <v>4.5344827586206895</v>
      </c>
      <c r="S57">
        <v>10</v>
      </c>
    </row>
    <row r="58" spans="1:19" x14ac:dyDescent="0.2">
      <c r="A58">
        <v>2014</v>
      </c>
      <c r="B58" t="s">
        <v>471</v>
      </c>
      <c r="C58" t="s">
        <v>673</v>
      </c>
      <c r="D58" t="s">
        <v>37</v>
      </c>
      <c r="E58" t="s">
        <v>243</v>
      </c>
      <c r="F58">
        <v>8</v>
      </c>
      <c r="G58">
        <v>211</v>
      </c>
      <c r="H58">
        <v>345</v>
      </c>
      <c r="I58" s="6">
        <f>G58/H58*100</f>
        <v>61.159420289855071</v>
      </c>
      <c r="J58">
        <v>2539</v>
      </c>
      <c r="K58" s="3">
        <f>J58/H58</f>
        <v>7.3594202898550725</v>
      </c>
      <c r="L58">
        <v>7.1</v>
      </c>
      <c r="M58">
        <v>24</v>
      </c>
      <c r="N58">
        <v>13</v>
      </c>
      <c r="O58" s="4">
        <v>138.4</v>
      </c>
      <c r="P58">
        <v>17</v>
      </c>
      <c r="Q58">
        <v>16</v>
      </c>
      <c r="R58" s="3">
        <v>0.9</v>
      </c>
      <c r="S58">
        <v>1</v>
      </c>
    </row>
    <row r="59" spans="1:19" x14ac:dyDescent="0.2">
      <c r="A59">
        <v>2015</v>
      </c>
      <c r="B59" t="s">
        <v>468</v>
      </c>
      <c r="C59" t="s">
        <v>673</v>
      </c>
      <c r="D59" t="s">
        <v>37</v>
      </c>
      <c r="E59" t="s">
        <v>243</v>
      </c>
      <c r="F59">
        <v>13</v>
      </c>
      <c r="G59">
        <v>364</v>
      </c>
      <c r="H59">
        <v>573</v>
      </c>
      <c r="I59" s="6">
        <v>63.525305410122165</v>
      </c>
      <c r="J59">
        <v>4653</v>
      </c>
      <c r="K59" s="3">
        <v>8.1204188481675388</v>
      </c>
      <c r="L59">
        <v>8.1999999999999993</v>
      </c>
      <c r="M59">
        <v>36</v>
      </c>
      <c r="N59">
        <v>15</v>
      </c>
      <c r="O59" s="4">
        <v>147.19999999999999</v>
      </c>
      <c r="P59">
        <v>131</v>
      </c>
      <c r="Q59">
        <v>456</v>
      </c>
      <c r="R59" s="3">
        <v>3.5</v>
      </c>
      <c r="S59">
        <v>10</v>
      </c>
    </row>
    <row r="60" spans="1:19" x14ac:dyDescent="0.2">
      <c r="A60">
        <v>2016</v>
      </c>
      <c r="B60" t="s">
        <v>468</v>
      </c>
      <c r="C60" t="s">
        <v>672</v>
      </c>
      <c r="D60" t="s">
        <v>37</v>
      </c>
      <c r="E60" t="s">
        <v>243</v>
      </c>
      <c r="F60">
        <v>12</v>
      </c>
      <c r="G60">
        <v>388</v>
      </c>
      <c r="H60">
        <v>591</v>
      </c>
      <c r="I60" s="6">
        <v>65.651438240270735</v>
      </c>
      <c r="J60">
        <v>5052</v>
      </c>
      <c r="K60" s="3">
        <v>8.5482233502538065</v>
      </c>
      <c r="L60">
        <v>9.1999999999999993</v>
      </c>
      <c r="M60">
        <v>41</v>
      </c>
      <c r="N60">
        <v>10</v>
      </c>
      <c r="O60" s="4">
        <v>157</v>
      </c>
      <c r="P60">
        <v>131</v>
      </c>
      <c r="Q60">
        <v>285</v>
      </c>
      <c r="R60" s="3">
        <v>2.2000000000000002</v>
      </c>
      <c r="S60">
        <v>12</v>
      </c>
    </row>
    <row r="61" spans="1:19" x14ac:dyDescent="0.2">
      <c r="A61">
        <v>2017</v>
      </c>
      <c r="B61" t="s">
        <v>807</v>
      </c>
      <c r="C61" t="s">
        <v>674</v>
      </c>
      <c r="D61" t="s">
        <v>37</v>
      </c>
      <c r="E61" t="s">
        <v>243</v>
      </c>
      <c r="F61">
        <v>13</v>
      </c>
      <c r="G61">
        <v>328</v>
      </c>
      <c r="H61">
        <v>493</v>
      </c>
      <c r="I61" s="6">
        <v>66.531440162271807</v>
      </c>
      <c r="J61">
        <v>3963</v>
      </c>
      <c r="K61" s="3">
        <v>8.0385395537525355</v>
      </c>
      <c r="L61">
        <v>8.5</v>
      </c>
      <c r="M61">
        <v>33</v>
      </c>
      <c r="N61">
        <v>10</v>
      </c>
      <c r="O61" s="4">
        <v>152.1</v>
      </c>
      <c r="P61">
        <v>59</v>
      </c>
      <c r="Q61">
        <v>-66</v>
      </c>
      <c r="R61" s="3">
        <v>-1.1000000000000001</v>
      </c>
      <c r="S61">
        <v>1</v>
      </c>
    </row>
    <row r="62" spans="1:19" x14ac:dyDescent="0.2">
      <c r="A62">
        <v>2018</v>
      </c>
      <c r="B62" t="s">
        <v>571</v>
      </c>
      <c r="C62" t="s">
        <v>675</v>
      </c>
      <c r="D62" t="s">
        <v>37</v>
      </c>
      <c r="E62" t="s">
        <v>243</v>
      </c>
      <c r="F62">
        <v>8</v>
      </c>
      <c r="G62">
        <v>227</v>
      </c>
      <c r="H62">
        <v>327</v>
      </c>
      <c r="I62" s="6">
        <f>G62/H62*100</f>
        <v>69.418960244648318</v>
      </c>
      <c r="J62">
        <v>2638</v>
      </c>
      <c r="K62" s="3">
        <f>J62/H62</f>
        <v>8.0672782874617734</v>
      </c>
      <c r="L62">
        <v>8.1</v>
      </c>
      <c r="M62">
        <v>17</v>
      </c>
      <c r="N62">
        <v>7</v>
      </c>
      <c r="O62" s="4">
        <v>150.1</v>
      </c>
      <c r="P62">
        <v>29</v>
      </c>
      <c r="Q62">
        <v>-26</v>
      </c>
      <c r="R62" s="3">
        <v>-0.9</v>
      </c>
      <c r="S62">
        <v>1</v>
      </c>
    </row>
    <row r="63" spans="1:19" x14ac:dyDescent="0.2">
      <c r="A63">
        <v>2019</v>
      </c>
      <c r="B63" t="s">
        <v>710</v>
      </c>
      <c r="C63" t="s">
        <v>672</v>
      </c>
      <c r="D63" t="s">
        <v>37</v>
      </c>
      <c r="E63" t="s">
        <v>243</v>
      </c>
      <c r="F63">
        <v>10</v>
      </c>
      <c r="G63">
        <v>239</v>
      </c>
      <c r="H63">
        <v>367</v>
      </c>
      <c r="I63" s="6">
        <v>65.12261580381471</v>
      </c>
      <c r="J63">
        <v>2840</v>
      </c>
      <c r="K63" s="3">
        <v>7.73841961852861</v>
      </c>
      <c r="L63">
        <v>8.1</v>
      </c>
      <c r="M63">
        <v>18</v>
      </c>
      <c r="N63">
        <v>5</v>
      </c>
      <c r="O63" s="4">
        <v>143.6</v>
      </c>
      <c r="P63">
        <v>72</v>
      </c>
      <c r="Q63">
        <v>212</v>
      </c>
      <c r="R63" s="3">
        <v>2.9</v>
      </c>
      <c r="S63">
        <v>1</v>
      </c>
    </row>
    <row r="64" spans="1:19" x14ac:dyDescent="0.2">
      <c r="A64">
        <v>2020</v>
      </c>
      <c r="B64" t="s">
        <v>571</v>
      </c>
      <c r="C64" t="s">
        <v>673</v>
      </c>
      <c r="D64" t="s">
        <v>37</v>
      </c>
      <c r="E64" t="s">
        <v>243</v>
      </c>
      <c r="F64">
        <v>8</v>
      </c>
      <c r="G64">
        <v>150</v>
      </c>
      <c r="H64">
        <v>232</v>
      </c>
      <c r="I64" s="6">
        <v>64.65517241379311</v>
      </c>
      <c r="J64">
        <v>1602</v>
      </c>
      <c r="K64" s="3">
        <v>6.9051724137931032</v>
      </c>
      <c r="L64">
        <v>6.4</v>
      </c>
      <c r="M64">
        <v>10</v>
      </c>
      <c r="N64">
        <v>7</v>
      </c>
      <c r="O64" s="4">
        <v>130.80000000000001</v>
      </c>
      <c r="P64">
        <v>10</v>
      </c>
      <c r="Q64">
        <v>3</v>
      </c>
      <c r="R64" s="3">
        <v>0.3</v>
      </c>
      <c r="S64">
        <v>0</v>
      </c>
    </row>
    <row r="65" spans="1:19" x14ac:dyDescent="0.2">
      <c r="A65">
        <v>2014</v>
      </c>
      <c r="B65" t="s">
        <v>926</v>
      </c>
      <c r="C65" t="s">
        <v>674</v>
      </c>
      <c r="D65" t="s">
        <v>65</v>
      </c>
      <c r="E65" t="s">
        <v>243</v>
      </c>
      <c r="F65">
        <v>11</v>
      </c>
      <c r="G65">
        <v>281</v>
      </c>
      <c r="H65">
        <v>419</v>
      </c>
      <c r="I65" s="6">
        <v>67.064439140811459</v>
      </c>
      <c r="J65">
        <v>3285</v>
      </c>
      <c r="K65" s="3">
        <v>7.8400954653937944</v>
      </c>
      <c r="L65">
        <v>7.6</v>
      </c>
      <c r="M65">
        <v>18</v>
      </c>
      <c r="N65">
        <v>10</v>
      </c>
      <c r="O65" s="4">
        <v>142.30000000000001</v>
      </c>
      <c r="P65">
        <v>42</v>
      </c>
      <c r="Q65">
        <v>-106</v>
      </c>
      <c r="R65" s="3">
        <v>-2.5</v>
      </c>
      <c r="S65">
        <v>1</v>
      </c>
    </row>
    <row r="66" spans="1:19" x14ac:dyDescent="0.2">
      <c r="A66">
        <v>2015</v>
      </c>
      <c r="B66" t="s">
        <v>840</v>
      </c>
      <c r="C66" t="s">
        <v>672</v>
      </c>
      <c r="D66" t="s">
        <v>65</v>
      </c>
      <c r="E66" t="s">
        <v>243</v>
      </c>
      <c r="F66">
        <v>13</v>
      </c>
      <c r="G66">
        <v>221</v>
      </c>
      <c r="H66">
        <v>403</v>
      </c>
      <c r="I66" s="6">
        <v>54.838709677419352</v>
      </c>
      <c r="J66">
        <v>3145</v>
      </c>
      <c r="K66" s="3">
        <v>7.8039702233250621</v>
      </c>
      <c r="L66">
        <v>7.5</v>
      </c>
      <c r="M66">
        <v>26</v>
      </c>
      <c r="N66">
        <v>14</v>
      </c>
      <c r="O66" s="4">
        <v>134.69999999999999</v>
      </c>
      <c r="P66">
        <v>158</v>
      </c>
      <c r="Q66">
        <v>502</v>
      </c>
      <c r="R66" s="3">
        <v>3.2</v>
      </c>
      <c r="S66">
        <v>6</v>
      </c>
    </row>
    <row r="67" spans="1:19" x14ac:dyDescent="0.2">
      <c r="A67">
        <v>2016</v>
      </c>
      <c r="B67" t="s">
        <v>840</v>
      </c>
      <c r="C67" t="s">
        <v>674</v>
      </c>
      <c r="D67" t="s">
        <v>65</v>
      </c>
      <c r="E67" t="s">
        <v>243</v>
      </c>
      <c r="F67">
        <v>13</v>
      </c>
      <c r="G67">
        <v>247</v>
      </c>
      <c r="H67">
        <v>404</v>
      </c>
      <c r="I67" s="6">
        <v>61.138613861386141</v>
      </c>
      <c r="J67">
        <v>3328</v>
      </c>
      <c r="K67" s="3">
        <v>8.2376237623762378</v>
      </c>
      <c r="L67">
        <v>8.4</v>
      </c>
      <c r="M67">
        <v>26</v>
      </c>
      <c r="N67">
        <v>10</v>
      </c>
      <c r="O67" s="4">
        <v>146.6</v>
      </c>
      <c r="P67">
        <v>142</v>
      </c>
      <c r="Q67">
        <v>463</v>
      </c>
      <c r="R67" s="3">
        <v>3.3</v>
      </c>
      <c r="S67">
        <v>10</v>
      </c>
    </row>
    <row r="68" spans="1:19" x14ac:dyDescent="0.2">
      <c r="A68">
        <v>2017</v>
      </c>
      <c r="B68" t="s">
        <v>501</v>
      </c>
      <c r="C68" t="s">
        <v>672</v>
      </c>
      <c r="D68" t="s">
        <v>65</v>
      </c>
      <c r="E68" t="s">
        <v>243</v>
      </c>
      <c r="F68">
        <v>11</v>
      </c>
      <c r="G68">
        <v>250</v>
      </c>
      <c r="H68">
        <v>388</v>
      </c>
      <c r="I68" s="6">
        <v>64.432989690721655</v>
      </c>
      <c r="J68">
        <v>3490</v>
      </c>
      <c r="K68" s="3">
        <v>8.9948453608247423</v>
      </c>
      <c r="L68">
        <v>9.4</v>
      </c>
      <c r="M68">
        <v>34</v>
      </c>
      <c r="N68">
        <v>12</v>
      </c>
      <c r="O68" s="4">
        <v>162.69999999999999</v>
      </c>
      <c r="P68">
        <v>63</v>
      </c>
      <c r="Q68">
        <v>122</v>
      </c>
      <c r="R68" s="3">
        <v>1.9</v>
      </c>
      <c r="S68">
        <v>2</v>
      </c>
    </row>
    <row r="69" spans="1:19" x14ac:dyDescent="0.2">
      <c r="A69">
        <v>2018</v>
      </c>
      <c r="B69" t="s">
        <v>501</v>
      </c>
      <c r="C69" t="s">
        <v>674</v>
      </c>
      <c r="D69" t="s">
        <v>65</v>
      </c>
      <c r="E69" t="s">
        <v>243</v>
      </c>
      <c r="F69">
        <v>11</v>
      </c>
      <c r="G69">
        <v>266</v>
      </c>
      <c r="H69">
        <v>397</v>
      </c>
      <c r="I69" s="6">
        <v>67.002518891687657</v>
      </c>
      <c r="J69">
        <v>3864</v>
      </c>
      <c r="K69" s="3">
        <v>9.7329974811083115</v>
      </c>
      <c r="L69">
        <v>10.7</v>
      </c>
      <c r="M69">
        <v>37</v>
      </c>
      <c r="N69">
        <v>8</v>
      </c>
      <c r="O69" s="4">
        <v>175.5</v>
      </c>
      <c r="P69">
        <v>48</v>
      </c>
      <c r="Q69">
        <v>-90</v>
      </c>
      <c r="R69" s="3">
        <v>-1.9</v>
      </c>
      <c r="S69">
        <v>3</v>
      </c>
    </row>
    <row r="70" spans="1:19" x14ac:dyDescent="0.2">
      <c r="A70">
        <v>2019</v>
      </c>
      <c r="B70" t="s">
        <v>726</v>
      </c>
      <c r="C70" t="s">
        <v>672</v>
      </c>
      <c r="D70" t="s">
        <v>65</v>
      </c>
      <c r="E70" t="s">
        <v>243</v>
      </c>
      <c r="F70">
        <v>9</v>
      </c>
      <c r="G70">
        <v>187</v>
      </c>
      <c r="H70">
        <v>304</v>
      </c>
      <c r="I70" s="6">
        <f>G70/H70*100</f>
        <v>61.51315789473685</v>
      </c>
      <c r="J70">
        <v>1989</v>
      </c>
      <c r="K70" s="3">
        <v>6.5427631578947372</v>
      </c>
      <c r="L70">
        <v>5.9</v>
      </c>
      <c r="M70">
        <v>12</v>
      </c>
      <c r="N70">
        <v>10</v>
      </c>
      <c r="O70" s="4">
        <v>122.9</v>
      </c>
      <c r="P70">
        <v>45</v>
      </c>
      <c r="Q70">
        <v>91</v>
      </c>
      <c r="R70" s="3">
        <v>2</v>
      </c>
      <c r="S70">
        <v>1</v>
      </c>
    </row>
    <row r="71" spans="1:19" x14ac:dyDescent="0.2">
      <c r="A71">
        <v>2020</v>
      </c>
      <c r="B71" t="s">
        <v>645</v>
      </c>
      <c r="C71" t="s">
        <v>672</v>
      </c>
      <c r="D71" t="s">
        <v>65</v>
      </c>
      <c r="E71" t="s">
        <v>243</v>
      </c>
      <c r="F71">
        <v>10</v>
      </c>
      <c r="G71">
        <v>239</v>
      </c>
      <c r="H71">
        <v>374</v>
      </c>
      <c r="I71" s="6">
        <v>63.903743315508024</v>
      </c>
      <c r="J71">
        <v>2587</v>
      </c>
      <c r="K71" s="3">
        <v>6.9171122994652405</v>
      </c>
      <c r="L71">
        <v>7.2</v>
      </c>
      <c r="M71">
        <v>14</v>
      </c>
      <c r="N71">
        <v>4</v>
      </c>
      <c r="O71" s="4">
        <v>132.19999999999999</v>
      </c>
      <c r="P71">
        <v>40</v>
      </c>
      <c r="Q71">
        <v>-101</v>
      </c>
      <c r="R71" s="3">
        <v>-2.5249999999999999</v>
      </c>
      <c r="S71">
        <v>2</v>
      </c>
    </row>
    <row r="72" spans="1:19" x14ac:dyDescent="0.2">
      <c r="K72" s="3"/>
      <c r="O72" s="4"/>
      <c r="R72" s="3"/>
    </row>
  </sheetData>
  <autoFilter ref="A1:S72" xr:uid="{E88A85DF-95D6-7E47-A0A8-B26035E650FE}">
    <sortState xmlns:xlrd2="http://schemas.microsoft.com/office/spreadsheetml/2017/richdata2" ref="A2:S72">
      <sortCondition ref="D1:D72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67594-78A9-0546-B3CC-1C75BBB4B54B}">
  <dimension ref="A1:S99"/>
  <sheetViews>
    <sheetView workbookViewId="0">
      <pane ySplit="1" topLeftCell="A2" activePane="bottomLeft" state="frozen"/>
      <selection pane="bottomLeft" activeCell="A2" sqref="A2"/>
    </sheetView>
  </sheetViews>
  <sheetFormatPr baseColWidth="10" defaultRowHeight="16" x14ac:dyDescent="0.2"/>
  <cols>
    <col min="1" max="1" width="5.1640625" bestFit="1" customWidth="1"/>
    <col min="2" max="2" width="18.5" bestFit="1" customWidth="1"/>
    <col min="4" max="4" width="13.5" bestFit="1" customWidth="1"/>
    <col min="5" max="5" width="10.33203125" bestFit="1" customWidth="1"/>
    <col min="6" max="6" width="7" bestFit="1" customWidth="1"/>
    <col min="7" max="7" width="11.33203125" bestFit="1" customWidth="1"/>
    <col min="8" max="8" width="8.83203125" bestFit="1" customWidth="1"/>
    <col min="9" max="9" width="20.83203125" bestFit="1" customWidth="1"/>
    <col min="10" max="11" width="5.6640625" bestFit="1" customWidth="1"/>
    <col min="12" max="12" width="5.33203125" style="4" bestFit="1" customWidth="1"/>
    <col min="13" max="14" width="3.33203125" bestFit="1" customWidth="1"/>
    <col min="15" max="15" width="5.6640625" bestFit="1" customWidth="1"/>
    <col min="16" max="16" width="13.83203125" bestFit="1" customWidth="1"/>
    <col min="17" max="17" width="10.6640625" bestFit="1" customWidth="1"/>
    <col min="18" max="18" width="12.83203125" bestFit="1" customWidth="1"/>
    <col min="19" max="19" width="8.33203125" bestFit="1" customWidth="1"/>
  </cols>
  <sheetData>
    <row r="1" spans="1:19" x14ac:dyDescent="0.2">
      <c r="A1" t="s">
        <v>158</v>
      </c>
      <c r="B1" t="s">
        <v>12</v>
      </c>
      <c r="C1" t="s">
        <v>671</v>
      </c>
      <c r="D1" t="s">
        <v>551</v>
      </c>
      <c r="E1" t="s">
        <v>8</v>
      </c>
      <c r="F1" t="s">
        <v>949</v>
      </c>
      <c r="G1" t="s">
        <v>950</v>
      </c>
      <c r="H1" t="s">
        <v>951</v>
      </c>
      <c r="I1" s="9" t="s">
        <v>952</v>
      </c>
      <c r="J1" t="s">
        <v>953</v>
      </c>
      <c r="K1" s="3" t="s">
        <v>552</v>
      </c>
      <c r="L1" s="4" t="s">
        <v>553</v>
      </c>
      <c r="M1" t="s">
        <v>18</v>
      </c>
      <c r="N1" t="s">
        <v>19</v>
      </c>
      <c r="O1" s="4" t="s">
        <v>554</v>
      </c>
      <c r="P1" t="s">
        <v>954</v>
      </c>
      <c r="Q1" t="s">
        <v>955</v>
      </c>
      <c r="R1" s="3" t="s">
        <v>956</v>
      </c>
      <c r="S1" t="s">
        <v>957</v>
      </c>
    </row>
    <row r="2" spans="1:19" x14ac:dyDescent="0.2">
      <c r="A2">
        <v>2014</v>
      </c>
      <c r="B2" t="s">
        <v>940</v>
      </c>
      <c r="C2" t="s">
        <v>674</v>
      </c>
      <c r="D2" t="s">
        <v>63</v>
      </c>
      <c r="E2" t="s">
        <v>239</v>
      </c>
      <c r="F2">
        <v>10</v>
      </c>
      <c r="G2">
        <v>122</v>
      </c>
      <c r="H2">
        <v>206</v>
      </c>
      <c r="I2" s="6">
        <f t="shared" ref="I2:I65" si="0">G2/H2*100</f>
        <v>59.22330097087378</v>
      </c>
      <c r="J2">
        <v>1344</v>
      </c>
      <c r="K2" s="3">
        <f t="shared" ref="K2:K65" si="1">J2/H2</f>
        <v>6.5242718446601939</v>
      </c>
      <c r="L2" s="4">
        <v>5.7</v>
      </c>
      <c r="M2">
        <v>10</v>
      </c>
      <c r="N2">
        <v>8</v>
      </c>
      <c r="O2" s="4">
        <v>122.3</v>
      </c>
      <c r="P2">
        <v>95</v>
      </c>
      <c r="Q2">
        <v>263</v>
      </c>
      <c r="R2" s="3">
        <f t="shared" ref="R2:R65" si="2">Q2/P2</f>
        <v>2.7684210526315791</v>
      </c>
      <c r="S2">
        <v>1</v>
      </c>
    </row>
    <row r="3" spans="1:19" x14ac:dyDescent="0.2">
      <c r="A3">
        <v>2015</v>
      </c>
      <c r="B3" t="s">
        <v>894</v>
      </c>
      <c r="C3" t="s">
        <v>672</v>
      </c>
      <c r="D3" t="s">
        <v>63</v>
      </c>
      <c r="E3" t="s">
        <v>239</v>
      </c>
      <c r="F3">
        <v>12</v>
      </c>
      <c r="G3">
        <v>270</v>
      </c>
      <c r="H3">
        <v>481</v>
      </c>
      <c r="I3" s="6">
        <f t="shared" si="0"/>
        <v>56.133056133056137</v>
      </c>
      <c r="J3">
        <v>2761</v>
      </c>
      <c r="K3" s="3">
        <f t="shared" si="1"/>
        <v>5.7401247401247399</v>
      </c>
      <c r="L3" s="4">
        <v>5.8</v>
      </c>
      <c r="M3">
        <v>14</v>
      </c>
      <c r="N3">
        <v>6</v>
      </c>
      <c r="O3" s="4">
        <v>111.5</v>
      </c>
      <c r="P3">
        <v>24</v>
      </c>
      <c r="Q3">
        <v>-153</v>
      </c>
      <c r="R3" s="3">
        <f t="shared" si="2"/>
        <v>-6.375</v>
      </c>
      <c r="S3">
        <v>1</v>
      </c>
    </row>
    <row r="4" spans="1:19" x14ac:dyDescent="0.2">
      <c r="A4">
        <v>2016</v>
      </c>
      <c r="B4" t="s">
        <v>894</v>
      </c>
      <c r="C4" t="s">
        <v>674</v>
      </c>
      <c r="D4" t="s">
        <v>63</v>
      </c>
      <c r="E4" t="s">
        <v>239</v>
      </c>
      <c r="F4">
        <v>8</v>
      </c>
      <c r="G4">
        <v>127</v>
      </c>
      <c r="H4">
        <v>232</v>
      </c>
      <c r="I4" s="6">
        <f t="shared" si="0"/>
        <v>54.741379310344826</v>
      </c>
      <c r="J4">
        <v>1376</v>
      </c>
      <c r="K4" s="3">
        <f t="shared" si="1"/>
        <v>5.931034482758621</v>
      </c>
      <c r="L4" s="4">
        <v>6</v>
      </c>
      <c r="M4">
        <v>8</v>
      </c>
      <c r="N4">
        <v>3</v>
      </c>
      <c r="O4" s="4">
        <v>113.4</v>
      </c>
      <c r="P4">
        <v>20</v>
      </c>
      <c r="Q4">
        <v>-65</v>
      </c>
      <c r="R4" s="3">
        <f t="shared" si="2"/>
        <v>-3.25</v>
      </c>
      <c r="S4">
        <v>0</v>
      </c>
    </row>
    <row r="5" spans="1:19" x14ac:dyDescent="0.2">
      <c r="A5">
        <v>2017</v>
      </c>
      <c r="B5" t="s">
        <v>1018</v>
      </c>
      <c r="C5" t="s">
        <v>673</v>
      </c>
      <c r="D5" t="s">
        <v>63</v>
      </c>
      <c r="E5" t="s">
        <v>239</v>
      </c>
      <c r="F5">
        <v>7</v>
      </c>
      <c r="G5">
        <v>94</v>
      </c>
      <c r="H5">
        <v>181</v>
      </c>
      <c r="I5" s="6">
        <f t="shared" si="0"/>
        <v>51.933701657458563</v>
      </c>
      <c r="J5">
        <v>1273</v>
      </c>
      <c r="K5" s="3">
        <f t="shared" si="1"/>
        <v>7.0331491712707184</v>
      </c>
      <c r="L5" s="4">
        <v>5.3</v>
      </c>
      <c r="M5">
        <v>7</v>
      </c>
      <c r="N5">
        <v>10</v>
      </c>
      <c r="O5" s="4">
        <v>112.7</v>
      </c>
      <c r="P5">
        <v>27</v>
      </c>
      <c r="Q5">
        <v>-81</v>
      </c>
      <c r="R5" s="3">
        <f t="shared" si="2"/>
        <v>-3</v>
      </c>
      <c r="S5">
        <v>0</v>
      </c>
    </row>
    <row r="6" spans="1:19" x14ac:dyDescent="0.2">
      <c r="A6">
        <v>2018</v>
      </c>
      <c r="B6" t="s">
        <v>750</v>
      </c>
      <c r="C6" t="s">
        <v>674</v>
      </c>
      <c r="D6" t="s">
        <v>63</v>
      </c>
      <c r="E6" t="s">
        <v>239</v>
      </c>
      <c r="F6">
        <v>10</v>
      </c>
      <c r="G6">
        <v>117</v>
      </c>
      <c r="H6">
        <v>217</v>
      </c>
      <c r="I6" s="6">
        <f t="shared" si="0"/>
        <v>53.917050691244242</v>
      </c>
      <c r="J6">
        <v>1413</v>
      </c>
      <c r="K6" s="3">
        <f t="shared" si="1"/>
        <v>6.5115207373271886</v>
      </c>
      <c r="L6" s="4">
        <v>5</v>
      </c>
      <c r="M6">
        <v>6</v>
      </c>
      <c r="N6">
        <v>10</v>
      </c>
      <c r="O6" s="4">
        <v>108.5</v>
      </c>
      <c r="P6">
        <v>138</v>
      </c>
      <c r="Q6">
        <v>733</v>
      </c>
      <c r="R6" s="3">
        <f t="shared" si="2"/>
        <v>5.3115942028985508</v>
      </c>
      <c r="S6">
        <v>8</v>
      </c>
    </row>
    <row r="7" spans="1:19" x14ac:dyDescent="0.2">
      <c r="A7">
        <v>2019</v>
      </c>
      <c r="B7" t="s">
        <v>705</v>
      </c>
      <c r="C7" t="s">
        <v>672</v>
      </c>
      <c r="D7" t="s">
        <v>63</v>
      </c>
      <c r="E7" t="s">
        <v>239</v>
      </c>
      <c r="F7">
        <v>11</v>
      </c>
      <c r="G7">
        <v>152</v>
      </c>
      <c r="H7">
        <v>275</v>
      </c>
      <c r="I7" s="6">
        <f t="shared" si="0"/>
        <v>55.272727272727273</v>
      </c>
      <c r="J7">
        <v>1884</v>
      </c>
      <c r="K7" s="3">
        <f t="shared" si="1"/>
        <v>6.8509090909090906</v>
      </c>
      <c r="L7" s="4">
        <v>6.9</v>
      </c>
      <c r="M7">
        <v>18</v>
      </c>
      <c r="N7">
        <v>8</v>
      </c>
      <c r="O7" s="4">
        <v>128.6</v>
      </c>
      <c r="P7">
        <v>74</v>
      </c>
      <c r="Q7">
        <v>213</v>
      </c>
      <c r="R7" s="3">
        <f t="shared" si="2"/>
        <v>2.8783783783783785</v>
      </c>
      <c r="S7">
        <v>3</v>
      </c>
    </row>
    <row r="8" spans="1:19" x14ac:dyDescent="0.2">
      <c r="A8">
        <v>2020</v>
      </c>
      <c r="B8" t="s">
        <v>705</v>
      </c>
      <c r="C8" t="s">
        <v>674</v>
      </c>
      <c r="D8" t="s">
        <v>63</v>
      </c>
      <c r="E8" t="s">
        <v>239</v>
      </c>
      <c r="F8">
        <v>5</v>
      </c>
      <c r="G8">
        <v>39</v>
      </c>
      <c r="H8">
        <v>80</v>
      </c>
      <c r="I8" s="6">
        <f t="shared" si="0"/>
        <v>48.75</v>
      </c>
      <c r="J8">
        <v>429</v>
      </c>
      <c r="K8" s="3">
        <f t="shared" si="1"/>
        <v>5.3624999999999998</v>
      </c>
      <c r="L8" s="4">
        <v>6.1</v>
      </c>
      <c r="M8">
        <v>3</v>
      </c>
      <c r="N8">
        <v>0</v>
      </c>
      <c r="O8" s="4">
        <v>106.2</v>
      </c>
      <c r="P8">
        <v>24</v>
      </c>
      <c r="Q8">
        <v>136</v>
      </c>
      <c r="R8" s="3">
        <f t="shared" si="2"/>
        <v>5.666666666666667</v>
      </c>
      <c r="S8">
        <v>1</v>
      </c>
    </row>
    <row r="9" spans="1:19" x14ac:dyDescent="0.2">
      <c r="A9">
        <v>2014</v>
      </c>
      <c r="B9" t="s">
        <v>455</v>
      </c>
      <c r="C9" t="s">
        <v>672</v>
      </c>
      <c r="D9" t="s">
        <v>162</v>
      </c>
      <c r="E9" t="s">
        <v>239</v>
      </c>
      <c r="F9">
        <v>7</v>
      </c>
      <c r="G9">
        <v>101</v>
      </c>
      <c r="H9">
        <v>167</v>
      </c>
      <c r="I9" s="6">
        <f t="shared" si="0"/>
        <v>60.479041916167667</v>
      </c>
      <c r="J9">
        <v>1151</v>
      </c>
      <c r="K9" s="3">
        <f t="shared" si="1"/>
        <v>6.8922155688622757</v>
      </c>
      <c r="L9" s="4">
        <v>6.8</v>
      </c>
      <c r="M9">
        <v>6</v>
      </c>
      <c r="N9">
        <v>3</v>
      </c>
      <c r="O9" s="4">
        <v>126.6</v>
      </c>
      <c r="P9">
        <v>36</v>
      </c>
      <c r="Q9">
        <v>98</v>
      </c>
      <c r="R9" s="3">
        <f t="shared" si="2"/>
        <v>2.7222222222222223</v>
      </c>
      <c r="S9">
        <v>2</v>
      </c>
    </row>
    <row r="10" spans="1:19" x14ac:dyDescent="0.2">
      <c r="A10">
        <v>2015</v>
      </c>
      <c r="B10" t="s">
        <v>455</v>
      </c>
      <c r="C10" t="s">
        <v>674</v>
      </c>
      <c r="D10" t="s">
        <v>162</v>
      </c>
      <c r="E10" t="s">
        <v>239</v>
      </c>
      <c r="F10">
        <v>12</v>
      </c>
      <c r="G10">
        <v>247</v>
      </c>
      <c r="H10">
        <v>412</v>
      </c>
      <c r="I10" s="6">
        <f t="shared" si="0"/>
        <v>59.95145631067961</v>
      </c>
      <c r="J10">
        <v>3573</v>
      </c>
      <c r="K10" s="3">
        <f t="shared" si="1"/>
        <v>8.6723300970873787</v>
      </c>
      <c r="L10" s="4">
        <v>9.1999999999999993</v>
      </c>
      <c r="M10">
        <v>27</v>
      </c>
      <c r="N10">
        <v>7</v>
      </c>
      <c r="O10" s="4">
        <v>151</v>
      </c>
      <c r="P10">
        <v>46</v>
      </c>
      <c r="Q10">
        <v>61</v>
      </c>
      <c r="R10" s="3">
        <f t="shared" si="2"/>
        <v>1.326086956521739</v>
      </c>
      <c r="S10">
        <v>5</v>
      </c>
    </row>
    <row r="11" spans="1:19" x14ac:dyDescent="0.2">
      <c r="A11">
        <v>2016</v>
      </c>
      <c r="B11" t="s">
        <v>791</v>
      </c>
      <c r="C11" t="s">
        <v>672</v>
      </c>
      <c r="D11" t="s">
        <v>162</v>
      </c>
      <c r="E11" t="s">
        <v>239</v>
      </c>
      <c r="F11">
        <v>13</v>
      </c>
      <c r="G11">
        <v>253</v>
      </c>
      <c r="H11">
        <v>438</v>
      </c>
      <c r="I11" s="6">
        <f t="shared" si="0"/>
        <v>57.762557077625573</v>
      </c>
      <c r="J11">
        <v>3362</v>
      </c>
      <c r="K11" s="3">
        <f t="shared" si="1"/>
        <v>7.6757990867579906</v>
      </c>
      <c r="L11" s="4">
        <v>6.8</v>
      </c>
      <c r="M11">
        <v>19</v>
      </c>
      <c r="N11">
        <v>17</v>
      </c>
      <c r="O11" s="4">
        <v>128.80000000000001</v>
      </c>
      <c r="P11">
        <v>41</v>
      </c>
      <c r="Q11">
        <v>-188</v>
      </c>
      <c r="R11" s="3">
        <f t="shared" si="2"/>
        <v>-4.5853658536585362</v>
      </c>
      <c r="S11">
        <v>2</v>
      </c>
    </row>
    <row r="12" spans="1:19" x14ac:dyDescent="0.2">
      <c r="A12">
        <v>2017</v>
      </c>
      <c r="B12" t="s">
        <v>791</v>
      </c>
      <c r="C12" t="s">
        <v>674</v>
      </c>
      <c r="D12" t="s">
        <v>162</v>
      </c>
      <c r="E12" t="s">
        <v>239</v>
      </c>
      <c r="F12">
        <v>10</v>
      </c>
      <c r="G12">
        <v>172</v>
      </c>
      <c r="H12">
        <v>295</v>
      </c>
      <c r="I12" s="6">
        <f t="shared" si="0"/>
        <v>58.305084745762713</v>
      </c>
      <c r="J12">
        <v>1936</v>
      </c>
      <c r="K12" s="3">
        <f t="shared" si="1"/>
        <v>6.5627118644067792</v>
      </c>
      <c r="L12" s="4">
        <v>6.4</v>
      </c>
      <c r="M12">
        <v>15</v>
      </c>
      <c r="N12">
        <v>8</v>
      </c>
      <c r="O12" s="4">
        <v>124.8</v>
      </c>
      <c r="P12">
        <v>37</v>
      </c>
      <c r="Q12">
        <v>-50</v>
      </c>
      <c r="R12" s="3">
        <f t="shared" si="2"/>
        <v>-1.3513513513513513</v>
      </c>
      <c r="S12">
        <v>0</v>
      </c>
    </row>
    <row r="13" spans="1:19" x14ac:dyDescent="0.2">
      <c r="A13">
        <v>2018</v>
      </c>
      <c r="B13" t="s">
        <v>655</v>
      </c>
      <c r="C13" t="s">
        <v>673</v>
      </c>
      <c r="D13" t="s">
        <v>162</v>
      </c>
      <c r="E13" t="s">
        <v>239</v>
      </c>
      <c r="F13">
        <v>12</v>
      </c>
      <c r="G13">
        <v>295</v>
      </c>
      <c r="H13">
        <v>447</v>
      </c>
      <c r="I13" s="6">
        <f t="shared" si="0"/>
        <v>65.995525727069349</v>
      </c>
      <c r="J13">
        <v>2875</v>
      </c>
      <c r="K13" s="3">
        <f t="shared" si="1"/>
        <v>6.4317673378076066</v>
      </c>
      <c r="L13" s="4">
        <v>6</v>
      </c>
      <c r="M13">
        <v>19</v>
      </c>
      <c r="N13">
        <v>13</v>
      </c>
      <c r="O13" s="4">
        <v>128.19999999999999</v>
      </c>
      <c r="P13">
        <v>111</v>
      </c>
      <c r="Q13">
        <v>354</v>
      </c>
      <c r="R13" s="3">
        <f t="shared" si="2"/>
        <v>3.189189189189189</v>
      </c>
      <c r="S13">
        <v>5</v>
      </c>
    </row>
    <row r="14" spans="1:19" x14ac:dyDescent="0.2">
      <c r="A14">
        <v>2019</v>
      </c>
      <c r="B14" t="s">
        <v>655</v>
      </c>
      <c r="C14" t="s">
        <v>672</v>
      </c>
      <c r="D14" t="s">
        <v>162</v>
      </c>
      <c r="E14" t="s">
        <v>239</v>
      </c>
      <c r="F14">
        <v>11</v>
      </c>
      <c r="G14">
        <v>204</v>
      </c>
      <c r="H14">
        <v>300</v>
      </c>
      <c r="I14" s="6">
        <f t="shared" si="0"/>
        <v>68</v>
      </c>
      <c r="J14">
        <v>2454</v>
      </c>
      <c r="K14" s="3">
        <f t="shared" si="1"/>
        <v>8.18</v>
      </c>
      <c r="L14" s="4">
        <v>8.3000000000000007</v>
      </c>
      <c r="M14">
        <v>13</v>
      </c>
      <c r="N14">
        <v>5</v>
      </c>
      <c r="O14" s="4">
        <v>147.69999999999999</v>
      </c>
      <c r="P14">
        <v>97</v>
      </c>
      <c r="Q14">
        <v>252</v>
      </c>
      <c r="R14" s="3">
        <f t="shared" si="2"/>
        <v>2.597938144329897</v>
      </c>
      <c r="S14">
        <v>7</v>
      </c>
    </row>
    <row r="15" spans="1:19" x14ac:dyDescent="0.2">
      <c r="A15">
        <v>2020</v>
      </c>
      <c r="B15" t="s">
        <v>664</v>
      </c>
      <c r="C15" t="s">
        <v>673</v>
      </c>
      <c r="D15" t="s">
        <v>162</v>
      </c>
      <c r="E15" t="s">
        <v>239</v>
      </c>
      <c r="F15">
        <v>6</v>
      </c>
      <c r="G15">
        <v>124</v>
      </c>
      <c r="H15">
        <v>220</v>
      </c>
      <c r="I15" s="6">
        <f t="shared" si="0"/>
        <v>56.36363636363636</v>
      </c>
      <c r="J15">
        <v>1645</v>
      </c>
      <c r="K15" s="3">
        <f t="shared" si="1"/>
        <v>7.4772727272727275</v>
      </c>
      <c r="L15" s="4">
        <v>7.9</v>
      </c>
      <c r="M15">
        <v>14</v>
      </c>
      <c r="N15">
        <v>4</v>
      </c>
      <c r="O15" s="4">
        <v>136.5</v>
      </c>
      <c r="P15">
        <v>18</v>
      </c>
      <c r="Q15">
        <v>25</v>
      </c>
      <c r="R15" s="3">
        <f t="shared" si="2"/>
        <v>1.3888888888888888</v>
      </c>
      <c r="S15">
        <v>2</v>
      </c>
    </row>
    <row r="16" spans="1:19" x14ac:dyDescent="0.2">
      <c r="A16">
        <v>2014</v>
      </c>
      <c r="B16" t="s">
        <v>456</v>
      </c>
      <c r="C16" t="s">
        <v>672</v>
      </c>
      <c r="D16" t="s">
        <v>43</v>
      </c>
      <c r="E16" t="s">
        <v>239</v>
      </c>
      <c r="F16">
        <v>12</v>
      </c>
      <c r="G16">
        <v>213</v>
      </c>
      <c r="H16">
        <v>345</v>
      </c>
      <c r="I16" s="6">
        <f t="shared" si="0"/>
        <v>61.739130434782609</v>
      </c>
      <c r="J16">
        <v>2436</v>
      </c>
      <c r="K16" s="3">
        <f t="shared" si="1"/>
        <v>7.0608695652173914</v>
      </c>
      <c r="L16" s="4">
        <v>7.3</v>
      </c>
      <c r="M16">
        <v>16</v>
      </c>
      <c r="N16">
        <v>5</v>
      </c>
      <c r="O16" s="4">
        <v>133.5</v>
      </c>
      <c r="P16">
        <v>67</v>
      </c>
      <c r="Q16">
        <v>176</v>
      </c>
      <c r="R16" s="3">
        <f t="shared" si="2"/>
        <v>2.6268656716417911</v>
      </c>
      <c r="S16">
        <v>3</v>
      </c>
    </row>
    <row r="17" spans="1:19" x14ac:dyDescent="0.2">
      <c r="A17">
        <v>2015</v>
      </c>
      <c r="B17" t="s">
        <v>472</v>
      </c>
      <c r="C17" t="s">
        <v>672</v>
      </c>
      <c r="D17" t="s">
        <v>43</v>
      </c>
      <c r="E17" t="s">
        <v>239</v>
      </c>
      <c r="F17">
        <v>14</v>
      </c>
      <c r="G17">
        <v>223</v>
      </c>
      <c r="H17">
        <v>362</v>
      </c>
      <c r="I17" s="6">
        <f t="shared" si="0"/>
        <v>61.602209944751387</v>
      </c>
      <c r="J17">
        <v>2809</v>
      </c>
      <c r="K17" s="3">
        <f t="shared" si="1"/>
        <v>7.7596685082872927</v>
      </c>
      <c r="L17" s="4">
        <v>8.1</v>
      </c>
      <c r="M17">
        <v>17</v>
      </c>
      <c r="N17">
        <v>5</v>
      </c>
      <c r="O17" s="4">
        <v>139.5</v>
      </c>
      <c r="P17">
        <v>100</v>
      </c>
      <c r="Q17">
        <v>237</v>
      </c>
      <c r="R17" s="3">
        <f t="shared" si="2"/>
        <v>2.37</v>
      </c>
      <c r="S17">
        <v>6</v>
      </c>
    </row>
    <row r="18" spans="1:19" x14ac:dyDescent="0.2">
      <c r="A18">
        <v>2016</v>
      </c>
      <c r="B18" t="s">
        <v>472</v>
      </c>
      <c r="C18" t="s">
        <v>674</v>
      </c>
      <c r="D18" t="s">
        <v>43</v>
      </c>
      <c r="E18" t="s">
        <v>239</v>
      </c>
      <c r="F18">
        <v>13</v>
      </c>
      <c r="G18">
        <v>170</v>
      </c>
      <c r="H18">
        <v>301</v>
      </c>
      <c r="I18" s="6">
        <f t="shared" si="0"/>
        <v>56.478405315614623</v>
      </c>
      <c r="J18">
        <v>1929</v>
      </c>
      <c r="K18" s="3">
        <f t="shared" si="1"/>
        <v>6.4086378737541532</v>
      </c>
      <c r="L18" s="4">
        <v>6</v>
      </c>
      <c r="M18">
        <v>17</v>
      </c>
      <c r="N18">
        <v>10</v>
      </c>
      <c r="O18" s="4">
        <v>122.3</v>
      </c>
      <c r="P18">
        <v>83</v>
      </c>
      <c r="Q18">
        <v>-13</v>
      </c>
      <c r="R18" s="3">
        <f t="shared" si="2"/>
        <v>-0.15662650602409639</v>
      </c>
      <c r="S18">
        <v>2</v>
      </c>
    </row>
    <row r="19" spans="1:19" x14ac:dyDescent="0.2">
      <c r="A19">
        <v>2017</v>
      </c>
      <c r="B19" t="s">
        <v>699</v>
      </c>
      <c r="C19" t="s">
        <v>673</v>
      </c>
      <c r="D19" t="s">
        <v>43</v>
      </c>
      <c r="E19" t="s">
        <v>239</v>
      </c>
      <c r="F19">
        <v>13</v>
      </c>
      <c r="G19">
        <v>196</v>
      </c>
      <c r="H19">
        <v>351</v>
      </c>
      <c r="I19" s="6">
        <f t="shared" si="0"/>
        <v>55.840455840455839</v>
      </c>
      <c r="J19">
        <v>2432</v>
      </c>
      <c r="K19" s="3">
        <f t="shared" si="1"/>
        <v>6.9287749287749287</v>
      </c>
      <c r="L19" s="4">
        <v>7.6</v>
      </c>
      <c r="M19">
        <v>26</v>
      </c>
      <c r="N19">
        <v>6</v>
      </c>
      <c r="O19" s="4">
        <v>135.1</v>
      </c>
      <c r="P19">
        <v>49</v>
      </c>
      <c r="Q19">
        <v>-115</v>
      </c>
      <c r="R19" s="3">
        <f t="shared" si="2"/>
        <v>-2.3469387755102042</v>
      </c>
      <c r="S19">
        <v>0</v>
      </c>
    </row>
    <row r="20" spans="1:19" x14ac:dyDescent="0.2">
      <c r="A20">
        <v>2018</v>
      </c>
      <c r="B20" t="s">
        <v>699</v>
      </c>
      <c r="C20" t="s">
        <v>672</v>
      </c>
      <c r="D20" t="s">
        <v>43</v>
      </c>
      <c r="E20" t="s">
        <v>239</v>
      </c>
      <c r="F20">
        <v>13</v>
      </c>
      <c r="G20">
        <v>235</v>
      </c>
      <c r="H20">
        <v>396</v>
      </c>
      <c r="I20" s="6">
        <f t="shared" si="0"/>
        <v>59.343434343434339</v>
      </c>
      <c r="J20">
        <v>2852</v>
      </c>
      <c r="K20" s="3">
        <f t="shared" si="1"/>
        <v>7.2020202020202024</v>
      </c>
      <c r="L20" s="4">
        <v>7.4</v>
      </c>
      <c r="M20">
        <v>26</v>
      </c>
      <c r="N20">
        <v>10</v>
      </c>
      <c r="O20" s="4">
        <v>136.5</v>
      </c>
      <c r="P20">
        <v>36</v>
      </c>
      <c r="Q20">
        <v>4</v>
      </c>
      <c r="R20" s="3">
        <f t="shared" si="2"/>
        <v>0.1111111111111111</v>
      </c>
      <c r="S20">
        <v>1</v>
      </c>
    </row>
    <row r="21" spans="1:19" x14ac:dyDescent="0.2">
      <c r="A21">
        <v>2019</v>
      </c>
      <c r="B21" t="s">
        <v>699</v>
      </c>
      <c r="C21" t="s">
        <v>674</v>
      </c>
      <c r="D21" t="s">
        <v>43</v>
      </c>
      <c r="E21" t="s">
        <v>239</v>
      </c>
      <c r="F21">
        <v>13</v>
      </c>
      <c r="G21">
        <v>237</v>
      </c>
      <c r="H21">
        <v>399</v>
      </c>
      <c r="I21" s="6">
        <f t="shared" si="0"/>
        <v>59.398496240601503</v>
      </c>
      <c r="J21">
        <v>2951</v>
      </c>
      <c r="K21" s="3">
        <f t="shared" si="1"/>
        <v>7.3959899749373434</v>
      </c>
      <c r="L21" s="4">
        <v>7.4</v>
      </c>
      <c r="M21">
        <v>16</v>
      </c>
      <c r="N21">
        <v>7</v>
      </c>
      <c r="O21" s="4">
        <v>131.19999999999999</v>
      </c>
      <c r="P21">
        <v>76</v>
      </c>
      <c r="Q21">
        <v>7</v>
      </c>
      <c r="R21" s="3">
        <f t="shared" si="2"/>
        <v>9.2105263157894732E-2</v>
      </c>
      <c r="S21">
        <v>1</v>
      </c>
    </row>
    <row r="22" spans="1:19" x14ac:dyDescent="0.2">
      <c r="A22">
        <v>2020</v>
      </c>
      <c r="B22" t="s">
        <v>614</v>
      </c>
      <c r="C22" t="s">
        <v>673</v>
      </c>
      <c r="D22" t="s">
        <v>43</v>
      </c>
      <c r="E22" t="s">
        <v>239</v>
      </c>
      <c r="F22">
        <v>8</v>
      </c>
      <c r="G22">
        <v>140</v>
      </c>
      <c r="H22">
        <v>245</v>
      </c>
      <c r="I22" s="6">
        <f t="shared" si="0"/>
        <v>57.142857142857139</v>
      </c>
      <c r="J22">
        <v>1569</v>
      </c>
      <c r="K22" s="3">
        <f t="shared" si="1"/>
        <v>6.4040816326530612</v>
      </c>
      <c r="L22" s="4">
        <v>6.2</v>
      </c>
      <c r="M22">
        <v>9</v>
      </c>
      <c r="N22">
        <v>5</v>
      </c>
      <c r="O22" s="4">
        <v>119</v>
      </c>
      <c r="P22">
        <v>32</v>
      </c>
      <c r="Q22">
        <v>-4</v>
      </c>
      <c r="R22" s="3">
        <f t="shared" si="2"/>
        <v>-0.125</v>
      </c>
      <c r="S22">
        <v>2</v>
      </c>
    </row>
    <row r="23" spans="1:19" x14ac:dyDescent="0.2">
      <c r="A23">
        <v>2014</v>
      </c>
      <c r="B23" t="s">
        <v>938</v>
      </c>
      <c r="C23" t="s">
        <v>674</v>
      </c>
      <c r="D23" t="s">
        <v>31</v>
      </c>
      <c r="E23" t="s">
        <v>239</v>
      </c>
      <c r="F23">
        <v>13</v>
      </c>
      <c r="G23">
        <v>189</v>
      </c>
      <c r="H23">
        <v>354</v>
      </c>
      <c r="I23" s="6">
        <f t="shared" si="0"/>
        <v>53.389830508474581</v>
      </c>
      <c r="J23">
        <v>2288</v>
      </c>
      <c r="K23" s="3">
        <f t="shared" si="1"/>
        <v>6.463276836158192</v>
      </c>
      <c r="L23" s="4">
        <v>5.9</v>
      </c>
      <c r="M23">
        <v>13</v>
      </c>
      <c r="N23">
        <v>10</v>
      </c>
      <c r="O23" s="4">
        <v>114.2</v>
      </c>
      <c r="P23">
        <v>161</v>
      </c>
      <c r="Q23">
        <v>539</v>
      </c>
      <c r="R23" s="3">
        <f t="shared" si="2"/>
        <v>3.347826086956522</v>
      </c>
      <c r="S23">
        <v>8</v>
      </c>
    </row>
    <row r="24" spans="1:19" x14ac:dyDescent="0.2">
      <c r="A24">
        <v>2015</v>
      </c>
      <c r="B24" t="s">
        <v>849</v>
      </c>
      <c r="C24" t="s">
        <v>672</v>
      </c>
      <c r="D24" t="s">
        <v>31</v>
      </c>
      <c r="E24" t="s">
        <v>239</v>
      </c>
      <c r="F24">
        <v>9</v>
      </c>
      <c r="G24">
        <v>90</v>
      </c>
      <c r="H24">
        <v>180</v>
      </c>
      <c r="I24" s="6">
        <f t="shared" si="0"/>
        <v>50</v>
      </c>
      <c r="J24">
        <v>1001</v>
      </c>
      <c r="K24" s="3">
        <f t="shared" si="1"/>
        <v>5.5611111111111109</v>
      </c>
      <c r="L24" s="4">
        <v>3.2</v>
      </c>
      <c r="M24">
        <v>8</v>
      </c>
      <c r="N24">
        <v>13</v>
      </c>
      <c r="O24" s="4">
        <v>96.9</v>
      </c>
      <c r="P24">
        <v>109</v>
      </c>
      <c r="Q24">
        <v>535</v>
      </c>
      <c r="R24" s="3">
        <f t="shared" si="2"/>
        <v>4.9082568807339451</v>
      </c>
      <c r="S24">
        <v>3</v>
      </c>
    </row>
    <row r="25" spans="1:19" x14ac:dyDescent="0.2">
      <c r="A25">
        <v>2016</v>
      </c>
      <c r="B25" t="s">
        <v>849</v>
      </c>
      <c r="C25" t="s">
        <v>674</v>
      </c>
      <c r="D25" t="s">
        <v>31</v>
      </c>
      <c r="E25" t="s">
        <v>239</v>
      </c>
      <c r="F25">
        <v>11</v>
      </c>
      <c r="G25">
        <v>122</v>
      </c>
      <c r="H25">
        <v>197</v>
      </c>
      <c r="I25" s="6">
        <f t="shared" si="0"/>
        <v>61.928934010152282</v>
      </c>
      <c r="J25">
        <v>1464</v>
      </c>
      <c r="K25" s="3">
        <f t="shared" si="1"/>
        <v>7.4314720812182742</v>
      </c>
      <c r="L25" s="4">
        <v>7.7</v>
      </c>
      <c r="M25">
        <v>12</v>
      </c>
      <c r="N25">
        <v>4</v>
      </c>
      <c r="O25" s="4">
        <v>140.4</v>
      </c>
      <c r="P25">
        <v>91</v>
      </c>
      <c r="Q25">
        <v>93</v>
      </c>
      <c r="R25" s="3">
        <f t="shared" si="2"/>
        <v>1.0219780219780219</v>
      </c>
      <c r="S25">
        <v>4</v>
      </c>
    </row>
    <row r="26" spans="1:19" x14ac:dyDescent="0.2">
      <c r="A26">
        <v>2017</v>
      </c>
      <c r="B26" t="s">
        <v>798</v>
      </c>
      <c r="C26" t="s">
        <v>673</v>
      </c>
      <c r="D26" t="s">
        <v>31</v>
      </c>
      <c r="E26" t="s">
        <v>239</v>
      </c>
      <c r="F26">
        <v>10</v>
      </c>
      <c r="G26">
        <v>121</v>
      </c>
      <c r="H26">
        <v>233</v>
      </c>
      <c r="I26" s="6">
        <f t="shared" si="0"/>
        <v>51.931330472102999</v>
      </c>
      <c r="J26">
        <v>1313</v>
      </c>
      <c r="K26" s="3">
        <f t="shared" si="1"/>
        <v>5.6351931330472107</v>
      </c>
      <c r="L26" s="4">
        <v>5.5</v>
      </c>
      <c r="M26">
        <v>10</v>
      </c>
      <c r="N26">
        <v>5</v>
      </c>
      <c r="O26" s="4">
        <v>109.1</v>
      </c>
      <c r="P26">
        <v>72</v>
      </c>
      <c r="Q26">
        <v>13</v>
      </c>
      <c r="R26" s="3">
        <f t="shared" si="2"/>
        <v>0.18055555555555555</v>
      </c>
      <c r="S26">
        <v>2</v>
      </c>
    </row>
    <row r="27" spans="1:19" x14ac:dyDescent="0.2">
      <c r="A27">
        <v>2018</v>
      </c>
      <c r="B27" t="s">
        <v>1019</v>
      </c>
      <c r="C27" t="s">
        <v>675</v>
      </c>
      <c r="D27" t="s">
        <v>31</v>
      </c>
      <c r="E27" t="s">
        <v>239</v>
      </c>
      <c r="F27">
        <v>10</v>
      </c>
      <c r="G27">
        <v>84</v>
      </c>
      <c r="H27">
        <v>170</v>
      </c>
      <c r="I27" s="6">
        <f t="shared" si="0"/>
        <v>49.411764705882355</v>
      </c>
      <c r="J27">
        <v>1083</v>
      </c>
      <c r="K27" s="3">
        <f t="shared" si="1"/>
        <v>6.3705882352941172</v>
      </c>
      <c r="L27" s="4">
        <v>6.4</v>
      </c>
      <c r="M27">
        <v>9</v>
      </c>
      <c r="N27">
        <v>4</v>
      </c>
      <c r="O27" s="4">
        <v>115.7</v>
      </c>
      <c r="P27">
        <v>40</v>
      </c>
      <c r="Q27">
        <v>-15</v>
      </c>
      <c r="R27" s="3">
        <f t="shared" si="2"/>
        <v>-0.375</v>
      </c>
      <c r="S27">
        <v>0</v>
      </c>
    </row>
    <row r="28" spans="1:19" x14ac:dyDescent="0.2">
      <c r="A28">
        <v>2019</v>
      </c>
      <c r="B28" t="s">
        <v>728</v>
      </c>
      <c r="C28" t="s">
        <v>672</v>
      </c>
      <c r="D28" t="s">
        <v>31</v>
      </c>
      <c r="E28" t="s">
        <v>239</v>
      </c>
      <c r="F28">
        <v>10</v>
      </c>
      <c r="G28">
        <v>98</v>
      </c>
      <c r="H28">
        <v>207</v>
      </c>
      <c r="I28" s="6">
        <f t="shared" si="0"/>
        <v>47.342995169082123</v>
      </c>
      <c r="J28">
        <v>1274</v>
      </c>
      <c r="K28" s="3">
        <f t="shared" si="1"/>
        <v>6.1545893719806761</v>
      </c>
      <c r="L28" s="4">
        <v>6</v>
      </c>
      <c r="M28">
        <v>12</v>
      </c>
      <c r="N28">
        <v>6</v>
      </c>
      <c r="O28" s="4">
        <v>112.4</v>
      </c>
      <c r="P28">
        <v>53</v>
      </c>
      <c r="Q28">
        <v>-53</v>
      </c>
      <c r="R28" s="3">
        <f t="shared" si="2"/>
        <v>-1</v>
      </c>
      <c r="S28">
        <v>0</v>
      </c>
    </row>
    <row r="29" spans="1:19" x14ac:dyDescent="0.2">
      <c r="A29">
        <v>2020</v>
      </c>
      <c r="B29" t="s">
        <v>585</v>
      </c>
      <c r="C29" t="s">
        <v>673</v>
      </c>
      <c r="D29" t="s">
        <v>31</v>
      </c>
      <c r="E29" t="s">
        <v>239</v>
      </c>
      <c r="F29">
        <v>4</v>
      </c>
      <c r="G29">
        <v>75</v>
      </c>
      <c r="H29">
        <v>122</v>
      </c>
      <c r="I29" s="6">
        <f t="shared" si="0"/>
        <v>61.475409836065573</v>
      </c>
      <c r="J29">
        <v>1011</v>
      </c>
      <c r="K29" s="3">
        <f t="shared" si="1"/>
        <v>8.2868852459016402</v>
      </c>
      <c r="L29" s="4">
        <v>6.9</v>
      </c>
      <c r="M29">
        <v>7</v>
      </c>
      <c r="N29">
        <v>7</v>
      </c>
      <c r="O29" s="4">
        <v>138.5</v>
      </c>
      <c r="P29">
        <v>26</v>
      </c>
      <c r="Q29">
        <v>44</v>
      </c>
      <c r="R29" s="3">
        <f t="shared" si="2"/>
        <v>1.6923076923076923</v>
      </c>
      <c r="S29">
        <v>2</v>
      </c>
    </row>
    <row r="30" spans="1:19" x14ac:dyDescent="0.2">
      <c r="A30">
        <v>2014</v>
      </c>
      <c r="B30" t="s">
        <v>909</v>
      </c>
      <c r="C30" t="s">
        <v>674</v>
      </c>
      <c r="D30" t="s">
        <v>53</v>
      </c>
      <c r="E30" t="s">
        <v>239</v>
      </c>
      <c r="F30">
        <v>12</v>
      </c>
      <c r="G30">
        <v>174</v>
      </c>
      <c r="H30">
        <v>283</v>
      </c>
      <c r="I30" s="6">
        <f t="shared" si="0"/>
        <v>61.484098939929332</v>
      </c>
      <c r="J30">
        <v>1896</v>
      </c>
      <c r="K30" s="3">
        <f t="shared" si="1"/>
        <v>6.6996466431095403</v>
      </c>
      <c r="L30" s="4">
        <v>5</v>
      </c>
      <c r="M30">
        <v>10</v>
      </c>
      <c r="N30">
        <v>15</v>
      </c>
      <c r="O30" s="4">
        <v>118.8</v>
      </c>
      <c r="P30">
        <v>98</v>
      </c>
      <c r="Q30">
        <v>258</v>
      </c>
      <c r="R30" s="3">
        <f t="shared" si="2"/>
        <v>2.6326530612244898</v>
      </c>
      <c r="S30">
        <v>4</v>
      </c>
    </row>
    <row r="31" spans="1:19" x14ac:dyDescent="0.2">
      <c r="A31">
        <v>2015</v>
      </c>
      <c r="B31" t="s">
        <v>456</v>
      </c>
      <c r="C31" t="s">
        <v>674</v>
      </c>
      <c r="D31" t="s">
        <v>53</v>
      </c>
      <c r="E31" t="s">
        <v>239</v>
      </c>
      <c r="F31">
        <v>13</v>
      </c>
      <c r="G31">
        <v>249</v>
      </c>
      <c r="H31">
        <v>389</v>
      </c>
      <c r="I31" s="6">
        <f t="shared" si="0"/>
        <v>64.010282776349612</v>
      </c>
      <c r="J31">
        <v>3017</v>
      </c>
      <c r="K31" s="3">
        <f t="shared" si="1"/>
        <v>7.7557840616966578</v>
      </c>
      <c r="L31" s="4">
        <v>7.7</v>
      </c>
      <c r="M31">
        <v>20</v>
      </c>
      <c r="N31">
        <v>9</v>
      </c>
      <c r="O31" s="4">
        <v>141.5</v>
      </c>
      <c r="P31">
        <v>58</v>
      </c>
      <c r="Q31">
        <v>166</v>
      </c>
      <c r="R31" s="3">
        <f t="shared" si="2"/>
        <v>2.8620689655172415</v>
      </c>
      <c r="S31">
        <v>4</v>
      </c>
    </row>
    <row r="32" spans="1:19" x14ac:dyDescent="0.2">
      <c r="A32">
        <v>2016</v>
      </c>
      <c r="B32" t="s">
        <v>844</v>
      </c>
      <c r="C32" t="s">
        <v>672</v>
      </c>
      <c r="D32" t="s">
        <v>53</v>
      </c>
      <c r="E32" t="s">
        <v>239</v>
      </c>
      <c r="F32">
        <v>12</v>
      </c>
      <c r="G32">
        <v>204</v>
      </c>
      <c r="H32">
        <v>331</v>
      </c>
      <c r="I32" s="6">
        <f t="shared" si="0"/>
        <v>61.631419939577036</v>
      </c>
      <c r="J32">
        <v>2538</v>
      </c>
      <c r="K32" s="3">
        <f t="shared" si="1"/>
        <v>7.6676737160120849</v>
      </c>
      <c r="L32" s="4">
        <v>7.8</v>
      </c>
      <c r="M32">
        <v>18</v>
      </c>
      <c r="N32">
        <v>7</v>
      </c>
      <c r="O32" s="4">
        <v>139.80000000000001</v>
      </c>
      <c r="P32">
        <v>35</v>
      </c>
      <c r="Q32">
        <v>-60</v>
      </c>
      <c r="R32" s="3">
        <f t="shared" si="2"/>
        <v>-1.7142857142857142</v>
      </c>
      <c r="S32">
        <v>1</v>
      </c>
    </row>
    <row r="33" spans="1:19" x14ac:dyDescent="0.2">
      <c r="A33">
        <v>2017</v>
      </c>
      <c r="B33" t="s">
        <v>1021</v>
      </c>
      <c r="C33" t="s">
        <v>674</v>
      </c>
      <c r="D33" t="s">
        <v>53</v>
      </c>
      <c r="E33" t="s">
        <v>239</v>
      </c>
      <c r="F33">
        <v>9</v>
      </c>
      <c r="G33">
        <v>84</v>
      </c>
      <c r="H33">
        <v>157</v>
      </c>
      <c r="I33" s="6">
        <f t="shared" si="0"/>
        <v>53.503184713375795</v>
      </c>
      <c r="J33">
        <v>973</v>
      </c>
      <c r="K33" s="3">
        <f t="shared" si="1"/>
        <v>6.1974522292993628</v>
      </c>
      <c r="L33" s="4">
        <v>4.7</v>
      </c>
      <c r="M33">
        <v>2</v>
      </c>
      <c r="N33">
        <v>6</v>
      </c>
      <c r="O33" s="4">
        <v>102.1</v>
      </c>
      <c r="P33">
        <v>44</v>
      </c>
      <c r="Q33">
        <v>-54</v>
      </c>
      <c r="R33" s="3">
        <f t="shared" si="2"/>
        <v>-1.2272727272727273</v>
      </c>
      <c r="S33">
        <v>0</v>
      </c>
    </row>
    <row r="34" spans="1:19" x14ac:dyDescent="0.2">
      <c r="A34">
        <v>2018</v>
      </c>
      <c r="B34" t="s">
        <v>687</v>
      </c>
      <c r="C34" t="s">
        <v>672</v>
      </c>
      <c r="D34" t="s">
        <v>53</v>
      </c>
      <c r="E34" t="s">
        <v>239</v>
      </c>
      <c r="F34">
        <v>13</v>
      </c>
      <c r="G34">
        <v>210</v>
      </c>
      <c r="H34">
        <v>325</v>
      </c>
      <c r="I34" s="6">
        <f t="shared" si="0"/>
        <v>64.615384615384613</v>
      </c>
      <c r="J34">
        <v>2600</v>
      </c>
      <c r="K34" s="3">
        <f t="shared" si="1"/>
        <v>8</v>
      </c>
      <c r="L34" s="4">
        <v>8.4</v>
      </c>
      <c r="M34">
        <v>22</v>
      </c>
      <c r="N34">
        <v>7</v>
      </c>
      <c r="O34" s="4">
        <v>149.80000000000001</v>
      </c>
      <c r="P34">
        <v>76</v>
      </c>
      <c r="Q34">
        <v>273</v>
      </c>
      <c r="R34" s="3">
        <f t="shared" si="2"/>
        <v>3.5921052631578947</v>
      </c>
      <c r="S34">
        <v>2</v>
      </c>
    </row>
    <row r="35" spans="1:19" x14ac:dyDescent="0.2">
      <c r="A35">
        <v>2019</v>
      </c>
      <c r="B35" t="s">
        <v>687</v>
      </c>
      <c r="C35" t="s">
        <v>674</v>
      </c>
      <c r="D35" t="s">
        <v>53</v>
      </c>
      <c r="E35" t="s">
        <v>239</v>
      </c>
      <c r="F35">
        <v>13</v>
      </c>
      <c r="G35">
        <v>214</v>
      </c>
      <c r="H35">
        <v>381</v>
      </c>
      <c r="I35" s="6">
        <f t="shared" si="0"/>
        <v>56.167979002624669</v>
      </c>
      <c r="J35">
        <v>3061</v>
      </c>
      <c r="K35" s="3">
        <f t="shared" si="1"/>
        <v>8.0341207349081358</v>
      </c>
      <c r="L35" s="4">
        <v>8.3000000000000007</v>
      </c>
      <c r="M35">
        <v>23</v>
      </c>
      <c r="N35">
        <v>8</v>
      </c>
      <c r="O35" s="4">
        <v>139.4</v>
      </c>
      <c r="P35">
        <v>87</v>
      </c>
      <c r="Q35">
        <v>50</v>
      </c>
      <c r="R35" s="3">
        <f t="shared" si="2"/>
        <v>0.57471264367816088</v>
      </c>
      <c r="S35">
        <v>5</v>
      </c>
    </row>
    <row r="36" spans="1:19" x14ac:dyDescent="0.2">
      <c r="A36">
        <v>2020</v>
      </c>
      <c r="B36" t="s">
        <v>615</v>
      </c>
      <c r="C36" t="s">
        <v>672</v>
      </c>
      <c r="D36" t="s">
        <v>53</v>
      </c>
      <c r="E36" t="s">
        <v>239</v>
      </c>
      <c r="F36">
        <v>6</v>
      </c>
      <c r="G36">
        <v>80</v>
      </c>
      <c r="H36">
        <v>141</v>
      </c>
      <c r="I36" s="6">
        <f t="shared" si="0"/>
        <v>56.737588652482273</v>
      </c>
      <c r="J36">
        <v>1077</v>
      </c>
      <c r="K36" s="3">
        <f t="shared" si="1"/>
        <v>7.6382978723404253</v>
      </c>
      <c r="L36" s="4">
        <v>6.9</v>
      </c>
      <c r="M36">
        <v>4</v>
      </c>
      <c r="N36">
        <v>4</v>
      </c>
      <c r="O36" s="4">
        <v>124.6</v>
      </c>
      <c r="P36">
        <v>38</v>
      </c>
      <c r="Q36">
        <v>109</v>
      </c>
      <c r="R36" s="3">
        <f t="shared" si="2"/>
        <v>2.8684210526315788</v>
      </c>
      <c r="S36">
        <v>1</v>
      </c>
    </row>
    <row r="37" spans="1:19" x14ac:dyDescent="0.2">
      <c r="A37">
        <v>2014</v>
      </c>
      <c r="B37" t="s">
        <v>451</v>
      </c>
      <c r="C37" t="s">
        <v>672</v>
      </c>
      <c r="D37" t="s">
        <v>232</v>
      </c>
      <c r="E37" t="s">
        <v>239</v>
      </c>
      <c r="F37">
        <v>13</v>
      </c>
      <c r="G37">
        <v>212</v>
      </c>
      <c r="H37">
        <v>365</v>
      </c>
      <c r="I37" s="6">
        <f t="shared" si="0"/>
        <v>58.082191780821915</v>
      </c>
      <c r="J37">
        <v>3214</v>
      </c>
      <c r="K37" s="3">
        <f t="shared" si="1"/>
        <v>8.8054794520547937</v>
      </c>
      <c r="L37" s="4">
        <v>9.1</v>
      </c>
      <c r="M37">
        <v>24</v>
      </c>
      <c r="N37">
        <v>8</v>
      </c>
      <c r="O37" s="4">
        <v>149.4</v>
      </c>
      <c r="P37">
        <v>51</v>
      </c>
      <c r="Q37">
        <v>80</v>
      </c>
      <c r="R37" s="3">
        <f t="shared" si="2"/>
        <v>1.5686274509803921</v>
      </c>
      <c r="S37">
        <v>2</v>
      </c>
    </row>
    <row r="38" spans="1:19" x14ac:dyDescent="0.2">
      <c r="A38">
        <v>2015</v>
      </c>
      <c r="B38" t="s">
        <v>451</v>
      </c>
      <c r="C38" t="s">
        <v>674</v>
      </c>
      <c r="D38" t="s">
        <v>232</v>
      </c>
      <c r="E38" t="s">
        <v>239</v>
      </c>
      <c r="F38">
        <v>13</v>
      </c>
      <c r="G38">
        <v>229</v>
      </c>
      <c r="H38">
        <v>408</v>
      </c>
      <c r="I38" s="6">
        <f t="shared" si="0"/>
        <v>56.127450980392155</v>
      </c>
      <c r="J38">
        <v>3131</v>
      </c>
      <c r="K38" s="3">
        <f t="shared" si="1"/>
        <v>7.6740196078431371</v>
      </c>
      <c r="L38" s="4">
        <v>8.1</v>
      </c>
      <c r="M38">
        <v>24</v>
      </c>
      <c r="N38">
        <v>7</v>
      </c>
      <c r="O38" s="4">
        <v>136.6</v>
      </c>
      <c r="P38">
        <v>52</v>
      </c>
      <c r="Q38">
        <v>56</v>
      </c>
      <c r="R38" s="3">
        <f t="shared" si="2"/>
        <v>1.0769230769230769</v>
      </c>
      <c r="S38">
        <v>0</v>
      </c>
    </row>
    <row r="39" spans="1:19" x14ac:dyDescent="0.2">
      <c r="A39">
        <v>2016</v>
      </c>
      <c r="B39" t="s">
        <v>825</v>
      </c>
      <c r="C39" t="s">
        <v>674</v>
      </c>
      <c r="D39" t="s">
        <v>232</v>
      </c>
      <c r="E39" t="s">
        <v>239</v>
      </c>
      <c r="F39">
        <v>11</v>
      </c>
      <c r="G39">
        <v>154</v>
      </c>
      <c r="H39">
        <v>262</v>
      </c>
      <c r="I39" s="6">
        <f t="shared" si="0"/>
        <v>58.778625954198475</v>
      </c>
      <c r="J39">
        <v>1970</v>
      </c>
      <c r="K39" s="3">
        <f t="shared" si="1"/>
        <v>7.5190839694656493</v>
      </c>
      <c r="L39" s="4">
        <v>7.2</v>
      </c>
      <c r="M39">
        <v>16</v>
      </c>
      <c r="N39">
        <v>9</v>
      </c>
      <c r="O39" s="4">
        <v>135.19999999999999</v>
      </c>
      <c r="P39">
        <v>63</v>
      </c>
      <c r="Q39">
        <v>70</v>
      </c>
      <c r="R39" s="3">
        <f t="shared" si="2"/>
        <v>1.1111111111111112</v>
      </c>
      <c r="S39">
        <v>0</v>
      </c>
    </row>
    <row r="40" spans="1:19" x14ac:dyDescent="0.2">
      <c r="A40">
        <v>2017</v>
      </c>
      <c r="B40" t="s">
        <v>703</v>
      </c>
      <c r="C40" t="s">
        <v>673</v>
      </c>
      <c r="D40" t="s">
        <v>232</v>
      </c>
      <c r="E40" t="s">
        <v>239</v>
      </c>
      <c r="F40">
        <v>13</v>
      </c>
      <c r="G40">
        <v>246</v>
      </c>
      <c r="H40">
        <v>417</v>
      </c>
      <c r="I40" s="6">
        <f t="shared" si="0"/>
        <v>58.992805755395686</v>
      </c>
      <c r="J40">
        <v>2793</v>
      </c>
      <c r="K40" s="3">
        <f t="shared" si="1"/>
        <v>6.6978417266187051</v>
      </c>
      <c r="L40" s="4">
        <v>6.9</v>
      </c>
      <c r="M40">
        <v>20</v>
      </c>
      <c r="N40">
        <v>7</v>
      </c>
      <c r="O40" s="4">
        <v>127.7</v>
      </c>
      <c r="P40">
        <v>124</v>
      </c>
      <c r="Q40">
        <v>559</v>
      </c>
      <c r="R40" s="3">
        <f t="shared" si="2"/>
        <v>4.508064516129032</v>
      </c>
      <c r="S40">
        <v>5</v>
      </c>
    </row>
    <row r="41" spans="1:19" x14ac:dyDescent="0.2">
      <c r="A41">
        <v>2018</v>
      </c>
      <c r="B41" t="s">
        <v>703</v>
      </c>
      <c r="C41" t="s">
        <v>672</v>
      </c>
      <c r="D41" t="s">
        <v>232</v>
      </c>
      <c r="E41" t="s">
        <v>239</v>
      </c>
      <c r="F41">
        <v>11</v>
      </c>
      <c r="G41">
        <v>184</v>
      </c>
      <c r="H41">
        <v>339</v>
      </c>
      <c r="I41" s="6">
        <f t="shared" si="0"/>
        <v>54.277286135693217</v>
      </c>
      <c r="J41">
        <v>2040</v>
      </c>
      <c r="K41" s="3">
        <f t="shared" si="1"/>
        <v>6.0176991150442474</v>
      </c>
      <c r="L41" s="4">
        <v>5</v>
      </c>
      <c r="M41">
        <v>8</v>
      </c>
      <c r="N41">
        <v>11</v>
      </c>
      <c r="O41" s="4">
        <v>106.1</v>
      </c>
      <c r="P41">
        <v>90</v>
      </c>
      <c r="Q41">
        <v>184</v>
      </c>
      <c r="R41" s="3">
        <f t="shared" si="2"/>
        <v>2.0444444444444443</v>
      </c>
      <c r="S41">
        <v>2</v>
      </c>
    </row>
    <row r="42" spans="1:19" x14ac:dyDescent="0.2">
      <c r="A42">
        <v>2019</v>
      </c>
      <c r="B42" t="s">
        <v>703</v>
      </c>
      <c r="C42" t="s">
        <v>674</v>
      </c>
      <c r="D42" t="s">
        <v>232</v>
      </c>
      <c r="E42" t="s">
        <v>239</v>
      </c>
      <c r="F42">
        <v>13</v>
      </c>
      <c r="G42">
        <v>260</v>
      </c>
      <c r="H42">
        <v>436</v>
      </c>
      <c r="I42" s="6">
        <f t="shared" si="0"/>
        <v>59.633027522935777</v>
      </c>
      <c r="J42">
        <v>3079</v>
      </c>
      <c r="K42" s="3">
        <f t="shared" si="1"/>
        <v>7.0619266055045875</v>
      </c>
      <c r="L42" s="4">
        <v>6.5</v>
      </c>
      <c r="M42">
        <v>17</v>
      </c>
      <c r="N42">
        <v>13</v>
      </c>
      <c r="O42" s="4">
        <v>125.9</v>
      </c>
      <c r="P42">
        <v>111</v>
      </c>
      <c r="Q42">
        <v>363</v>
      </c>
      <c r="R42" s="3">
        <f t="shared" si="2"/>
        <v>3.2702702702702702</v>
      </c>
      <c r="S42">
        <v>3</v>
      </c>
    </row>
    <row r="43" spans="1:19" x14ac:dyDescent="0.2">
      <c r="A43">
        <v>2020</v>
      </c>
      <c r="B43" t="s">
        <v>625</v>
      </c>
      <c r="C43" t="s">
        <v>672</v>
      </c>
      <c r="D43" t="s">
        <v>232</v>
      </c>
      <c r="E43" t="s">
        <v>239</v>
      </c>
      <c r="F43">
        <v>6</v>
      </c>
      <c r="G43">
        <v>84</v>
      </c>
      <c r="H43">
        <v>157</v>
      </c>
      <c r="I43" s="6">
        <f t="shared" si="0"/>
        <v>53.503184713375795</v>
      </c>
      <c r="J43">
        <v>1090</v>
      </c>
      <c r="K43" s="3">
        <f t="shared" si="1"/>
        <v>6.9426751592356686</v>
      </c>
      <c r="L43" s="4">
        <v>5.4</v>
      </c>
      <c r="M43">
        <v>8</v>
      </c>
      <c r="N43">
        <v>9</v>
      </c>
      <c r="O43" s="4">
        <v>117.2</v>
      </c>
      <c r="P43">
        <v>32</v>
      </c>
      <c r="Q43">
        <v>39</v>
      </c>
      <c r="R43" s="3">
        <f t="shared" si="2"/>
        <v>1.21875</v>
      </c>
      <c r="S43">
        <v>0</v>
      </c>
    </row>
    <row r="44" spans="1:19" x14ac:dyDescent="0.2">
      <c r="A44">
        <v>2014</v>
      </c>
      <c r="B44" t="s">
        <v>851</v>
      </c>
      <c r="C44" t="s">
        <v>673</v>
      </c>
      <c r="D44" t="s">
        <v>34</v>
      </c>
      <c r="E44" t="s">
        <v>239</v>
      </c>
      <c r="F44">
        <v>12</v>
      </c>
      <c r="G44">
        <v>122</v>
      </c>
      <c r="H44">
        <v>237</v>
      </c>
      <c r="I44" s="6">
        <f t="shared" si="0"/>
        <v>51.47679324894515</v>
      </c>
      <c r="J44">
        <v>1798</v>
      </c>
      <c r="K44" s="3">
        <f t="shared" si="1"/>
        <v>7.5864978902953588</v>
      </c>
      <c r="L44" s="4">
        <v>7</v>
      </c>
      <c r="M44">
        <v>11</v>
      </c>
      <c r="N44">
        <v>8</v>
      </c>
      <c r="O44" s="4">
        <v>123.8</v>
      </c>
      <c r="P44">
        <v>126</v>
      </c>
      <c r="Q44">
        <v>452</v>
      </c>
      <c r="R44" s="3">
        <f t="shared" si="2"/>
        <v>3.5873015873015874</v>
      </c>
      <c r="S44">
        <v>10</v>
      </c>
    </row>
    <row r="45" spans="1:19" x14ac:dyDescent="0.2">
      <c r="A45">
        <v>2015</v>
      </c>
      <c r="B45" t="s">
        <v>851</v>
      </c>
      <c r="C45" t="s">
        <v>672</v>
      </c>
      <c r="D45" t="s">
        <v>34</v>
      </c>
      <c r="E45" t="s">
        <v>239</v>
      </c>
      <c r="F45">
        <v>13</v>
      </c>
      <c r="G45">
        <v>242</v>
      </c>
      <c r="H45">
        <v>407</v>
      </c>
      <c r="I45" s="6">
        <f t="shared" si="0"/>
        <v>59.45945945945946</v>
      </c>
      <c r="J45">
        <v>2701</v>
      </c>
      <c r="K45" s="3">
        <f t="shared" si="1"/>
        <v>6.6363636363636367</v>
      </c>
      <c r="L45" s="4">
        <v>6.1</v>
      </c>
      <c r="M45">
        <v>14</v>
      </c>
      <c r="N45">
        <v>11</v>
      </c>
      <c r="O45" s="4">
        <v>121.2</v>
      </c>
      <c r="P45">
        <v>107</v>
      </c>
      <c r="Q45">
        <v>270</v>
      </c>
      <c r="R45" s="3">
        <f t="shared" si="2"/>
        <v>2.5233644859813085</v>
      </c>
      <c r="S45">
        <v>6</v>
      </c>
    </row>
    <row r="46" spans="1:19" x14ac:dyDescent="0.2">
      <c r="A46">
        <v>2016</v>
      </c>
      <c r="B46" t="s">
        <v>851</v>
      </c>
      <c r="C46" t="s">
        <v>674</v>
      </c>
      <c r="D46" t="s">
        <v>34</v>
      </c>
      <c r="E46" t="s">
        <v>239</v>
      </c>
      <c r="F46">
        <v>12</v>
      </c>
      <c r="G46">
        <v>173</v>
      </c>
      <c r="H46">
        <v>307</v>
      </c>
      <c r="I46" s="6">
        <f t="shared" si="0"/>
        <v>56.351791530944631</v>
      </c>
      <c r="J46">
        <v>2169</v>
      </c>
      <c r="K46" s="3">
        <f t="shared" si="1"/>
        <v>7.0651465798045603</v>
      </c>
      <c r="L46" s="4">
        <v>5.8</v>
      </c>
      <c r="M46">
        <v>8</v>
      </c>
      <c r="N46">
        <v>12</v>
      </c>
      <c r="O46" s="4">
        <v>116.5</v>
      </c>
      <c r="P46">
        <v>111</v>
      </c>
      <c r="Q46">
        <v>366</v>
      </c>
      <c r="R46" s="3">
        <f t="shared" si="2"/>
        <v>3.2972972972972974</v>
      </c>
      <c r="S46">
        <v>10</v>
      </c>
    </row>
    <row r="47" spans="1:19" x14ac:dyDescent="0.2">
      <c r="A47">
        <v>2017</v>
      </c>
      <c r="B47" t="s">
        <v>1022</v>
      </c>
      <c r="C47" t="s">
        <v>672</v>
      </c>
      <c r="D47" t="s">
        <v>34</v>
      </c>
      <c r="E47" t="s">
        <v>239</v>
      </c>
      <c r="F47">
        <v>9</v>
      </c>
      <c r="G47">
        <v>51</v>
      </c>
      <c r="H47">
        <v>123</v>
      </c>
      <c r="I47" s="6">
        <f t="shared" si="0"/>
        <v>41.463414634146339</v>
      </c>
      <c r="J47">
        <v>674</v>
      </c>
      <c r="K47" s="3">
        <f t="shared" si="1"/>
        <v>5.4796747967479673</v>
      </c>
      <c r="L47" s="4">
        <v>3.6</v>
      </c>
      <c r="M47">
        <v>4</v>
      </c>
      <c r="N47">
        <v>7</v>
      </c>
      <c r="O47" s="4">
        <v>86.8</v>
      </c>
      <c r="P47">
        <v>79</v>
      </c>
      <c r="Q47">
        <v>311</v>
      </c>
      <c r="R47" s="3">
        <f t="shared" si="2"/>
        <v>3.9367088607594938</v>
      </c>
      <c r="S47">
        <v>4</v>
      </c>
    </row>
    <row r="48" spans="1:19" x14ac:dyDescent="0.2">
      <c r="A48">
        <v>2018</v>
      </c>
      <c r="B48" t="s">
        <v>1023</v>
      </c>
      <c r="C48" t="s">
        <v>675</v>
      </c>
      <c r="D48" t="s">
        <v>34</v>
      </c>
      <c r="E48" t="s">
        <v>239</v>
      </c>
      <c r="F48">
        <v>7</v>
      </c>
      <c r="G48">
        <v>97</v>
      </c>
      <c r="H48">
        <v>187</v>
      </c>
      <c r="I48" s="6">
        <f t="shared" si="0"/>
        <v>51.871657754010691</v>
      </c>
      <c r="J48">
        <v>1277</v>
      </c>
      <c r="K48" s="3">
        <f t="shared" si="1"/>
        <v>6.8288770053475938</v>
      </c>
      <c r="L48" s="4">
        <v>6.1</v>
      </c>
      <c r="M48">
        <v>9</v>
      </c>
      <c r="N48">
        <v>7</v>
      </c>
      <c r="O48" s="4">
        <v>117.6</v>
      </c>
      <c r="P48">
        <v>23</v>
      </c>
      <c r="Q48">
        <v>-89</v>
      </c>
      <c r="R48" s="3">
        <f t="shared" si="2"/>
        <v>-3.8695652173913042</v>
      </c>
      <c r="S48">
        <v>0</v>
      </c>
    </row>
    <row r="49" spans="1:19" x14ac:dyDescent="0.2">
      <c r="A49">
        <v>2019</v>
      </c>
      <c r="B49" t="s">
        <v>612</v>
      </c>
      <c r="C49" t="s">
        <v>673</v>
      </c>
      <c r="D49" t="s">
        <v>34</v>
      </c>
      <c r="E49" t="s">
        <v>239</v>
      </c>
      <c r="F49">
        <v>13</v>
      </c>
      <c r="G49">
        <v>210</v>
      </c>
      <c r="H49">
        <v>318</v>
      </c>
      <c r="I49" s="6">
        <f t="shared" si="0"/>
        <v>66.037735849056602</v>
      </c>
      <c r="J49">
        <v>3253</v>
      </c>
      <c r="K49" s="3">
        <f t="shared" si="1"/>
        <v>10.229559748427674</v>
      </c>
      <c r="L49" s="4">
        <v>11.1</v>
      </c>
      <c r="M49">
        <v>30</v>
      </c>
      <c r="N49">
        <v>7</v>
      </c>
      <c r="O49" s="4">
        <v>178.7</v>
      </c>
      <c r="P49">
        <v>61</v>
      </c>
      <c r="Q49">
        <v>-57</v>
      </c>
      <c r="R49" s="3">
        <f t="shared" si="2"/>
        <v>-0.93442622950819676</v>
      </c>
      <c r="S49">
        <v>1</v>
      </c>
    </row>
    <row r="50" spans="1:19" x14ac:dyDescent="0.2">
      <c r="A50">
        <v>2020</v>
      </c>
      <c r="B50" t="s">
        <v>612</v>
      </c>
      <c r="C50" t="s">
        <v>672</v>
      </c>
      <c r="D50" t="s">
        <v>34</v>
      </c>
      <c r="E50" t="s">
        <v>239</v>
      </c>
      <c r="F50">
        <v>7</v>
      </c>
      <c r="G50">
        <v>106</v>
      </c>
      <c r="H50">
        <v>183</v>
      </c>
      <c r="I50" s="6">
        <f t="shared" si="0"/>
        <v>57.923497267759558</v>
      </c>
      <c r="J50">
        <v>1374</v>
      </c>
      <c r="K50" s="3">
        <f t="shared" si="1"/>
        <v>7.5081967213114753</v>
      </c>
      <c r="L50" s="4">
        <v>7</v>
      </c>
      <c r="M50">
        <v>7</v>
      </c>
      <c r="N50">
        <v>5</v>
      </c>
      <c r="O50" s="4">
        <v>128.19999999999999</v>
      </c>
      <c r="P50">
        <v>25</v>
      </c>
      <c r="Q50">
        <v>-35</v>
      </c>
      <c r="R50" s="3">
        <f t="shared" si="2"/>
        <v>-1.4</v>
      </c>
      <c r="S50">
        <v>0</v>
      </c>
    </row>
    <row r="51" spans="1:19" x14ac:dyDescent="0.2">
      <c r="A51">
        <v>2014</v>
      </c>
      <c r="B51" t="s">
        <v>848</v>
      </c>
      <c r="C51" t="s">
        <v>673</v>
      </c>
      <c r="D51" t="s">
        <v>22</v>
      </c>
      <c r="E51" t="s">
        <v>239</v>
      </c>
      <c r="F51">
        <v>13</v>
      </c>
      <c r="G51">
        <v>184</v>
      </c>
      <c r="H51">
        <v>345</v>
      </c>
      <c r="I51" s="6">
        <f t="shared" si="0"/>
        <v>53.333333333333336</v>
      </c>
      <c r="J51">
        <v>2695</v>
      </c>
      <c r="K51" s="3">
        <f t="shared" si="1"/>
        <v>7.8115942028985508</v>
      </c>
      <c r="L51" s="4">
        <v>7.5</v>
      </c>
      <c r="M51">
        <v>22</v>
      </c>
      <c r="N51">
        <v>12</v>
      </c>
      <c r="O51" s="4">
        <v>133</v>
      </c>
      <c r="P51">
        <v>145</v>
      </c>
      <c r="Q51">
        <v>705</v>
      </c>
      <c r="R51" s="3">
        <f t="shared" si="2"/>
        <v>4.8620689655172411</v>
      </c>
      <c r="S51">
        <v>6</v>
      </c>
    </row>
    <row r="52" spans="1:19" x14ac:dyDescent="0.2">
      <c r="A52">
        <v>2015</v>
      </c>
      <c r="B52" t="s">
        <v>848</v>
      </c>
      <c r="C52" t="s">
        <v>672</v>
      </c>
      <c r="D52" t="s">
        <v>22</v>
      </c>
      <c r="E52" t="s">
        <v>239</v>
      </c>
      <c r="F52">
        <v>12</v>
      </c>
      <c r="G52">
        <v>222</v>
      </c>
      <c r="H52">
        <v>402</v>
      </c>
      <c r="I52" s="6">
        <f t="shared" si="0"/>
        <v>55.223880597014926</v>
      </c>
      <c r="J52">
        <v>3030</v>
      </c>
      <c r="K52" s="3">
        <f t="shared" si="1"/>
        <v>7.5373134328358207</v>
      </c>
      <c r="L52" s="4">
        <v>6.8</v>
      </c>
      <c r="M52">
        <v>22</v>
      </c>
      <c r="N52">
        <v>16</v>
      </c>
      <c r="O52" s="4">
        <v>128.6</v>
      </c>
      <c r="P52">
        <v>98</v>
      </c>
      <c r="Q52">
        <v>400</v>
      </c>
      <c r="R52" s="3">
        <f t="shared" si="2"/>
        <v>4.0816326530612246</v>
      </c>
      <c r="S52">
        <v>7</v>
      </c>
    </row>
    <row r="53" spans="1:19" x14ac:dyDescent="0.2">
      <c r="A53">
        <v>2016</v>
      </c>
      <c r="B53" t="s">
        <v>848</v>
      </c>
      <c r="C53" t="s">
        <v>674</v>
      </c>
      <c r="D53" t="s">
        <v>22</v>
      </c>
      <c r="E53" t="s">
        <v>239</v>
      </c>
      <c r="F53">
        <v>11</v>
      </c>
      <c r="G53">
        <v>151</v>
      </c>
      <c r="H53">
        <v>294</v>
      </c>
      <c r="I53" s="6">
        <f t="shared" si="0"/>
        <v>51.360544217687078</v>
      </c>
      <c r="J53">
        <v>2180</v>
      </c>
      <c r="K53" s="3">
        <f t="shared" si="1"/>
        <v>7.4149659863945576</v>
      </c>
      <c r="L53" s="4">
        <v>7.1</v>
      </c>
      <c r="M53">
        <v>14</v>
      </c>
      <c r="N53">
        <v>8</v>
      </c>
      <c r="O53" s="4">
        <v>123.9</v>
      </c>
      <c r="P53">
        <v>113</v>
      </c>
      <c r="Q53">
        <v>512</v>
      </c>
      <c r="R53" s="3">
        <f t="shared" si="2"/>
        <v>4.5309734513274336</v>
      </c>
      <c r="S53">
        <v>8</v>
      </c>
    </row>
    <row r="54" spans="1:19" x14ac:dyDescent="0.2">
      <c r="A54">
        <v>2017</v>
      </c>
      <c r="B54" t="s">
        <v>489</v>
      </c>
      <c r="C54" t="s">
        <v>672</v>
      </c>
      <c r="D54" t="s">
        <v>22</v>
      </c>
      <c r="E54" t="s">
        <v>239</v>
      </c>
      <c r="F54">
        <v>12</v>
      </c>
      <c r="G54">
        <v>246</v>
      </c>
      <c r="H54">
        <v>428</v>
      </c>
      <c r="I54" s="6">
        <f t="shared" si="0"/>
        <v>57.476635514018696</v>
      </c>
      <c r="J54">
        <v>3143</v>
      </c>
      <c r="K54" s="3">
        <f t="shared" si="1"/>
        <v>7.3434579439252339</v>
      </c>
      <c r="L54" s="4">
        <v>6.7</v>
      </c>
      <c r="M54">
        <v>23</v>
      </c>
      <c r="N54">
        <v>16</v>
      </c>
      <c r="O54" s="4">
        <v>129.4</v>
      </c>
      <c r="P54">
        <v>30</v>
      </c>
      <c r="Q54">
        <v>-97</v>
      </c>
      <c r="R54" s="3">
        <f t="shared" si="2"/>
        <v>-3.2333333333333334</v>
      </c>
      <c r="S54">
        <v>2</v>
      </c>
    </row>
    <row r="55" spans="1:19" x14ac:dyDescent="0.2">
      <c r="A55">
        <v>2018</v>
      </c>
      <c r="B55" t="s">
        <v>558</v>
      </c>
      <c r="C55" t="s">
        <v>675</v>
      </c>
      <c r="D55" t="s">
        <v>22</v>
      </c>
      <c r="E55" t="s">
        <v>239</v>
      </c>
      <c r="F55">
        <v>11</v>
      </c>
      <c r="G55">
        <v>224</v>
      </c>
      <c r="H55">
        <v>347</v>
      </c>
      <c r="I55" s="6">
        <f t="shared" si="0"/>
        <v>64.553314121037459</v>
      </c>
      <c r="J55">
        <v>2617</v>
      </c>
      <c r="K55" s="3">
        <f t="shared" si="1"/>
        <v>7.5417867435158499</v>
      </c>
      <c r="L55" s="4">
        <v>7.5</v>
      </c>
      <c r="M55">
        <v>17</v>
      </c>
      <c r="N55">
        <v>8</v>
      </c>
      <c r="O55" s="4">
        <v>139.5</v>
      </c>
      <c r="P55">
        <v>140</v>
      </c>
      <c r="Q55">
        <v>629</v>
      </c>
      <c r="R55" s="3">
        <f t="shared" si="2"/>
        <v>4.4928571428571429</v>
      </c>
      <c r="S55">
        <v>8</v>
      </c>
    </row>
    <row r="56" spans="1:19" x14ac:dyDescent="0.2">
      <c r="A56">
        <v>2019</v>
      </c>
      <c r="B56" t="s">
        <v>558</v>
      </c>
      <c r="C56" t="s">
        <v>673</v>
      </c>
      <c r="D56" t="s">
        <v>22</v>
      </c>
      <c r="E56" t="s">
        <v>239</v>
      </c>
      <c r="F56">
        <v>10</v>
      </c>
      <c r="G56">
        <v>149</v>
      </c>
      <c r="H56">
        <v>251</v>
      </c>
      <c r="I56" s="6">
        <f t="shared" si="0"/>
        <v>59.362549800796813</v>
      </c>
      <c r="J56">
        <v>1956</v>
      </c>
      <c r="K56" s="3">
        <f t="shared" si="1"/>
        <v>7.7928286852589643</v>
      </c>
      <c r="L56" s="4">
        <v>7</v>
      </c>
      <c r="M56">
        <v>10</v>
      </c>
      <c r="N56">
        <v>9</v>
      </c>
      <c r="O56" s="4">
        <v>130.80000000000001</v>
      </c>
      <c r="P56">
        <v>144</v>
      </c>
      <c r="Q56">
        <v>626</v>
      </c>
      <c r="R56" s="3">
        <f t="shared" si="2"/>
        <v>4.3472222222222223</v>
      </c>
      <c r="S56">
        <v>7</v>
      </c>
    </row>
    <row r="57" spans="1:19" x14ac:dyDescent="0.2">
      <c r="A57">
        <v>2020</v>
      </c>
      <c r="B57" t="s">
        <v>558</v>
      </c>
      <c r="C57" t="s">
        <v>672</v>
      </c>
      <c r="D57" t="s">
        <v>22</v>
      </c>
      <c r="E57" t="s">
        <v>239</v>
      </c>
      <c r="F57">
        <v>7</v>
      </c>
      <c r="G57">
        <v>108</v>
      </c>
      <c r="H57">
        <v>151</v>
      </c>
      <c r="I57" s="6">
        <f t="shared" si="0"/>
        <v>71.523178807947019</v>
      </c>
      <c r="J57">
        <v>1055</v>
      </c>
      <c r="K57" s="3">
        <f t="shared" si="1"/>
        <v>6.9867549668874176</v>
      </c>
      <c r="L57" s="4">
        <v>6.6</v>
      </c>
      <c r="M57">
        <v>4</v>
      </c>
      <c r="N57">
        <v>3</v>
      </c>
      <c r="O57" s="4">
        <v>135</v>
      </c>
      <c r="P57">
        <v>91</v>
      </c>
      <c r="Q57">
        <v>521</v>
      </c>
      <c r="R57" s="3">
        <f t="shared" si="2"/>
        <v>5.7252747252747254</v>
      </c>
      <c r="S57">
        <v>7</v>
      </c>
    </row>
    <row r="58" spans="1:19" x14ac:dyDescent="0.2">
      <c r="A58">
        <v>2014</v>
      </c>
      <c r="B58" t="s">
        <v>441</v>
      </c>
      <c r="C58" t="s">
        <v>674</v>
      </c>
      <c r="D58" t="s">
        <v>82</v>
      </c>
      <c r="E58" t="s">
        <v>239</v>
      </c>
      <c r="F58">
        <v>11</v>
      </c>
      <c r="G58">
        <v>228</v>
      </c>
      <c r="H58">
        <v>392</v>
      </c>
      <c r="I58" s="6">
        <f t="shared" si="0"/>
        <v>58.163265306122447</v>
      </c>
      <c r="J58">
        <v>2214</v>
      </c>
      <c r="K58" s="3">
        <f t="shared" si="1"/>
        <v>5.6479591836734695</v>
      </c>
      <c r="L58" s="4">
        <v>4.7</v>
      </c>
      <c r="M58">
        <v>7</v>
      </c>
      <c r="N58">
        <v>11</v>
      </c>
      <c r="O58" s="4">
        <v>105.9</v>
      </c>
      <c r="P58">
        <v>68</v>
      </c>
      <c r="Q58">
        <v>-123</v>
      </c>
      <c r="R58" s="3">
        <f t="shared" si="2"/>
        <v>-1.8088235294117647</v>
      </c>
      <c r="S58">
        <v>5</v>
      </c>
    </row>
    <row r="59" spans="1:19" x14ac:dyDescent="0.2">
      <c r="A59">
        <v>2015</v>
      </c>
      <c r="B59" t="s">
        <v>505</v>
      </c>
      <c r="C59" t="s">
        <v>675</v>
      </c>
      <c r="D59" t="s">
        <v>82</v>
      </c>
      <c r="E59" t="s">
        <v>239</v>
      </c>
      <c r="F59">
        <v>13</v>
      </c>
      <c r="G59">
        <v>150</v>
      </c>
      <c r="H59">
        <v>295</v>
      </c>
      <c r="I59" s="6">
        <f t="shared" si="0"/>
        <v>50.847457627118644</v>
      </c>
      <c r="J59">
        <v>1522</v>
      </c>
      <c r="K59" s="3">
        <f t="shared" si="1"/>
        <v>5.159322033898305</v>
      </c>
      <c r="L59" s="4">
        <v>4.3</v>
      </c>
      <c r="M59">
        <v>7</v>
      </c>
      <c r="N59">
        <v>9</v>
      </c>
      <c r="O59" s="4">
        <v>95.9</v>
      </c>
      <c r="P59">
        <v>100</v>
      </c>
      <c r="Q59">
        <v>397</v>
      </c>
      <c r="R59" s="3">
        <f t="shared" si="2"/>
        <v>3.97</v>
      </c>
      <c r="S59">
        <v>5</v>
      </c>
    </row>
    <row r="60" spans="1:19" x14ac:dyDescent="0.2">
      <c r="A60">
        <v>2016</v>
      </c>
      <c r="B60" t="s">
        <v>505</v>
      </c>
      <c r="C60" t="s">
        <v>673</v>
      </c>
      <c r="D60" t="s">
        <v>82</v>
      </c>
      <c r="E60" t="s">
        <v>239</v>
      </c>
      <c r="F60">
        <v>13</v>
      </c>
      <c r="G60">
        <v>280</v>
      </c>
      <c r="H60">
        <v>478</v>
      </c>
      <c r="I60" s="6">
        <f t="shared" si="0"/>
        <v>58.577405857740587</v>
      </c>
      <c r="J60">
        <v>3182</v>
      </c>
      <c r="K60" s="3">
        <f t="shared" si="1"/>
        <v>6.6569037656903767</v>
      </c>
      <c r="L60" s="4">
        <v>6.7</v>
      </c>
      <c r="M60">
        <v>22</v>
      </c>
      <c r="N60">
        <v>9</v>
      </c>
      <c r="O60" s="4">
        <v>125.9</v>
      </c>
      <c r="P60">
        <v>97</v>
      </c>
      <c r="Q60">
        <v>98</v>
      </c>
      <c r="R60" s="3">
        <f t="shared" si="2"/>
        <v>1.0103092783505154</v>
      </c>
      <c r="S60">
        <v>5</v>
      </c>
    </row>
    <row r="61" spans="1:19" x14ac:dyDescent="0.2">
      <c r="A61">
        <v>2017</v>
      </c>
      <c r="B61" t="s">
        <v>505</v>
      </c>
      <c r="C61" t="s">
        <v>672</v>
      </c>
      <c r="D61" t="s">
        <v>82</v>
      </c>
      <c r="E61" t="s">
        <v>239</v>
      </c>
      <c r="F61">
        <v>13</v>
      </c>
      <c r="G61">
        <v>262</v>
      </c>
      <c r="H61">
        <v>434</v>
      </c>
      <c r="I61" s="6">
        <f t="shared" si="0"/>
        <v>60.36866359447005</v>
      </c>
      <c r="J61">
        <v>2844</v>
      </c>
      <c r="K61" s="3">
        <f t="shared" si="1"/>
        <v>6.5529953917050694</v>
      </c>
      <c r="L61" s="4">
        <v>6</v>
      </c>
      <c r="M61">
        <v>15</v>
      </c>
      <c r="N61">
        <v>12</v>
      </c>
      <c r="O61" s="4">
        <v>121.3</v>
      </c>
      <c r="P61">
        <v>87</v>
      </c>
      <c r="Q61">
        <v>23</v>
      </c>
      <c r="R61" s="3">
        <f t="shared" si="2"/>
        <v>0.26436781609195403</v>
      </c>
      <c r="S61">
        <v>8</v>
      </c>
    </row>
    <row r="62" spans="1:19" x14ac:dyDescent="0.2">
      <c r="A62">
        <v>2018</v>
      </c>
      <c r="B62" t="s">
        <v>505</v>
      </c>
      <c r="C62" t="s">
        <v>674</v>
      </c>
      <c r="D62" t="s">
        <v>82</v>
      </c>
      <c r="E62" t="s">
        <v>239</v>
      </c>
      <c r="F62">
        <v>14</v>
      </c>
      <c r="G62">
        <v>299</v>
      </c>
      <c r="H62">
        <v>489</v>
      </c>
      <c r="I62" s="6">
        <f t="shared" si="0"/>
        <v>61.145194274028626</v>
      </c>
      <c r="J62">
        <v>3183</v>
      </c>
      <c r="K62" s="3">
        <f t="shared" si="1"/>
        <v>6.5092024539877302</v>
      </c>
      <c r="L62" s="4">
        <v>5.8</v>
      </c>
      <c r="M62">
        <v>17</v>
      </c>
      <c r="N62">
        <v>15</v>
      </c>
      <c r="O62" s="4">
        <v>121.2</v>
      </c>
      <c r="P62">
        <v>78</v>
      </c>
      <c r="Q62">
        <v>-110</v>
      </c>
      <c r="R62" s="3">
        <f t="shared" si="2"/>
        <v>-1.4102564102564104</v>
      </c>
      <c r="S62">
        <v>9</v>
      </c>
    </row>
    <row r="63" spans="1:19" x14ac:dyDescent="0.2">
      <c r="A63">
        <v>2019</v>
      </c>
      <c r="B63" t="s">
        <v>1020</v>
      </c>
      <c r="C63" t="s">
        <v>672</v>
      </c>
      <c r="D63" t="s">
        <v>82</v>
      </c>
      <c r="E63" t="s">
        <v>239</v>
      </c>
      <c r="F63">
        <v>8</v>
      </c>
      <c r="G63">
        <v>86</v>
      </c>
      <c r="H63">
        <v>171</v>
      </c>
      <c r="I63" s="6">
        <f t="shared" si="0"/>
        <v>50.292397660818708</v>
      </c>
      <c r="J63">
        <v>760</v>
      </c>
      <c r="K63" s="3">
        <f t="shared" si="1"/>
        <v>4.4444444444444446</v>
      </c>
      <c r="L63" s="4">
        <v>2.4</v>
      </c>
      <c r="M63">
        <v>3</v>
      </c>
      <c r="N63">
        <v>9</v>
      </c>
      <c r="O63" s="4">
        <v>82.9</v>
      </c>
      <c r="P63">
        <v>72</v>
      </c>
      <c r="Q63">
        <v>211</v>
      </c>
      <c r="R63" s="3">
        <f t="shared" si="2"/>
        <v>2.9305555555555554</v>
      </c>
      <c r="S63">
        <v>1</v>
      </c>
    </row>
    <row r="64" spans="1:19" x14ac:dyDescent="0.2">
      <c r="A64">
        <v>2020</v>
      </c>
      <c r="B64" t="s">
        <v>655</v>
      </c>
      <c r="C64" t="s">
        <v>674</v>
      </c>
      <c r="D64" t="s">
        <v>82</v>
      </c>
      <c r="E64" t="s">
        <v>239</v>
      </c>
      <c r="F64">
        <v>9</v>
      </c>
      <c r="G64">
        <v>172</v>
      </c>
      <c r="H64">
        <v>282</v>
      </c>
      <c r="I64" s="6">
        <f t="shared" si="0"/>
        <v>60.99290780141844</v>
      </c>
      <c r="J64">
        <v>1733</v>
      </c>
      <c r="K64" s="3">
        <f t="shared" si="1"/>
        <v>6.1453900709219855</v>
      </c>
      <c r="L64" s="4">
        <v>5.7</v>
      </c>
      <c r="M64">
        <v>12</v>
      </c>
      <c r="N64">
        <v>8</v>
      </c>
      <c r="O64" s="4">
        <v>121</v>
      </c>
      <c r="P64">
        <v>84</v>
      </c>
      <c r="Q64">
        <v>247</v>
      </c>
      <c r="R64" s="3">
        <f t="shared" si="2"/>
        <v>2.9404761904761907</v>
      </c>
      <c r="S64">
        <v>3</v>
      </c>
    </row>
    <row r="65" spans="1:19" x14ac:dyDescent="0.2">
      <c r="A65">
        <v>2014</v>
      </c>
      <c r="B65" t="s">
        <v>803</v>
      </c>
      <c r="C65" t="s">
        <v>675</v>
      </c>
      <c r="D65" t="s">
        <v>186</v>
      </c>
      <c r="E65" t="s">
        <v>239</v>
      </c>
      <c r="F65">
        <v>12</v>
      </c>
      <c r="G65">
        <v>203</v>
      </c>
      <c r="H65">
        <v>314</v>
      </c>
      <c r="I65" s="6">
        <f t="shared" si="0"/>
        <v>64.649681528662413</v>
      </c>
      <c r="J65">
        <v>2834</v>
      </c>
      <c r="K65" s="3">
        <f t="shared" si="1"/>
        <v>9.0254777070063703</v>
      </c>
      <c r="L65" s="4">
        <v>9.8000000000000007</v>
      </c>
      <c r="M65">
        <v>34</v>
      </c>
      <c r="N65">
        <v>10</v>
      </c>
      <c r="O65" s="4">
        <v>169.8</v>
      </c>
      <c r="P65">
        <v>171</v>
      </c>
      <c r="Q65">
        <v>938</v>
      </c>
      <c r="R65" s="3">
        <f t="shared" si="2"/>
        <v>5.4853801169590639</v>
      </c>
      <c r="S65">
        <v>11</v>
      </c>
    </row>
    <row r="66" spans="1:19" x14ac:dyDescent="0.2">
      <c r="A66">
        <v>2015</v>
      </c>
      <c r="B66" t="s">
        <v>453</v>
      </c>
      <c r="C66" t="s">
        <v>672</v>
      </c>
      <c r="D66" t="s">
        <v>186</v>
      </c>
      <c r="E66" t="s">
        <v>239</v>
      </c>
      <c r="F66">
        <v>10</v>
      </c>
      <c r="G66">
        <v>109</v>
      </c>
      <c r="H66">
        <v>175</v>
      </c>
      <c r="I66" s="6">
        <f t="shared" ref="I66:I99" si="3">G66/H66*100</f>
        <v>62.285714285714292</v>
      </c>
      <c r="J66">
        <v>1459</v>
      </c>
      <c r="K66" s="3">
        <f t="shared" ref="K66:K99" si="4">J66/H66</f>
        <v>8.3371428571428563</v>
      </c>
      <c r="L66" s="4">
        <v>8</v>
      </c>
      <c r="M66">
        <v>8</v>
      </c>
      <c r="N66">
        <v>5</v>
      </c>
      <c r="O66" s="4">
        <v>141.69999999999999</v>
      </c>
      <c r="P66">
        <v>64</v>
      </c>
      <c r="Q66">
        <v>193</v>
      </c>
      <c r="R66" s="3">
        <f t="shared" ref="R66:R99" si="5">Q66/P66</f>
        <v>3.015625</v>
      </c>
      <c r="S66">
        <v>2</v>
      </c>
    </row>
    <row r="67" spans="1:19" x14ac:dyDescent="0.2">
      <c r="A67">
        <v>2016</v>
      </c>
      <c r="B67" t="s">
        <v>803</v>
      </c>
      <c r="C67" t="s">
        <v>672</v>
      </c>
      <c r="D67" t="s">
        <v>186</v>
      </c>
      <c r="E67" t="s">
        <v>239</v>
      </c>
      <c r="F67">
        <v>13</v>
      </c>
      <c r="G67">
        <v>233</v>
      </c>
      <c r="H67">
        <v>379</v>
      </c>
      <c r="I67" s="6">
        <f t="shared" si="3"/>
        <v>61.477572559366756</v>
      </c>
      <c r="J67">
        <v>2555</v>
      </c>
      <c r="K67" s="3">
        <f t="shared" si="4"/>
        <v>6.7414248021108181</v>
      </c>
      <c r="L67" s="4">
        <v>7.2</v>
      </c>
      <c r="M67">
        <v>24</v>
      </c>
      <c r="N67">
        <v>7</v>
      </c>
      <c r="O67" s="4">
        <v>135.30000000000001</v>
      </c>
      <c r="P67">
        <v>205</v>
      </c>
      <c r="Q67">
        <v>845</v>
      </c>
      <c r="R67" s="3">
        <f t="shared" si="5"/>
        <v>4.1219512195121952</v>
      </c>
      <c r="S67">
        <v>9</v>
      </c>
    </row>
    <row r="68" spans="1:19" x14ac:dyDescent="0.2">
      <c r="A68">
        <v>2017</v>
      </c>
      <c r="B68" t="s">
        <v>803</v>
      </c>
      <c r="C68" t="s">
        <v>674</v>
      </c>
      <c r="D68" t="s">
        <v>186</v>
      </c>
      <c r="E68" t="s">
        <v>239</v>
      </c>
      <c r="F68">
        <v>14</v>
      </c>
      <c r="G68">
        <v>240</v>
      </c>
      <c r="H68">
        <v>371</v>
      </c>
      <c r="I68" s="6">
        <f t="shared" si="3"/>
        <v>64.690026954177895</v>
      </c>
      <c r="J68">
        <v>3053</v>
      </c>
      <c r="K68" s="3">
        <f t="shared" si="4"/>
        <v>8.2291105121293793</v>
      </c>
      <c r="L68" s="4">
        <v>9</v>
      </c>
      <c r="M68">
        <v>35</v>
      </c>
      <c r="N68">
        <v>9</v>
      </c>
      <c r="O68" s="4">
        <v>160.1</v>
      </c>
      <c r="P68">
        <v>165</v>
      </c>
      <c r="Q68">
        <v>798</v>
      </c>
      <c r="R68" s="3">
        <f t="shared" si="5"/>
        <v>4.836363636363636</v>
      </c>
      <c r="S68">
        <v>12</v>
      </c>
    </row>
    <row r="69" spans="1:19" x14ac:dyDescent="0.2">
      <c r="A69">
        <v>2018</v>
      </c>
      <c r="B69" t="s">
        <v>499</v>
      </c>
      <c r="C69" t="s">
        <v>673</v>
      </c>
      <c r="D69" t="s">
        <v>186</v>
      </c>
      <c r="E69" t="s">
        <v>239</v>
      </c>
      <c r="F69">
        <v>14</v>
      </c>
      <c r="G69">
        <v>373</v>
      </c>
      <c r="H69">
        <v>533</v>
      </c>
      <c r="I69" s="6">
        <f t="shared" si="3"/>
        <v>69.981238273921193</v>
      </c>
      <c r="J69">
        <v>4831</v>
      </c>
      <c r="K69" s="3">
        <f t="shared" si="4"/>
        <v>9.0637898686679179</v>
      </c>
      <c r="L69" s="4">
        <v>10.3</v>
      </c>
      <c r="M69">
        <v>50</v>
      </c>
      <c r="N69">
        <v>8</v>
      </c>
      <c r="O69" s="4">
        <v>174.1</v>
      </c>
      <c r="P69">
        <v>79</v>
      </c>
      <c r="Q69">
        <v>108</v>
      </c>
      <c r="R69" s="3">
        <f t="shared" si="5"/>
        <v>1.3670886075949367</v>
      </c>
      <c r="S69">
        <v>4</v>
      </c>
    </row>
    <row r="70" spans="1:19" x14ac:dyDescent="0.2">
      <c r="A70">
        <v>2019</v>
      </c>
      <c r="B70" t="s">
        <v>524</v>
      </c>
      <c r="C70" t="s">
        <v>673</v>
      </c>
      <c r="D70" t="s">
        <v>186</v>
      </c>
      <c r="E70" t="s">
        <v>239</v>
      </c>
      <c r="F70">
        <v>14</v>
      </c>
      <c r="G70">
        <v>238</v>
      </c>
      <c r="H70">
        <v>354</v>
      </c>
      <c r="I70" s="6">
        <f t="shared" si="3"/>
        <v>67.2316384180791</v>
      </c>
      <c r="J70">
        <v>3273</v>
      </c>
      <c r="K70" s="3">
        <f t="shared" si="4"/>
        <v>9.2457627118644066</v>
      </c>
      <c r="L70" s="4">
        <v>11.2</v>
      </c>
      <c r="M70">
        <v>41</v>
      </c>
      <c r="N70">
        <v>3</v>
      </c>
      <c r="O70" s="4">
        <v>181.4</v>
      </c>
      <c r="P70">
        <v>137</v>
      </c>
      <c r="Q70">
        <v>484</v>
      </c>
      <c r="R70" s="3">
        <f t="shared" si="5"/>
        <v>3.5328467153284673</v>
      </c>
      <c r="S70">
        <v>10</v>
      </c>
    </row>
    <row r="71" spans="1:19" x14ac:dyDescent="0.2">
      <c r="A71">
        <v>2020</v>
      </c>
      <c r="B71" t="s">
        <v>524</v>
      </c>
      <c r="C71" t="s">
        <v>672</v>
      </c>
      <c r="D71" t="s">
        <v>186</v>
      </c>
      <c r="E71" t="s">
        <v>239</v>
      </c>
      <c r="F71">
        <v>8</v>
      </c>
      <c r="G71">
        <v>158</v>
      </c>
      <c r="H71">
        <v>225</v>
      </c>
      <c r="I71" s="6">
        <f t="shared" si="3"/>
        <v>70.222222222222214</v>
      </c>
      <c r="J71">
        <v>2100</v>
      </c>
      <c r="K71" s="3">
        <f t="shared" si="4"/>
        <v>9.3333333333333339</v>
      </c>
      <c r="L71" s="4">
        <v>10.1</v>
      </c>
      <c r="M71">
        <v>22</v>
      </c>
      <c r="N71">
        <v>6</v>
      </c>
      <c r="O71" s="4">
        <v>175.6</v>
      </c>
      <c r="P71">
        <v>81</v>
      </c>
      <c r="Q71">
        <v>383</v>
      </c>
      <c r="R71" s="3">
        <f t="shared" si="5"/>
        <v>4.7283950617283947</v>
      </c>
      <c r="S71">
        <v>5</v>
      </c>
    </row>
    <row r="72" spans="1:19" x14ac:dyDescent="0.2">
      <c r="A72">
        <v>2014</v>
      </c>
      <c r="B72" t="s">
        <v>448</v>
      </c>
      <c r="C72" t="s">
        <v>673</v>
      </c>
      <c r="D72" t="s">
        <v>117</v>
      </c>
      <c r="E72" t="s">
        <v>239</v>
      </c>
      <c r="F72">
        <v>13</v>
      </c>
      <c r="G72">
        <v>270</v>
      </c>
      <c r="H72">
        <v>484</v>
      </c>
      <c r="I72" s="6">
        <f t="shared" si="3"/>
        <v>55.785123966942152</v>
      </c>
      <c r="J72">
        <v>2977</v>
      </c>
      <c r="K72" s="3">
        <f t="shared" si="4"/>
        <v>6.1508264462809921</v>
      </c>
      <c r="L72" s="4">
        <v>5.3</v>
      </c>
      <c r="M72">
        <v>12</v>
      </c>
      <c r="N72">
        <v>15</v>
      </c>
      <c r="O72" s="4">
        <v>109.4</v>
      </c>
      <c r="P72">
        <v>93</v>
      </c>
      <c r="Q72">
        <v>-94</v>
      </c>
      <c r="R72" s="3">
        <f t="shared" si="5"/>
        <v>-1.010752688172043</v>
      </c>
      <c r="S72">
        <v>0</v>
      </c>
    </row>
    <row r="73" spans="1:19" x14ac:dyDescent="0.2">
      <c r="A73">
        <v>2015</v>
      </c>
      <c r="B73" t="s">
        <v>448</v>
      </c>
      <c r="C73" t="s">
        <v>672</v>
      </c>
      <c r="D73" t="s">
        <v>117</v>
      </c>
      <c r="E73" t="s">
        <v>239</v>
      </c>
      <c r="F73">
        <v>13</v>
      </c>
      <c r="G73">
        <v>192</v>
      </c>
      <c r="H73">
        <v>359</v>
      </c>
      <c r="I73" s="6">
        <f t="shared" si="3"/>
        <v>53.48189415041783</v>
      </c>
      <c r="J73">
        <v>2525</v>
      </c>
      <c r="K73" s="3">
        <f t="shared" si="4"/>
        <v>7.0334261838440115</v>
      </c>
      <c r="L73" s="4">
        <v>7.2</v>
      </c>
      <c r="M73">
        <v>16</v>
      </c>
      <c r="N73">
        <v>6</v>
      </c>
      <c r="O73" s="4">
        <v>123.9</v>
      </c>
      <c r="P73">
        <v>66</v>
      </c>
      <c r="Q73">
        <v>-80</v>
      </c>
      <c r="R73" s="3">
        <f t="shared" si="5"/>
        <v>-1.2121212121212122</v>
      </c>
      <c r="S73">
        <v>2</v>
      </c>
    </row>
    <row r="74" spans="1:19" x14ac:dyDescent="0.2">
      <c r="A74">
        <v>2016</v>
      </c>
      <c r="B74" t="s">
        <v>507</v>
      </c>
      <c r="C74" t="s">
        <v>673</v>
      </c>
      <c r="D74" t="s">
        <v>117</v>
      </c>
      <c r="E74" t="s">
        <v>239</v>
      </c>
      <c r="F74">
        <v>14</v>
      </c>
      <c r="G74">
        <v>224</v>
      </c>
      <c r="H74">
        <v>387</v>
      </c>
      <c r="I74" s="6">
        <f t="shared" si="3"/>
        <v>57.881136950904391</v>
      </c>
      <c r="J74">
        <v>3614</v>
      </c>
      <c r="K74" s="3">
        <f t="shared" si="4"/>
        <v>9.3385012919896635</v>
      </c>
      <c r="L74" s="4">
        <v>9.9</v>
      </c>
      <c r="M74">
        <v>29</v>
      </c>
      <c r="N74">
        <v>8</v>
      </c>
      <c r="O74" s="4">
        <v>156.9</v>
      </c>
      <c r="P74">
        <v>146</v>
      </c>
      <c r="Q74">
        <v>365</v>
      </c>
      <c r="R74" s="3">
        <f t="shared" si="5"/>
        <v>2.5</v>
      </c>
      <c r="S74">
        <v>7</v>
      </c>
    </row>
    <row r="75" spans="1:19" x14ac:dyDescent="0.2">
      <c r="A75">
        <v>2017</v>
      </c>
      <c r="B75" t="s">
        <v>507</v>
      </c>
      <c r="C75" t="s">
        <v>672</v>
      </c>
      <c r="D75" t="s">
        <v>117</v>
      </c>
      <c r="E75" t="s">
        <v>239</v>
      </c>
      <c r="F75">
        <v>13</v>
      </c>
      <c r="G75">
        <v>284</v>
      </c>
      <c r="H75">
        <v>427</v>
      </c>
      <c r="I75" s="6">
        <f t="shared" si="3"/>
        <v>66.510538641686182</v>
      </c>
      <c r="J75">
        <v>3570</v>
      </c>
      <c r="K75" s="3">
        <f t="shared" si="4"/>
        <v>8.3606557377049189</v>
      </c>
      <c r="L75" s="4">
        <v>8.6</v>
      </c>
      <c r="M75">
        <v>28</v>
      </c>
      <c r="N75">
        <v>10</v>
      </c>
      <c r="O75" s="4">
        <v>153.69999999999999</v>
      </c>
      <c r="P75">
        <v>144</v>
      </c>
      <c r="Q75">
        <v>491</v>
      </c>
      <c r="R75" s="3">
        <f t="shared" si="5"/>
        <v>3.4097222222222223</v>
      </c>
      <c r="S75">
        <v>11</v>
      </c>
    </row>
    <row r="76" spans="1:19" x14ac:dyDescent="0.2">
      <c r="A76">
        <v>2018</v>
      </c>
      <c r="B76" t="s">
        <v>507</v>
      </c>
      <c r="C76" t="s">
        <v>674</v>
      </c>
      <c r="D76" t="s">
        <v>117</v>
      </c>
      <c r="E76" t="s">
        <v>239</v>
      </c>
      <c r="F76">
        <v>13</v>
      </c>
      <c r="G76">
        <v>192</v>
      </c>
      <c r="H76">
        <v>361</v>
      </c>
      <c r="I76" s="6">
        <f t="shared" si="3"/>
        <v>53.18559556786704</v>
      </c>
      <c r="J76">
        <v>2530</v>
      </c>
      <c r="K76" s="3">
        <f t="shared" si="4"/>
        <v>7.0083102493074794</v>
      </c>
      <c r="L76" s="4">
        <v>7.1</v>
      </c>
      <c r="M76">
        <v>18</v>
      </c>
      <c r="N76">
        <v>7</v>
      </c>
      <c r="O76" s="4">
        <v>124.6</v>
      </c>
      <c r="P76">
        <v>170</v>
      </c>
      <c r="Q76">
        <v>798</v>
      </c>
      <c r="R76" s="3">
        <f t="shared" si="5"/>
        <v>4.6941176470588237</v>
      </c>
      <c r="S76">
        <v>12</v>
      </c>
    </row>
    <row r="77" spans="1:19" x14ac:dyDescent="0.2">
      <c r="A77">
        <v>2019</v>
      </c>
      <c r="B77" t="s">
        <v>598</v>
      </c>
      <c r="C77" t="s">
        <v>673</v>
      </c>
      <c r="D77" t="s">
        <v>117</v>
      </c>
      <c r="E77" t="s">
        <v>239</v>
      </c>
      <c r="F77">
        <v>12</v>
      </c>
      <c r="G77">
        <v>189</v>
      </c>
      <c r="H77">
        <v>319</v>
      </c>
      <c r="I77" s="6">
        <f t="shared" si="3"/>
        <v>59.247648902821318</v>
      </c>
      <c r="J77">
        <v>2654</v>
      </c>
      <c r="K77" s="3">
        <f t="shared" si="4"/>
        <v>8.3197492163009397</v>
      </c>
      <c r="L77" s="4">
        <v>8.8000000000000007</v>
      </c>
      <c r="M77">
        <v>23</v>
      </c>
      <c r="N77">
        <v>7</v>
      </c>
      <c r="O77" s="4">
        <v>148.5</v>
      </c>
      <c r="P77">
        <v>116</v>
      </c>
      <c r="Q77">
        <v>402</v>
      </c>
      <c r="R77" s="3">
        <f t="shared" si="5"/>
        <v>3.4655172413793105</v>
      </c>
      <c r="S77">
        <v>5</v>
      </c>
    </row>
    <row r="78" spans="1:19" x14ac:dyDescent="0.2">
      <c r="A78">
        <v>2020</v>
      </c>
      <c r="B78" t="s">
        <v>598</v>
      </c>
      <c r="C78" t="s">
        <v>672</v>
      </c>
      <c r="D78" t="s">
        <v>117</v>
      </c>
      <c r="E78" t="s">
        <v>239</v>
      </c>
      <c r="F78">
        <v>9</v>
      </c>
      <c r="G78">
        <v>152</v>
      </c>
      <c r="H78">
        <v>251</v>
      </c>
      <c r="I78" s="6">
        <f t="shared" si="3"/>
        <v>60.557768924302792</v>
      </c>
      <c r="J78">
        <v>1883</v>
      </c>
      <c r="K78" s="3">
        <f t="shared" si="4"/>
        <v>7.5019920318725104</v>
      </c>
      <c r="L78" s="4">
        <v>7.2</v>
      </c>
      <c r="M78">
        <v>16</v>
      </c>
      <c r="N78">
        <v>9</v>
      </c>
      <c r="O78" s="4">
        <v>137.4</v>
      </c>
      <c r="P78">
        <v>99</v>
      </c>
      <c r="Q78">
        <v>335</v>
      </c>
      <c r="R78" s="3">
        <f t="shared" si="5"/>
        <v>3.3838383838383836</v>
      </c>
      <c r="S78">
        <v>3</v>
      </c>
    </row>
    <row r="79" spans="1:19" x14ac:dyDescent="0.2">
      <c r="A79">
        <v>2014</v>
      </c>
      <c r="B79" t="s">
        <v>917</v>
      </c>
      <c r="C79" t="s">
        <v>673</v>
      </c>
      <c r="D79" t="s">
        <v>42</v>
      </c>
      <c r="E79" t="s">
        <v>239</v>
      </c>
      <c r="F79">
        <v>10</v>
      </c>
      <c r="G79">
        <v>144</v>
      </c>
      <c r="H79">
        <v>272</v>
      </c>
      <c r="I79" s="6">
        <f t="shared" si="3"/>
        <v>52.941176470588239</v>
      </c>
      <c r="J79">
        <v>1449</v>
      </c>
      <c r="K79" s="3">
        <f t="shared" si="4"/>
        <v>5.3272058823529411</v>
      </c>
      <c r="L79" s="4">
        <v>4.2</v>
      </c>
      <c r="M79">
        <v>10</v>
      </c>
      <c r="N79">
        <v>11</v>
      </c>
      <c r="O79" s="4">
        <v>101.7</v>
      </c>
      <c r="P79">
        <v>61</v>
      </c>
      <c r="Q79">
        <v>198</v>
      </c>
      <c r="R79" s="3">
        <f t="shared" si="5"/>
        <v>3.2459016393442623</v>
      </c>
      <c r="S79">
        <v>5</v>
      </c>
    </row>
    <row r="80" spans="1:19" x14ac:dyDescent="0.2">
      <c r="A80">
        <v>2015</v>
      </c>
      <c r="B80" t="s">
        <v>495</v>
      </c>
      <c r="C80" t="s">
        <v>673</v>
      </c>
      <c r="D80" t="s">
        <v>42</v>
      </c>
      <c r="E80" t="s">
        <v>239</v>
      </c>
      <c r="F80">
        <v>10</v>
      </c>
      <c r="G80">
        <v>169</v>
      </c>
      <c r="H80">
        <v>293</v>
      </c>
      <c r="I80" s="6">
        <f t="shared" si="3"/>
        <v>57.67918088737202</v>
      </c>
      <c r="J80">
        <v>1574</v>
      </c>
      <c r="K80" s="3">
        <f t="shared" si="4"/>
        <v>5.3720136518771335</v>
      </c>
      <c r="L80" s="4">
        <v>4.8</v>
      </c>
      <c r="M80">
        <v>10</v>
      </c>
      <c r="N80">
        <v>8</v>
      </c>
      <c r="O80" s="4">
        <v>108.6</v>
      </c>
      <c r="P80">
        <v>67</v>
      </c>
      <c r="Q80">
        <v>94</v>
      </c>
      <c r="R80" s="3">
        <f t="shared" si="5"/>
        <v>1.4029850746268657</v>
      </c>
      <c r="S80">
        <v>4</v>
      </c>
    </row>
    <row r="81" spans="1:19" x14ac:dyDescent="0.2">
      <c r="A81">
        <v>2016</v>
      </c>
      <c r="B81" t="s">
        <v>495</v>
      </c>
      <c r="C81" t="s">
        <v>672</v>
      </c>
      <c r="D81" t="s">
        <v>42</v>
      </c>
      <c r="E81" t="s">
        <v>239</v>
      </c>
      <c r="F81">
        <v>12</v>
      </c>
      <c r="G81">
        <v>295</v>
      </c>
      <c r="H81">
        <v>517</v>
      </c>
      <c r="I81" s="6">
        <f t="shared" si="3"/>
        <v>57.059961315280461</v>
      </c>
      <c r="J81">
        <v>3352</v>
      </c>
      <c r="K81" s="3">
        <f t="shared" si="4"/>
        <v>6.483558994197292</v>
      </c>
      <c r="L81" s="4">
        <v>5.6</v>
      </c>
      <c r="M81">
        <v>25</v>
      </c>
      <c r="N81">
        <v>21</v>
      </c>
      <c r="O81" s="4">
        <v>119.4</v>
      </c>
      <c r="P81">
        <v>80</v>
      </c>
      <c r="Q81">
        <v>13</v>
      </c>
      <c r="R81" s="3">
        <f t="shared" si="5"/>
        <v>0.16250000000000001</v>
      </c>
      <c r="S81">
        <v>4</v>
      </c>
    </row>
    <row r="82" spans="1:19" x14ac:dyDescent="0.2">
      <c r="A82">
        <v>2017</v>
      </c>
      <c r="B82" t="s">
        <v>821</v>
      </c>
      <c r="C82" t="s">
        <v>673</v>
      </c>
      <c r="D82" t="s">
        <v>42</v>
      </c>
      <c r="E82" t="s">
        <v>239</v>
      </c>
      <c r="F82">
        <v>12</v>
      </c>
      <c r="G82">
        <v>187</v>
      </c>
      <c r="H82">
        <v>329</v>
      </c>
      <c r="I82" s="6">
        <f t="shared" si="3"/>
        <v>56.838905775075986</v>
      </c>
      <c r="J82">
        <v>2099</v>
      </c>
      <c r="K82" s="3">
        <f t="shared" si="4"/>
        <v>6.3799392097264436</v>
      </c>
      <c r="L82" s="4">
        <v>6.5</v>
      </c>
      <c r="M82">
        <v>18</v>
      </c>
      <c r="N82">
        <v>7</v>
      </c>
      <c r="O82" s="4">
        <v>124.2</v>
      </c>
      <c r="P82">
        <v>33</v>
      </c>
      <c r="Q82">
        <v>-76</v>
      </c>
      <c r="R82" s="3">
        <f t="shared" si="5"/>
        <v>-2.3030303030303032</v>
      </c>
      <c r="S82">
        <v>0</v>
      </c>
    </row>
    <row r="83" spans="1:19" x14ac:dyDescent="0.2">
      <c r="A83">
        <v>2018</v>
      </c>
      <c r="B83" t="s">
        <v>495</v>
      </c>
      <c r="C83" t="s">
        <v>674</v>
      </c>
      <c r="D83" t="s">
        <v>42</v>
      </c>
      <c r="E83" t="s">
        <v>239</v>
      </c>
      <c r="F83">
        <v>13</v>
      </c>
      <c r="G83">
        <v>305</v>
      </c>
      <c r="H83">
        <v>462</v>
      </c>
      <c r="I83" s="6">
        <f t="shared" si="3"/>
        <v>66.01731601731602</v>
      </c>
      <c r="J83">
        <v>3705</v>
      </c>
      <c r="K83" s="3">
        <f t="shared" si="4"/>
        <v>8.0194805194805188</v>
      </c>
      <c r="L83" s="4">
        <v>8.1</v>
      </c>
      <c r="M83">
        <v>25</v>
      </c>
      <c r="N83">
        <v>10</v>
      </c>
      <c r="O83" s="4">
        <v>146.9</v>
      </c>
      <c r="P83">
        <v>75</v>
      </c>
      <c r="Q83">
        <v>52</v>
      </c>
      <c r="R83" s="3">
        <f t="shared" si="5"/>
        <v>0.69333333333333336</v>
      </c>
      <c r="S83">
        <v>3</v>
      </c>
    </row>
    <row r="84" spans="1:19" x14ac:dyDescent="0.2">
      <c r="A84">
        <v>2019</v>
      </c>
      <c r="B84" t="s">
        <v>1024</v>
      </c>
      <c r="C84" t="s">
        <v>675</v>
      </c>
      <c r="D84" t="s">
        <v>42</v>
      </c>
      <c r="E84" t="s">
        <v>239</v>
      </c>
      <c r="F84">
        <v>7</v>
      </c>
      <c r="G84">
        <v>144</v>
      </c>
      <c r="H84">
        <v>241</v>
      </c>
      <c r="I84" s="6">
        <f t="shared" ref="I49:I99" si="6">G84/H84*100</f>
        <v>59.751037344398341</v>
      </c>
      <c r="J84">
        <v>1603</v>
      </c>
      <c r="K84" s="3">
        <f t="shared" si="4"/>
        <v>6.6514522821576767</v>
      </c>
      <c r="L84" s="4">
        <v>6.1</v>
      </c>
      <c r="M84">
        <v>11</v>
      </c>
      <c r="N84">
        <v>8</v>
      </c>
      <c r="O84" s="4">
        <v>124</v>
      </c>
      <c r="P84">
        <v>62</v>
      </c>
      <c r="Q84">
        <v>56</v>
      </c>
      <c r="R84" s="3">
        <f t="shared" ref="R84:R85" si="7">Q84/P84</f>
        <v>0.90322580645161288</v>
      </c>
      <c r="S84">
        <v>0</v>
      </c>
    </row>
    <row r="85" spans="1:19" x14ac:dyDescent="0.2">
      <c r="A85">
        <v>2020</v>
      </c>
      <c r="B85" t="s">
        <v>1025</v>
      </c>
      <c r="C85" t="s">
        <v>672</v>
      </c>
      <c r="D85" t="s">
        <v>42</v>
      </c>
      <c r="E85" t="s">
        <v>239</v>
      </c>
      <c r="F85">
        <v>3</v>
      </c>
      <c r="G85">
        <v>88</v>
      </c>
      <c r="H85">
        <v>136</v>
      </c>
      <c r="I85" s="6">
        <f t="shared" si="3"/>
        <v>64.705882352941174</v>
      </c>
      <c r="J85">
        <v>916</v>
      </c>
      <c r="K85" s="3">
        <f t="shared" si="4"/>
        <v>6.7352941176470589</v>
      </c>
      <c r="L85" s="4">
        <v>7.1</v>
      </c>
      <c r="M85">
        <v>7</v>
      </c>
      <c r="N85">
        <v>2</v>
      </c>
      <c r="O85" s="4">
        <v>135.30000000000001</v>
      </c>
      <c r="P85">
        <v>12</v>
      </c>
      <c r="Q85">
        <v>-64</v>
      </c>
      <c r="R85" s="3">
        <f t="shared" si="5"/>
        <v>-5.333333333333333</v>
      </c>
      <c r="S85">
        <v>0</v>
      </c>
    </row>
    <row r="86" spans="1:19" x14ac:dyDescent="0.2">
      <c r="A86">
        <v>2014</v>
      </c>
      <c r="B86" t="s">
        <v>922</v>
      </c>
      <c r="C86" t="s">
        <v>674</v>
      </c>
      <c r="D86" t="s">
        <v>129</v>
      </c>
      <c r="E86" t="s">
        <v>239</v>
      </c>
      <c r="F86">
        <v>13</v>
      </c>
      <c r="G86">
        <v>187</v>
      </c>
      <c r="H86">
        <v>327</v>
      </c>
      <c r="I86" s="6">
        <f t="shared" si="3"/>
        <v>57.186544342507652</v>
      </c>
      <c r="J86">
        <v>2851</v>
      </c>
      <c r="K86" s="3">
        <f t="shared" si="4"/>
        <v>8.7186544342507641</v>
      </c>
      <c r="L86" s="4">
        <v>8.4</v>
      </c>
      <c r="M86">
        <v>22</v>
      </c>
      <c r="N86">
        <v>12</v>
      </c>
      <c r="O86" s="4">
        <v>145.30000000000001</v>
      </c>
      <c r="P86">
        <v>45</v>
      </c>
      <c r="Q86">
        <v>-5</v>
      </c>
      <c r="R86" s="3">
        <f t="shared" si="5"/>
        <v>-0.1111111111111111</v>
      </c>
      <c r="S86">
        <v>3</v>
      </c>
    </row>
    <row r="87" spans="1:19" x14ac:dyDescent="0.2">
      <c r="A87">
        <v>2015</v>
      </c>
      <c r="B87" t="s">
        <v>882</v>
      </c>
      <c r="C87" t="s">
        <v>673</v>
      </c>
      <c r="D87" t="s">
        <v>129</v>
      </c>
      <c r="E87" t="s">
        <v>239</v>
      </c>
      <c r="F87">
        <v>12</v>
      </c>
      <c r="G87">
        <v>187</v>
      </c>
      <c r="H87">
        <v>307</v>
      </c>
      <c r="I87" s="6">
        <f t="shared" si="3"/>
        <v>60.912052117263848</v>
      </c>
      <c r="J87">
        <v>2247</v>
      </c>
      <c r="K87" s="3">
        <f t="shared" si="4"/>
        <v>7.3192182410423454</v>
      </c>
      <c r="L87" s="4">
        <v>6.6</v>
      </c>
      <c r="M87">
        <v>16</v>
      </c>
      <c r="N87">
        <v>12</v>
      </c>
      <c r="O87" s="4">
        <v>131.80000000000001</v>
      </c>
      <c r="P87">
        <v>65</v>
      </c>
      <c r="Q87">
        <v>-38</v>
      </c>
      <c r="R87" s="3">
        <f t="shared" si="5"/>
        <v>-0.58461538461538465</v>
      </c>
      <c r="S87">
        <v>0</v>
      </c>
    </row>
    <row r="88" spans="1:19" x14ac:dyDescent="0.2">
      <c r="A88">
        <v>2016</v>
      </c>
      <c r="B88" t="s">
        <v>1026</v>
      </c>
      <c r="C88" t="s">
        <v>672</v>
      </c>
      <c r="D88" t="s">
        <v>129</v>
      </c>
      <c r="E88" t="s">
        <v>239</v>
      </c>
      <c r="F88">
        <v>7</v>
      </c>
      <c r="G88">
        <v>86</v>
      </c>
      <c r="H88">
        <v>163</v>
      </c>
      <c r="I88" s="6">
        <f t="shared" si="3"/>
        <v>52.760736196319016</v>
      </c>
      <c r="J88">
        <v>889</v>
      </c>
      <c r="K88" s="3">
        <f t="shared" si="4"/>
        <v>5.4539877300613497</v>
      </c>
      <c r="L88" s="4">
        <v>4.7</v>
      </c>
      <c r="M88">
        <v>5</v>
      </c>
      <c r="N88">
        <v>5</v>
      </c>
      <c r="O88" s="4">
        <v>102.6</v>
      </c>
      <c r="P88">
        <v>59</v>
      </c>
      <c r="Q88">
        <v>107</v>
      </c>
      <c r="R88" s="3">
        <f t="shared" si="5"/>
        <v>1.8135593220338984</v>
      </c>
      <c r="S88">
        <v>2</v>
      </c>
    </row>
    <row r="89" spans="1:19" x14ac:dyDescent="0.2">
      <c r="A89">
        <v>2017</v>
      </c>
      <c r="B89" t="s">
        <v>1027</v>
      </c>
      <c r="C89" t="s">
        <v>674</v>
      </c>
      <c r="D89" t="s">
        <v>129</v>
      </c>
      <c r="E89" t="s">
        <v>239</v>
      </c>
      <c r="F89">
        <v>6</v>
      </c>
      <c r="G89">
        <v>73</v>
      </c>
      <c r="H89">
        <v>133</v>
      </c>
      <c r="I89" s="6">
        <f t="shared" si="3"/>
        <v>54.887218045112782</v>
      </c>
      <c r="J89">
        <v>711</v>
      </c>
      <c r="K89" s="3">
        <f t="shared" si="4"/>
        <v>5.3458646616541357</v>
      </c>
      <c r="L89" s="4">
        <v>3.8</v>
      </c>
      <c r="M89">
        <v>3</v>
      </c>
      <c r="N89">
        <v>6</v>
      </c>
      <c r="O89" s="4">
        <v>98.2</v>
      </c>
      <c r="P89">
        <v>11</v>
      </c>
      <c r="Q89">
        <v>10</v>
      </c>
      <c r="R89" s="3">
        <f t="shared" si="5"/>
        <v>0.90909090909090906</v>
      </c>
      <c r="S89">
        <v>0</v>
      </c>
    </row>
    <row r="90" spans="1:19" x14ac:dyDescent="0.2">
      <c r="A90">
        <v>2018</v>
      </c>
      <c r="B90" t="s">
        <v>758</v>
      </c>
      <c r="C90" t="s">
        <v>675</v>
      </c>
      <c r="D90" t="s">
        <v>129</v>
      </c>
      <c r="E90" t="s">
        <v>239</v>
      </c>
      <c r="F90">
        <v>11</v>
      </c>
      <c r="G90">
        <v>134</v>
      </c>
      <c r="H90">
        <v>273</v>
      </c>
      <c r="I90" s="6">
        <f t="shared" si="3"/>
        <v>49.08424908424908</v>
      </c>
      <c r="J90">
        <v>1158</v>
      </c>
      <c r="K90" s="3">
        <f t="shared" si="4"/>
        <v>4.2417582417582418</v>
      </c>
      <c r="L90" s="4">
        <v>1.6</v>
      </c>
      <c r="M90">
        <v>4</v>
      </c>
      <c r="N90">
        <v>18</v>
      </c>
      <c r="O90" s="4">
        <v>76.400000000000006</v>
      </c>
      <c r="P90">
        <v>22</v>
      </c>
      <c r="Q90">
        <v>-66</v>
      </c>
      <c r="R90" s="3">
        <f t="shared" si="5"/>
        <v>-3</v>
      </c>
      <c r="S90">
        <v>0</v>
      </c>
    </row>
    <row r="91" spans="1:19" x14ac:dyDescent="0.2">
      <c r="A91">
        <v>2019</v>
      </c>
      <c r="B91" t="s">
        <v>1028</v>
      </c>
      <c r="C91" t="s">
        <v>675</v>
      </c>
      <c r="D91" t="s">
        <v>129</v>
      </c>
      <c r="E91" t="s">
        <v>239</v>
      </c>
      <c r="F91">
        <v>10</v>
      </c>
      <c r="G91">
        <v>80</v>
      </c>
      <c r="H91">
        <v>159</v>
      </c>
      <c r="I91" s="6">
        <f t="shared" si="3"/>
        <v>50.314465408805034</v>
      </c>
      <c r="J91">
        <v>840</v>
      </c>
      <c r="K91" s="3">
        <f t="shared" si="4"/>
        <v>5.283018867924528</v>
      </c>
      <c r="L91" s="4">
        <v>3.2</v>
      </c>
      <c r="M91">
        <v>4</v>
      </c>
      <c r="N91">
        <v>9</v>
      </c>
      <c r="O91" s="4">
        <v>91.7</v>
      </c>
      <c r="P91">
        <v>134</v>
      </c>
      <c r="Q91">
        <v>391</v>
      </c>
      <c r="R91" s="3">
        <f t="shared" si="5"/>
        <v>2.9179104477611939</v>
      </c>
      <c r="S91">
        <v>3</v>
      </c>
    </row>
    <row r="92" spans="1:19" x14ac:dyDescent="0.2">
      <c r="A92">
        <v>2020</v>
      </c>
      <c r="B92" t="s">
        <v>586</v>
      </c>
      <c r="C92" t="s">
        <v>674</v>
      </c>
      <c r="D92" t="s">
        <v>129</v>
      </c>
      <c r="E92" t="s">
        <v>239</v>
      </c>
      <c r="F92">
        <v>7</v>
      </c>
      <c r="G92">
        <v>136</v>
      </c>
      <c r="H92">
        <v>221</v>
      </c>
      <c r="I92" s="6">
        <f t="shared" si="3"/>
        <v>61.53846153846154</v>
      </c>
      <c r="J92">
        <v>1253</v>
      </c>
      <c r="K92" s="3">
        <f t="shared" si="4"/>
        <v>5.6696832579185523</v>
      </c>
      <c r="L92" s="4">
        <v>4.9000000000000004</v>
      </c>
      <c r="M92">
        <v>9</v>
      </c>
      <c r="N92">
        <v>8</v>
      </c>
      <c r="O92" s="4">
        <v>115.4</v>
      </c>
      <c r="P92">
        <v>68</v>
      </c>
      <c r="Q92">
        <v>193</v>
      </c>
      <c r="R92" s="3">
        <f t="shared" si="5"/>
        <v>2.8382352941176472</v>
      </c>
      <c r="S92">
        <v>1</v>
      </c>
    </row>
    <row r="93" spans="1:19" x14ac:dyDescent="0.2">
      <c r="A93">
        <v>2014</v>
      </c>
      <c r="B93" t="s">
        <v>869</v>
      </c>
      <c r="C93" t="s">
        <v>672</v>
      </c>
      <c r="D93" t="s">
        <v>35</v>
      </c>
      <c r="E93" t="s">
        <v>239</v>
      </c>
      <c r="F93">
        <v>10</v>
      </c>
      <c r="G93">
        <v>110</v>
      </c>
      <c r="H93">
        <v>206</v>
      </c>
      <c r="I93" s="6">
        <f t="shared" si="3"/>
        <v>53.398058252427184</v>
      </c>
      <c r="J93">
        <v>1350</v>
      </c>
      <c r="K93" s="3">
        <f t="shared" si="4"/>
        <v>6.5533980582524274</v>
      </c>
      <c r="L93" s="4">
        <v>5.2</v>
      </c>
      <c r="M93">
        <v>9</v>
      </c>
      <c r="N93">
        <v>10</v>
      </c>
      <c r="O93" s="4">
        <v>113.2</v>
      </c>
      <c r="P93">
        <v>13</v>
      </c>
      <c r="Q93">
        <v>-70</v>
      </c>
      <c r="R93" s="3">
        <f t="shared" si="5"/>
        <v>-5.384615384615385</v>
      </c>
      <c r="S93">
        <v>0</v>
      </c>
    </row>
    <row r="94" spans="1:19" x14ac:dyDescent="0.2">
      <c r="A94">
        <v>2015</v>
      </c>
      <c r="B94" t="s">
        <v>869</v>
      </c>
      <c r="C94" t="s">
        <v>674</v>
      </c>
      <c r="D94" t="s">
        <v>35</v>
      </c>
      <c r="E94" t="s">
        <v>239</v>
      </c>
      <c r="F94">
        <v>13</v>
      </c>
      <c r="G94">
        <v>225</v>
      </c>
      <c r="H94">
        <v>370</v>
      </c>
      <c r="I94" s="6">
        <f t="shared" si="3"/>
        <v>60.810810810810814</v>
      </c>
      <c r="J94">
        <v>2687</v>
      </c>
      <c r="K94" s="3">
        <f t="shared" si="4"/>
        <v>7.2621621621621619</v>
      </c>
      <c r="L94" s="4">
        <v>6.5</v>
      </c>
      <c r="M94">
        <v>11</v>
      </c>
      <c r="N94">
        <v>11</v>
      </c>
      <c r="O94" s="4">
        <v>125.7</v>
      </c>
      <c r="P94">
        <v>33</v>
      </c>
      <c r="Q94">
        <v>-123</v>
      </c>
      <c r="R94" s="3">
        <f t="shared" si="5"/>
        <v>-3.7272727272727271</v>
      </c>
      <c r="S94">
        <v>1</v>
      </c>
    </row>
    <row r="95" spans="1:19" x14ac:dyDescent="0.2">
      <c r="A95">
        <v>2016</v>
      </c>
      <c r="B95" t="s">
        <v>802</v>
      </c>
      <c r="C95" t="s">
        <v>675</v>
      </c>
      <c r="D95" t="s">
        <v>35</v>
      </c>
      <c r="E95" t="s">
        <v>239</v>
      </c>
      <c r="F95">
        <v>12</v>
      </c>
      <c r="G95">
        <v>106</v>
      </c>
      <c r="H95">
        <v>181</v>
      </c>
      <c r="I95" s="6">
        <f t="shared" si="3"/>
        <v>58.563535911602202</v>
      </c>
      <c r="J95">
        <v>1262</v>
      </c>
      <c r="K95" s="3">
        <f t="shared" si="4"/>
        <v>6.972375690607735</v>
      </c>
      <c r="L95" s="4">
        <v>6.2</v>
      </c>
      <c r="M95">
        <v>9</v>
      </c>
      <c r="N95">
        <v>7</v>
      </c>
      <c r="O95" s="4">
        <v>125.8</v>
      </c>
      <c r="P95">
        <v>23</v>
      </c>
      <c r="Q95">
        <v>-81</v>
      </c>
      <c r="R95" s="3">
        <f t="shared" si="5"/>
        <v>-3.5217391304347827</v>
      </c>
      <c r="S95">
        <v>0</v>
      </c>
    </row>
    <row r="96" spans="1:19" x14ac:dyDescent="0.2">
      <c r="A96">
        <v>2017</v>
      </c>
      <c r="B96" t="s">
        <v>802</v>
      </c>
      <c r="C96" t="s">
        <v>673</v>
      </c>
      <c r="D96" t="s">
        <v>35</v>
      </c>
      <c r="E96" t="s">
        <v>239</v>
      </c>
      <c r="F96">
        <v>14</v>
      </c>
      <c r="G96">
        <v>198</v>
      </c>
      <c r="H96">
        <v>318</v>
      </c>
      <c r="I96" s="6">
        <f t="shared" si="3"/>
        <v>62.264150943396224</v>
      </c>
      <c r="J96">
        <v>2644</v>
      </c>
      <c r="K96" s="3">
        <f t="shared" si="4"/>
        <v>8.3144654088050309</v>
      </c>
      <c r="L96" s="4">
        <v>7.8</v>
      </c>
      <c r="M96">
        <v>25</v>
      </c>
      <c r="N96">
        <v>15</v>
      </c>
      <c r="O96" s="4">
        <v>148.6</v>
      </c>
      <c r="P96">
        <v>29</v>
      </c>
      <c r="Q96">
        <v>-101</v>
      </c>
      <c r="R96" s="3">
        <f t="shared" si="5"/>
        <v>-3.4827586206896552</v>
      </c>
      <c r="S96">
        <v>0</v>
      </c>
    </row>
    <row r="97" spans="1:19" x14ac:dyDescent="0.2">
      <c r="A97">
        <v>2018</v>
      </c>
      <c r="B97" t="s">
        <v>802</v>
      </c>
      <c r="C97" t="s">
        <v>672</v>
      </c>
      <c r="D97" t="s">
        <v>35</v>
      </c>
      <c r="E97" t="s">
        <v>239</v>
      </c>
      <c r="F97">
        <v>9</v>
      </c>
      <c r="G97">
        <v>122</v>
      </c>
      <c r="H97">
        <v>205</v>
      </c>
      <c r="I97" s="6">
        <f t="shared" si="3"/>
        <v>59.512195121951216</v>
      </c>
      <c r="J97">
        <v>1532</v>
      </c>
      <c r="K97" s="3">
        <f t="shared" si="4"/>
        <v>7.4731707317073175</v>
      </c>
      <c r="L97" s="4">
        <v>6.3</v>
      </c>
      <c r="M97">
        <v>13</v>
      </c>
      <c r="N97">
        <v>11</v>
      </c>
      <c r="O97" s="4">
        <v>132.5</v>
      </c>
      <c r="P97">
        <v>20</v>
      </c>
      <c r="Q97">
        <v>-61</v>
      </c>
      <c r="R97" s="3">
        <f t="shared" si="5"/>
        <v>-3.05</v>
      </c>
      <c r="S97">
        <v>0</v>
      </c>
    </row>
    <row r="98" spans="1:19" x14ac:dyDescent="0.2">
      <c r="A98">
        <v>2019</v>
      </c>
      <c r="B98" t="s">
        <v>688</v>
      </c>
      <c r="C98" t="s">
        <v>672</v>
      </c>
      <c r="D98" t="s">
        <v>35</v>
      </c>
      <c r="E98" t="s">
        <v>239</v>
      </c>
      <c r="F98">
        <v>14</v>
      </c>
      <c r="G98">
        <v>236</v>
      </c>
      <c r="H98">
        <v>339</v>
      </c>
      <c r="I98" s="6">
        <f t="shared" si="3"/>
        <v>69.616519174041301</v>
      </c>
      <c r="J98">
        <v>2727</v>
      </c>
      <c r="K98" s="3">
        <f t="shared" si="4"/>
        <v>8.0442477876106189</v>
      </c>
      <c r="L98" s="4">
        <v>8.4</v>
      </c>
      <c r="M98">
        <v>18</v>
      </c>
      <c r="N98">
        <v>5</v>
      </c>
      <c r="O98" s="4">
        <v>151.80000000000001</v>
      </c>
      <c r="P98">
        <v>56</v>
      </c>
      <c r="Q98">
        <v>22</v>
      </c>
      <c r="R98" s="3">
        <f t="shared" si="5"/>
        <v>0.39285714285714285</v>
      </c>
      <c r="S98">
        <v>4</v>
      </c>
    </row>
    <row r="99" spans="1:19" x14ac:dyDescent="0.2">
      <c r="A99">
        <v>2020</v>
      </c>
      <c r="B99" t="s">
        <v>654</v>
      </c>
      <c r="C99" t="s">
        <v>675</v>
      </c>
      <c r="D99" t="s">
        <v>35</v>
      </c>
      <c r="E99" t="s">
        <v>239</v>
      </c>
      <c r="F99">
        <v>7</v>
      </c>
      <c r="G99">
        <v>118</v>
      </c>
      <c r="H99">
        <v>193</v>
      </c>
      <c r="I99" s="6">
        <f t="shared" si="3"/>
        <v>61.139896373056992</v>
      </c>
      <c r="J99">
        <v>1238</v>
      </c>
      <c r="K99" s="3">
        <f t="shared" si="4"/>
        <v>6.4145077720207251</v>
      </c>
      <c r="L99" s="4">
        <v>6.2</v>
      </c>
      <c r="M99">
        <v>9</v>
      </c>
      <c r="N99">
        <v>5</v>
      </c>
      <c r="O99" s="4">
        <v>125.2</v>
      </c>
      <c r="P99">
        <v>36</v>
      </c>
      <c r="Q99">
        <v>38</v>
      </c>
      <c r="R99" s="3">
        <f t="shared" si="5"/>
        <v>1.0555555555555556</v>
      </c>
      <c r="S99">
        <v>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A6D547-DA55-5148-97E0-F00446C1AEE0}">
  <dimension ref="A1:S95"/>
  <sheetViews>
    <sheetView workbookViewId="0">
      <pane ySplit="1" topLeftCell="A2" activePane="bottomLeft" state="frozen"/>
      <selection pane="bottomLeft" activeCell="A2" sqref="A2"/>
    </sheetView>
  </sheetViews>
  <sheetFormatPr baseColWidth="10" defaultRowHeight="16" x14ac:dyDescent="0.2"/>
  <cols>
    <col min="1" max="1" width="5.1640625" bestFit="1" customWidth="1"/>
    <col min="2" max="2" width="16.6640625" bestFit="1" customWidth="1"/>
    <col min="4" max="4" width="21" bestFit="1" customWidth="1"/>
    <col min="5" max="5" width="10.33203125" bestFit="1" customWidth="1"/>
    <col min="6" max="6" width="7" bestFit="1" customWidth="1"/>
    <col min="7" max="7" width="11.33203125" bestFit="1" customWidth="1"/>
    <col min="8" max="8" width="8.83203125" bestFit="1" customWidth="1"/>
    <col min="9" max="9" width="20.83203125" bestFit="1" customWidth="1"/>
    <col min="10" max="11" width="5.6640625" bestFit="1" customWidth="1"/>
    <col min="12" max="12" width="5.33203125" style="4" bestFit="1" customWidth="1"/>
    <col min="13" max="14" width="3.33203125" bestFit="1" customWidth="1"/>
    <col min="15" max="15" width="5.6640625" style="4" bestFit="1" customWidth="1"/>
    <col min="16" max="16" width="13.83203125" bestFit="1" customWidth="1"/>
    <col min="17" max="17" width="10.6640625" bestFit="1" customWidth="1"/>
    <col min="18" max="18" width="12.83203125" bestFit="1" customWidth="1"/>
    <col min="19" max="19" width="8.33203125" bestFit="1" customWidth="1"/>
  </cols>
  <sheetData>
    <row r="1" spans="1:19" x14ac:dyDescent="0.2">
      <c r="A1" t="s">
        <v>158</v>
      </c>
      <c r="B1" t="s">
        <v>12</v>
      </c>
      <c r="C1" t="s">
        <v>671</v>
      </c>
      <c r="D1" t="s">
        <v>551</v>
      </c>
      <c r="E1" t="s">
        <v>8</v>
      </c>
      <c r="F1" t="s">
        <v>949</v>
      </c>
      <c r="G1" t="s">
        <v>950</v>
      </c>
      <c r="H1" t="s">
        <v>951</v>
      </c>
      <c r="I1" s="9" t="s">
        <v>952</v>
      </c>
      <c r="J1" t="s">
        <v>953</v>
      </c>
      <c r="K1" s="3" t="s">
        <v>552</v>
      </c>
      <c r="L1" s="4" t="s">
        <v>553</v>
      </c>
      <c r="M1" t="s">
        <v>18</v>
      </c>
      <c r="N1" t="s">
        <v>19</v>
      </c>
      <c r="O1" s="4" t="s">
        <v>554</v>
      </c>
      <c r="P1" t="s">
        <v>954</v>
      </c>
      <c r="Q1" t="s">
        <v>955</v>
      </c>
      <c r="R1" s="3" t="s">
        <v>956</v>
      </c>
      <c r="S1" t="s">
        <v>957</v>
      </c>
    </row>
    <row r="2" spans="1:19" x14ac:dyDescent="0.2">
      <c r="A2">
        <v>2015</v>
      </c>
      <c r="B2" t="s">
        <v>899</v>
      </c>
      <c r="C2" t="s">
        <v>672</v>
      </c>
      <c r="D2" t="s">
        <v>466</v>
      </c>
      <c r="E2" t="s">
        <v>567</v>
      </c>
      <c r="F2">
        <v>10</v>
      </c>
      <c r="G2">
        <v>100</v>
      </c>
      <c r="H2">
        <v>189</v>
      </c>
      <c r="I2" s="6">
        <f t="shared" ref="I2:I65" si="0">G2/H2*100</f>
        <v>52.910052910052904</v>
      </c>
      <c r="J2">
        <v>878</v>
      </c>
      <c r="K2" s="3">
        <f t="shared" ref="K2:K65" si="1">J2/H2</f>
        <v>4.6455026455026456</v>
      </c>
      <c r="L2" s="4">
        <v>2.4</v>
      </c>
      <c r="M2">
        <v>1</v>
      </c>
      <c r="N2">
        <v>10</v>
      </c>
      <c r="O2" s="4">
        <v>83.1</v>
      </c>
      <c r="P2">
        <v>33</v>
      </c>
      <c r="Q2">
        <v>-101</v>
      </c>
      <c r="R2" s="3">
        <f t="shared" ref="R2:R20" si="2">Q2/P2</f>
        <v>-3.0606060606060606</v>
      </c>
      <c r="S2">
        <v>1</v>
      </c>
    </row>
    <row r="3" spans="1:19" x14ac:dyDescent="0.2">
      <c r="A3">
        <v>2016</v>
      </c>
      <c r="B3" t="s">
        <v>799</v>
      </c>
      <c r="C3" t="s">
        <v>673</v>
      </c>
      <c r="D3" t="s">
        <v>466</v>
      </c>
      <c r="E3" t="s">
        <v>567</v>
      </c>
      <c r="F3">
        <v>11</v>
      </c>
      <c r="G3">
        <v>120</v>
      </c>
      <c r="H3">
        <v>224</v>
      </c>
      <c r="I3" s="6">
        <f t="shared" si="0"/>
        <v>53.571428571428569</v>
      </c>
      <c r="J3">
        <v>1356</v>
      </c>
      <c r="K3" s="3">
        <f t="shared" si="1"/>
        <v>6.0535714285714288</v>
      </c>
      <c r="L3" s="4">
        <v>6.3</v>
      </c>
      <c r="M3">
        <v>10</v>
      </c>
      <c r="N3">
        <v>3</v>
      </c>
      <c r="O3" s="4">
        <v>116.5</v>
      </c>
      <c r="P3">
        <v>89</v>
      </c>
      <c r="Q3">
        <v>426</v>
      </c>
      <c r="R3" s="3">
        <f t="shared" si="2"/>
        <v>4.786516853932584</v>
      </c>
      <c r="S3">
        <v>8</v>
      </c>
    </row>
    <row r="4" spans="1:19" x14ac:dyDescent="0.2">
      <c r="A4">
        <v>2017</v>
      </c>
      <c r="B4" t="s">
        <v>799</v>
      </c>
      <c r="C4" t="s">
        <v>672</v>
      </c>
      <c r="D4" t="s">
        <v>466</v>
      </c>
      <c r="E4" t="s">
        <v>567</v>
      </c>
      <c r="F4">
        <v>11</v>
      </c>
      <c r="G4">
        <v>133</v>
      </c>
      <c r="H4">
        <v>279</v>
      </c>
      <c r="I4" s="6">
        <f t="shared" si="0"/>
        <v>47.670250896057347</v>
      </c>
      <c r="J4">
        <v>1524</v>
      </c>
      <c r="K4" s="3">
        <f t="shared" si="1"/>
        <v>5.4623655913978491</v>
      </c>
      <c r="L4" s="4">
        <v>4.0999999999999996</v>
      </c>
      <c r="M4">
        <v>10</v>
      </c>
      <c r="N4">
        <v>13</v>
      </c>
      <c r="O4" s="4">
        <v>96.1</v>
      </c>
      <c r="P4">
        <v>137</v>
      </c>
      <c r="Q4">
        <v>532</v>
      </c>
      <c r="R4" s="3">
        <f t="shared" si="2"/>
        <v>3.8832116788321169</v>
      </c>
      <c r="S4">
        <v>9</v>
      </c>
    </row>
    <row r="5" spans="1:19" x14ac:dyDescent="0.2">
      <c r="A5">
        <v>2018</v>
      </c>
      <c r="B5" t="s">
        <v>617</v>
      </c>
      <c r="C5" t="s">
        <v>675</v>
      </c>
      <c r="D5" t="s">
        <v>466</v>
      </c>
      <c r="E5" t="s">
        <v>567</v>
      </c>
      <c r="F5">
        <v>6</v>
      </c>
      <c r="G5">
        <v>100</v>
      </c>
      <c r="H5">
        <v>154</v>
      </c>
      <c r="I5" s="6">
        <f t="shared" si="0"/>
        <v>64.935064935064929</v>
      </c>
      <c r="J5">
        <v>1173</v>
      </c>
      <c r="K5" s="3">
        <f t="shared" si="1"/>
        <v>7.616883116883117</v>
      </c>
      <c r="L5" s="4">
        <v>7.8</v>
      </c>
      <c r="M5">
        <v>6</v>
      </c>
      <c r="N5">
        <v>2</v>
      </c>
      <c r="O5" s="4">
        <v>139.19999999999999</v>
      </c>
      <c r="P5">
        <v>40</v>
      </c>
      <c r="Q5">
        <v>-64</v>
      </c>
      <c r="R5" s="3">
        <f t="shared" si="2"/>
        <v>-1.6</v>
      </c>
      <c r="S5">
        <v>1</v>
      </c>
    </row>
    <row r="6" spans="1:19" x14ac:dyDescent="0.2">
      <c r="A6">
        <v>2019</v>
      </c>
      <c r="B6" t="s">
        <v>617</v>
      </c>
      <c r="C6" t="s">
        <v>673</v>
      </c>
      <c r="D6" t="s">
        <v>466</v>
      </c>
      <c r="E6" t="s">
        <v>567</v>
      </c>
      <c r="F6">
        <v>13</v>
      </c>
      <c r="G6">
        <v>181</v>
      </c>
      <c r="H6">
        <v>291</v>
      </c>
      <c r="I6" s="6">
        <f t="shared" si="0"/>
        <v>62.199312714776632</v>
      </c>
      <c r="J6">
        <v>2564</v>
      </c>
      <c r="K6" s="3">
        <f t="shared" si="1"/>
        <v>8.8109965635738838</v>
      </c>
      <c r="L6" s="4">
        <v>8.6</v>
      </c>
      <c r="M6">
        <v>22</v>
      </c>
      <c r="N6">
        <v>11</v>
      </c>
      <c r="O6" s="4">
        <v>153.6</v>
      </c>
      <c r="P6">
        <v>153</v>
      </c>
      <c r="Q6">
        <v>791</v>
      </c>
      <c r="R6" s="3">
        <f t="shared" si="2"/>
        <v>5.1699346405228761</v>
      </c>
      <c r="S6">
        <v>6</v>
      </c>
    </row>
    <row r="7" spans="1:19" x14ac:dyDescent="0.2">
      <c r="A7">
        <v>2020</v>
      </c>
      <c r="B7" t="s">
        <v>617</v>
      </c>
      <c r="C7" t="s">
        <v>672</v>
      </c>
      <c r="D7" t="s">
        <v>466</v>
      </c>
      <c r="E7" t="s">
        <v>567</v>
      </c>
      <c r="F7">
        <v>6</v>
      </c>
      <c r="G7">
        <v>96</v>
      </c>
      <c r="H7">
        <v>175</v>
      </c>
      <c r="I7" s="6">
        <f t="shared" si="0"/>
        <v>54.857142857142861</v>
      </c>
      <c r="J7">
        <v>1305</v>
      </c>
      <c r="K7" s="3">
        <f t="shared" si="1"/>
        <v>7.4571428571428573</v>
      </c>
      <c r="L7" s="4">
        <v>7.9</v>
      </c>
      <c r="M7">
        <v>8</v>
      </c>
      <c r="N7">
        <v>2</v>
      </c>
      <c r="O7" s="4">
        <v>130.30000000000001</v>
      </c>
      <c r="P7">
        <v>50</v>
      </c>
      <c r="Q7">
        <v>36</v>
      </c>
      <c r="R7" s="3">
        <f t="shared" si="2"/>
        <v>0.72</v>
      </c>
      <c r="S7">
        <v>0</v>
      </c>
    </row>
    <row r="8" spans="1:19" x14ac:dyDescent="0.2">
      <c r="A8">
        <v>2014</v>
      </c>
      <c r="B8" t="s">
        <v>889</v>
      </c>
      <c r="C8" t="s">
        <v>672</v>
      </c>
      <c r="D8" t="s">
        <v>352</v>
      </c>
      <c r="E8" t="s">
        <v>567</v>
      </c>
      <c r="F8">
        <v>11</v>
      </c>
      <c r="G8">
        <v>182</v>
      </c>
      <c r="H8">
        <v>315</v>
      </c>
      <c r="I8" s="6">
        <f t="shared" si="0"/>
        <v>57.777777777777771</v>
      </c>
      <c r="J8">
        <v>2215</v>
      </c>
      <c r="K8" s="3">
        <f t="shared" si="1"/>
        <v>7.0317460317460316</v>
      </c>
      <c r="L8" s="4">
        <v>7.4</v>
      </c>
      <c r="M8">
        <v>17</v>
      </c>
      <c r="N8">
        <v>5</v>
      </c>
      <c r="O8" s="4">
        <v>131.5</v>
      </c>
      <c r="P8">
        <v>120</v>
      </c>
      <c r="Q8">
        <v>513</v>
      </c>
      <c r="R8" s="3">
        <f t="shared" si="2"/>
        <v>4.2750000000000004</v>
      </c>
      <c r="S8">
        <v>7</v>
      </c>
    </row>
    <row r="9" spans="1:19" x14ac:dyDescent="0.2">
      <c r="A9">
        <v>2015</v>
      </c>
      <c r="B9" t="s">
        <v>889</v>
      </c>
      <c r="C9" t="s">
        <v>674</v>
      </c>
      <c r="D9" t="s">
        <v>352</v>
      </c>
      <c r="E9" t="s">
        <v>567</v>
      </c>
      <c r="F9">
        <v>10</v>
      </c>
      <c r="G9">
        <v>128</v>
      </c>
      <c r="H9">
        <v>239</v>
      </c>
      <c r="I9" s="6">
        <f t="shared" si="0"/>
        <v>53.556485355648533</v>
      </c>
      <c r="J9">
        <v>1586</v>
      </c>
      <c r="K9" s="3">
        <f t="shared" si="1"/>
        <v>6.6359832635983267</v>
      </c>
      <c r="L9" s="4">
        <v>6.1</v>
      </c>
      <c r="M9">
        <v>9</v>
      </c>
      <c r="N9">
        <v>7</v>
      </c>
      <c r="O9" s="4">
        <v>115.9</v>
      </c>
      <c r="P9">
        <v>100</v>
      </c>
      <c r="Q9">
        <v>290</v>
      </c>
      <c r="R9" s="3">
        <f t="shared" si="2"/>
        <v>2.9</v>
      </c>
      <c r="S9">
        <v>2</v>
      </c>
    </row>
    <row r="10" spans="1:19" x14ac:dyDescent="0.2">
      <c r="A10">
        <v>2016</v>
      </c>
      <c r="B10" t="s">
        <v>806</v>
      </c>
      <c r="C10" t="s">
        <v>673</v>
      </c>
      <c r="D10" t="s">
        <v>352</v>
      </c>
      <c r="E10" t="s">
        <v>567</v>
      </c>
      <c r="F10">
        <v>12</v>
      </c>
      <c r="G10">
        <v>200</v>
      </c>
      <c r="H10">
        <v>327</v>
      </c>
      <c r="I10" s="6">
        <f t="shared" si="0"/>
        <v>61.162079510703357</v>
      </c>
      <c r="J10">
        <v>2415</v>
      </c>
      <c r="K10" s="3">
        <f t="shared" si="1"/>
        <v>7.3853211009174311</v>
      </c>
      <c r="L10" s="4">
        <v>6.4</v>
      </c>
      <c r="M10">
        <v>9</v>
      </c>
      <c r="N10">
        <v>11</v>
      </c>
      <c r="O10" s="4">
        <v>125.6</v>
      </c>
      <c r="P10">
        <v>80</v>
      </c>
      <c r="Q10">
        <v>242</v>
      </c>
      <c r="R10" s="3">
        <f t="shared" si="2"/>
        <v>3.0249999999999999</v>
      </c>
      <c r="S10">
        <v>4</v>
      </c>
    </row>
    <row r="11" spans="1:19" x14ac:dyDescent="0.2">
      <c r="A11">
        <v>2017</v>
      </c>
      <c r="B11" t="s">
        <v>806</v>
      </c>
      <c r="C11" t="s">
        <v>672</v>
      </c>
      <c r="D11" t="s">
        <v>352</v>
      </c>
      <c r="E11" t="s">
        <v>567</v>
      </c>
      <c r="F11">
        <v>12</v>
      </c>
      <c r="G11">
        <v>185</v>
      </c>
      <c r="H11">
        <v>278</v>
      </c>
      <c r="I11" s="6">
        <f t="shared" si="0"/>
        <v>66.546762589928051</v>
      </c>
      <c r="J11">
        <v>2247</v>
      </c>
      <c r="K11" s="3">
        <f t="shared" si="1"/>
        <v>8.0827338129496411</v>
      </c>
      <c r="L11" s="4">
        <v>8.5</v>
      </c>
      <c r="M11">
        <v>15</v>
      </c>
      <c r="N11">
        <v>4</v>
      </c>
      <c r="O11" s="4">
        <v>149.4</v>
      </c>
      <c r="P11">
        <v>84</v>
      </c>
      <c r="Q11">
        <v>427</v>
      </c>
      <c r="R11" s="3">
        <f t="shared" si="2"/>
        <v>5.083333333333333</v>
      </c>
      <c r="S11">
        <v>8</v>
      </c>
    </row>
    <row r="12" spans="1:19" x14ac:dyDescent="0.2">
      <c r="A12">
        <v>2018</v>
      </c>
      <c r="B12" t="s">
        <v>690</v>
      </c>
      <c r="C12" t="s">
        <v>675</v>
      </c>
      <c r="D12" t="s">
        <v>352</v>
      </c>
      <c r="E12" t="s">
        <v>567</v>
      </c>
      <c r="F12">
        <v>12</v>
      </c>
      <c r="G12">
        <v>192</v>
      </c>
      <c r="H12">
        <v>304</v>
      </c>
      <c r="I12" s="6">
        <f t="shared" si="0"/>
        <v>63.157894736842103</v>
      </c>
      <c r="J12">
        <v>2540</v>
      </c>
      <c r="K12" s="3">
        <f t="shared" si="1"/>
        <v>8.3552631578947363</v>
      </c>
      <c r="L12" s="4">
        <v>7.4</v>
      </c>
      <c r="M12">
        <v>12</v>
      </c>
      <c r="N12">
        <v>12</v>
      </c>
      <c r="O12" s="4">
        <v>138.5</v>
      </c>
      <c r="P12">
        <v>73</v>
      </c>
      <c r="Q12">
        <v>211</v>
      </c>
      <c r="R12" s="3">
        <f t="shared" si="2"/>
        <v>2.8904109589041096</v>
      </c>
      <c r="S12">
        <v>3</v>
      </c>
    </row>
    <row r="13" spans="1:19" x14ac:dyDescent="0.2">
      <c r="A13">
        <v>2019</v>
      </c>
      <c r="B13" t="s">
        <v>690</v>
      </c>
      <c r="C13" t="s">
        <v>673</v>
      </c>
      <c r="D13" t="s">
        <v>352</v>
      </c>
      <c r="E13" t="s">
        <v>567</v>
      </c>
      <c r="F13">
        <v>14</v>
      </c>
      <c r="G13">
        <v>291</v>
      </c>
      <c r="H13">
        <v>471</v>
      </c>
      <c r="I13" s="6">
        <f t="shared" si="0"/>
        <v>61.783439490445858</v>
      </c>
      <c r="J13">
        <v>3701</v>
      </c>
      <c r="K13" s="3">
        <f t="shared" si="1"/>
        <v>7.8577494692144372</v>
      </c>
      <c r="L13" s="4">
        <v>8.5</v>
      </c>
      <c r="M13">
        <v>28</v>
      </c>
      <c r="N13">
        <v>6</v>
      </c>
      <c r="O13" s="4">
        <v>144.9</v>
      </c>
      <c r="P13">
        <v>84</v>
      </c>
      <c r="Q13">
        <v>-60</v>
      </c>
      <c r="R13" s="3">
        <f t="shared" si="2"/>
        <v>-0.7142857142857143</v>
      </c>
      <c r="S13">
        <v>2</v>
      </c>
    </row>
    <row r="14" spans="1:19" x14ac:dyDescent="0.2">
      <c r="A14">
        <v>2020</v>
      </c>
      <c r="B14" t="s">
        <v>670</v>
      </c>
      <c r="C14" t="s">
        <v>672</v>
      </c>
      <c r="D14" t="s">
        <v>352</v>
      </c>
      <c r="E14" t="s">
        <v>567</v>
      </c>
      <c r="F14">
        <v>9</v>
      </c>
      <c r="G14">
        <v>89</v>
      </c>
      <c r="H14">
        <v>167</v>
      </c>
      <c r="I14" s="6">
        <f t="shared" si="0"/>
        <v>53.293413173652695</v>
      </c>
      <c r="J14">
        <v>905</v>
      </c>
      <c r="K14" s="3">
        <f t="shared" si="1"/>
        <v>5.4191616766467066</v>
      </c>
      <c r="L14" s="4">
        <v>5.3</v>
      </c>
      <c r="M14">
        <v>6</v>
      </c>
      <c r="N14">
        <v>3</v>
      </c>
      <c r="O14" s="4">
        <v>107.1</v>
      </c>
      <c r="P14">
        <v>70</v>
      </c>
      <c r="Q14">
        <v>139</v>
      </c>
      <c r="R14" s="3">
        <f t="shared" si="2"/>
        <v>1.9857142857142858</v>
      </c>
      <c r="S14">
        <v>2</v>
      </c>
    </row>
    <row r="15" spans="1:19" x14ac:dyDescent="0.2">
      <c r="A15">
        <v>2014</v>
      </c>
      <c r="B15" t="s">
        <v>491</v>
      </c>
      <c r="C15" t="s">
        <v>675</v>
      </c>
      <c r="D15" t="s">
        <v>295</v>
      </c>
      <c r="E15" t="s">
        <v>567</v>
      </c>
      <c r="F15">
        <v>12</v>
      </c>
      <c r="G15">
        <v>138</v>
      </c>
      <c r="H15">
        <v>274</v>
      </c>
      <c r="I15" s="6">
        <f t="shared" si="0"/>
        <v>50.364963503649641</v>
      </c>
      <c r="J15">
        <v>1680</v>
      </c>
      <c r="K15" s="3">
        <f t="shared" si="1"/>
        <v>6.1313868613138682</v>
      </c>
      <c r="L15" s="4">
        <v>5.5</v>
      </c>
      <c r="M15">
        <v>14</v>
      </c>
      <c r="N15">
        <v>10</v>
      </c>
      <c r="O15" s="4">
        <v>111.4</v>
      </c>
      <c r="P15">
        <v>97</v>
      </c>
      <c r="Q15">
        <v>92</v>
      </c>
      <c r="R15" s="3">
        <f t="shared" si="2"/>
        <v>0.94845360824742264</v>
      </c>
      <c r="S15">
        <v>4</v>
      </c>
    </row>
    <row r="16" spans="1:19" x14ac:dyDescent="0.2">
      <c r="A16">
        <v>2015</v>
      </c>
      <c r="B16" t="s">
        <v>491</v>
      </c>
      <c r="C16" t="s">
        <v>673</v>
      </c>
      <c r="D16" t="s">
        <v>295</v>
      </c>
      <c r="E16" t="s">
        <v>567</v>
      </c>
      <c r="F16">
        <v>12</v>
      </c>
      <c r="G16">
        <v>270</v>
      </c>
      <c r="H16">
        <v>420</v>
      </c>
      <c r="I16" s="6">
        <f t="shared" si="0"/>
        <v>64.285714285714292</v>
      </c>
      <c r="J16">
        <v>2722</v>
      </c>
      <c r="K16" s="3">
        <f t="shared" si="1"/>
        <v>6.480952380952381</v>
      </c>
      <c r="L16" s="4">
        <v>6.6</v>
      </c>
      <c r="M16">
        <v>21</v>
      </c>
      <c r="N16">
        <v>8</v>
      </c>
      <c r="O16" s="4">
        <v>131.4</v>
      </c>
      <c r="P16">
        <v>88</v>
      </c>
      <c r="Q16">
        <v>95</v>
      </c>
      <c r="R16" s="3">
        <f t="shared" si="2"/>
        <v>1.0795454545454546</v>
      </c>
      <c r="S16">
        <v>3</v>
      </c>
    </row>
    <row r="17" spans="1:19" x14ac:dyDescent="0.2">
      <c r="A17">
        <v>2016</v>
      </c>
      <c r="B17" t="s">
        <v>491</v>
      </c>
      <c r="C17" t="s">
        <v>672</v>
      </c>
      <c r="D17" t="s">
        <v>295</v>
      </c>
      <c r="E17" t="s">
        <v>567</v>
      </c>
      <c r="F17">
        <v>9</v>
      </c>
      <c r="G17">
        <v>167</v>
      </c>
      <c r="H17">
        <v>286</v>
      </c>
      <c r="I17" s="6">
        <f t="shared" si="0"/>
        <v>58.391608391608393</v>
      </c>
      <c r="J17">
        <v>1891</v>
      </c>
      <c r="K17" s="3">
        <f t="shared" si="1"/>
        <v>6.6118881118881117</v>
      </c>
      <c r="L17" s="4">
        <v>5.8</v>
      </c>
      <c r="M17">
        <v>13</v>
      </c>
      <c r="N17">
        <v>11</v>
      </c>
      <c r="O17" s="4">
        <v>121.2</v>
      </c>
      <c r="P17">
        <v>45</v>
      </c>
      <c r="Q17">
        <v>117</v>
      </c>
      <c r="R17" s="3">
        <f t="shared" si="2"/>
        <v>2.6</v>
      </c>
      <c r="S17">
        <v>4</v>
      </c>
    </row>
    <row r="18" spans="1:19" x14ac:dyDescent="0.2">
      <c r="A18">
        <v>2017</v>
      </c>
      <c r="B18" t="s">
        <v>491</v>
      </c>
      <c r="C18" t="s">
        <v>674</v>
      </c>
      <c r="D18" t="s">
        <v>295</v>
      </c>
      <c r="E18" t="s">
        <v>567</v>
      </c>
      <c r="F18">
        <v>13</v>
      </c>
      <c r="G18">
        <v>232</v>
      </c>
      <c r="H18">
        <v>355</v>
      </c>
      <c r="I18" s="6">
        <f t="shared" si="0"/>
        <v>65.352112676056336</v>
      </c>
      <c r="J18">
        <v>2798</v>
      </c>
      <c r="K18" s="3">
        <f t="shared" si="1"/>
        <v>7.8816901408450706</v>
      </c>
      <c r="L18" s="4">
        <v>7.8</v>
      </c>
      <c r="M18">
        <v>17</v>
      </c>
      <c r="N18">
        <v>8</v>
      </c>
      <c r="O18" s="4">
        <v>142.9</v>
      </c>
      <c r="P18">
        <v>78</v>
      </c>
      <c r="Q18">
        <v>231</v>
      </c>
      <c r="R18" s="3">
        <f t="shared" si="2"/>
        <v>2.9615384615384617</v>
      </c>
      <c r="S18">
        <v>5</v>
      </c>
    </row>
    <row r="19" spans="1:19" x14ac:dyDescent="0.2">
      <c r="A19">
        <v>2018</v>
      </c>
      <c r="B19" t="s">
        <v>514</v>
      </c>
      <c r="C19" t="s">
        <v>672</v>
      </c>
      <c r="D19" t="s">
        <v>295</v>
      </c>
      <c r="E19" t="s">
        <v>567</v>
      </c>
      <c r="F19">
        <v>12</v>
      </c>
      <c r="G19">
        <v>213</v>
      </c>
      <c r="H19">
        <v>326</v>
      </c>
      <c r="I19" s="6">
        <f t="shared" si="0"/>
        <v>65.337423312883431</v>
      </c>
      <c r="J19">
        <v>2727</v>
      </c>
      <c r="K19" s="3">
        <f t="shared" si="1"/>
        <v>8.3650306748466257</v>
      </c>
      <c r="L19" s="4">
        <v>9</v>
      </c>
      <c r="M19">
        <v>26</v>
      </c>
      <c r="N19">
        <v>7</v>
      </c>
      <c r="O19" s="4">
        <v>157.6</v>
      </c>
      <c r="P19">
        <v>27</v>
      </c>
      <c r="Q19">
        <v>-19</v>
      </c>
      <c r="R19" s="3">
        <f t="shared" si="2"/>
        <v>-0.70370370370370372</v>
      </c>
      <c r="S19">
        <v>1</v>
      </c>
    </row>
    <row r="20" spans="1:19" x14ac:dyDescent="0.2">
      <c r="A20">
        <v>2019</v>
      </c>
      <c r="B20" t="s">
        <v>514</v>
      </c>
      <c r="C20" t="s">
        <v>674</v>
      </c>
      <c r="D20" t="s">
        <v>295</v>
      </c>
      <c r="E20" t="s">
        <v>567</v>
      </c>
      <c r="F20">
        <v>12</v>
      </c>
      <c r="G20">
        <v>207</v>
      </c>
      <c r="H20">
        <v>357</v>
      </c>
      <c r="I20" s="6">
        <f t="shared" si="0"/>
        <v>57.983193277310932</v>
      </c>
      <c r="J20">
        <v>2585</v>
      </c>
      <c r="K20" s="3">
        <f t="shared" si="1"/>
        <v>7.2408963585434174</v>
      </c>
      <c r="L20" s="4">
        <v>7.4</v>
      </c>
      <c r="M20">
        <v>14</v>
      </c>
      <c r="N20">
        <v>5</v>
      </c>
      <c r="O20" s="4">
        <v>128.9</v>
      </c>
      <c r="P20">
        <v>32</v>
      </c>
      <c r="Q20">
        <v>-40</v>
      </c>
      <c r="R20" s="3">
        <f t="shared" si="2"/>
        <v>-1.25</v>
      </c>
      <c r="S20">
        <v>2</v>
      </c>
    </row>
    <row r="21" spans="1:19" x14ac:dyDescent="0.2">
      <c r="A21">
        <v>2020</v>
      </c>
      <c r="B21" t="s">
        <v>1030</v>
      </c>
      <c r="C21" t="s">
        <v>675</v>
      </c>
      <c r="D21" t="s">
        <v>295</v>
      </c>
      <c r="E21" t="s">
        <v>567</v>
      </c>
      <c r="F21">
        <v>5</v>
      </c>
      <c r="G21">
        <v>25</v>
      </c>
      <c r="H21">
        <v>52</v>
      </c>
      <c r="I21" s="6">
        <f t="shared" si="0"/>
        <v>48.07692307692308</v>
      </c>
      <c r="J21">
        <v>252</v>
      </c>
      <c r="K21" s="3">
        <f t="shared" si="1"/>
        <v>4.8461538461538458</v>
      </c>
      <c r="L21" s="4">
        <v>6</v>
      </c>
      <c r="M21">
        <v>3</v>
      </c>
      <c r="N21">
        <v>0</v>
      </c>
      <c r="O21" s="4">
        <v>107.8</v>
      </c>
      <c r="P21">
        <v>17</v>
      </c>
      <c r="Q21">
        <v>-71</v>
      </c>
      <c r="R21" s="3">
        <f>Q21/P21</f>
        <v>-4.1764705882352944</v>
      </c>
      <c r="S21">
        <v>0</v>
      </c>
    </row>
    <row r="22" spans="1:19" x14ac:dyDescent="0.2">
      <c r="A22">
        <v>2014</v>
      </c>
      <c r="B22" t="s">
        <v>930</v>
      </c>
      <c r="C22" t="s">
        <v>674</v>
      </c>
      <c r="D22" t="s">
        <v>76</v>
      </c>
      <c r="E22" t="s">
        <v>567</v>
      </c>
      <c r="F22">
        <v>14</v>
      </c>
      <c r="G22">
        <v>260</v>
      </c>
      <c r="H22">
        <v>448</v>
      </c>
      <c r="I22" s="6">
        <f t="shared" si="0"/>
        <v>58.035714285714292</v>
      </c>
      <c r="J22">
        <v>3436</v>
      </c>
      <c r="K22" s="3">
        <f t="shared" si="1"/>
        <v>7.6696428571428568</v>
      </c>
      <c r="L22" s="4">
        <v>7.7</v>
      </c>
      <c r="M22">
        <v>30</v>
      </c>
      <c r="N22">
        <v>13</v>
      </c>
      <c r="O22" s="4">
        <v>138.80000000000001</v>
      </c>
      <c r="P22">
        <v>53</v>
      </c>
      <c r="Q22">
        <v>44</v>
      </c>
      <c r="R22" s="3">
        <f t="shared" ref="R22:R87" si="3">Q22/P22</f>
        <v>0.83018867924528306</v>
      </c>
      <c r="S22">
        <v>2</v>
      </c>
    </row>
    <row r="23" spans="1:19" x14ac:dyDescent="0.2">
      <c r="A23">
        <v>2015</v>
      </c>
      <c r="B23" t="s">
        <v>458</v>
      </c>
      <c r="C23" t="s">
        <v>674</v>
      </c>
      <c r="D23" t="s">
        <v>76</v>
      </c>
      <c r="E23" t="s">
        <v>567</v>
      </c>
      <c r="F23">
        <v>13</v>
      </c>
      <c r="G23">
        <v>279</v>
      </c>
      <c r="H23">
        <v>448</v>
      </c>
      <c r="I23" s="6">
        <f t="shared" si="0"/>
        <v>62.276785714285708</v>
      </c>
      <c r="J23">
        <v>4026</v>
      </c>
      <c r="K23" s="3">
        <f t="shared" si="1"/>
        <v>8.9866071428571423</v>
      </c>
      <c r="L23" s="4">
        <v>9.4</v>
      </c>
      <c r="M23">
        <v>27</v>
      </c>
      <c r="N23">
        <v>8</v>
      </c>
      <c r="O23" s="4">
        <v>154.1</v>
      </c>
      <c r="P23">
        <v>92</v>
      </c>
      <c r="Q23">
        <v>323</v>
      </c>
      <c r="R23" s="3">
        <f t="shared" si="3"/>
        <v>3.5108695652173911</v>
      </c>
      <c r="S23">
        <v>5</v>
      </c>
    </row>
    <row r="24" spans="1:19" x14ac:dyDescent="0.2">
      <c r="A24">
        <v>2016</v>
      </c>
      <c r="B24" t="s">
        <v>834</v>
      </c>
      <c r="C24" t="s">
        <v>674</v>
      </c>
      <c r="D24" t="s">
        <v>76</v>
      </c>
      <c r="E24" t="s">
        <v>567</v>
      </c>
      <c r="F24">
        <v>13</v>
      </c>
      <c r="G24">
        <v>329</v>
      </c>
      <c r="H24">
        <v>496</v>
      </c>
      <c r="I24" s="6">
        <f t="shared" si="0"/>
        <v>66.33064516129032</v>
      </c>
      <c r="J24">
        <v>4617</v>
      </c>
      <c r="K24" s="3">
        <f t="shared" si="1"/>
        <v>9.308467741935484</v>
      </c>
      <c r="L24" s="4">
        <v>10.199999999999999</v>
      </c>
      <c r="M24">
        <v>41</v>
      </c>
      <c r="N24">
        <v>8</v>
      </c>
      <c r="O24" s="4">
        <v>168.6</v>
      </c>
      <c r="P24">
        <v>88</v>
      </c>
      <c r="Q24">
        <v>277</v>
      </c>
      <c r="R24" s="3">
        <f t="shared" si="3"/>
        <v>3.1477272727272729</v>
      </c>
      <c r="S24">
        <v>4</v>
      </c>
    </row>
    <row r="25" spans="1:19" x14ac:dyDescent="0.2">
      <c r="A25">
        <v>2017</v>
      </c>
      <c r="B25" t="s">
        <v>686</v>
      </c>
      <c r="C25" t="s">
        <v>673</v>
      </c>
      <c r="D25" t="s">
        <v>76</v>
      </c>
      <c r="E25" t="s">
        <v>567</v>
      </c>
      <c r="F25">
        <v>13</v>
      </c>
      <c r="G25">
        <v>229</v>
      </c>
      <c r="H25">
        <v>409</v>
      </c>
      <c r="I25" s="6">
        <f t="shared" si="0"/>
        <v>55.990220048899751</v>
      </c>
      <c r="J25">
        <v>2974</v>
      </c>
      <c r="K25" s="3">
        <f t="shared" si="1"/>
        <v>7.2713936430317849</v>
      </c>
      <c r="L25" s="4">
        <v>7.5</v>
      </c>
      <c r="M25">
        <v>16</v>
      </c>
      <c r="N25">
        <v>5</v>
      </c>
      <c r="O25" s="4">
        <v>127.5</v>
      </c>
      <c r="P25">
        <v>119</v>
      </c>
      <c r="Q25">
        <v>371</v>
      </c>
      <c r="R25" s="3">
        <f t="shared" si="3"/>
        <v>3.1176470588235294</v>
      </c>
      <c r="S25">
        <v>6</v>
      </c>
    </row>
    <row r="26" spans="1:19" x14ac:dyDescent="0.2">
      <c r="A26">
        <v>2018</v>
      </c>
      <c r="B26" t="s">
        <v>686</v>
      </c>
      <c r="C26" t="s">
        <v>672</v>
      </c>
      <c r="D26" t="s">
        <v>76</v>
      </c>
      <c r="E26" t="s">
        <v>567</v>
      </c>
      <c r="F26">
        <v>13</v>
      </c>
      <c r="G26">
        <v>264</v>
      </c>
      <c r="H26">
        <v>461</v>
      </c>
      <c r="I26" s="6">
        <f t="shared" si="0"/>
        <v>57.26681127982647</v>
      </c>
      <c r="J26">
        <v>3160</v>
      </c>
      <c r="K26" s="3">
        <f t="shared" si="1"/>
        <v>6.8546637744034706</v>
      </c>
      <c r="L26" s="4">
        <v>6.5</v>
      </c>
      <c r="M26">
        <v>15</v>
      </c>
      <c r="N26">
        <v>10</v>
      </c>
      <c r="O26" s="4">
        <v>121.2</v>
      </c>
      <c r="P26">
        <v>90</v>
      </c>
      <c r="Q26">
        <v>159</v>
      </c>
      <c r="R26" s="3">
        <f t="shared" si="3"/>
        <v>1.7666666666666666</v>
      </c>
      <c r="S26">
        <v>3</v>
      </c>
    </row>
    <row r="27" spans="1:19" x14ac:dyDescent="0.2">
      <c r="A27">
        <v>2019</v>
      </c>
      <c r="B27" t="s">
        <v>686</v>
      </c>
      <c r="C27" t="s">
        <v>674</v>
      </c>
      <c r="D27" t="s">
        <v>76</v>
      </c>
      <c r="E27" t="s">
        <v>567</v>
      </c>
      <c r="F27">
        <v>11</v>
      </c>
      <c r="G27">
        <v>236</v>
      </c>
      <c r="H27">
        <v>367</v>
      </c>
      <c r="I27" s="6">
        <f t="shared" si="0"/>
        <v>64.305177111716617</v>
      </c>
      <c r="J27">
        <v>2977</v>
      </c>
      <c r="K27" s="3">
        <f t="shared" si="1"/>
        <v>8.1117166212534055</v>
      </c>
      <c r="L27" s="4">
        <v>8.5</v>
      </c>
      <c r="M27">
        <v>18</v>
      </c>
      <c r="N27">
        <v>5</v>
      </c>
      <c r="O27" s="4">
        <v>145.9</v>
      </c>
      <c r="P27">
        <v>100</v>
      </c>
      <c r="Q27">
        <v>264</v>
      </c>
      <c r="R27" s="3">
        <f t="shared" si="3"/>
        <v>2.64</v>
      </c>
      <c r="S27">
        <v>4</v>
      </c>
    </row>
    <row r="28" spans="1:19" x14ac:dyDescent="0.2">
      <c r="A28">
        <v>2020</v>
      </c>
      <c r="B28" t="s">
        <v>650</v>
      </c>
      <c r="C28" t="s">
        <v>674</v>
      </c>
      <c r="D28" t="s">
        <v>76</v>
      </c>
      <c r="E28" t="s">
        <v>567</v>
      </c>
      <c r="F28">
        <v>9</v>
      </c>
      <c r="G28">
        <v>138</v>
      </c>
      <c r="H28">
        <v>221</v>
      </c>
      <c r="I28" s="6">
        <f t="shared" si="0"/>
        <v>62.443438914027148</v>
      </c>
      <c r="J28">
        <v>1479</v>
      </c>
      <c r="K28" s="3">
        <f t="shared" si="1"/>
        <v>6.6923076923076925</v>
      </c>
      <c r="L28" s="4">
        <v>7.1</v>
      </c>
      <c r="M28">
        <v>16</v>
      </c>
      <c r="N28">
        <v>5</v>
      </c>
      <c r="O28" s="4">
        <v>138</v>
      </c>
      <c r="P28">
        <v>49</v>
      </c>
      <c r="Q28">
        <v>-58</v>
      </c>
      <c r="R28" s="3">
        <f t="shared" si="3"/>
        <v>-1.1836734693877551</v>
      </c>
      <c r="S28">
        <v>1</v>
      </c>
    </row>
    <row r="29" spans="1:19" x14ac:dyDescent="0.2">
      <c r="A29">
        <v>2014</v>
      </c>
      <c r="B29" t="s">
        <v>921</v>
      </c>
      <c r="C29" t="s">
        <v>674</v>
      </c>
      <c r="D29" t="s">
        <v>11</v>
      </c>
      <c r="E29" t="s">
        <v>567</v>
      </c>
      <c r="F29">
        <v>14</v>
      </c>
      <c r="G29">
        <v>267</v>
      </c>
      <c r="H29">
        <v>451</v>
      </c>
      <c r="I29" s="6">
        <f t="shared" si="0"/>
        <v>59.201773835920179</v>
      </c>
      <c r="J29">
        <v>3903</v>
      </c>
      <c r="K29" s="3">
        <f t="shared" si="1"/>
        <v>8.6541019955654104</v>
      </c>
      <c r="L29" s="4">
        <v>9.1</v>
      </c>
      <c r="M29">
        <v>40</v>
      </c>
      <c r="N29">
        <v>13</v>
      </c>
      <c r="O29" s="4">
        <v>155.4</v>
      </c>
      <c r="P29">
        <v>94</v>
      </c>
      <c r="Q29">
        <v>482</v>
      </c>
      <c r="R29" s="3">
        <f t="shared" si="3"/>
        <v>5.1276595744680851</v>
      </c>
      <c r="S29">
        <v>8</v>
      </c>
    </row>
    <row r="30" spans="1:19" x14ac:dyDescent="0.2">
      <c r="A30">
        <v>2015</v>
      </c>
      <c r="B30" t="s">
        <v>817</v>
      </c>
      <c r="C30" t="s">
        <v>675</v>
      </c>
      <c r="D30" t="s">
        <v>11</v>
      </c>
      <c r="E30" t="s">
        <v>567</v>
      </c>
      <c r="F30">
        <v>11</v>
      </c>
      <c r="G30">
        <v>231</v>
      </c>
      <c r="H30">
        <v>384</v>
      </c>
      <c r="I30" s="6">
        <f t="shared" si="0"/>
        <v>60.15625</v>
      </c>
      <c r="J30">
        <v>2608</v>
      </c>
      <c r="K30" s="3">
        <f t="shared" si="1"/>
        <v>6.791666666666667</v>
      </c>
      <c r="L30" s="4">
        <v>7.1</v>
      </c>
      <c r="M30">
        <v>23</v>
      </c>
      <c r="N30">
        <v>8</v>
      </c>
      <c r="O30" s="4">
        <v>132.80000000000001</v>
      </c>
      <c r="P30">
        <v>48</v>
      </c>
      <c r="Q30">
        <v>44</v>
      </c>
      <c r="R30" s="3">
        <f t="shared" si="3"/>
        <v>0.91666666666666663</v>
      </c>
      <c r="S30">
        <v>0</v>
      </c>
    </row>
    <row r="31" spans="1:19" x14ac:dyDescent="0.2">
      <c r="A31">
        <v>2016</v>
      </c>
      <c r="B31" t="s">
        <v>817</v>
      </c>
      <c r="C31" t="s">
        <v>673</v>
      </c>
      <c r="D31" t="s">
        <v>11</v>
      </c>
      <c r="E31" t="s">
        <v>567</v>
      </c>
      <c r="F31">
        <v>10</v>
      </c>
      <c r="G31">
        <v>231</v>
      </c>
      <c r="H31">
        <v>371</v>
      </c>
      <c r="I31" s="6">
        <f t="shared" si="0"/>
        <v>62.264150943396224</v>
      </c>
      <c r="J31">
        <v>2612</v>
      </c>
      <c r="K31" s="3">
        <f t="shared" si="1"/>
        <v>7.0404312668463609</v>
      </c>
      <c r="L31" s="4">
        <v>7.2</v>
      </c>
      <c r="M31">
        <v>24</v>
      </c>
      <c r="N31">
        <v>9</v>
      </c>
      <c r="O31" s="4">
        <v>137.9</v>
      </c>
      <c r="P31">
        <v>34</v>
      </c>
      <c r="Q31">
        <v>-133</v>
      </c>
      <c r="R31" s="3">
        <f t="shared" si="3"/>
        <v>-3.9117647058823528</v>
      </c>
      <c r="S31">
        <v>1</v>
      </c>
    </row>
    <row r="32" spans="1:19" x14ac:dyDescent="0.2">
      <c r="A32">
        <v>2017</v>
      </c>
      <c r="B32" t="s">
        <v>817</v>
      </c>
      <c r="C32" t="s">
        <v>672</v>
      </c>
      <c r="D32" t="s">
        <v>11</v>
      </c>
      <c r="E32" t="s">
        <v>567</v>
      </c>
      <c r="F32">
        <v>13</v>
      </c>
      <c r="G32">
        <v>266</v>
      </c>
      <c r="H32">
        <v>443</v>
      </c>
      <c r="I32" s="6">
        <f t="shared" si="0"/>
        <v>60.045146726862299</v>
      </c>
      <c r="J32">
        <v>3115</v>
      </c>
      <c r="K32" s="3">
        <f t="shared" si="1"/>
        <v>7.0316027088036117</v>
      </c>
      <c r="L32" s="4">
        <v>6.7</v>
      </c>
      <c r="M32">
        <v>25</v>
      </c>
      <c r="N32">
        <v>14</v>
      </c>
      <c r="O32" s="4">
        <v>131.4</v>
      </c>
      <c r="P32">
        <v>35</v>
      </c>
      <c r="Q32">
        <v>12</v>
      </c>
      <c r="R32" s="3">
        <f t="shared" si="3"/>
        <v>0.34285714285714286</v>
      </c>
      <c r="S32">
        <v>1</v>
      </c>
    </row>
    <row r="33" spans="1:19" x14ac:dyDescent="0.2">
      <c r="A33">
        <v>2018</v>
      </c>
      <c r="B33" t="s">
        <v>701</v>
      </c>
      <c r="C33" t="s">
        <v>675</v>
      </c>
      <c r="D33" t="s">
        <v>11</v>
      </c>
      <c r="E33" t="s">
        <v>567</v>
      </c>
      <c r="F33">
        <v>10</v>
      </c>
      <c r="G33">
        <v>187</v>
      </c>
      <c r="H33">
        <v>330</v>
      </c>
      <c r="I33" s="6">
        <f t="shared" si="0"/>
        <v>56.666666666666664</v>
      </c>
      <c r="J33">
        <v>2459</v>
      </c>
      <c r="K33" s="3">
        <f t="shared" si="1"/>
        <v>7.4515151515151512</v>
      </c>
      <c r="L33" s="4">
        <v>7</v>
      </c>
      <c r="M33">
        <v>15</v>
      </c>
      <c r="N33">
        <v>10</v>
      </c>
      <c r="O33" s="4">
        <v>128.19999999999999</v>
      </c>
      <c r="P33">
        <v>45</v>
      </c>
      <c r="Q33">
        <v>116</v>
      </c>
      <c r="R33" s="3">
        <f t="shared" si="3"/>
        <v>2.5777777777777779</v>
      </c>
      <c r="S33">
        <v>1</v>
      </c>
    </row>
    <row r="34" spans="1:19" x14ac:dyDescent="0.2">
      <c r="A34">
        <v>2019</v>
      </c>
      <c r="B34" t="s">
        <v>701</v>
      </c>
      <c r="C34" t="s">
        <v>673</v>
      </c>
      <c r="D34" t="s">
        <v>11</v>
      </c>
      <c r="E34" t="s">
        <v>567</v>
      </c>
      <c r="F34">
        <v>13</v>
      </c>
      <c r="G34">
        <v>189</v>
      </c>
      <c r="H34">
        <v>336</v>
      </c>
      <c r="I34" s="6">
        <f t="shared" si="0"/>
        <v>56.25</v>
      </c>
      <c r="J34">
        <v>2438</v>
      </c>
      <c r="K34" s="3">
        <f t="shared" si="1"/>
        <v>7.2559523809523814</v>
      </c>
      <c r="L34" s="4">
        <v>6.7</v>
      </c>
      <c r="M34">
        <v>15</v>
      </c>
      <c r="N34">
        <v>11</v>
      </c>
      <c r="O34" s="4">
        <v>125.4</v>
      </c>
      <c r="P34">
        <v>114</v>
      </c>
      <c r="Q34">
        <v>300</v>
      </c>
      <c r="R34" s="3">
        <f t="shared" si="3"/>
        <v>2.6315789473684212</v>
      </c>
      <c r="S34">
        <v>5</v>
      </c>
    </row>
    <row r="35" spans="1:19" x14ac:dyDescent="0.2">
      <c r="A35">
        <v>2020</v>
      </c>
      <c r="B35" t="s">
        <v>653</v>
      </c>
      <c r="C35" t="s">
        <v>675</v>
      </c>
      <c r="D35" t="s">
        <v>11</v>
      </c>
      <c r="E35" t="s">
        <v>567</v>
      </c>
      <c r="F35">
        <v>10</v>
      </c>
      <c r="G35">
        <v>165</v>
      </c>
      <c r="H35">
        <v>270</v>
      </c>
      <c r="I35" s="6">
        <f t="shared" si="0"/>
        <v>61.111111111111114</v>
      </c>
      <c r="J35">
        <v>2091</v>
      </c>
      <c r="K35" s="3">
        <f t="shared" si="1"/>
        <v>7.7444444444444445</v>
      </c>
      <c r="L35" s="4">
        <v>7.6</v>
      </c>
      <c r="M35">
        <v>18</v>
      </c>
      <c r="N35">
        <v>9</v>
      </c>
      <c r="O35" s="4">
        <v>141.5</v>
      </c>
      <c r="P35">
        <v>54</v>
      </c>
      <c r="Q35">
        <v>174</v>
      </c>
      <c r="R35" s="3">
        <f t="shared" si="3"/>
        <v>3.2222222222222223</v>
      </c>
      <c r="S35">
        <v>2</v>
      </c>
    </row>
    <row r="36" spans="1:19" x14ac:dyDescent="0.2">
      <c r="A36">
        <v>2014</v>
      </c>
      <c r="B36" t="s">
        <v>901</v>
      </c>
      <c r="C36" t="s">
        <v>673</v>
      </c>
      <c r="D36" t="s">
        <v>566</v>
      </c>
      <c r="E36" t="s">
        <v>567</v>
      </c>
      <c r="F36">
        <v>12</v>
      </c>
      <c r="G36">
        <v>221</v>
      </c>
      <c r="H36">
        <v>338</v>
      </c>
      <c r="I36" s="6">
        <f t="shared" si="0"/>
        <v>65.384615384615387</v>
      </c>
      <c r="J36">
        <v>2557</v>
      </c>
      <c r="K36" s="3">
        <f t="shared" si="1"/>
        <v>7.5650887573964498</v>
      </c>
      <c r="L36" s="4">
        <v>7</v>
      </c>
      <c r="M36">
        <v>17</v>
      </c>
      <c r="N36">
        <v>12</v>
      </c>
      <c r="O36" s="4">
        <v>138.4</v>
      </c>
      <c r="P36">
        <v>124</v>
      </c>
      <c r="Q36">
        <v>442</v>
      </c>
      <c r="R36" s="3">
        <f t="shared" si="3"/>
        <v>3.564516129032258</v>
      </c>
      <c r="S36">
        <v>6</v>
      </c>
    </row>
    <row r="37" spans="1:19" x14ac:dyDescent="0.2">
      <c r="A37">
        <v>2015</v>
      </c>
      <c r="B37" t="s">
        <v>771</v>
      </c>
      <c r="C37" t="s">
        <v>675</v>
      </c>
      <c r="D37" t="s">
        <v>566</v>
      </c>
      <c r="E37" t="s">
        <v>567</v>
      </c>
      <c r="F37">
        <v>13</v>
      </c>
      <c r="G37">
        <v>326</v>
      </c>
      <c r="H37">
        <v>489</v>
      </c>
      <c r="I37" s="6">
        <f t="shared" si="0"/>
        <v>66.666666666666657</v>
      </c>
      <c r="J37">
        <v>3993</v>
      </c>
      <c r="K37" s="3">
        <f t="shared" si="1"/>
        <v>8.1656441717791406</v>
      </c>
      <c r="L37" s="4">
        <v>8.6</v>
      </c>
      <c r="M37">
        <v>30</v>
      </c>
      <c r="N37">
        <v>9</v>
      </c>
      <c r="O37" s="4">
        <v>151.80000000000001</v>
      </c>
      <c r="P37">
        <v>60</v>
      </c>
      <c r="Q37">
        <v>37</v>
      </c>
      <c r="R37" s="3">
        <f t="shared" si="3"/>
        <v>0.6166666666666667</v>
      </c>
      <c r="S37">
        <v>2</v>
      </c>
    </row>
    <row r="38" spans="1:19" x14ac:dyDescent="0.2">
      <c r="A38">
        <v>2016</v>
      </c>
      <c r="B38" t="s">
        <v>771</v>
      </c>
      <c r="C38" t="s">
        <v>673</v>
      </c>
      <c r="D38" t="s">
        <v>566</v>
      </c>
      <c r="E38" t="s">
        <v>567</v>
      </c>
      <c r="F38">
        <v>10</v>
      </c>
      <c r="G38">
        <v>262</v>
      </c>
      <c r="H38">
        <v>414</v>
      </c>
      <c r="I38" s="6">
        <f t="shared" si="0"/>
        <v>63.285024154589372</v>
      </c>
      <c r="J38">
        <v>3233</v>
      </c>
      <c r="K38" s="3">
        <f t="shared" si="1"/>
        <v>7.8091787439613523</v>
      </c>
      <c r="L38" s="4">
        <v>8.5</v>
      </c>
      <c r="M38">
        <v>31</v>
      </c>
      <c r="N38">
        <v>7</v>
      </c>
      <c r="O38" s="4">
        <v>150.19999999999999</v>
      </c>
      <c r="P38">
        <v>45</v>
      </c>
      <c r="Q38">
        <v>240</v>
      </c>
      <c r="R38" s="3">
        <f t="shared" si="3"/>
        <v>5.333333333333333</v>
      </c>
      <c r="S38">
        <v>0</v>
      </c>
    </row>
    <row r="39" spans="1:19" x14ac:dyDescent="0.2">
      <c r="A39">
        <v>2017</v>
      </c>
      <c r="B39" t="s">
        <v>771</v>
      </c>
      <c r="C39" t="s">
        <v>672</v>
      </c>
      <c r="D39" t="s">
        <v>566</v>
      </c>
      <c r="E39" t="s">
        <v>567</v>
      </c>
      <c r="F39">
        <v>7</v>
      </c>
      <c r="G39">
        <v>138</v>
      </c>
      <c r="H39">
        <v>239</v>
      </c>
      <c r="I39" s="6">
        <f t="shared" si="0"/>
        <v>57.740585774058573</v>
      </c>
      <c r="J39">
        <v>1672</v>
      </c>
      <c r="K39" s="3">
        <f t="shared" si="1"/>
        <v>6.99581589958159</v>
      </c>
      <c r="L39" s="4">
        <v>6.8</v>
      </c>
      <c r="M39">
        <v>16</v>
      </c>
      <c r="N39">
        <v>8</v>
      </c>
      <c r="O39" s="4">
        <v>131.9</v>
      </c>
      <c r="P39">
        <v>37</v>
      </c>
      <c r="Q39">
        <v>51</v>
      </c>
      <c r="R39" s="3">
        <f t="shared" si="3"/>
        <v>1.3783783783783783</v>
      </c>
      <c r="S39">
        <v>0</v>
      </c>
    </row>
    <row r="40" spans="1:19" x14ac:dyDescent="0.2">
      <c r="A40">
        <v>2018</v>
      </c>
      <c r="B40" t="s">
        <v>771</v>
      </c>
      <c r="C40" t="s">
        <v>674</v>
      </c>
      <c r="D40" t="s">
        <v>566</v>
      </c>
      <c r="E40" t="s">
        <v>567</v>
      </c>
      <c r="F40">
        <v>14</v>
      </c>
      <c r="G40">
        <v>326</v>
      </c>
      <c r="H40">
        <v>464</v>
      </c>
      <c r="I40" s="6">
        <f t="shared" si="0"/>
        <v>70.258620689655174</v>
      </c>
      <c r="J40">
        <v>3544</v>
      </c>
      <c r="K40" s="3">
        <f t="shared" si="1"/>
        <v>7.6379310344827589</v>
      </c>
      <c r="L40" s="4">
        <v>7.9</v>
      </c>
      <c r="M40">
        <v>29</v>
      </c>
      <c r="N40">
        <v>10</v>
      </c>
      <c r="O40" s="4">
        <v>150.69999999999999</v>
      </c>
      <c r="P40">
        <v>127</v>
      </c>
      <c r="Q40">
        <v>140</v>
      </c>
      <c r="R40" s="3">
        <f t="shared" si="3"/>
        <v>1.1023622047244095</v>
      </c>
      <c r="S40">
        <v>2</v>
      </c>
    </row>
    <row r="41" spans="1:19" x14ac:dyDescent="0.2">
      <c r="A41">
        <v>2019</v>
      </c>
      <c r="B41" t="s">
        <v>565</v>
      </c>
      <c r="C41" t="s">
        <v>673</v>
      </c>
      <c r="D41" t="s">
        <v>566</v>
      </c>
      <c r="E41" t="s">
        <v>567</v>
      </c>
      <c r="F41">
        <v>12</v>
      </c>
      <c r="G41">
        <v>210</v>
      </c>
      <c r="H41">
        <v>335</v>
      </c>
      <c r="I41" s="6">
        <f t="shared" si="0"/>
        <v>62.68656716417911</v>
      </c>
      <c r="J41">
        <v>2616</v>
      </c>
      <c r="K41" s="3">
        <f t="shared" si="1"/>
        <v>7.8089552238805968</v>
      </c>
      <c r="L41" s="4">
        <v>7.9</v>
      </c>
      <c r="M41">
        <v>20</v>
      </c>
      <c r="N41">
        <v>8</v>
      </c>
      <c r="O41" s="4">
        <v>143.19999999999999</v>
      </c>
      <c r="P41">
        <v>199</v>
      </c>
      <c r="Q41">
        <v>1058</v>
      </c>
      <c r="R41" s="3">
        <f t="shared" si="3"/>
        <v>5.316582914572864</v>
      </c>
      <c r="S41">
        <v>9</v>
      </c>
    </row>
    <row r="42" spans="1:19" x14ac:dyDescent="0.2">
      <c r="A42">
        <v>2020</v>
      </c>
      <c r="B42" t="s">
        <v>565</v>
      </c>
      <c r="C42" t="s">
        <v>672</v>
      </c>
      <c r="D42" t="s">
        <v>566</v>
      </c>
      <c r="E42" t="s">
        <v>567</v>
      </c>
      <c r="F42">
        <v>9</v>
      </c>
      <c r="G42">
        <v>192</v>
      </c>
      <c r="H42">
        <v>287</v>
      </c>
      <c r="I42" s="6">
        <f t="shared" si="0"/>
        <v>66.898954703832757</v>
      </c>
      <c r="J42">
        <v>1960</v>
      </c>
      <c r="K42" s="3">
        <f t="shared" si="1"/>
        <v>6.8292682926829267</v>
      </c>
      <c r="L42" s="4">
        <v>6.4</v>
      </c>
      <c r="M42">
        <v>12</v>
      </c>
      <c r="N42">
        <v>8</v>
      </c>
      <c r="O42" s="4">
        <v>132.5</v>
      </c>
      <c r="P42">
        <v>175</v>
      </c>
      <c r="Q42">
        <v>601</v>
      </c>
      <c r="R42" s="3">
        <f t="shared" si="3"/>
        <v>3.4342857142857142</v>
      </c>
      <c r="S42">
        <v>7</v>
      </c>
    </row>
    <row r="43" spans="1:19" x14ac:dyDescent="0.2">
      <c r="A43">
        <v>2014</v>
      </c>
      <c r="B43" t="s">
        <v>910</v>
      </c>
      <c r="C43" t="s">
        <v>672</v>
      </c>
      <c r="D43" t="s">
        <v>210</v>
      </c>
      <c r="E43" t="s">
        <v>567</v>
      </c>
      <c r="F43">
        <v>10</v>
      </c>
      <c r="G43">
        <v>110</v>
      </c>
      <c r="H43">
        <v>202</v>
      </c>
      <c r="I43" s="6">
        <f t="shared" si="0"/>
        <v>54.455445544554458</v>
      </c>
      <c r="J43">
        <v>1295</v>
      </c>
      <c r="K43" s="3">
        <f t="shared" si="1"/>
        <v>6.4108910891089108</v>
      </c>
      <c r="L43" s="4">
        <v>5.4</v>
      </c>
      <c r="M43">
        <v>6</v>
      </c>
      <c r="N43">
        <v>7</v>
      </c>
      <c r="O43" s="4">
        <v>111.2</v>
      </c>
      <c r="P43">
        <v>42</v>
      </c>
      <c r="Q43">
        <v>54</v>
      </c>
      <c r="R43" s="3">
        <f t="shared" si="3"/>
        <v>1.2857142857142858</v>
      </c>
      <c r="S43">
        <v>2</v>
      </c>
    </row>
    <row r="44" spans="1:19" x14ac:dyDescent="0.2">
      <c r="A44">
        <v>2015</v>
      </c>
      <c r="B44" t="s">
        <v>898</v>
      </c>
      <c r="C44" t="s">
        <v>672</v>
      </c>
      <c r="D44" t="s">
        <v>210</v>
      </c>
      <c r="E44" t="s">
        <v>567</v>
      </c>
      <c r="F44">
        <v>10</v>
      </c>
      <c r="G44">
        <v>99</v>
      </c>
      <c r="H44">
        <v>211</v>
      </c>
      <c r="I44" s="6">
        <f t="shared" si="0"/>
        <v>46.919431279620852</v>
      </c>
      <c r="J44">
        <v>1010</v>
      </c>
      <c r="K44" s="3">
        <f t="shared" si="1"/>
        <v>4.7867298578199051</v>
      </c>
      <c r="L44" s="4">
        <v>4.5</v>
      </c>
      <c r="M44">
        <v>8</v>
      </c>
      <c r="N44">
        <v>5</v>
      </c>
      <c r="O44" s="4">
        <v>94.9</v>
      </c>
      <c r="P44">
        <v>92</v>
      </c>
      <c r="Q44">
        <v>427</v>
      </c>
      <c r="R44" s="3">
        <f t="shared" si="3"/>
        <v>4.6413043478260869</v>
      </c>
      <c r="S44">
        <v>2</v>
      </c>
    </row>
    <row r="45" spans="1:19" x14ac:dyDescent="0.2">
      <c r="A45">
        <v>2016</v>
      </c>
      <c r="B45" t="s">
        <v>714</v>
      </c>
      <c r="C45" t="s">
        <v>675</v>
      </c>
      <c r="D45" t="s">
        <v>210</v>
      </c>
      <c r="E45" t="s">
        <v>567</v>
      </c>
      <c r="F45">
        <v>10</v>
      </c>
      <c r="G45">
        <v>155</v>
      </c>
      <c r="H45">
        <v>261</v>
      </c>
      <c r="I45" s="6">
        <f t="shared" si="0"/>
        <v>59.38697318007663</v>
      </c>
      <c r="J45">
        <v>1572</v>
      </c>
      <c r="K45" s="3">
        <f t="shared" si="1"/>
        <v>6.0229885057471266</v>
      </c>
      <c r="L45" s="4">
        <v>5.6</v>
      </c>
      <c r="M45">
        <v>6</v>
      </c>
      <c r="N45">
        <v>5</v>
      </c>
      <c r="O45" s="4">
        <v>113.7</v>
      </c>
      <c r="P45">
        <v>94</v>
      </c>
      <c r="Q45">
        <v>118</v>
      </c>
      <c r="R45" s="3">
        <f t="shared" si="3"/>
        <v>1.2553191489361701</v>
      </c>
      <c r="S45">
        <v>2</v>
      </c>
    </row>
    <row r="46" spans="1:19" x14ac:dyDescent="0.2">
      <c r="A46">
        <v>2017</v>
      </c>
      <c r="B46" t="s">
        <v>714</v>
      </c>
      <c r="C46" t="s">
        <v>673</v>
      </c>
      <c r="D46" t="s">
        <v>210</v>
      </c>
      <c r="E46" t="s">
        <v>567</v>
      </c>
      <c r="F46">
        <v>14</v>
      </c>
      <c r="G46">
        <v>324</v>
      </c>
      <c r="H46">
        <v>511</v>
      </c>
      <c r="I46" s="6">
        <f t="shared" si="0"/>
        <v>63.405088062622305</v>
      </c>
      <c r="J46">
        <v>4052</v>
      </c>
      <c r="K46" s="3">
        <f t="shared" si="1"/>
        <v>7.9295499021526421</v>
      </c>
      <c r="L46" s="4">
        <v>7.8</v>
      </c>
      <c r="M46">
        <v>31</v>
      </c>
      <c r="N46">
        <v>15</v>
      </c>
      <c r="O46" s="4">
        <v>144.19999999999999</v>
      </c>
      <c r="P46">
        <v>107</v>
      </c>
      <c r="Q46">
        <v>16</v>
      </c>
      <c r="R46" s="3">
        <f t="shared" si="3"/>
        <v>0.14953271028037382</v>
      </c>
      <c r="S46">
        <v>1</v>
      </c>
    </row>
    <row r="47" spans="1:19" x14ac:dyDescent="0.2">
      <c r="A47">
        <v>2018</v>
      </c>
      <c r="B47" t="s">
        <v>714</v>
      </c>
      <c r="C47" t="s">
        <v>672</v>
      </c>
      <c r="D47" t="s">
        <v>210</v>
      </c>
      <c r="E47" t="s">
        <v>567</v>
      </c>
      <c r="F47">
        <v>13</v>
      </c>
      <c r="G47">
        <v>303</v>
      </c>
      <c r="H47">
        <v>469</v>
      </c>
      <c r="I47" s="6">
        <f t="shared" si="0"/>
        <v>64.605543710021323</v>
      </c>
      <c r="J47">
        <v>3793</v>
      </c>
      <c r="K47" s="3">
        <f t="shared" si="1"/>
        <v>8.0874200426439238</v>
      </c>
      <c r="L47" s="4">
        <v>8.8000000000000007</v>
      </c>
      <c r="M47">
        <v>27</v>
      </c>
      <c r="N47">
        <v>5</v>
      </c>
      <c r="O47" s="4">
        <v>149.4</v>
      </c>
      <c r="P47">
        <v>69</v>
      </c>
      <c r="Q47">
        <v>20</v>
      </c>
      <c r="R47" s="3">
        <f t="shared" si="3"/>
        <v>0.28985507246376813</v>
      </c>
      <c r="S47">
        <v>2</v>
      </c>
    </row>
    <row r="48" spans="1:19" x14ac:dyDescent="0.2">
      <c r="A48">
        <v>2019</v>
      </c>
      <c r="B48" t="s">
        <v>714</v>
      </c>
      <c r="C48" t="s">
        <v>674</v>
      </c>
      <c r="D48" t="s">
        <v>210</v>
      </c>
      <c r="E48" t="s">
        <v>567</v>
      </c>
      <c r="F48">
        <v>12</v>
      </c>
      <c r="G48">
        <v>257</v>
      </c>
      <c r="H48">
        <v>414</v>
      </c>
      <c r="I48" s="6">
        <f t="shared" si="0"/>
        <v>62.077294685990339</v>
      </c>
      <c r="J48">
        <v>3088</v>
      </c>
      <c r="K48" s="3">
        <f t="shared" si="1"/>
        <v>7.4589371980676331</v>
      </c>
      <c r="L48" s="4">
        <v>7.9</v>
      </c>
      <c r="M48">
        <v>29</v>
      </c>
      <c r="N48">
        <v>9</v>
      </c>
      <c r="O48" s="4">
        <v>143.5</v>
      </c>
      <c r="P48">
        <v>55</v>
      </c>
      <c r="Q48">
        <v>-98</v>
      </c>
      <c r="R48" s="3">
        <f t="shared" si="3"/>
        <v>-1.7818181818181817</v>
      </c>
      <c r="S48">
        <v>2</v>
      </c>
    </row>
    <row r="49" spans="1:19" x14ac:dyDescent="0.2">
      <c r="A49">
        <v>2020</v>
      </c>
      <c r="B49" t="s">
        <v>669</v>
      </c>
      <c r="C49" t="s">
        <v>673</v>
      </c>
      <c r="D49" t="s">
        <v>210</v>
      </c>
      <c r="E49" t="s">
        <v>567</v>
      </c>
      <c r="F49">
        <v>8</v>
      </c>
      <c r="G49">
        <v>101</v>
      </c>
      <c r="H49">
        <v>185</v>
      </c>
      <c r="I49" s="6">
        <f t="shared" si="0"/>
        <v>54.594594594594589</v>
      </c>
      <c r="J49">
        <v>1650</v>
      </c>
      <c r="K49" s="3">
        <f t="shared" si="1"/>
        <v>8.9189189189189193</v>
      </c>
      <c r="L49" s="4">
        <v>9.4</v>
      </c>
      <c r="M49">
        <v>13</v>
      </c>
      <c r="N49">
        <v>4</v>
      </c>
      <c r="O49" s="4">
        <v>148.4</v>
      </c>
      <c r="P49">
        <v>27</v>
      </c>
      <c r="Q49">
        <v>29</v>
      </c>
      <c r="R49" s="3">
        <f t="shared" si="3"/>
        <v>1.0740740740740742</v>
      </c>
      <c r="S49">
        <v>2</v>
      </c>
    </row>
    <row r="50" spans="1:19" x14ac:dyDescent="0.2">
      <c r="A50">
        <v>2014</v>
      </c>
      <c r="B50" t="s">
        <v>442</v>
      </c>
      <c r="C50" t="s">
        <v>674</v>
      </c>
      <c r="D50" t="s">
        <v>443</v>
      </c>
      <c r="E50" t="s">
        <v>567</v>
      </c>
      <c r="F50">
        <v>12</v>
      </c>
      <c r="G50">
        <v>289</v>
      </c>
      <c r="H50">
        <v>457</v>
      </c>
      <c r="I50" s="6">
        <f t="shared" si="0"/>
        <v>63.238512035010942</v>
      </c>
      <c r="J50">
        <v>3476</v>
      </c>
      <c r="K50" s="3">
        <f t="shared" si="1"/>
        <v>7.6061269146608312</v>
      </c>
      <c r="L50" s="4">
        <v>7.3</v>
      </c>
      <c r="M50">
        <v>30</v>
      </c>
      <c r="N50">
        <v>16</v>
      </c>
      <c r="O50" s="4">
        <v>141.80000000000001</v>
      </c>
      <c r="P50">
        <v>80</v>
      </c>
      <c r="Q50">
        <v>139</v>
      </c>
      <c r="R50" s="3">
        <f t="shared" si="3"/>
        <v>1.7375</v>
      </c>
      <c r="S50">
        <v>2</v>
      </c>
    </row>
    <row r="51" spans="1:19" x14ac:dyDescent="0.2">
      <c r="A51">
        <v>2015</v>
      </c>
      <c r="B51" t="s">
        <v>897</v>
      </c>
      <c r="C51" t="s">
        <v>673</v>
      </c>
      <c r="D51" t="s">
        <v>443</v>
      </c>
      <c r="E51" t="s">
        <v>567</v>
      </c>
      <c r="F51">
        <v>10</v>
      </c>
      <c r="G51">
        <v>140</v>
      </c>
      <c r="H51">
        <v>269</v>
      </c>
      <c r="I51" s="6">
        <f t="shared" si="0"/>
        <v>52.044609665427508</v>
      </c>
      <c r="J51">
        <v>1432</v>
      </c>
      <c r="K51" s="3">
        <f t="shared" si="1"/>
        <v>5.3234200743494426</v>
      </c>
      <c r="L51" s="4">
        <v>5.2</v>
      </c>
      <c r="M51">
        <v>12</v>
      </c>
      <c r="N51">
        <v>6</v>
      </c>
      <c r="O51" s="4">
        <v>107</v>
      </c>
      <c r="P51">
        <v>45</v>
      </c>
      <c r="Q51">
        <v>-36</v>
      </c>
      <c r="R51" s="3">
        <f t="shared" si="3"/>
        <v>-0.8</v>
      </c>
      <c r="S51">
        <v>2</v>
      </c>
    </row>
    <row r="52" spans="1:19" x14ac:dyDescent="0.2">
      <c r="A52">
        <v>2016</v>
      </c>
      <c r="B52" t="s">
        <v>839</v>
      </c>
      <c r="C52" t="s">
        <v>674</v>
      </c>
      <c r="D52" t="s">
        <v>443</v>
      </c>
      <c r="E52" t="s">
        <v>567</v>
      </c>
      <c r="F52">
        <v>13</v>
      </c>
      <c r="G52">
        <v>202</v>
      </c>
      <c r="H52">
        <v>340</v>
      </c>
      <c r="I52" s="6">
        <f t="shared" si="0"/>
        <v>59.411764705882355</v>
      </c>
      <c r="J52">
        <v>2836</v>
      </c>
      <c r="K52" s="3">
        <f t="shared" si="1"/>
        <v>8.3411764705882359</v>
      </c>
      <c r="L52" s="4">
        <v>9.5</v>
      </c>
      <c r="M52">
        <v>31</v>
      </c>
      <c r="N52">
        <v>5</v>
      </c>
      <c r="O52" s="4">
        <v>156.6</v>
      </c>
      <c r="P52">
        <v>67</v>
      </c>
      <c r="Q52">
        <v>207</v>
      </c>
      <c r="R52" s="3">
        <f t="shared" si="3"/>
        <v>3.08955223880597</v>
      </c>
      <c r="S52">
        <v>1</v>
      </c>
    </row>
    <row r="53" spans="1:19" x14ac:dyDescent="0.2">
      <c r="A53">
        <v>2017</v>
      </c>
      <c r="B53" t="s">
        <v>797</v>
      </c>
      <c r="C53" t="s">
        <v>675</v>
      </c>
      <c r="D53" t="s">
        <v>443</v>
      </c>
      <c r="E53" t="s">
        <v>567</v>
      </c>
      <c r="F53">
        <v>10</v>
      </c>
      <c r="G53">
        <v>147</v>
      </c>
      <c r="H53">
        <v>263</v>
      </c>
      <c r="I53" s="6">
        <f t="shared" si="0"/>
        <v>55.893536121673002</v>
      </c>
      <c r="J53">
        <v>1528</v>
      </c>
      <c r="K53" s="3">
        <f t="shared" si="1"/>
        <v>5.8098859315589353</v>
      </c>
      <c r="L53" s="4">
        <v>4.4000000000000004</v>
      </c>
      <c r="M53">
        <v>6</v>
      </c>
      <c r="N53">
        <v>11</v>
      </c>
      <c r="O53" s="4">
        <v>103.9</v>
      </c>
      <c r="P53">
        <v>92</v>
      </c>
      <c r="Q53">
        <v>263</v>
      </c>
      <c r="R53" s="3">
        <f t="shared" si="3"/>
        <v>2.8586956521739131</v>
      </c>
      <c r="S53">
        <v>3</v>
      </c>
    </row>
    <row r="54" spans="1:19" x14ac:dyDescent="0.2">
      <c r="A54">
        <v>2018</v>
      </c>
      <c r="B54" t="s">
        <v>740</v>
      </c>
      <c r="C54" t="s">
        <v>672</v>
      </c>
      <c r="D54" t="s">
        <v>443</v>
      </c>
      <c r="E54" t="s">
        <v>567</v>
      </c>
      <c r="F54">
        <v>11</v>
      </c>
      <c r="G54">
        <v>249</v>
      </c>
      <c r="H54">
        <v>393</v>
      </c>
      <c r="I54" s="6">
        <f t="shared" si="0"/>
        <v>63.358778625954194</v>
      </c>
      <c r="J54">
        <v>3015</v>
      </c>
      <c r="K54" s="3">
        <f t="shared" si="1"/>
        <v>7.6717557251908399</v>
      </c>
      <c r="L54" s="4">
        <v>7.5</v>
      </c>
      <c r="M54">
        <v>19</v>
      </c>
      <c r="N54">
        <v>10</v>
      </c>
      <c r="O54" s="4">
        <v>138.69999999999999</v>
      </c>
      <c r="P54">
        <v>51</v>
      </c>
      <c r="Q54">
        <v>-68</v>
      </c>
      <c r="R54" s="3">
        <f t="shared" si="3"/>
        <v>-1.3333333333333333</v>
      </c>
      <c r="S54">
        <v>1</v>
      </c>
    </row>
    <row r="55" spans="1:19" x14ac:dyDescent="0.2">
      <c r="A55">
        <v>2019</v>
      </c>
      <c r="B55" t="s">
        <v>1031</v>
      </c>
      <c r="C55" t="s">
        <v>672</v>
      </c>
      <c r="D55" t="s">
        <v>443</v>
      </c>
      <c r="E55" t="s">
        <v>567</v>
      </c>
      <c r="F55">
        <v>9</v>
      </c>
      <c r="G55">
        <v>101</v>
      </c>
      <c r="H55">
        <v>177</v>
      </c>
      <c r="I55" s="6">
        <f t="shared" si="0"/>
        <v>57.062146892655363</v>
      </c>
      <c r="J55">
        <v>1006</v>
      </c>
      <c r="K55" s="3">
        <f t="shared" si="1"/>
        <v>5.6836158192090398</v>
      </c>
      <c r="L55" s="4">
        <v>4.3</v>
      </c>
      <c r="M55">
        <v>1</v>
      </c>
      <c r="N55">
        <v>6</v>
      </c>
      <c r="O55" s="4">
        <v>99.9</v>
      </c>
      <c r="P55">
        <v>104</v>
      </c>
      <c r="Q55">
        <v>181</v>
      </c>
      <c r="R55" s="3">
        <f t="shared" si="3"/>
        <v>1.7403846153846154</v>
      </c>
      <c r="S55">
        <v>5</v>
      </c>
    </row>
    <row r="56" spans="1:19" x14ac:dyDescent="0.2">
      <c r="A56">
        <v>2014</v>
      </c>
      <c r="B56" t="s">
        <v>879</v>
      </c>
      <c r="C56" t="s">
        <v>672</v>
      </c>
      <c r="D56" t="s">
        <v>192</v>
      </c>
      <c r="E56" t="s">
        <v>567</v>
      </c>
      <c r="F56">
        <v>13</v>
      </c>
      <c r="G56">
        <v>191</v>
      </c>
      <c r="H56">
        <v>331</v>
      </c>
      <c r="I56" s="6">
        <f t="shared" si="0"/>
        <v>57.703927492447129</v>
      </c>
      <c r="J56">
        <v>2842</v>
      </c>
      <c r="K56" s="3">
        <f t="shared" si="1"/>
        <v>8.5861027190332333</v>
      </c>
      <c r="L56" s="4">
        <v>8.9</v>
      </c>
      <c r="M56">
        <v>24</v>
      </c>
      <c r="N56">
        <v>8</v>
      </c>
      <c r="O56" s="4">
        <v>148.9</v>
      </c>
      <c r="P56">
        <v>121</v>
      </c>
      <c r="Q56">
        <v>401</v>
      </c>
      <c r="R56" s="3">
        <f t="shared" si="3"/>
        <v>3.3140495867768593</v>
      </c>
      <c r="S56">
        <v>1</v>
      </c>
    </row>
    <row r="57" spans="1:19" x14ac:dyDescent="0.2">
      <c r="A57">
        <v>2015</v>
      </c>
      <c r="B57" t="s">
        <v>879</v>
      </c>
      <c r="C57" t="s">
        <v>674</v>
      </c>
      <c r="D57" t="s">
        <v>192</v>
      </c>
      <c r="E57" t="s">
        <v>567</v>
      </c>
      <c r="F57">
        <v>12</v>
      </c>
      <c r="G57">
        <v>185</v>
      </c>
      <c r="H57">
        <v>316</v>
      </c>
      <c r="I57" s="6">
        <f t="shared" si="0"/>
        <v>58.544303797468359</v>
      </c>
      <c r="J57">
        <v>2348</v>
      </c>
      <c r="K57" s="3">
        <f t="shared" si="1"/>
        <v>7.4303797468354427</v>
      </c>
      <c r="L57" s="4">
        <v>7.6</v>
      </c>
      <c r="M57">
        <v>18</v>
      </c>
      <c r="N57">
        <v>7</v>
      </c>
      <c r="O57" s="4">
        <v>135.30000000000001</v>
      </c>
      <c r="P57">
        <v>108</v>
      </c>
      <c r="Q57">
        <v>167</v>
      </c>
      <c r="R57" s="3">
        <f t="shared" si="3"/>
        <v>1.5462962962962963</v>
      </c>
      <c r="S57">
        <v>3</v>
      </c>
    </row>
    <row r="58" spans="1:19" x14ac:dyDescent="0.2">
      <c r="A58">
        <v>2016</v>
      </c>
      <c r="B58" t="s">
        <v>829</v>
      </c>
      <c r="C58" t="s">
        <v>674</v>
      </c>
      <c r="D58" t="s">
        <v>192</v>
      </c>
      <c r="E58" t="s">
        <v>567</v>
      </c>
      <c r="F58">
        <v>11</v>
      </c>
      <c r="G58">
        <v>194</v>
      </c>
      <c r="H58">
        <v>316</v>
      </c>
      <c r="I58" s="6">
        <f t="shared" si="0"/>
        <v>61.392405063291143</v>
      </c>
      <c r="J58">
        <v>2049</v>
      </c>
      <c r="K58" s="3">
        <f t="shared" si="1"/>
        <v>6.4841772151898738</v>
      </c>
      <c r="L58" s="4">
        <v>6.2</v>
      </c>
      <c r="M58">
        <v>12</v>
      </c>
      <c r="N58">
        <v>7</v>
      </c>
      <c r="O58" s="4">
        <v>124</v>
      </c>
      <c r="P58">
        <v>101</v>
      </c>
      <c r="Q58">
        <v>309</v>
      </c>
      <c r="R58" s="3">
        <f t="shared" si="3"/>
        <v>3.0594059405940595</v>
      </c>
      <c r="S58">
        <v>4</v>
      </c>
    </row>
    <row r="59" spans="1:19" x14ac:dyDescent="0.2">
      <c r="A59">
        <v>2017</v>
      </c>
      <c r="B59" t="s">
        <v>1032</v>
      </c>
      <c r="C59" t="s">
        <v>673</v>
      </c>
      <c r="D59" t="s">
        <v>192</v>
      </c>
      <c r="E59" t="s">
        <v>567</v>
      </c>
      <c r="F59">
        <v>6</v>
      </c>
      <c r="G59">
        <v>46</v>
      </c>
      <c r="H59">
        <v>97</v>
      </c>
      <c r="I59" s="6">
        <f t="shared" si="0"/>
        <v>47.422680412371129</v>
      </c>
      <c r="J59">
        <v>598</v>
      </c>
      <c r="K59" s="3">
        <f t="shared" si="1"/>
        <v>6.1649484536082477</v>
      </c>
      <c r="L59" s="4">
        <v>4.3</v>
      </c>
      <c r="M59">
        <v>2</v>
      </c>
      <c r="N59">
        <v>5</v>
      </c>
      <c r="O59" s="4">
        <v>95.7</v>
      </c>
      <c r="P59">
        <v>22</v>
      </c>
      <c r="Q59">
        <v>44</v>
      </c>
      <c r="R59" s="3">
        <f t="shared" si="3"/>
        <v>2</v>
      </c>
      <c r="S59">
        <v>1</v>
      </c>
    </row>
    <row r="60" spans="1:19" x14ac:dyDescent="0.2">
      <c r="A60">
        <v>2018</v>
      </c>
      <c r="B60" t="s">
        <v>752</v>
      </c>
      <c r="C60" t="s">
        <v>674</v>
      </c>
      <c r="D60" t="s">
        <v>192</v>
      </c>
      <c r="E60" t="s">
        <v>567</v>
      </c>
      <c r="F60">
        <v>10</v>
      </c>
      <c r="G60">
        <v>124</v>
      </c>
      <c r="H60">
        <v>219</v>
      </c>
      <c r="I60" s="6">
        <f t="shared" si="0"/>
        <v>56.62100456621004</v>
      </c>
      <c r="J60">
        <v>1328</v>
      </c>
      <c r="K60" s="3">
        <f t="shared" si="1"/>
        <v>6.0639269406392691</v>
      </c>
      <c r="L60" s="4">
        <v>4.9000000000000004</v>
      </c>
      <c r="M60">
        <v>10</v>
      </c>
      <c r="N60">
        <v>10</v>
      </c>
      <c r="O60" s="4">
        <v>113.5</v>
      </c>
      <c r="P60">
        <v>44</v>
      </c>
      <c r="Q60">
        <v>47</v>
      </c>
      <c r="R60" s="3">
        <f t="shared" si="3"/>
        <v>1.0681818181818181</v>
      </c>
      <c r="S60">
        <v>0</v>
      </c>
    </row>
    <row r="61" spans="1:19" x14ac:dyDescent="0.2">
      <c r="A61">
        <v>2019</v>
      </c>
      <c r="B61" t="s">
        <v>1033</v>
      </c>
      <c r="C61" t="s">
        <v>674</v>
      </c>
      <c r="D61" t="s">
        <v>192</v>
      </c>
      <c r="E61" t="s">
        <v>567</v>
      </c>
      <c r="F61">
        <v>10</v>
      </c>
      <c r="G61">
        <v>92</v>
      </c>
      <c r="H61">
        <v>153</v>
      </c>
      <c r="I61" s="6">
        <f t="shared" si="0"/>
        <v>60.130718954248366</v>
      </c>
      <c r="J61">
        <v>1054</v>
      </c>
      <c r="K61" s="3">
        <f t="shared" si="1"/>
        <v>6.8888888888888893</v>
      </c>
      <c r="L61" s="4">
        <v>7.3</v>
      </c>
      <c r="M61">
        <v>8</v>
      </c>
      <c r="N61">
        <v>2</v>
      </c>
      <c r="O61" s="4">
        <v>132.6</v>
      </c>
      <c r="P61">
        <v>53</v>
      </c>
      <c r="Q61">
        <v>35</v>
      </c>
      <c r="R61" s="3">
        <f t="shared" si="3"/>
        <v>0.660377358490566</v>
      </c>
      <c r="S61">
        <v>2</v>
      </c>
    </row>
    <row r="62" spans="1:19" x14ac:dyDescent="0.2">
      <c r="A62">
        <v>2020</v>
      </c>
      <c r="B62" t="s">
        <v>1034</v>
      </c>
      <c r="C62" t="s">
        <v>674</v>
      </c>
      <c r="D62" t="s">
        <v>192</v>
      </c>
      <c r="E62" t="s">
        <v>567</v>
      </c>
      <c r="F62">
        <v>3</v>
      </c>
      <c r="G62">
        <v>53</v>
      </c>
      <c r="H62">
        <v>86</v>
      </c>
      <c r="I62" s="6">
        <f t="shared" si="0"/>
        <v>61.627906976744185</v>
      </c>
      <c r="J62">
        <v>802</v>
      </c>
      <c r="K62" s="3">
        <f t="shared" si="1"/>
        <v>9.3255813953488378</v>
      </c>
      <c r="L62" s="4">
        <v>11.1</v>
      </c>
      <c r="M62">
        <v>10</v>
      </c>
      <c r="N62">
        <v>1</v>
      </c>
      <c r="O62" s="4">
        <v>176</v>
      </c>
      <c r="P62">
        <v>30</v>
      </c>
      <c r="Q62">
        <v>-25</v>
      </c>
      <c r="R62" s="3">
        <f t="shared" si="3"/>
        <v>-0.83333333333333337</v>
      </c>
      <c r="S62">
        <v>0</v>
      </c>
    </row>
    <row r="63" spans="1:19" x14ac:dyDescent="0.2">
      <c r="A63">
        <v>2014</v>
      </c>
      <c r="B63" t="s">
        <v>836</v>
      </c>
      <c r="C63" t="s">
        <v>673</v>
      </c>
      <c r="D63" t="s">
        <v>680</v>
      </c>
      <c r="E63" t="s">
        <v>567</v>
      </c>
      <c r="F63">
        <v>10</v>
      </c>
      <c r="G63">
        <v>218</v>
      </c>
      <c r="H63">
        <v>365</v>
      </c>
      <c r="I63" s="6">
        <f t="shared" si="0"/>
        <v>59.726027397260275</v>
      </c>
      <c r="J63">
        <v>2470</v>
      </c>
      <c r="K63" s="3">
        <f t="shared" si="1"/>
        <v>6.7671232876712333</v>
      </c>
      <c r="L63" s="4">
        <v>6.3</v>
      </c>
      <c r="M63">
        <v>12</v>
      </c>
      <c r="N63">
        <v>9</v>
      </c>
      <c r="O63" s="4">
        <v>122.5</v>
      </c>
      <c r="P63">
        <v>49</v>
      </c>
      <c r="Q63">
        <v>39</v>
      </c>
      <c r="R63" s="3">
        <f t="shared" si="3"/>
        <v>0.79591836734693877</v>
      </c>
      <c r="S63">
        <v>0</v>
      </c>
    </row>
    <row r="64" spans="1:19" x14ac:dyDescent="0.2">
      <c r="A64">
        <v>2015</v>
      </c>
      <c r="B64" t="s">
        <v>836</v>
      </c>
      <c r="C64" t="s">
        <v>672</v>
      </c>
      <c r="D64" t="s">
        <v>680</v>
      </c>
      <c r="E64" t="s">
        <v>567</v>
      </c>
      <c r="F64">
        <v>14</v>
      </c>
      <c r="G64">
        <v>331</v>
      </c>
      <c r="H64">
        <v>521</v>
      </c>
      <c r="I64" s="6">
        <f t="shared" si="0"/>
        <v>63.531669865642989</v>
      </c>
      <c r="J64">
        <v>4476</v>
      </c>
      <c r="K64" s="3">
        <f t="shared" si="1"/>
        <v>8.591170825335892</v>
      </c>
      <c r="L64" s="4">
        <v>9</v>
      </c>
      <c r="M64">
        <v>38</v>
      </c>
      <c r="N64">
        <v>12</v>
      </c>
      <c r="O64" s="4">
        <v>155.19999999999999</v>
      </c>
      <c r="P64">
        <v>43</v>
      </c>
      <c r="Q64">
        <v>-92</v>
      </c>
      <c r="R64" s="3">
        <f t="shared" si="3"/>
        <v>-2.13953488372093</v>
      </c>
      <c r="S64">
        <v>3</v>
      </c>
    </row>
    <row r="65" spans="1:19" x14ac:dyDescent="0.2">
      <c r="A65">
        <v>2016</v>
      </c>
      <c r="B65" t="s">
        <v>836</v>
      </c>
      <c r="C65" t="s">
        <v>674</v>
      </c>
      <c r="D65" t="s">
        <v>680</v>
      </c>
      <c r="E65" t="s">
        <v>567</v>
      </c>
      <c r="F65">
        <v>11</v>
      </c>
      <c r="G65">
        <v>243</v>
      </c>
      <c r="H65">
        <v>384</v>
      </c>
      <c r="I65" s="6">
        <f t="shared" si="0"/>
        <v>63.28125</v>
      </c>
      <c r="J65">
        <v>3272</v>
      </c>
      <c r="K65" s="3">
        <f t="shared" si="1"/>
        <v>8.5208333333333339</v>
      </c>
      <c r="L65" s="4">
        <v>8.5</v>
      </c>
      <c r="M65">
        <v>24</v>
      </c>
      <c r="N65">
        <v>11</v>
      </c>
      <c r="O65" s="4">
        <v>149.80000000000001</v>
      </c>
      <c r="P65">
        <v>51</v>
      </c>
      <c r="Q65">
        <v>-54</v>
      </c>
      <c r="R65" s="3">
        <f t="shared" si="3"/>
        <v>-1.0588235294117647</v>
      </c>
      <c r="S65">
        <v>4</v>
      </c>
    </row>
    <row r="66" spans="1:19" x14ac:dyDescent="0.2">
      <c r="A66">
        <v>2017</v>
      </c>
      <c r="B66" t="s">
        <v>816</v>
      </c>
      <c r="C66" t="s">
        <v>672</v>
      </c>
      <c r="D66" t="s">
        <v>680</v>
      </c>
      <c r="E66" t="s">
        <v>567</v>
      </c>
      <c r="F66">
        <v>10</v>
      </c>
      <c r="G66">
        <v>148</v>
      </c>
      <c r="H66">
        <v>265</v>
      </c>
      <c r="I66" s="6">
        <f t="shared" ref="I66:I95" si="4">G66/H66*100</f>
        <v>55.849056603773583</v>
      </c>
      <c r="J66">
        <v>1879</v>
      </c>
      <c r="K66" s="3">
        <f t="shared" ref="K66:K95" si="5">J66/H66</f>
        <v>7.090566037735849</v>
      </c>
      <c r="L66" s="4">
        <v>8</v>
      </c>
      <c r="M66">
        <v>16</v>
      </c>
      <c r="N66">
        <v>2</v>
      </c>
      <c r="O66" s="4">
        <v>133.80000000000001</v>
      </c>
      <c r="P66">
        <v>83</v>
      </c>
      <c r="Q66">
        <v>268</v>
      </c>
      <c r="R66" s="3">
        <f t="shared" si="3"/>
        <v>3.2289156626506026</v>
      </c>
      <c r="S66">
        <v>3</v>
      </c>
    </row>
    <row r="67" spans="1:19" x14ac:dyDescent="0.2">
      <c r="A67">
        <v>2018</v>
      </c>
      <c r="B67" t="s">
        <v>679</v>
      </c>
      <c r="C67" t="s">
        <v>673</v>
      </c>
      <c r="D67" t="s">
        <v>680</v>
      </c>
      <c r="E67" t="s">
        <v>567</v>
      </c>
      <c r="F67">
        <v>9</v>
      </c>
      <c r="G67">
        <v>223</v>
      </c>
      <c r="H67">
        <v>305</v>
      </c>
      <c r="I67" s="6">
        <f t="shared" si="4"/>
        <v>73.114754098360663</v>
      </c>
      <c r="J67">
        <v>2347</v>
      </c>
      <c r="K67" s="3">
        <f t="shared" si="5"/>
        <v>7.695081967213115</v>
      </c>
      <c r="L67" s="4">
        <v>7.2</v>
      </c>
      <c r="M67">
        <v>15</v>
      </c>
      <c r="N67">
        <v>10</v>
      </c>
      <c r="O67" s="4">
        <v>147.4</v>
      </c>
      <c r="P67">
        <v>49</v>
      </c>
      <c r="Q67">
        <v>-78</v>
      </c>
      <c r="R67" s="3">
        <f t="shared" si="3"/>
        <v>-1.5918367346938775</v>
      </c>
      <c r="S67">
        <v>1</v>
      </c>
    </row>
    <row r="68" spans="1:19" x14ac:dyDescent="0.2">
      <c r="A68">
        <v>2019</v>
      </c>
      <c r="B68" t="s">
        <v>679</v>
      </c>
      <c r="C68" t="s">
        <v>672</v>
      </c>
      <c r="D68" t="s">
        <v>680</v>
      </c>
      <c r="E68" t="s">
        <v>567</v>
      </c>
      <c r="F68">
        <v>13</v>
      </c>
      <c r="G68">
        <v>275</v>
      </c>
      <c r="H68">
        <v>405</v>
      </c>
      <c r="I68" s="6">
        <f t="shared" si="4"/>
        <v>67.901234567901241</v>
      </c>
      <c r="J68">
        <v>3496</v>
      </c>
      <c r="K68" s="3">
        <f t="shared" si="5"/>
        <v>8.6320987654320991</v>
      </c>
      <c r="L68" s="4">
        <v>7.9</v>
      </c>
      <c r="M68">
        <v>19</v>
      </c>
      <c r="N68">
        <v>15</v>
      </c>
      <c r="O68" s="4">
        <v>148.5</v>
      </c>
      <c r="P68">
        <v>81</v>
      </c>
      <c r="Q68">
        <v>77</v>
      </c>
      <c r="R68" s="3">
        <f t="shared" si="3"/>
        <v>0.95061728395061729</v>
      </c>
      <c r="S68">
        <v>6</v>
      </c>
    </row>
    <row r="69" spans="1:19" x14ac:dyDescent="0.2">
      <c r="A69">
        <v>2020</v>
      </c>
      <c r="B69" t="s">
        <v>679</v>
      </c>
      <c r="C69" t="s">
        <v>674</v>
      </c>
      <c r="D69" t="s">
        <v>680</v>
      </c>
      <c r="E69" t="s">
        <v>567</v>
      </c>
      <c r="F69">
        <v>5</v>
      </c>
      <c r="G69">
        <v>97</v>
      </c>
      <c r="H69">
        <v>149</v>
      </c>
      <c r="I69" s="6">
        <f t="shared" si="4"/>
        <v>65.100671140939596</v>
      </c>
      <c r="J69">
        <v>1224</v>
      </c>
      <c r="K69" s="3">
        <f t="shared" si="5"/>
        <v>8.2147651006711406</v>
      </c>
      <c r="L69" s="4">
        <v>7.9</v>
      </c>
      <c r="M69">
        <v>7</v>
      </c>
      <c r="N69">
        <v>4</v>
      </c>
      <c r="O69" s="4">
        <v>144.19999999999999</v>
      </c>
      <c r="P69">
        <v>29</v>
      </c>
      <c r="Q69">
        <v>26</v>
      </c>
      <c r="R69" s="3">
        <f t="shared" si="3"/>
        <v>0.89655172413793105</v>
      </c>
      <c r="S69">
        <v>0</v>
      </c>
    </row>
    <row r="70" spans="1:19" x14ac:dyDescent="0.2">
      <c r="A70">
        <v>2014</v>
      </c>
      <c r="B70" t="s">
        <v>885</v>
      </c>
      <c r="C70" t="s">
        <v>672</v>
      </c>
      <c r="D70" t="s">
        <v>623</v>
      </c>
      <c r="E70" t="s">
        <v>567</v>
      </c>
      <c r="F70">
        <v>11</v>
      </c>
      <c r="G70">
        <v>183</v>
      </c>
      <c r="H70">
        <v>276</v>
      </c>
      <c r="I70" s="6">
        <f t="shared" si="4"/>
        <v>66.304347826086953</v>
      </c>
      <c r="J70">
        <v>2227</v>
      </c>
      <c r="K70" s="3">
        <f t="shared" si="5"/>
        <v>8.0688405797101446</v>
      </c>
      <c r="L70" s="4">
        <v>7.8</v>
      </c>
      <c r="M70">
        <v>14</v>
      </c>
      <c r="N70">
        <v>8</v>
      </c>
      <c r="O70" s="4">
        <v>145</v>
      </c>
      <c r="P70">
        <v>91</v>
      </c>
      <c r="Q70">
        <v>160</v>
      </c>
      <c r="R70" s="3">
        <f t="shared" si="3"/>
        <v>1.7582417582417582</v>
      </c>
      <c r="S70">
        <v>4</v>
      </c>
    </row>
    <row r="71" spans="1:19" x14ac:dyDescent="0.2">
      <c r="A71">
        <v>2017</v>
      </c>
      <c r="B71" t="s">
        <v>818</v>
      </c>
      <c r="C71" t="s">
        <v>672</v>
      </c>
      <c r="D71" t="s">
        <v>623</v>
      </c>
      <c r="E71" t="s">
        <v>567</v>
      </c>
      <c r="F71">
        <v>13</v>
      </c>
      <c r="G71">
        <v>205</v>
      </c>
      <c r="H71">
        <v>338</v>
      </c>
      <c r="I71" s="6">
        <f t="shared" si="4"/>
        <v>60.650887573964496</v>
      </c>
      <c r="J71">
        <v>2331</v>
      </c>
      <c r="K71" s="3">
        <f t="shared" si="5"/>
        <v>6.8964497041420119</v>
      </c>
      <c r="L71" s="4">
        <v>7.3</v>
      </c>
      <c r="M71">
        <v>16</v>
      </c>
      <c r="N71">
        <v>4</v>
      </c>
      <c r="O71" s="4">
        <v>131.80000000000001</v>
      </c>
      <c r="P71">
        <v>122</v>
      </c>
      <c r="Q71">
        <v>326</v>
      </c>
      <c r="R71" s="3">
        <f t="shared" si="3"/>
        <v>2.6721311475409837</v>
      </c>
      <c r="S71">
        <v>13</v>
      </c>
    </row>
    <row r="72" spans="1:19" x14ac:dyDescent="0.2">
      <c r="A72">
        <v>2018</v>
      </c>
      <c r="B72" t="s">
        <v>818</v>
      </c>
      <c r="C72" t="s">
        <v>674</v>
      </c>
      <c r="D72" t="s">
        <v>623</v>
      </c>
      <c r="E72" t="s">
        <v>567</v>
      </c>
      <c r="F72">
        <v>9</v>
      </c>
      <c r="G72">
        <v>111</v>
      </c>
      <c r="H72">
        <v>198</v>
      </c>
      <c r="I72" s="6">
        <f t="shared" si="4"/>
        <v>56.060606060606055</v>
      </c>
      <c r="J72">
        <v>1539</v>
      </c>
      <c r="K72" s="3">
        <f t="shared" si="5"/>
        <v>7.7727272727272725</v>
      </c>
      <c r="L72" s="4">
        <v>6.9</v>
      </c>
      <c r="M72">
        <v>7</v>
      </c>
      <c r="N72">
        <v>7</v>
      </c>
      <c r="O72" s="4">
        <v>125.9</v>
      </c>
      <c r="P72">
        <v>84</v>
      </c>
      <c r="Q72">
        <v>257</v>
      </c>
      <c r="R72" s="3">
        <f t="shared" si="3"/>
        <v>3.0595238095238093</v>
      </c>
      <c r="S72">
        <v>5</v>
      </c>
    </row>
    <row r="73" spans="1:19" x14ac:dyDescent="0.2">
      <c r="A73">
        <v>2019</v>
      </c>
      <c r="B73" t="s">
        <v>678</v>
      </c>
      <c r="C73" t="s">
        <v>673</v>
      </c>
      <c r="D73" t="s">
        <v>623</v>
      </c>
      <c r="E73" t="s">
        <v>567</v>
      </c>
      <c r="F73">
        <v>11</v>
      </c>
      <c r="G73">
        <v>147</v>
      </c>
      <c r="H73">
        <v>249</v>
      </c>
      <c r="I73" s="6">
        <f t="shared" si="4"/>
        <v>59.036144578313255</v>
      </c>
      <c r="J73">
        <v>2250</v>
      </c>
      <c r="K73" s="3">
        <f t="shared" si="5"/>
        <v>9.0361445783132535</v>
      </c>
      <c r="L73" s="4">
        <v>7.7</v>
      </c>
      <c r="M73">
        <v>17</v>
      </c>
      <c r="N73">
        <v>15</v>
      </c>
      <c r="O73" s="4">
        <v>145.4</v>
      </c>
      <c r="P73">
        <v>84</v>
      </c>
      <c r="Q73">
        <v>247</v>
      </c>
      <c r="R73" s="3">
        <f t="shared" si="3"/>
        <v>2.9404761904761907</v>
      </c>
      <c r="S73">
        <v>1</v>
      </c>
    </row>
    <row r="74" spans="1:19" x14ac:dyDescent="0.2">
      <c r="A74">
        <v>2020</v>
      </c>
      <c r="B74" t="s">
        <v>622</v>
      </c>
      <c r="C74" t="s">
        <v>673</v>
      </c>
      <c r="D74" t="s">
        <v>623</v>
      </c>
      <c r="E74" t="s">
        <v>567</v>
      </c>
      <c r="F74">
        <v>7</v>
      </c>
      <c r="G74">
        <v>79</v>
      </c>
      <c r="H74">
        <v>146</v>
      </c>
      <c r="I74" s="6">
        <f t="shared" si="4"/>
        <v>54.109589041095894</v>
      </c>
      <c r="J74">
        <v>969</v>
      </c>
      <c r="K74" s="3">
        <f t="shared" si="5"/>
        <v>6.6369863013698627</v>
      </c>
      <c r="L74" s="4">
        <v>5.0999999999999996</v>
      </c>
      <c r="M74">
        <v>7</v>
      </c>
      <c r="N74">
        <v>8</v>
      </c>
      <c r="O74" s="4">
        <v>114.7</v>
      </c>
      <c r="P74">
        <v>8</v>
      </c>
      <c r="Q74">
        <v>-5</v>
      </c>
      <c r="R74" s="3">
        <f t="shared" si="3"/>
        <v>-0.625</v>
      </c>
      <c r="S74">
        <v>0</v>
      </c>
    </row>
    <row r="75" spans="1:19" x14ac:dyDescent="0.2">
      <c r="A75">
        <v>2014</v>
      </c>
      <c r="B75" t="s">
        <v>939</v>
      </c>
      <c r="C75" t="s">
        <v>674</v>
      </c>
      <c r="D75" t="s">
        <v>621</v>
      </c>
      <c r="E75" t="s">
        <v>567</v>
      </c>
      <c r="F75">
        <v>13</v>
      </c>
      <c r="G75">
        <v>159</v>
      </c>
      <c r="H75">
        <v>286</v>
      </c>
      <c r="I75" s="6">
        <f t="shared" si="4"/>
        <v>55.594405594405593</v>
      </c>
      <c r="J75">
        <v>1858</v>
      </c>
      <c r="K75" s="3">
        <f t="shared" si="5"/>
        <v>6.4965034965034967</v>
      </c>
      <c r="L75" s="4">
        <v>6.4</v>
      </c>
      <c r="M75">
        <v>12</v>
      </c>
      <c r="N75">
        <v>6</v>
      </c>
      <c r="O75" s="4">
        <v>119.8</v>
      </c>
      <c r="P75">
        <v>93</v>
      </c>
      <c r="Q75">
        <v>312</v>
      </c>
      <c r="R75" s="3">
        <f t="shared" si="3"/>
        <v>3.3548387096774195</v>
      </c>
      <c r="S75">
        <v>4</v>
      </c>
    </row>
    <row r="76" spans="1:19" x14ac:dyDescent="0.2">
      <c r="A76">
        <v>2015</v>
      </c>
      <c r="B76" t="s">
        <v>1035</v>
      </c>
      <c r="C76" t="s">
        <v>673</v>
      </c>
      <c r="D76" t="s">
        <v>621</v>
      </c>
      <c r="E76" t="s">
        <v>567</v>
      </c>
      <c r="F76">
        <v>7</v>
      </c>
      <c r="G76">
        <v>105</v>
      </c>
      <c r="H76">
        <v>192</v>
      </c>
      <c r="I76" s="6">
        <f t="shared" si="4"/>
        <v>54.6875</v>
      </c>
      <c r="J76">
        <v>1228</v>
      </c>
      <c r="K76" s="3">
        <f t="shared" si="5"/>
        <v>6.395833333333333</v>
      </c>
      <c r="L76" s="4">
        <v>6.6</v>
      </c>
      <c r="M76">
        <v>9</v>
      </c>
      <c r="N76">
        <v>3</v>
      </c>
      <c r="O76" s="4">
        <v>120.8</v>
      </c>
      <c r="P76">
        <v>18</v>
      </c>
      <c r="Q76">
        <v>56</v>
      </c>
      <c r="R76" s="3">
        <f t="shared" si="3"/>
        <v>3.1111111111111112</v>
      </c>
      <c r="S76">
        <v>0</v>
      </c>
    </row>
    <row r="77" spans="1:19" x14ac:dyDescent="0.2">
      <c r="A77">
        <v>2016</v>
      </c>
      <c r="B77" t="s">
        <v>828</v>
      </c>
      <c r="C77" t="s">
        <v>673</v>
      </c>
      <c r="D77" t="s">
        <v>621</v>
      </c>
      <c r="E77" t="s">
        <v>567</v>
      </c>
      <c r="F77">
        <v>10</v>
      </c>
      <c r="G77">
        <v>130</v>
      </c>
      <c r="H77">
        <v>201</v>
      </c>
      <c r="I77" s="6">
        <f t="shared" si="4"/>
        <v>64.676616915422898</v>
      </c>
      <c r="J77">
        <v>1375</v>
      </c>
      <c r="K77" s="3">
        <f t="shared" si="5"/>
        <v>6.8407960199004973</v>
      </c>
      <c r="L77" s="4">
        <v>7.3</v>
      </c>
      <c r="M77">
        <v>14</v>
      </c>
      <c r="N77">
        <v>4</v>
      </c>
      <c r="O77" s="4">
        <v>141.1</v>
      </c>
      <c r="P77">
        <v>36</v>
      </c>
      <c r="Q77">
        <v>41</v>
      </c>
      <c r="R77" s="3">
        <f t="shared" si="3"/>
        <v>1.1388888888888888</v>
      </c>
      <c r="S77">
        <v>0</v>
      </c>
    </row>
    <row r="78" spans="1:19" x14ac:dyDescent="0.2">
      <c r="A78">
        <v>2017</v>
      </c>
      <c r="B78" t="s">
        <v>1036</v>
      </c>
      <c r="C78" t="s">
        <v>674</v>
      </c>
      <c r="D78" t="s">
        <v>621</v>
      </c>
      <c r="E78" t="s">
        <v>567</v>
      </c>
      <c r="F78">
        <v>9</v>
      </c>
      <c r="G78">
        <v>72</v>
      </c>
      <c r="H78">
        <v>151</v>
      </c>
      <c r="I78" s="6">
        <f t="shared" si="4"/>
        <v>47.682119205298015</v>
      </c>
      <c r="J78">
        <v>818</v>
      </c>
      <c r="K78" s="3">
        <f t="shared" si="5"/>
        <v>5.4172185430463573</v>
      </c>
      <c r="L78" s="4">
        <v>44.2</v>
      </c>
      <c r="M78">
        <v>4</v>
      </c>
      <c r="N78">
        <v>6</v>
      </c>
      <c r="O78" s="4">
        <v>94</v>
      </c>
      <c r="P78">
        <v>40</v>
      </c>
      <c r="Q78">
        <v>114</v>
      </c>
      <c r="R78" s="3">
        <f t="shared" si="3"/>
        <v>2.85</v>
      </c>
      <c r="S78">
        <v>2</v>
      </c>
    </row>
    <row r="79" spans="1:19" x14ac:dyDescent="0.2">
      <c r="A79">
        <v>2018</v>
      </c>
      <c r="B79" t="s">
        <v>719</v>
      </c>
      <c r="C79" t="s">
        <v>672</v>
      </c>
      <c r="D79" t="s">
        <v>621</v>
      </c>
      <c r="E79" t="s">
        <v>567</v>
      </c>
      <c r="F79">
        <v>9</v>
      </c>
      <c r="G79">
        <v>83</v>
      </c>
      <c r="H79">
        <v>169</v>
      </c>
      <c r="I79" s="6">
        <f t="shared" si="4"/>
        <v>49.112426035502956</v>
      </c>
      <c r="J79">
        <v>937</v>
      </c>
      <c r="K79" s="3">
        <f t="shared" si="5"/>
        <v>5.5443786982248522</v>
      </c>
      <c r="L79" s="4">
        <v>3.5</v>
      </c>
      <c r="M79">
        <v>3</v>
      </c>
      <c r="N79">
        <v>9</v>
      </c>
      <c r="O79" s="4">
        <v>90</v>
      </c>
      <c r="P79">
        <v>126</v>
      </c>
      <c r="Q79">
        <v>535</v>
      </c>
      <c r="R79" s="3">
        <f t="shared" si="3"/>
        <v>4.246031746031746</v>
      </c>
      <c r="S79">
        <v>5</v>
      </c>
    </row>
    <row r="80" spans="1:19" x14ac:dyDescent="0.2">
      <c r="A80">
        <v>2019</v>
      </c>
      <c r="B80" t="s">
        <v>719</v>
      </c>
      <c r="C80" t="s">
        <v>674</v>
      </c>
      <c r="D80" t="s">
        <v>621</v>
      </c>
      <c r="E80" t="s">
        <v>567</v>
      </c>
      <c r="F80">
        <v>11</v>
      </c>
      <c r="G80">
        <v>103</v>
      </c>
      <c r="H80">
        <v>181</v>
      </c>
      <c r="I80" s="6">
        <f t="shared" si="4"/>
        <v>56.906077348066297</v>
      </c>
      <c r="J80">
        <v>1329</v>
      </c>
      <c r="K80" s="3">
        <f t="shared" si="5"/>
        <v>7.3425414364640886</v>
      </c>
      <c r="L80" s="4">
        <v>6.8</v>
      </c>
      <c r="M80">
        <v>6</v>
      </c>
      <c r="N80">
        <v>5</v>
      </c>
      <c r="O80" s="4">
        <v>124</v>
      </c>
      <c r="P80">
        <v>126</v>
      </c>
      <c r="Q80">
        <v>535</v>
      </c>
      <c r="R80" s="3">
        <f t="shared" si="3"/>
        <v>4.246031746031746</v>
      </c>
      <c r="S80">
        <v>5</v>
      </c>
    </row>
    <row r="81" spans="1:19" x14ac:dyDescent="0.2">
      <c r="A81">
        <v>2020</v>
      </c>
      <c r="B81" t="s">
        <v>620</v>
      </c>
      <c r="C81" t="s">
        <v>673</v>
      </c>
      <c r="D81" t="s">
        <v>621</v>
      </c>
      <c r="E81" t="s">
        <v>567</v>
      </c>
      <c r="F81">
        <v>7</v>
      </c>
      <c r="G81">
        <v>108</v>
      </c>
      <c r="H81">
        <v>199</v>
      </c>
      <c r="I81" s="6">
        <f t="shared" si="4"/>
        <v>54.2713567839196</v>
      </c>
      <c r="J81">
        <v>1419</v>
      </c>
      <c r="K81" s="3">
        <f t="shared" si="5"/>
        <v>7.1306532663316586</v>
      </c>
      <c r="L81" s="4">
        <v>6.5</v>
      </c>
      <c r="M81">
        <v>5</v>
      </c>
      <c r="N81">
        <v>5</v>
      </c>
      <c r="O81" s="4">
        <v>117.4</v>
      </c>
      <c r="P81">
        <v>25</v>
      </c>
      <c r="Q81">
        <v>-32</v>
      </c>
      <c r="R81" s="3">
        <f t="shared" si="3"/>
        <v>-1.28</v>
      </c>
      <c r="S81">
        <v>0</v>
      </c>
    </row>
    <row r="82" spans="1:19" x14ac:dyDescent="0.2">
      <c r="A82">
        <v>2014</v>
      </c>
      <c r="B82" t="s">
        <v>1037</v>
      </c>
      <c r="C82" t="s">
        <v>674</v>
      </c>
      <c r="D82" t="s">
        <v>580</v>
      </c>
      <c r="E82" t="s">
        <v>567</v>
      </c>
      <c r="F82">
        <v>8</v>
      </c>
      <c r="G82">
        <v>96</v>
      </c>
      <c r="H82">
        <v>167</v>
      </c>
      <c r="I82" s="6">
        <f t="shared" si="4"/>
        <v>57.485029940119759</v>
      </c>
      <c r="J82">
        <v>1083</v>
      </c>
      <c r="K82" s="3">
        <f t="shared" si="5"/>
        <v>6.4850299401197606</v>
      </c>
      <c r="L82" s="4">
        <v>5.6</v>
      </c>
      <c r="M82">
        <v>4</v>
      </c>
      <c r="N82">
        <v>5</v>
      </c>
      <c r="O82" s="4">
        <v>113.9</v>
      </c>
      <c r="P82">
        <v>45</v>
      </c>
      <c r="Q82">
        <v>29</v>
      </c>
      <c r="R82" s="3">
        <f t="shared" si="3"/>
        <v>0.64444444444444449</v>
      </c>
      <c r="S82">
        <v>3</v>
      </c>
    </row>
    <row r="83" spans="1:19" x14ac:dyDescent="0.2">
      <c r="A83">
        <v>2015</v>
      </c>
      <c r="B83" t="s">
        <v>784</v>
      </c>
      <c r="C83" t="s">
        <v>673</v>
      </c>
      <c r="D83" t="s">
        <v>580</v>
      </c>
      <c r="E83" t="s">
        <v>567</v>
      </c>
      <c r="F83">
        <v>10</v>
      </c>
      <c r="G83">
        <v>124</v>
      </c>
      <c r="H83">
        <v>211</v>
      </c>
      <c r="I83" s="6">
        <f t="shared" si="4"/>
        <v>58.767772511848335</v>
      </c>
      <c r="J83">
        <v>1361</v>
      </c>
      <c r="K83" s="3">
        <f t="shared" si="5"/>
        <v>6.4502369668246446</v>
      </c>
      <c r="L83" s="4">
        <v>6.2</v>
      </c>
      <c r="M83">
        <v>13</v>
      </c>
      <c r="N83">
        <v>7</v>
      </c>
      <c r="O83" s="4">
        <v>126.6</v>
      </c>
      <c r="P83">
        <v>128</v>
      </c>
      <c r="Q83">
        <v>356</v>
      </c>
      <c r="R83" s="3">
        <f t="shared" si="3"/>
        <v>2.78125</v>
      </c>
      <c r="S83">
        <v>1</v>
      </c>
    </row>
    <row r="84" spans="1:19" x14ac:dyDescent="0.2">
      <c r="A84">
        <v>2016</v>
      </c>
      <c r="B84" t="s">
        <v>784</v>
      </c>
      <c r="C84" t="s">
        <v>672</v>
      </c>
      <c r="D84" t="s">
        <v>580</v>
      </c>
      <c r="E84" t="s">
        <v>567</v>
      </c>
      <c r="F84">
        <v>13</v>
      </c>
      <c r="G84">
        <v>169</v>
      </c>
      <c r="H84">
        <v>299</v>
      </c>
      <c r="I84" s="6">
        <f t="shared" si="4"/>
        <v>56.521739130434781</v>
      </c>
      <c r="J84">
        <v>2170</v>
      </c>
      <c r="K84" s="3">
        <f t="shared" si="5"/>
        <v>7.2575250836120402</v>
      </c>
      <c r="L84" s="4">
        <v>7.7</v>
      </c>
      <c r="M84">
        <v>20</v>
      </c>
      <c r="N84">
        <v>6</v>
      </c>
      <c r="O84" s="4">
        <v>135.5</v>
      </c>
      <c r="P84">
        <v>110</v>
      </c>
      <c r="Q84">
        <v>313</v>
      </c>
      <c r="R84" s="3">
        <f t="shared" si="3"/>
        <v>2.8454545454545452</v>
      </c>
      <c r="S84">
        <v>4</v>
      </c>
    </row>
    <row r="85" spans="1:19" x14ac:dyDescent="0.2">
      <c r="A85">
        <v>2017</v>
      </c>
      <c r="B85" t="s">
        <v>784</v>
      </c>
      <c r="C85" t="s">
        <v>674</v>
      </c>
      <c r="D85" t="s">
        <v>580</v>
      </c>
      <c r="E85" t="s">
        <v>567</v>
      </c>
      <c r="F85">
        <v>11</v>
      </c>
      <c r="G85">
        <v>185</v>
      </c>
      <c r="H85">
        <v>297</v>
      </c>
      <c r="I85" s="6">
        <f t="shared" si="4"/>
        <v>62.289562289562298</v>
      </c>
      <c r="J85">
        <v>2185</v>
      </c>
      <c r="K85" s="3">
        <f t="shared" si="5"/>
        <v>7.3569023569023573</v>
      </c>
      <c r="L85" s="4">
        <v>7.6</v>
      </c>
      <c r="M85">
        <v>15</v>
      </c>
      <c r="N85">
        <v>5</v>
      </c>
      <c r="O85" s="4">
        <v>137.4</v>
      </c>
      <c r="P85">
        <v>120</v>
      </c>
      <c r="Q85">
        <v>545</v>
      </c>
      <c r="R85" s="3">
        <f t="shared" si="3"/>
        <v>4.541666666666667</v>
      </c>
      <c r="S85">
        <v>2</v>
      </c>
    </row>
    <row r="86" spans="1:19" x14ac:dyDescent="0.2">
      <c r="A86">
        <v>2018</v>
      </c>
      <c r="B86" t="s">
        <v>757</v>
      </c>
      <c r="C86" t="s">
        <v>672</v>
      </c>
      <c r="D86" t="s">
        <v>580</v>
      </c>
      <c r="E86" t="s">
        <v>567</v>
      </c>
      <c r="F86">
        <v>9</v>
      </c>
      <c r="G86">
        <v>111</v>
      </c>
      <c r="H86">
        <v>220</v>
      </c>
      <c r="I86" s="6">
        <f t="shared" si="4"/>
        <v>50.454545454545453</v>
      </c>
      <c r="J86">
        <v>989</v>
      </c>
      <c r="K86" s="3">
        <f t="shared" si="5"/>
        <v>4.4954545454545451</v>
      </c>
      <c r="L86" s="4">
        <v>4.3</v>
      </c>
      <c r="M86">
        <v>5</v>
      </c>
      <c r="N86">
        <v>3</v>
      </c>
      <c r="O86" s="4">
        <v>93</v>
      </c>
      <c r="P86">
        <v>64</v>
      </c>
      <c r="Q86">
        <v>167</v>
      </c>
      <c r="R86" s="3">
        <f t="shared" si="3"/>
        <v>2.609375</v>
      </c>
      <c r="S86">
        <v>1</v>
      </c>
    </row>
    <row r="87" spans="1:19" x14ac:dyDescent="0.2">
      <c r="A87">
        <v>2019</v>
      </c>
      <c r="B87" t="s">
        <v>730</v>
      </c>
      <c r="C87" t="s">
        <v>673</v>
      </c>
      <c r="D87" t="s">
        <v>580</v>
      </c>
      <c r="E87" t="s">
        <v>567</v>
      </c>
      <c r="F87">
        <v>11</v>
      </c>
      <c r="G87">
        <v>107</v>
      </c>
      <c r="H87">
        <v>201</v>
      </c>
      <c r="I87" s="6">
        <f t="shared" si="4"/>
        <v>53.233830845771145</v>
      </c>
      <c r="J87">
        <v>1226</v>
      </c>
      <c r="K87" s="3">
        <f t="shared" si="5"/>
        <v>6.099502487562189</v>
      </c>
      <c r="L87" s="4">
        <v>5.8</v>
      </c>
      <c r="M87">
        <v>8</v>
      </c>
      <c r="N87">
        <v>5</v>
      </c>
      <c r="O87" s="4">
        <v>112.6</v>
      </c>
      <c r="P87">
        <v>118</v>
      </c>
      <c r="Q87">
        <v>492</v>
      </c>
      <c r="R87" s="3">
        <f t="shared" si="3"/>
        <v>4.1694915254237293</v>
      </c>
      <c r="S87">
        <v>4</v>
      </c>
    </row>
    <row r="88" spans="1:19" x14ac:dyDescent="0.2">
      <c r="A88">
        <v>2020</v>
      </c>
      <c r="B88" t="s">
        <v>646</v>
      </c>
      <c r="C88" t="s">
        <v>672</v>
      </c>
      <c r="D88" t="s">
        <v>580</v>
      </c>
      <c r="E88" t="s">
        <v>567</v>
      </c>
      <c r="F88">
        <v>11</v>
      </c>
      <c r="G88">
        <v>159</v>
      </c>
      <c r="H88">
        <v>250</v>
      </c>
      <c r="I88" s="6">
        <f t="shared" si="4"/>
        <v>63.6</v>
      </c>
      <c r="J88">
        <v>1630</v>
      </c>
      <c r="K88" s="3">
        <f t="shared" si="5"/>
        <v>6.52</v>
      </c>
      <c r="L88" s="4">
        <v>6.4</v>
      </c>
      <c r="M88">
        <v>12</v>
      </c>
      <c r="N88">
        <v>6</v>
      </c>
      <c r="O88" s="4">
        <v>129.4</v>
      </c>
      <c r="P88">
        <v>95</v>
      </c>
      <c r="Q88">
        <v>528</v>
      </c>
      <c r="R88" s="3">
        <f t="shared" ref="R88:R95" si="6">Q88/P88</f>
        <v>5.5578947368421057</v>
      </c>
      <c r="S88">
        <v>9</v>
      </c>
    </row>
    <row r="89" spans="1:19" x14ac:dyDescent="0.2">
      <c r="A89">
        <v>2014</v>
      </c>
      <c r="B89" t="s">
        <v>459</v>
      </c>
      <c r="C89" t="s">
        <v>674</v>
      </c>
      <c r="D89" t="s">
        <v>163</v>
      </c>
      <c r="E89" t="s">
        <v>567</v>
      </c>
      <c r="F89">
        <v>13</v>
      </c>
      <c r="G89">
        <v>375</v>
      </c>
      <c r="H89">
        <v>552</v>
      </c>
      <c r="I89" s="6">
        <f t="shared" si="4"/>
        <v>67.934782608695656</v>
      </c>
      <c r="J89">
        <v>4830</v>
      </c>
      <c r="K89" s="3">
        <f t="shared" si="5"/>
        <v>8.75</v>
      </c>
      <c r="L89" s="4">
        <v>9.6999999999999993</v>
      </c>
      <c r="M89">
        <v>49</v>
      </c>
      <c r="N89">
        <v>10</v>
      </c>
      <c r="O89" s="4">
        <v>167.1</v>
      </c>
      <c r="P89">
        <v>39</v>
      </c>
      <c r="Q89">
        <v>-52</v>
      </c>
      <c r="R89" s="3">
        <f t="shared" si="6"/>
        <v>-1.3333333333333333</v>
      </c>
      <c r="S89">
        <v>2</v>
      </c>
    </row>
    <row r="90" spans="1:19" x14ac:dyDescent="0.2">
      <c r="A90">
        <v>2015</v>
      </c>
      <c r="B90" t="s">
        <v>459</v>
      </c>
      <c r="C90" t="s">
        <v>674</v>
      </c>
      <c r="D90" t="s">
        <v>163</v>
      </c>
      <c r="E90" t="s">
        <v>567</v>
      </c>
      <c r="F90">
        <v>14</v>
      </c>
      <c r="G90">
        <v>388</v>
      </c>
      <c r="H90">
        <v>540</v>
      </c>
      <c r="I90" s="6">
        <f t="shared" si="4"/>
        <v>71.851851851851862</v>
      </c>
      <c r="J90">
        <v>5055</v>
      </c>
      <c r="K90" s="3">
        <f t="shared" si="5"/>
        <v>9.3611111111111107</v>
      </c>
      <c r="L90" s="4">
        <v>10.4</v>
      </c>
      <c r="M90">
        <v>48</v>
      </c>
      <c r="N90">
        <v>9</v>
      </c>
      <c r="O90" s="4">
        <v>176.5</v>
      </c>
      <c r="P90">
        <v>27</v>
      </c>
      <c r="Q90">
        <v>-122</v>
      </c>
      <c r="R90" s="3">
        <f t="shared" si="6"/>
        <v>-4.5185185185185182</v>
      </c>
      <c r="S90">
        <v>1</v>
      </c>
    </row>
    <row r="91" spans="1:19" x14ac:dyDescent="0.2">
      <c r="A91">
        <v>2016</v>
      </c>
      <c r="B91" t="s">
        <v>487</v>
      </c>
      <c r="C91" t="s">
        <v>672</v>
      </c>
      <c r="D91" t="s">
        <v>163</v>
      </c>
      <c r="E91" t="s">
        <v>567</v>
      </c>
      <c r="F91">
        <v>14</v>
      </c>
      <c r="G91">
        <v>280</v>
      </c>
      <c r="H91">
        <v>416</v>
      </c>
      <c r="I91" s="6">
        <f t="shared" si="4"/>
        <v>67.307692307692307</v>
      </c>
      <c r="J91">
        <v>4363</v>
      </c>
      <c r="K91" s="3">
        <f t="shared" si="5"/>
        <v>10.48798076923077</v>
      </c>
      <c r="L91" s="4">
        <v>11.5</v>
      </c>
      <c r="M91">
        <v>37</v>
      </c>
      <c r="N91">
        <v>7</v>
      </c>
      <c r="O91" s="4">
        <v>181.4</v>
      </c>
      <c r="P91">
        <v>29</v>
      </c>
      <c r="Q91">
        <v>-74</v>
      </c>
      <c r="R91" s="3">
        <f t="shared" si="6"/>
        <v>-2.5517241379310347</v>
      </c>
      <c r="S91">
        <v>0</v>
      </c>
    </row>
    <row r="92" spans="1:19" x14ac:dyDescent="0.2">
      <c r="A92">
        <v>2017</v>
      </c>
      <c r="B92" t="s">
        <v>487</v>
      </c>
      <c r="C92" t="s">
        <v>674</v>
      </c>
      <c r="D92" t="s">
        <v>163</v>
      </c>
      <c r="E92" t="s">
        <v>567</v>
      </c>
      <c r="F92">
        <v>13</v>
      </c>
      <c r="G92">
        <v>368</v>
      </c>
      <c r="H92">
        <v>560</v>
      </c>
      <c r="I92" s="6">
        <f t="shared" si="4"/>
        <v>65.714285714285708</v>
      </c>
      <c r="J92">
        <v>4177</v>
      </c>
      <c r="K92" s="3">
        <f t="shared" si="5"/>
        <v>7.4589285714285714</v>
      </c>
      <c r="L92" s="4">
        <v>7.7</v>
      </c>
      <c r="M92">
        <v>26</v>
      </c>
      <c r="N92">
        <v>8</v>
      </c>
      <c r="O92" s="4">
        <v>140.80000000000001</v>
      </c>
      <c r="P92">
        <v>64</v>
      </c>
      <c r="Q92">
        <v>-268</v>
      </c>
      <c r="R92" s="3">
        <f t="shared" si="6"/>
        <v>-4.1875</v>
      </c>
      <c r="S92">
        <v>6</v>
      </c>
    </row>
    <row r="93" spans="1:19" x14ac:dyDescent="0.2">
      <c r="A93">
        <v>2018</v>
      </c>
      <c r="B93" t="s">
        <v>755</v>
      </c>
      <c r="C93" t="s">
        <v>673</v>
      </c>
      <c r="D93" t="s">
        <v>163</v>
      </c>
      <c r="E93" t="s">
        <v>567</v>
      </c>
      <c r="F93">
        <v>9</v>
      </c>
      <c r="G93">
        <v>108</v>
      </c>
      <c r="H93">
        <v>187</v>
      </c>
      <c r="I93" s="6">
        <f t="shared" si="4"/>
        <v>57.754010695187162</v>
      </c>
      <c r="J93">
        <v>1071</v>
      </c>
      <c r="K93" s="3">
        <f t="shared" si="5"/>
        <v>5.7272727272727275</v>
      </c>
      <c r="L93" s="4">
        <v>5</v>
      </c>
      <c r="M93">
        <v>9</v>
      </c>
      <c r="N93">
        <v>7</v>
      </c>
      <c r="O93" s="4">
        <v>114.3</v>
      </c>
      <c r="P93">
        <v>74</v>
      </c>
      <c r="Q93">
        <v>192</v>
      </c>
      <c r="R93" s="3">
        <f t="shared" si="6"/>
        <v>2.5945945945945947</v>
      </c>
      <c r="S93">
        <v>2</v>
      </c>
    </row>
    <row r="94" spans="1:19" x14ac:dyDescent="0.2">
      <c r="A94">
        <v>2019</v>
      </c>
      <c r="B94" t="s">
        <v>700</v>
      </c>
      <c r="C94" t="s">
        <v>674</v>
      </c>
      <c r="D94" t="s">
        <v>163</v>
      </c>
      <c r="E94" t="s">
        <v>567</v>
      </c>
      <c r="F94">
        <v>11</v>
      </c>
      <c r="G94">
        <v>241</v>
      </c>
      <c r="H94">
        <v>345</v>
      </c>
      <c r="I94" s="6">
        <f t="shared" si="4"/>
        <v>69.855072463768124</v>
      </c>
      <c r="J94">
        <v>2567</v>
      </c>
      <c r="K94" s="3">
        <f t="shared" si="5"/>
        <v>7.4405797101449274</v>
      </c>
      <c r="L94" s="4">
        <v>7.3</v>
      </c>
      <c r="M94">
        <v>14</v>
      </c>
      <c r="N94">
        <v>7</v>
      </c>
      <c r="O94" s="4">
        <v>141.69999999999999</v>
      </c>
      <c r="P94">
        <v>118</v>
      </c>
      <c r="Q94">
        <v>276</v>
      </c>
      <c r="R94" s="3">
        <f t="shared" si="6"/>
        <v>2.3389830508474576</v>
      </c>
      <c r="S94">
        <v>7</v>
      </c>
    </row>
    <row r="95" spans="1:19" x14ac:dyDescent="0.2">
      <c r="A95">
        <v>2020</v>
      </c>
      <c r="B95" t="s">
        <v>663</v>
      </c>
      <c r="C95" t="s">
        <v>674</v>
      </c>
      <c r="D95" t="s">
        <v>163</v>
      </c>
      <c r="E95" t="s">
        <v>567</v>
      </c>
      <c r="F95">
        <v>11</v>
      </c>
      <c r="G95">
        <v>171</v>
      </c>
      <c r="H95">
        <v>297</v>
      </c>
      <c r="I95" s="6">
        <f t="shared" si="4"/>
        <v>57.575757575757578</v>
      </c>
      <c r="J95">
        <v>1615</v>
      </c>
      <c r="K95" s="3">
        <f t="shared" si="5"/>
        <v>5.4377104377104377</v>
      </c>
      <c r="L95" s="4">
        <v>5.7</v>
      </c>
      <c r="M95">
        <v>9</v>
      </c>
      <c r="N95">
        <v>2</v>
      </c>
      <c r="O95" s="4">
        <v>111.9</v>
      </c>
      <c r="P95">
        <v>105</v>
      </c>
      <c r="Q95">
        <v>325</v>
      </c>
      <c r="R95" s="3">
        <f t="shared" si="6"/>
        <v>3.0952380952380953</v>
      </c>
      <c r="S95">
        <v>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739382-8D2F-444D-AA84-7BD00ADB1A6A}">
  <dimension ref="A1:S25"/>
  <sheetViews>
    <sheetView workbookViewId="0">
      <selection activeCell="A2" sqref="A2"/>
    </sheetView>
  </sheetViews>
  <sheetFormatPr baseColWidth="10" defaultRowHeight="16" x14ac:dyDescent="0.2"/>
  <cols>
    <col min="1" max="1" width="5.1640625" bestFit="1" customWidth="1"/>
    <col min="2" max="2" width="16.5" bestFit="1" customWidth="1"/>
    <col min="4" max="4" width="16.33203125" bestFit="1" customWidth="1"/>
    <col min="5" max="5" width="10.33203125" bestFit="1" customWidth="1"/>
    <col min="6" max="6" width="7" bestFit="1" customWidth="1"/>
    <col min="7" max="7" width="11.33203125" bestFit="1" customWidth="1"/>
    <col min="8" max="8" width="8.83203125" bestFit="1" customWidth="1"/>
    <col min="9" max="9" width="20.83203125" bestFit="1" customWidth="1"/>
    <col min="10" max="11" width="5.6640625" bestFit="1" customWidth="1"/>
    <col min="12" max="12" width="5.33203125" style="4" bestFit="1" customWidth="1"/>
    <col min="13" max="14" width="3.33203125" bestFit="1" customWidth="1"/>
    <col min="15" max="15" width="5.6640625" bestFit="1" customWidth="1"/>
    <col min="16" max="16" width="13.83203125" bestFit="1" customWidth="1"/>
    <col min="17" max="17" width="10.6640625" bestFit="1" customWidth="1"/>
    <col min="18" max="18" width="12.83203125" bestFit="1" customWidth="1"/>
    <col min="19" max="19" width="8.33203125" bestFit="1" customWidth="1"/>
  </cols>
  <sheetData>
    <row r="1" spans="1:19" x14ac:dyDescent="0.2">
      <c r="A1" t="s">
        <v>158</v>
      </c>
      <c r="B1" t="s">
        <v>12</v>
      </c>
      <c r="C1" t="s">
        <v>671</v>
      </c>
      <c r="D1" t="s">
        <v>551</v>
      </c>
      <c r="E1" t="s">
        <v>8</v>
      </c>
      <c r="F1" t="s">
        <v>949</v>
      </c>
      <c r="G1" t="s">
        <v>950</v>
      </c>
      <c r="H1" t="s">
        <v>951</v>
      </c>
      <c r="I1" s="9" t="s">
        <v>952</v>
      </c>
      <c r="J1" t="s">
        <v>953</v>
      </c>
      <c r="K1" s="3" t="s">
        <v>552</v>
      </c>
      <c r="L1" s="4" t="s">
        <v>553</v>
      </c>
      <c r="M1" t="s">
        <v>18</v>
      </c>
      <c r="N1" t="s">
        <v>19</v>
      </c>
      <c r="O1" s="4" t="s">
        <v>554</v>
      </c>
      <c r="P1" t="s">
        <v>954</v>
      </c>
      <c r="Q1" t="s">
        <v>955</v>
      </c>
      <c r="R1" s="3" t="s">
        <v>956</v>
      </c>
      <c r="S1" t="s">
        <v>957</v>
      </c>
    </row>
    <row r="2" spans="1:19" x14ac:dyDescent="0.2">
      <c r="A2">
        <v>2014</v>
      </c>
      <c r="B2" t="s">
        <v>982</v>
      </c>
      <c r="C2" t="s">
        <v>674</v>
      </c>
      <c r="D2" t="s">
        <v>555</v>
      </c>
      <c r="E2" t="s">
        <v>255</v>
      </c>
      <c r="F2">
        <v>9</v>
      </c>
      <c r="G2">
        <v>199</v>
      </c>
      <c r="H2">
        <v>348</v>
      </c>
      <c r="I2" s="6">
        <f t="shared" ref="I2:I16" si="0">G2/H2*100</f>
        <v>57.18390804597702</v>
      </c>
      <c r="J2">
        <v>2621</v>
      </c>
      <c r="K2" s="3">
        <f t="shared" ref="K2:K16" si="1">J2/H2</f>
        <v>7.5316091954022992</v>
      </c>
      <c r="L2" s="4">
        <v>7.8</v>
      </c>
      <c r="M2">
        <v>25</v>
      </c>
      <c r="N2">
        <v>9</v>
      </c>
      <c r="O2" s="4">
        <v>139</v>
      </c>
      <c r="P2">
        <v>82</v>
      </c>
      <c r="Q2">
        <v>163</v>
      </c>
      <c r="R2" s="3">
        <f>Q2/P2</f>
        <v>1.9878048780487805</v>
      </c>
      <c r="S2">
        <v>4</v>
      </c>
    </row>
    <row r="3" spans="1:19" x14ac:dyDescent="0.2">
      <c r="A3">
        <v>2015</v>
      </c>
      <c r="B3" t="s">
        <v>866</v>
      </c>
      <c r="C3" t="s">
        <v>675</v>
      </c>
      <c r="D3" t="s">
        <v>555</v>
      </c>
      <c r="E3" t="s">
        <v>255</v>
      </c>
      <c r="F3">
        <v>13</v>
      </c>
      <c r="G3">
        <v>267</v>
      </c>
      <c r="H3">
        <v>446</v>
      </c>
      <c r="I3" s="6">
        <f t="shared" si="0"/>
        <v>59.865470852017935</v>
      </c>
      <c r="J3">
        <v>3377</v>
      </c>
      <c r="K3" s="3">
        <f t="shared" si="1"/>
        <v>7.571748878923767</v>
      </c>
      <c r="L3" s="4">
        <v>7.6</v>
      </c>
      <c r="M3">
        <v>23</v>
      </c>
      <c r="N3">
        <v>10</v>
      </c>
      <c r="O3" s="4">
        <v>136</v>
      </c>
      <c r="P3">
        <v>62</v>
      </c>
      <c r="Q3">
        <v>-85</v>
      </c>
      <c r="R3" s="3">
        <f>Q3/P3</f>
        <v>-1.3709677419354838</v>
      </c>
      <c r="S3">
        <v>2</v>
      </c>
    </row>
    <row r="4" spans="1:19" x14ac:dyDescent="0.2">
      <c r="A4">
        <v>2016</v>
      </c>
      <c r="B4" t="s">
        <v>477</v>
      </c>
      <c r="C4" t="s">
        <v>673</v>
      </c>
      <c r="D4" t="s">
        <v>555</v>
      </c>
      <c r="E4" t="s">
        <v>255</v>
      </c>
      <c r="F4">
        <v>12</v>
      </c>
      <c r="G4">
        <v>222</v>
      </c>
      <c r="H4">
        <v>372</v>
      </c>
      <c r="I4" s="6">
        <f t="shared" si="0"/>
        <v>59.677419354838712</v>
      </c>
      <c r="J4">
        <v>2323</v>
      </c>
      <c r="K4" s="3">
        <f t="shared" si="1"/>
        <v>6.2446236559139781</v>
      </c>
      <c r="L4" s="4">
        <v>5.6</v>
      </c>
      <c r="M4">
        <v>12</v>
      </c>
      <c r="N4">
        <v>11</v>
      </c>
      <c r="O4" s="4">
        <v>116.9</v>
      </c>
      <c r="P4">
        <v>137</v>
      </c>
      <c r="Q4">
        <v>603</v>
      </c>
      <c r="R4" s="3">
        <f>Q4/P4</f>
        <v>4.4014598540145986</v>
      </c>
      <c r="S4">
        <v>8</v>
      </c>
    </row>
    <row r="5" spans="1:19" x14ac:dyDescent="0.2">
      <c r="A5">
        <v>2017</v>
      </c>
      <c r="B5" t="s">
        <v>866</v>
      </c>
      <c r="C5" t="s">
        <v>672</v>
      </c>
      <c r="D5" t="s">
        <v>555</v>
      </c>
      <c r="E5" t="s">
        <v>255</v>
      </c>
      <c r="F5">
        <v>8</v>
      </c>
      <c r="G5">
        <v>147</v>
      </c>
      <c r="H5">
        <v>257</v>
      </c>
      <c r="I5" s="6">
        <f t="shared" si="0"/>
        <v>57.198443579766533</v>
      </c>
      <c r="J5">
        <v>1540</v>
      </c>
      <c r="K5" s="3">
        <f t="shared" si="1"/>
        <v>5.9922178988326849</v>
      </c>
      <c r="L5" s="4">
        <v>5</v>
      </c>
      <c r="M5">
        <v>8</v>
      </c>
      <c r="N5">
        <v>9</v>
      </c>
      <c r="O5" s="4">
        <v>110.8</v>
      </c>
      <c r="P5">
        <v>34</v>
      </c>
      <c r="Q5">
        <v>-2</v>
      </c>
      <c r="R5" s="3">
        <f>Q5/P5</f>
        <v>-5.8823529411764705E-2</v>
      </c>
      <c r="S5">
        <v>0</v>
      </c>
    </row>
    <row r="6" spans="1:19" x14ac:dyDescent="0.2">
      <c r="A6">
        <v>2018</v>
      </c>
      <c r="B6" t="s">
        <v>866</v>
      </c>
      <c r="C6" t="s">
        <v>674</v>
      </c>
      <c r="D6" t="s">
        <v>555</v>
      </c>
      <c r="E6" t="s">
        <v>255</v>
      </c>
      <c r="F6">
        <v>8</v>
      </c>
      <c r="G6">
        <v>114</v>
      </c>
      <c r="H6">
        <v>186</v>
      </c>
      <c r="I6" s="6">
        <f t="shared" si="0"/>
        <v>61.29032258064516</v>
      </c>
      <c r="J6">
        <v>1104</v>
      </c>
      <c r="K6" s="3">
        <f t="shared" si="1"/>
        <v>5.935483870967742</v>
      </c>
      <c r="L6" s="4">
        <v>5.5</v>
      </c>
      <c r="M6">
        <v>5</v>
      </c>
      <c r="N6">
        <v>4</v>
      </c>
      <c r="O6" s="4">
        <v>115.7</v>
      </c>
      <c r="P6">
        <v>13</v>
      </c>
      <c r="Q6">
        <v>-44</v>
      </c>
      <c r="R6" s="3">
        <f>Q6/P6</f>
        <v>-3.3846153846153846</v>
      </c>
      <c r="S6">
        <v>0</v>
      </c>
    </row>
    <row r="7" spans="1:19" x14ac:dyDescent="0.2">
      <c r="A7">
        <v>2019</v>
      </c>
      <c r="B7" t="s">
        <v>522</v>
      </c>
      <c r="C7" t="s">
        <v>673</v>
      </c>
      <c r="D7" t="s">
        <v>555</v>
      </c>
      <c r="E7" t="s">
        <v>255</v>
      </c>
      <c r="F7">
        <v>9</v>
      </c>
      <c r="G7">
        <v>199</v>
      </c>
      <c r="H7">
        <v>319</v>
      </c>
      <c r="I7" s="6">
        <f t="shared" si="0"/>
        <v>62.382445141065837</v>
      </c>
      <c r="J7">
        <v>2382</v>
      </c>
      <c r="K7" s="3">
        <f t="shared" si="1"/>
        <v>7.4670846394984327</v>
      </c>
      <c r="L7" s="4">
        <v>6.9</v>
      </c>
      <c r="M7">
        <v>11</v>
      </c>
      <c r="N7">
        <v>9</v>
      </c>
      <c r="O7" s="4">
        <v>130.80000000000001</v>
      </c>
      <c r="P7">
        <v>67</v>
      </c>
      <c r="Q7">
        <v>167</v>
      </c>
      <c r="R7" s="3">
        <f>Q7/P7</f>
        <v>2.4925373134328357</v>
      </c>
      <c r="S7">
        <v>3</v>
      </c>
    </row>
    <row r="8" spans="1:19" x14ac:dyDescent="0.2">
      <c r="A8">
        <v>2020</v>
      </c>
      <c r="B8" t="s">
        <v>522</v>
      </c>
      <c r="C8" t="s">
        <v>672</v>
      </c>
      <c r="D8" t="s">
        <v>555</v>
      </c>
      <c r="E8" t="s">
        <v>255</v>
      </c>
      <c r="F8">
        <v>12</v>
      </c>
      <c r="G8">
        <v>247</v>
      </c>
      <c r="H8">
        <v>336</v>
      </c>
      <c r="I8" s="6">
        <f t="shared" si="0"/>
        <v>73.511904761904773</v>
      </c>
      <c r="J8">
        <v>3692</v>
      </c>
      <c r="K8" s="3">
        <f t="shared" si="1"/>
        <v>10.988095238095237</v>
      </c>
      <c r="L8" s="4">
        <v>12.6</v>
      </c>
      <c r="M8">
        <v>33</v>
      </c>
      <c r="N8">
        <v>3</v>
      </c>
      <c r="O8" s="4">
        <v>196.4</v>
      </c>
      <c r="P8">
        <v>70</v>
      </c>
      <c r="Q8">
        <v>254</v>
      </c>
      <c r="R8" s="3">
        <f>Q8/P8</f>
        <v>3.6285714285714286</v>
      </c>
      <c r="S8">
        <v>10</v>
      </c>
    </row>
    <row r="9" spans="1:19" x14ac:dyDescent="0.2">
      <c r="A9">
        <v>2018</v>
      </c>
      <c r="B9" t="s">
        <v>683</v>
      </c>
      <c r="C9" t="s">
        <v>672</v>
      </c>
      <c r="D9" t="s">
        <v>332</v>
      </c>
      <c r="E9" t="s">
        <v>255</v>
      </c>
      <c r="F9">
        <v>12</v>
      </c>
      <c r="G9">
        <v>240</v>
      </c>
      <c r="H9">
        <v>439</v>
      </c>
      <c r="I9" s="6">
        <f t="shared" si="0"/>
        <v>54.66970387243736</v>
      </c>
      <c r="J9">
        <v>3068</v>
      </c>
      <c r="K9" s="3">
        <f t="shared" si="1"/>
        <v>6.9886104783599086</v>
      </c>
      <c r="L9" s="4">
        <v>6.1</v>
      </c>
      <c r="M9">
        <v>21</v>
      </c>
      <c r="N9">
        <v>18</v>
      </c>
      <c r="O9" s="4">
        <v>121</v>
      </c>
      <c r="P9">
        <v>30</v>
      </c>
      <c r="Q9">
        <v>-146</v>
      </c>
      <c r="R9" s="3">
        <f>Q9/P9</f>
        <v>-4.8666666666666663</v>
      </c>
      <c r="S9">
        <v>2</v>
      </c>
    </row>
    <row r="10" spans="1:19" x14ac:dyDescent="0.2">
      <c r="A10">
        <v>2019</v>
      </c>
      <c r="B10" t="s">
        <v>683</v>
      </c>
      <c r="C10" t="s">
        <v>674</v>
      </c>
      <c r="D10" t="s">
        <v>332</v>
      </c>
      <c r="E10" t="s">
        <v>255</v>
      </c>
      <c r="F10">
        <v>13</v>
      </c>
      <c r="G10">
        <v>249</v>
      </c>
      <c r="H10">
        <v>431</v>
      </c>
      <c r="I10" s="6">
        <f t="shared" si="0"/>
        <v>57.772621809744784</v>
      </c>
      <c r="J10">
        <v>3663</v>
      </c>
      <c r="K10" s="3">
        <f t="shared" si="1"/>
        <v>8.4988399071925755</v>
      </c>
      <c r="L10" s="4">
        <v>9.1</v>
      </c>
      <c r="M10">
        <v>28</v>
      </c>
      <c r="N10">
        <v>7</v>
      </c>
      <c r="O10" s="4">
        <v>147.4</v>
      </c>
      <c r="P10">
        <v>40</v>
      </c>
      <c r="Q10">
        <v>-151</v>
      </c>
      <c r="R10" s="3">
        <f>Q10/P10</f>
        <v>-3.7749999999999999</v>
      </c>
      <c r="S10">
        <v>0</v>
      </c>
    </row>
    <row r="11" spans="1:19" x14ac:dyDescent="0.2">
      <c r="A11">
        <v>2020</v>
      </c>
      <c r="B11" t="s">
        <v>642</v>
      </c>
      <c r="C11" t="s">
        <v>672</v>
      </c>
      <c r="D11" t="s">
        <v>332</v>
      </c>
      <c r="E11" t="s">
        <v>255</v>
      </c>
      <c r="F11">
        <v>10</v>
      </c>
      <c r="G11">
        <v>170</v>
      </c>
      <c r="H11">
        <v>265</v>
      </c>
      <c r="I11" s="6">
        <f t="shared" si="0"/>
        <v>64.15094339622641</v>
      </c>
      <c r="J11">
        <v>2250</v>
      </c>
      <c r="K11" s="3">
        <f t="shared" si="1"/>
        <v>8.4905660377358494</v>
      </c>
      <c r="L11" s="4">
        <v>9</v>
      </c>
      <c r="M11">
        <v>20</v>
      </c>
      <c r="N11">
        <v>6</v>
      </c>
      <c r="O11" s="4">
        <v>155.80000000000001</v>
      </c>
      <c r="P11">
        <v>141</v>
      </c>
      <c r="Q11">
        <v>944</v>
      </c>
      <c r="R11" s="3">
        <f>Q11/P11</f>
        <v>6.6950354609929077</v>
      </c>
      <c r="S11">
        <v>14</v>
      </c>
    </row>
    <row r="12" spans="1:19" x14ac:dyDescent="0.2">
      <c r="A12">
        <v>2016</v>
      </c>
      <c r="B12" t="s">
        <v>781</v>
      </c>
      <c r="C12" t="s">
        <v>673</v>
      </c>
      <c r="D12" t="s">
        <v>350</v>
      </c>
      <c r="E12" t="s">
        <v>255</v>
      </c>
      <c r="F12">
        <v>10</v>
      </c>
      <c r="G12">
        <v>222</v>
      </c>
      <c r="H12">
        <v>365</v>
      </c>
      <c r="I12" s="6">
        <f t="shared" si="0"/>
        <v>60.821917808219183</v>
      </c>
      <c r="J12">
        <v>2665</v>
      </c>
      <c r="K12" s="3">
        <f t="shared" si="1"/>
        <v>7.3013698630136989</v>
      </c>
      <c r="L12" s="4">
        <v>7</v>
      </c>
      <c r="M12">
        <v>26</v>
      </c>
      <c r="N12">
        <v>14</v>
      </c>
      <c r="O12" s="4">
        <v>138</v>
      </c>
      <c r="P12">
        <v>45</v>
      </c>
      <c r="Q12">
        <v>-96</v>
      </c>
      <c r="R12" s="3">
        <f>Q12/P12</f>
        <v>-2.1333333333333333</v>
      </c>
      <c r="S12">
        <v>2</v>
      </c>
    </row>
    <row r="13" spans="1:19" x14ac:dyDescent="0.2">
      <c r="A13">
        <v>2017</v>
      </c>
      <c r="B13" t="s">
        <v>781</v>
      </c>
      <c r="C13" t="s">
        <v>672</v>
      </c>
      <c r="D13" t="s">
        <v>350</v>
      </c>
      <c r="E13" t="s">
        <v>255</v>
      </c>
      <c r="F13">
        <v>11</v>
      </c>
      <c r="G13">
        <v>223</v>
      </c>
      <c r="H13">
        <v>353</v>
      </c>
      <c r="I13" s="6">
        <f t="shared" si="0"/>
        <v>63.172804532577906</v>
      </c>
      <c r="J13">
        <v>2924</v>
      </c>
      <c r="K13" s="3">
        <f t="shared" si="1"/>
        <v>8.2832861189801701</v>
      </c>
      <c r="L13" s="4">
        <v>9</v>
      </c>
      <c r="M13">
        <v>22</v>
      </c>
      <c r="N13">
        <v>4</v>
      </c>
      <c r="O13" s="4">
        <v>151.1</v>
      </c>
      <c r="P13">
        <v>60</v>
      </c>
      <c r="Q13">
        <v>-137</v>
      </c>
      <c r="R13" s="3">
        <f>Q13/P13</f>
        <v>-2.2833333333333332</v>
      </c>
      <c r="S13">
        <v>2</v>
      </c>
    </row>
    <row r="14" spans="1:19" x14ac:dyDescent="0.2">
      <c r="A14">
        <v>2018</v>
      </c>
      <c r="B14" t="s">
        <v>737</v>
      </c>
      <c r="C14" t="s">
        <v>674</v>
      </c>
      <c r="D14" t="s">
        <v>350</v>
      </c>
      <c r="E14" t="s">
        <v>255</v>
      </c>
      <c r="F14">
        <v>11</v>
      </c>
      <c r="G14">
        <v>122</v>
      </c>
      <c r="H14">
        <v>194</v>
      </c>
      <c r="I14" s="6">
        <f t="shared" si="0"/>
        <v>62.886597938144327</v>
      </c>
      <c r="J14">
        <v>1799</v>
      </c>
      <c r="K14" s="3">
        <f t="shared" si="1"/>
        <v>9.2731958762886606</v>
      </c>
      <c r="L14" s="4">
        <v>10</v>
      </c>
      <c r="M14">
        <v>14</v>
      </c>
      <c r="N14">
        <v>3</v>
      </c>
      <c r="O14" s="4">
        <v>161.5</v>
      </c>
      <c r="P14">
        <v>86</v>
      </c>
      <c r="Q14">
        <v>255</v>
      </c>
      <c r="R14" s="3">
        <f>Q14/P14</f>
        <v>2.9651162790697674</v>
      </c>
      <c r="S14">
        <v>6</v>
      </c>
    </row>
    <row r="15" spans="1:19" x14ac:dyDescent="0.2">
      <c r="A15">
        <v>2019</v>
      </c>
      <c r="B15" t="s">
        <v>1039</v>
      </c>
      <c r="C15" t="s">
        <v>672</v>
      </c>
      <c r="D15" t="s">
        <v>350</v>
      </c>
      <c r="E15" t="s">
        <v>255</v>
      </c>
      <c r="F15">
        <v>9</v>
      </c>
      <c r="G15">
        <v>93</v>
      </c>
      <c r="H15">
        <v>170</v>
      </c>
      <c r="I15" s="6">
        <f t="shared" si="0"/>
        <v>54.705882352941181</v>
      </c>
      <c r="J15">
        <v>830</v>
      </c>
      <c r="K15" s="3">
        <f t="shared" si="1"/>
        <v>4.882352941176471</v>
      </c>
      <c r="L15" s="4">
        <v>4.0999999999999996</v>
      </c>
      <c r="M15">
        <v>7</v>
      </c>
      <c r="N15">
        <v>6</v>
      </c>
      <c r="O15" s="4">
        <v>102.2</v>
      </c>
      <c r="P15">
        <v>34</v>
      </c>
      <c r="Q15">
        <v>-86</v>
      </c>
      <c r="R15" s="3">
        <f>Q15/P15</f>
        <v>-2.5294117647058822</v>
      </c>
      <c r="S15">
        <v>0</v>
      </c>
    </row>
    <row r="16" spans="1:19" x14ac:dyDescent="0.2">
      <c r="A16">
        <v>2020</v>
      </c>
      <c r="B16" t="s">
        <v>1040</v>
      </c>
      <c r="C16" t="s">
        <v>675</v>
      </c>
      <c r="D16" t="s">
        <v>350</v>
      </c>
      <c r="E16" t="s">
        <v>255</v>
      </c>
      <c r="F16">
        <v>3</v>
      </c>
      <c r="G16">
        <v>24</v>
      </c>
      <c r="H16">
        <v>40</v>
      </c>
      <c r="I16" s="6">
        <f t="shared" si="0"/>
        <v>60</v>
      </c>
      <c r="J16">
        <v>166</v>
      </c>
      <c r="K16" s="3">
        <f t="shared" si="1"/>
        <v>4.1500000000000004</v>
      </c>
      <c r="L16" s="4">
        <v>3.5</v>
      </c>
      <c r="M16">
        <v>1</v>
      </c>
      <c r="N16">
        <v>1</v>
      </c>
      <c r="O16" s="4">
        <v>98.1</v>
      </c>
      <c r="P16">
        <v>21</v>
      </c>
      <c r="Q16">
        <v>62</v>
      </c>
      <c r="R16" s="3">
        <f t="shared" ref="R16:R25" si="2">Q16/P16</f>
        <v>2.9523809523809526</v>
      </c>
      <c r="S16">
        <v>0</v>
      </c>
    </row>
    <row r="17" spans="1:19" x14ac:dyDescent="0.2">
      <c r="A17">
        <v>2018</v>
      </c>
      <c r="B17" t="s">
        <v>732</v>
      </c>
      <c r="C17" t="s">
        <v>675</v>
      </c>
      <c r="D17" t="s">
        <v>604</v>
      </c>
      <c r="E17" t="s">
        <v>255</v>
      </c>
      <c r="F17">
        <v>10</v>
      </c>
      <c r="G17">
        <v>222</v>
      </c>
      <c r="H17">
        <v>393</v>
      </c>
      <c r="I17" s="6">
        <f t="shared" ref="I17:I25" si="3">G17/H17*100</f>
        <v>56.488549618320619</v>
      </c>
      <c r="J17">
        <v>2563</v>
      </c>
      <c r="K17" s="3">
        <f t="shared" ref="K17:K25" si="4">J17/H17</f>
        <v>6.5216284987277353</v>
      </c>
      <c r="L17" s="4">
        <v>6.2</v>
      </c>
      <c r="M17">
        <v>13</v>
      </c>
      <c r="N17">
        <v>9</v>
      </c>
      <c r="O17" s="4">
        <v>117.6</v>
      </c>
      <c r="P17">
        <v>86</v>
      </c>
      <c r="Q17">
        <v>117</v>
      </c>
      <c r="R17" s="3">
        <f t="shared" si="2"/>
        <v>1.3604651162790697</v>
      </c>
      <c r="S17">
        <v>0</v>
      </c>
    </row>
    <row r="18" spans="1:19" x14ac:dyDescent="0.2">
      <c r="A18">
        <v>2019</v>
      </c>
      <c r="B18" t="s">
        <v>732</v>
      </c>
      <c r="C18" t="s">
        <v>673</v>
      </c>
      <c r="D18" t="s">
        <v>604</v>
      </c>
      <c r="E18" t="s">
        <v>255</v>
      </c>
      <c r="F18">
        <v>12</v>
      </c>
      <c r="G18">
        <v>275</v>
      </c>
      <c r="H18">
        <v>437</v>
      </c>
      <c r="I18" s="6">
        <f t="shared" si="3"/>
        <v>62.929061784897023</v>
      </c>
      <c r="J18">
        <v>2588</v>
      </c>
      <c r="K18" s="3">
        <f t="shared" si="4"/>
        <v>5.9221967963386728</v>
      </c>
      <c r="L18" s="4">
        <v>5</v>
      </c>
      <c r="M18">
        <v>14</v>
      </c>
      <c r="N18">
        <v>15</v>
      </c>
      <c r="O18" s="4">
        <v>116.4</v>
      </c>
      <c r="P18">
        <v>106</v>
      </c>
      <c r="Q18">
        <v>41</v>
      </c>
      <c r="R18" s="3">
        <f t="shared" si="2"/>
        <v>0.3867924528301887</v>
      </c>
      <c r="S18">
        <v>4</v>
      </c>
    </row>
    <row r="19" spans="1:19" x14ac:dyDescent="0.2">
      <c r="A19">
        <v>2020</v>
      </c>
      <c r="B19" t="s">
        <v>603</v>
      </c>
      <c r="C19" t="s">
        <v>672</v>
      </c>
      <c r="D19" t="s">
        <v>604</v>
      </c>
      <c r="E19" t="s">
        <v>255</v>
      </c>
      <c r="F19">
        <v>2</v>
      </c>
      <c r="G19">
        <v>36</v>
      </c>
      <c r="H19">
        <v>60</v>
      </c>
      <c r="I19" s="6">
        <f t="shared" si="3"/>
        <v>60</v>
      </c>
      <c r="J19">
        <v>358</v>
      </c>
      <c r="K19" s="3">
        <f t="shared" si="4"/>
        <v>5.9666666666666668</v>
      </c>
      <c r="L19" s="4">
        <v>4.0999999999999996</v>
      </c>
      <c r="M19">
        <v>1</v>
      </c>
      <c r="N19">
        <v>3</v>
      </c>
      <c r="O19" s="4">
        <v>105.6</v>
      </c>
      <c r="P19">
        <v>19</v>
      </c>
      <c r="Q19">
        <v>80</v>
      </c>
      <c r="R19" s="3">
        <f t="shared" si="2"/>
        <v>4.2105263157894735</v>
      </c>
      <c r="S19">
        <v>2</v>
      </c>
    </row>
    <row r="20" spans="1:19" x14ac:dyDescent="0.2">
      <c r="A20">
        <v>2014</v>
      </c>
      <c r="B20" t="s">
        <v>900</v>
      </c>
      <c r="C20" t="s">
        <v>674</v>
      </c>
      <c r="D20" t="s">
        <v>77</v>
      </c>
      <c r="E20" t="s">
        <v>255</v>
      </c>
      <c r="F20">
        <v>13</v>
      </c>
      <c r="G20">
        <v>256</v>
      </c>
      <c r="H20">
        <v>427</v>
      </c>
      <c r="I20" s="6">
        <f t="shared" si="3"/>
        <v>59.953161592505857</v>
      </c>
      <c r="J20">
        <v>3445</v>
      </c>
      <c r="K20" s="3">
        <f t="shared" si="4"/>
        <v>8.0679156908665099</v>
      </c>
      <c r="L20" s="4">
        <v>8</v>
      </c>
      <c r="M20">
        <v>29</v>
      </c>
      <c r="N20">
        <v>14</v>
      </c>
      <c r="O20" s="4">
        <v>143.6</v>
      </c>
      <c r="P20">
        <v>114</v>
      </c>
      <c r="Q20">
        <v>283</v>
      </c>
      <c r="R20" s="3">
        <f t="shared" si="2"/>
        <v>2.4824561403508771</v>
      </c>
      <c r="S20">
        <v>8</v>
      </c>
    </row>
    <row r="21" spans="1:19" x14ac:dyDescent="0.2">
      <c r="A21">
        <v>2015</v>
      </c>
      <c r="B21" t="s">
        <v>470</v>
      </c>
      <c r="C21" t="s">
        <v>673</v>
      </c>
      <c r="D21" t="s">
        <v>77</v>
      </c>
      <c r="E21" t="s">
        <v>255</v>
      </c>
      <c r="F21">
        <v>13</v>
      </c>
      <c r="G21">
        <v>210</v>
      </c>
      <c r="H21">
        <v>334</v>
      </c>
      <c r="I21" s="6">
        <f t="shared" si="3"/>
        <v>62.874251497005986</v>
      </c>
      <c r="J21">
        <v>2880</v>
      </c>
      <c r="K21" s="3">
        <f t="shared" si="4"/>
        <v>8.6227544910179645</v>
      </c>
      <c r="L21" s="4">
        <v>8.5</v>
      </c>
      <c r="M21">
        <v>21</v>
      </c>
      <c r="N21">
        <v>10</v>
      </c>
      <c r="O21" s="4">
        <v>150.1</v>
      </c>
      <c r="P21">
        <v>135</v>
      </c>
      <c r="Q21">
        <v>525</v>
      </c>
      <c r="R21" s="3">
        <f t="shared" si="2"/>
        <v>3.8888888888888888</v>
      </c>
      <c r="S21">
        <v>10</v>
      </c>
    </row>
    <row r="22" spans="1:19" x14ac:dyDescent="0.2">
      <c r="A22">
        <v>2016</v>
      </c>
      <c r="B22" t="s">
        <v>470</v>
      </c>
      <c r="C22" t="s">
        <v>672</v>
      </c>
      <c r="D22" t="s">
        <v>77</v>
      </c>
      <c r="E22" t="s">
        <v>255</v>
      </c>
      <c r="F22">
        <v>12</v>
      </c>
      <c r="G22">
        <v>212</v>
      </c>
      <c r="H22">
        <v>361</v>
      </c>
      <c r="I22" s="6">
        <f t="shared" si="3"/>
        <v>58.72576177285319</v>
      </c>
      <c r="J22">
        <v>2925</v>
      </c>
      <c r="K22" s="3">
        <f t="shared" si="4"/>
        <v>8.1024930747922443</v>
      </c>
      <c r="L22" s="4">
        <v>8.4</v>
      </c>
      <c r="M22">
        <v>26</v>
      </c>
      <c r="N22">
        <v>9</v>
      </c>
      <c r="O22" s="4">
        <v>145.6</v>
      </c>
      <c r="P22">
        <v>129</v>
      </c>
      <c r="Q22">
        <v>472</v>
      </c>
      <c r="R22" s="3">
        <f t="shared" si="2"/>
        <v>3.6589147286821704</v>
      </c>
      <c r="S22">
        <v>8</v>
      </c>
    </row>
    <row r="23" spans="1:19" x14ac:dyDescent="0.2">
      <c r="A23">
        <v>2017</v>
      </c>
      <c r="B23" t="s">
        <v>819</v>
      </c>
      <c r="C23" t="s">
        <v>672</v>
      </c>
      <c r="D23" t="s">
        <v>77</v>
      </c>
      <c r="E23" t="s">
        <v>255</v>
      </c>
      <c r="F23">
        <v>12</v>
      </c>
      <c r="G23">
        <v>136</v>
      </c>
      <c r="H23">
        <v>275</v>
      </c>
      <c r="I23" s="6">
        <f t="shared" si="3"/>
        <v>49.454545454545453</v>
      </c>
      <c r="J23">
        <v>1870</v>
      </c>
      <c r="K23" s="3">
        <f t="shared" si="4"/>
        <v>6.8</v>
      </c>
      <c r="L23" s="4">
        <v>7</v>
      </c>
      <c r="M23">
        <v>16</v>
      </c>
      <c r="N23">
        <v>6</v>
      </c>
      <c r="O23" s="4">
        <v>121.4</v>
      </c>
      <c r="P23">
        <v>140</v>
      </c>
      <c r="Q23">
        <v>804</v>
      </c>
      <c r="R23" s="3">
        <f t="shared" si="2"/>
        <v>5.7428571428571429</v>
      </c>
      <c r="S23">
        <v>14</v>
      </c>
    </row>
    <row r="24" spans="1:19" x14ac:dyDescent="0.2">
      <c r="A24">
        <v>2018</v>
      </c>
      <c r="B24" t="s">
        <v>529</v>
      </c>
      <c r="C24" t="s">
        <v>672</v>
      </c>
      <c r="D24" t="s">
        <v>77</v>
      </c>
      <c r="E24" t="s">
        <v>255</v>
      </c>
      <c r="F24">
        <v>10</v>
      </c>
      <c r="G24">
        <v>214</v>
      </c>
      <c r="H24">
        <v>314</v>
      </c>
      <c r="I24" s="6">
        <f t="shared" si="3"/>
        <v>68.152866242038215</v>
      </c>
      <c r="J24">
        <v>2628</v>
      </c>
      <c r="K24" s="3">
        <f t="shared" si="4"/>
        <v>8.369426751592357</v>
      </c>
      <c r="L24" s="4">
        <v>8.6</v>
      </c>
      <c r="M24">
        <v>19</v>
      </c>
      <c r="N24">
        <v>7</v>
      </c>
      <c r="O24" s="4">
        <v>154</v>
      </c>
      <c r="P24">
        <v>95</v>
      </c>
      <c r="Q24">
        <v>280</v>
      </c>
      <c r="R24" s="3">
        <f t="shared" si="2"/>
        <v>2.9473684210526314</v>
      </c>
      <c r="S24">
        <v>4</v>
      </c>
    </row>
    <row r="25" spans="1:19" x14ac:dyDescent="0.2">
      <c r="A25">
        <v>2019</v>
      </c>
      <c r="B25" t="s">
        <v>529</v>
      </c>
      <c r="C25" t="s">
        <v>674</v>
      </c>
      <c r="D25" t="s">
        <v>77</v>
      </c>
      <c r="E25" t="s">
        <v>255</v>
      </c>
      <c r="F25">
        <v>13</v>
      </c>
      <c r="G25">
        <v>240</v>
      </c>
      <c r="H25">
        <v>399</v>
      </c>
      <c r="I25" s="6">
        <f t="shared" si="3"/>
        <v>60.150375939849624</v>
      </c>
      <c r="J25">
        <v>3034</v>
      </c>
      <c r="K25" s="3">
        <f t="shared" si="4"/>
        <v>7.6040100250626566</v>
      </c>
      <c r="L25" s="4">
        <v>8.6</v>
      </c>
      <c r="M25">
        <v>34</v>
      </c>
      <c r="N25">
        <v>6</v>
      </c>
      <c r="O25" s="4">
        <v>149.1</v>
      </c>
      <c r="P25">
        <v>112</v>
      </c>
      <c r="Q25">
        <v>546</v>
      </c>
      <c r="R25" s="3">
        <f t="shared" si="2"/>
        <v>4.875</v>
      </c>
      <c r="S25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6</vt:i4>
      </vt:variant>
    </vt:vector>
  </HeadingPairs>
  <TitlesOfParts>
    <vt:vector size="18" baseType="lpstr">
      <vt:lpstr>Complete</vt:lpstr>
      <vt:lpstr>Drafted+-</vt:lpstr>
      <vt:lpstr>Conf_Avg</vt:lpstr>
      <vt:lpstr>ACC</vt:lpstr>
      <vt:lpstr>American</vt:lpstr>
      <vt:lpstr>Big12</vt:lpstr>
      <vt:lpstr>BigTen</vt:lpstr>
      <vt:lpstr>CUSA</vt:lpstr>
      <vt:lpstr>Ind</vt:lpstr>
      <vt:lpstr>MAC</vt:lpstr>
      <vt:lpstr>By_Year</vt:lpstr>
      <vt:lpstr>Formulas</vt:lpstr>
      <vt:lpstr>BigTen!_2020_QB</vt:lpstr>
      <vt:lpstr>By_Year!_2020_QB</vt:lpstr>
      <vt:lpstr>CUSA!_2020_QB</vt:lpstr>
      <vt:lpstr>Ind!_2020_QB</vt:lpstr>
      <vt:lpstr>MAC!_2020_QB</vt:lpstr>
      <vt:lpstr>MAC!_2020_QB_1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Good</dc:creator>
  <cp:lastModifiedBy>Joseph Good</cp:lastModifiedBy>
  <dcterms:created xsi:type="dcterms:W3CDTF">2021-09-26T14:36:33Z</dcterms:created>
  <dcterms:modified xsi:type="dcterms:W3CDTF">2021-11-13T13:17:36Z</dcterms:modified>
</cp:coreProperties>
</file>