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ta0jrg1\Documents\Projects\Obesity_Redo\Analysis\Paper\"/>
    </mc:Choice>
  </mc:AlternateContent>
  <xr:revisionPtr revIDLastSave="0" documentId="13_ncr:1_{7C208126-5F5A-4DB9-BAA5-0C6E286EA176}" xr6:coauthVersionLast="47" xr6:coauthVersionMax="47" xr10:uidLastSave="{00000000-0000-0000-0000-000000000000}"/>
  <bookViews>
    <workbookView xWindow="-120" yWindow="-120" windowWidth="29040" windowHeight="15840" firstSheet="1" activeTab="1" xr2:uid="{2117FDC6-2EA3-4270-B58E-054E1375CB25}"/>
  </bookViews>
  <sheets>
    <sheet name="Full Sample by BMI Level" sheetId="39" r:id="rId1"/>
    <sheet name="Table 1" sheetId="40" r:id="rId2"/>
    <sheet name="Sheet2" sheetId="38" r:id="rId3"/>
    <sheet name="mod1" sheetId="2" r:id="rId4"/>
    <sheet name="mod1L" sheetId="3" r:id="rId5"/>
    <sheet name="mod1.fr" sheetId="4" r:id="rId6"/>
    <sheet name="mod1L.fr" sheetId="5" r:id="rId7"/>
    <sheet name="Table2" sheetId="1" r:id="rId8"/>
    <sheet name="mod2" sheetId="6" r:id="rId9"/>
    <sheet name="mod2.fr" sheetId="7" r:id="rId10"/>
    <sheet name="mod2L.fr" sheetId="18" state="hidden" r:id="rId11"/>
    <sheet name="mod3.fr" sheetId="9" r:id="rId12"/>
    <sheet name="mod4.fr" sheetId="11" r:id="rId13"/>
    <sheet name="Table3" sheetId="12" r:id="rId14"/>
    <sheet name="Interactions by Gender " sheetId="16" r:id="rId15"/>
    <sheet name="Table 4" sheetId="17" r:id="rId16"/>
    <sheet name="outB" sheetId="21" r:id="rId17"/>
    <sheet name="outBF" sheetId="22" r:id="rId18"/>
    <sheet name="outBM" sheetId="23" r:id="rId19"/>
    <sheet name="outW" sheetId="24" r:id="rId20"/>
    <sheet name="outWF" sheetId="25" r:id="rId21"/>
    <sheet name="outWM" sheetId="26" r:id="rId22"/>
    <sheet name="outH" sheetId="27" r:id="rId23"/>
    <sheet name="outHF" sheetId="28" r:id="rId24"/>
    <sheet name="outHM" sheetId="29" r:id="rId25"/>
    <sheet name="Table 5" sheetId="30" r:id="rId26"/>
    <sheet name="Table 5 alt" sheetId="48" r:id="rId27"/>
    <sheet name="logitme.main" sheetId="42" r:id="rId28"/>
    <sheet name="logitme.black" sheetId="43" r:id="rId29"/>
    <sheet name="logitme.white" sheetId="44" r:id="rId30"/>
    <sheet name="logitme.hispan" sheetId="45" r:id="rId31"/>
    <sheet name="Table 6 ME" sheetId="46" r:id="rId32"/>
    <sheet name="Table 7 ME" sheetId="47" r:id="rId33"/>
    <sheet name="Sheet3" sheetId="49" r:id="rId34"/>
  </sheets>
  <definedNames>
    <definedName name="_xlnm.Print_Area" localSheetId="15">'Table 4'!$B$3:$F$85</definedName>
    <definedName name="_xlnm.Print_Area" localSheetId="25">'Table 5'!$B$1:$K$67</definedName>
    <definedName name="_xlnm.Print_Area" localSheetId="31">'Table 6 ME'!$B$1:$F$72</definedName>
    <definedName name="_xlnm.Print_Area" localSheetId="32">'Table 7 ME'!$B$1:$K$68</definedName>
    <definedName name="_xlnm.Print_Area" localSheetId="7">Table2!$A$3:$E$15</definedName>
    <definedName name="_xlnm.Print_Area" localSheetId="13">Table3!$B$2:$F$75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49" l="1"/>
  <c r="M5" i="49"/>
  <c r="L6" i="49"/>
  <c r="M6" i="49"/>
  <c r="L7" i="49"/>
  <c r="M7" i="49"/>
  <c r="L8" i="49"/>
  <c r="M8" i="49"/>
  <c r="L9" i="49"/>
  <c r="M9" i="49"/>
  <c r="L10" i="49"/>
  <c r="M10" i="49"/>
  <c r="L11" i="49"/>
  <c r="M11" i="49"/>
  <c r="L12" i="49"/>
  <c r="M12" i="49"/>
  <c r="L13" i="49"/>
  <c r="M13" i="49"/>
  <c r="L14" i="49"/>
  <c r="M14" i="49"/>
  <c r="L15" i="49"/>
  <c r="M15" i="49"/>
  <c r="L16" i="49"/>
  <c r="M16" i="49"/>
  <c r="L17" i="49"/>
  <c r="M17" i="49"/>
  <c r="L18" i="49"/>
  <c r="M18" i="49"/>
  <c r="L19" i="49"/>
  <c r="M19" i="49"/>
  <c r="L20" i="49"/>
  <c r="M20" i="49"/>
  <c r="L21" i="49"/>
  <c r="M21" i="49"/>
  <c r="L22" i="49"/>
  <c r="M22" i="49"/>
  <c r="J5" i="49"/>
  <c r="K5" i="49"/>
  <c r="J6" i="49"/>
  <c r="K6" i="49"/>
  <c r="J7" i="49"/>
  <c r="K7" i="49"/>
  <c r="J8" i="49"/>
  <c r="K8" i="49"/>
  <c r="J9" i="49"/>
  <c r="K9" i="49"/>
  <c r="J10" i="49"/>
  <c r="K10" i="49"/>
  <c r="J11" i="49"/>
  <c r="K11" i="49"/>
  <c r="J12" i="49"/>
  <c r="K12" i="49"/>
  <c r="J13" i="49"/>
  <c r="K13" i="49"/>
  <c r="J14" i="49"/>
  <c r="K14" i="49"/>
  <c r="J15" i="49"/>
  <c r="K15" i="49"/>
  <c r="J16" i="49"/>
  <c r="K16" i="49"/>
  <c r="J17" i="49"/>
  <c r="K17" i="49"/>
  <c r="J18" i="49"/>
  <c r="K18" i="49"/>
  <c r="J19" i="49"/>
  <c r="K19" i="49"/>
  <c r="J20" i="49"/>
  <c r="K20" i="49"/>
  <c r="J21" i="49"/>
  <c r="K21" i="49"/>
  <c r="J22" i="49"/>
  <c r="K22" i="49"/>
  <c r="I6" i="49"/>
  <c r="I7" i="49"/>
  <c r="I8" i="49"/>
  <c r="I9" i="49"/>
  <c r="I10" i="49"/>
  <c r="I11" i="49"/>
  <c r="I12" i="49"/>
  <c r="I13" i="49"/>
  <c r="I14" i="49"/>
  <c r="I15" i="49"/>
  <c r="I16" i="49"/>
  <c r="I17" i="49"/>
  <c r="I18" i="49"/>
  <c r="I19" i="49"/>
  <c r="I20" i="49"/>
  <c r="I21" i="49"/>
  <c r="I22" i="49"/>
  <c r="I5" i="49"/>
  <c r="F21" i="49"/>
  <c r="P22" i="49" s="1"/>
  <c r="E21" i="49"/>
  <c r="O22" i="49" s="1"/>
  <c r="D21" i="49"/>
  <c r="N22" i="49" s="1"/>
  <c r="F19" i="49"/>
  <c r="P20" i="49" s="1"/>
  <c r="E19" i="49"/>
  <c r="O20" i="49" s="1"/>
  <c r="D19" i="49"/>
  <c r="N20" i="49" s="1"/>
  <c r="F17" i="49"/>
  <c r="P18" i="49" s="1"/>
  <c r="E17" i="49"/>
  <c r="O18" i="49" s="1"/>
  <c r="D17" i="49"/>
  <c r="N18" i="49" s="1"/>
  <c r="F15" i="49"/>
  <c r="P16" i="49" s="1"/>
  <c r="E15" i="49"/>
  <c r="O16" i="49" s="1"/>
  <c r="D15" i="49"/>
  <c r="N16" i="49" s="1"/>
  <c r="F13" i="49"/>
  <c r="P14" i="49" s="1"/>
  <c r="E13" i="49"/>
  <c r="O14" i="49" s="1"/>
  <c r="D13" i="49"/>
  <c r="N14" i="49" s="1"/>
  <c r="F11" i="49"/>
  <c r="P12" i="49" s="1"/>
  <c r="E11" i="49"/>
  <c r="O12" i="49" s="1"/>
  <c r="D11" i="49"/>
  <c r="N12" i="49" s="1"/>
  <c r="F9" i="49"/>
  <c r="P10" i="49" s="1"/>
  <c r="F7" i="49"/>
  <c r="P8" i="49" s="1"/>
  <c r="F5" i="49"/>
  <c r="P6" i="49" s="1"/>
  <c r="E9" i="49"/>
  <c r="O10" i="49" s="1"/>
  <c r="E7" i="49"/>
  <c r="O8" i="49" s="1"/>
  <c r="E5" i="49"/>
  <c r="O6" i="49" s="1"/>
  <c r="D9" i="49"/>
  <c r="N10" i="49" s="1"/>
  <c r="D7" i="49"/>
  <c r="N8" i="49" s="1"/>
  <c r="D5" i="49"/>
  <c r="N6" i="49" s="1"/>
  <c r="F85" i="17"/>
  <c r="F82" i="17"/>
  <c r="E85" i="17"/>
  <c r="E82" i="17"/>
  <c r="D85" i="17"/>
  <c r="D82" i="17"/>
  <c r="C85" i="17"/>
  <c r="C82" i="17"/>
  <c r="F75" i="12"/>
  <c r="F74" i="12"/>
  <c r="E75" i="12"/>
  <c r="E74" i="12"/>
  <c r="D75" i="12"/>
  <c r="D74" i="12"/>
  <c r="C74" i="12"/>
  <c r="H21" i="48"/>
  <c r="H20" i="48"/>
  <c r="H19" i="48"/>
  <c r="H18" i="48"/>
  <c r="H17" i="48"/>
  <c r="H16" i="48"/>
  <c r="H15" i="48"/>
  <c r="H14" i="48"/>
  <c r="H13" i="48"/>
  <c r="H12" i="48"/>
  <c r="H11" i="48"/>
  <c r="H10" i="48"/>
  <c r="H9" i="48"/>
  <c r="H8" i="48"/>
  <c r="H7" i="48"/>
  <c r="H6" i="48"/>
  <c r="H5" i="48"/>
  <c r="H4" i="48"/>
  <c r="E10" i="1"/>
  <c r="D10" i="1"/>
  <c r="E14" i="1"/>
  <c r="E13" i="1"/>
  <c r="E12" i="1"/>
  <c r="E11" i="1"/>
  <c r="D14" i="1"/>
  <c r="D13" i="1"/>
  <c r="D12" i="1"/>
  <c r="D11" i="1"/>
  <c r="C14" i="1"/>
  <c r="C13" i="1"/>
  <c r="C12" i="1"/>
  <c r="C11" i="1"/>
  <c r="B14" i="1"/>
  <c r="B13" i="1"/>
  <c r="B12" i="1"/>
  <c r="B11" i="1"/>
  <c r="F21" i="48"/>
  <c r="E21" i="48"/>
  <c r="D21" i="48"/>
  <c r="F19" i="48"/>
  <c r="E19" i="48"/>
  <c r="D19" i="48"/>
  <c r="F17" i="48"/>
  <c r="E17" i="48"/>
  <c r="D17" i="48"/>
  <c r="F15" i="48"/>
  <c r="E15" i="48"/>
  <c r="D15" i="48"/>
  <c r="F13" i="48"/>
  <c r="E13" i="48"/>
  <c r="D13" i="48"/>
  <c r="F11" i="48"/>
  <c r="E11" i="48"/>
  <c r="D11" i="48"/>
  <c r="F9" i="48"/>
  <c r="E9" i="48"/>
  <c r="D9" i="48"/>
  <c r="F5" i="48"/>
  <c r="E5" i="48"/>
  <c r="D5" i="48"/>
  <c r="F7" i="48"/>
  <c r="E7" i="48"/>
  <c r="D7" i="48"/>
  <c r="C8" i="1"/>
  <c r="F59" i="12" l="1"/>
  <c r="E59" i="12"/>
  <c r="C67" i="40"/>
  <c r="E67" i="40"/>
  <c r="C68" i="40"/>
  <c r="C18" i="40"/>
  <c r="K64" i="30"/>
  <c r="J64" i="30"/>
  <c r="I64" i="30"/>
  <c r="H64" i="30"/>
  <c r="G64" i="30"/>
  <c r="F64" i="30"/>
  <c r="E64" i="30"/>
  <c r="D64" i="30"/>
  <c r="C64" i="30"/>
  <c r="K62" i="30"/>
  <c r="J62" i="30"/>
  <c r="I62" i="30"/>
  <c r="H62" i="30"/>
  <c r="G62" i="30"/>
  <c r="F62" i="30"/>
  <c r="E62" i="30"/>
  <c r="D62" i="30"/>
  <c r="C62" i="30"/>
  <c r="K60" i="30"/>
  <c r="J60" i="30"/>
  <c r="I60" i="30"/>
  <c r="H60" i="30"/>
  <c r="G60" i="30"/>
  <c r="F60" i="30"/>
  <c r="E60" i="30"/>
  <c r="D60" i="30"/>
  <c r="C60" i="30"/>
  <c r="K58" i="30"/>
  <c r="J58" i="30"/>
  <c r="I58" i="30"/>
  <c r="H58" i="30"/>
  <c r="G58" i="30"/>
  <c r="F58" i="30"/>
  <c r="E58" i="30"/>
  <c r="D58" i="30"/>
  <c r="C58" i="30"/>
  <c r="K56" i="30"/>
  <c r="J56" i="30"/>
  <c r="I56" i="30"/>
  <c r="H56" i="30"/>
  <c r="G56" i="30"/>
  <c r="F56" i="30"/>
  <c r="E56" i="30"/>
  <c r="D56" i="30"/>
  <c r="C56" i="30"/>
  <c r="K54" i="30"/>
  <c r="J54" i="30"/>
  <c r="I54" i="30"/>
  <c r="H54" i="30"/>
  <c r="G54" i="30"/>
  <c r="F54" i="30"/>
  <c r="E54" i="30"/>
  <c r="D54" i="30"/>
  <c r="C54" i="30"/>
  <c r="K52" i="30"/>
  <c r="J52" i="30"/>
  <c r="I52" i="30"/>
  <c r="H52" i="30"/>
  <c r="G52" i="30"/>
  <c r="F52" i="30"/>
  <c r="E52" i="30"/>
  <c r="D52" i="30"/>
  <c r="C52" i="30"/>
  <c r="K50" i="30"/>
  <c r="J50" i="30"/>
  <c r="I50" i="30"/>
  <c r="H50" i="30"/>
  <c r="G50" i="30"/>
  <c r="F50" i="30"/>
  <c r="E50" i="30"/>
  <c r="D50" i="30"/>
  <c r="C50" i="30"/>
  <c r="K48" i="30"/>
  <c r="J48" i="30"/>
  <c r="I48" i="30"/>
  <c r="H48" i="30"/>
  <c r="G48" i="30"/>
  <c r="F48" i="30"/>
  <c r="E48" i="30"/>
  <c r="D48" i="30"/>
  <c r="C48" i="30"/>
  <c r="K46" i="30"/>
  <c r="J46" i="30"/>
  <c r="I46" i="30"/>
  <c r="H46" i="30"/>
  <c r="G46" i="30"/>
  <c r="F46" i="30"/>
  <c r="E46" i="30"/>
  <c r="D46" i="30"/>
  <c r="C46" i="30"/>
  <c r="K44" i="30"/>
  <c r="J44" i="30"/>
  <c r="I44" i="30"/>
  <c r="H44" i="30"/>
  <c r="G44" i="30"/>
  <c r="F44" i="30"/>
  <c r="E44" i="30"/>
  <c r="D44" i="30"/>
  <c r="C44" i="30"/>
  <c r="K42" i="30"/>
  <c r="J42" i="30"/>
  <c r="I42" i="30"/>
  <c r="H42" i="30"/>
  <c r="G42" i="30"/>
  <c r="F42" i="30"/>
  <c r="E42" i="30"/>
  <c r="D42" i="30"/>
  <c r="C42" i="30"/>
  <c r="K40" i="30"/>
  <c r="J40" i="30"/>
  <c r="I40" i="30"/>
  <c r="H40" i="30"/>
  <c r="G40" i="30"/>
  <c r="F40" i="30"/>
  <c r="E40" i="30"/>
  <c r="D40" i="30"/>
  <c r="C40" i="30"/>
  <c r="K38" i="30"/>
  <c r="J38" i="30"/>
  <c r="I38" i="30"/>
  <c r="H38" i="30"/>
  <c r="G38" i="30"/>
  <c r="F38" i="30"/>
  <c r="E38" i="30"/>
  <c r="D38" i="30"/>
  <c r="C38" i="30"/>
  <c r="K36" i="30"/>
  <c r="J36" i="30"/>
  <c r="I36" i="30"/>
  <c r="H36" i="30"/>
  <c r="G36" i="30"/>
  <c r="F36" i="30"/>
  <c r="E36" i="30"/>
  <c r="D36" i="30"/>
  <c r="C36" i="30"/>
  <c r="K34" i="30"/>
  <c r="J34" i="30"/>
  <c r="I34" i="30"/>
  <c r="H34" i="30"/>
  <c r="G34" i="30"/>
  <c r="F34" i="30"/>
  <c r="E34" i="30"/>
  <c r="D34" i="30"/>
  <c r="C34" i="30"/>
  <c r="K32" i="30"/>
  <c r="J32" i="30"/>
  <c r="I32" i="30"/>
  <c r="H32" i="30"/>
  <c r="G32" i="30"/>
  <c r="F32" i="30"/>
  <c r="E32" i="30"/>
  <c r="D32" i="30"/>
  <c r="C32" i="30"/>
  <c r="K30" i="30"/>
  <c r="J30" i="30"/>
  <c r="I30" i="30"/>
  <c r="H30" i="30"/>
  <c r="G30" i="30"/>
  <c r="F30" i="30"/>
  <c r="E30" i="30"/>
  <c r="D30" i="30"/>
  <c r="C30" i="30"/>
  <c r="K28" i="30"/>
  <c r="J28" i="30"/>
  <c r="I28" i="30"/>
  <c r="H28" i="30"/>
  <c r="G28" i="30"/>
  <c r="F28" i="30"/>
  <c r="E28" i="30"/>
  <c r="D28" i="30"/>
  <c r="C28" i="30"/>
  <c r="K26" i="30"/>
  <c r="J26" i="30"/>
  <c r="I26" i="30"/>
  <c r="H26" i="30"/>
  <c r="G26" i="30"/>
  <c r="F26" i="30"/>
  <c r="E26" i="30"/>
  <c r="D26" i="30"/>
  <c r="C26" i="30"/>
  <c r="K24" i="30"/>
  <c r="J24" i="30"/>
  <c r="I24" i="30"/>
  <c r="H24" i="30"/>
  <c r="G24" i="30"/>
  <c r="F24" i="30"/>
  <c r="E24" i="30"/>
  <c r="D24" i="30"/>
  <c r="C24" i="30"/>
  <c r="K22" i="30"/>
  <c r="J22" i="30"/>
  <c r="I22" i="30"/>
  <c r="H22" i="30"/>
  <c r="G22" i="30"/>
  <c r="F22" i="30"/>
  <c r="E22" i="30"/>
  <c r="D22" i="30"/>
  <c r="C22" i="30"/>
  <c r="K20" i="30"/>
  <c r="J20" i="30"/>
  <c r="I20" i="30"/>
  <c r="H20" i="30"/>
  <c r="G20" i="30"/>
  <c r="F20" i="30"/>
  <c r="E20" i="30"/>
  <c r="D20" i="30"/>
  <c r="C20" i="30"/>
  <c r="K18" i="30"/>
  <c r="J18" i="30"/>
  <c r="I18" i="30"/>
  <c r="H18" i="30"/>
  <c r="G18" i="30"/>
  <c r="F18" i="30"/>
  <c r="E18" i="30"/>
  <c r="D18" i="30"/>
  <c r="C18" i="30"/>
  <c r="K16" i="30"/>
  <c r="J16" i="30"/>
  <c r="I16" i="30"/>
  <c r="H16" i="30"/>
  <c r="G16" i="30"/>
  <c r="F16" i="30"/>
  <c r="E16" i="30"/>
  <c r="D16" i="30"/>
  <c r="C16" i="30"/>
  <c r="K14" i="30"/>
  <c r="J14" i="30"/>
  <c r="I14" i="30"/>
  <c r="H14" i="30"/>
  <c r="G14" i="30"/>
  <c r="F14" i="30"/>
  <c r="E14" i="30"/>
  <c r="D14" i="30"/>
  <c r="C14" i="30"/>
  <c r="K12" i="30"/>
  <c r="J12" i="30"/>
  <c r="I12" i="30"/>
  <c r="H12" i="30"/>
  <c r="G12" i="30"/>
  <c r="F12" i="30"/>
  <c r="E12" i="30"/>
  <c r="D12" i="30"/>
  <c r="C12" i="30"/>
  <c r="K10" i="30"/>
  <c r="J10" i="30"/>
  <c r="I10" i="30"/>
  <c r="H10" i="30"/>
  <c r="G10" i="30"/>
  <c r="F10" i="30"/>
  <c r="E10" i="30"/>
  <c r="D10" i="30"/>
  <c r="C10" i="30"/>
  <c r="K8" i="30"/>
  <c r="J8" i="30"/>
  <c r="I8" i="30"/>
  <c r="H8" i="30"/>
  <c r="G8" i="30"/>
  <c r="F8" i="30"/>
  <c r="E8" i="30"/>
  <c r="D8" i="30"/>
  <c r="C8" i="30"/>
  <c r="K6" i="30"/>
  <c r="J6" i="30"/>
  <c r="I6" i="30"/>
  <c r="H6" i="30"/>
  <c r="G6" i="30"/>
  <c r="F6" i="30"/>
  <c r="E6" i="30"/>
  <c r="D6" i="30"/>
  <c r="C6" i="30"/>
  <c r="K4" i="30"/>
  <c r="J4" i="30"/>
  <c r="I4" i="30"/>
  <c r="H4" i="30"/>
  <c r="G4" i="30"/>
  <c r="F4" i="30"/>
  <c r="E4" i="30"/>
  <c r="D4" i="30"/>
  <c r="C4" i="30"/>
  <c r="P5" i="16"/>
  <c r="F71" i="12"/>
  <c r="F69" i="12"/>
  <c r="E69" i="12"/>
  <c r="F67" i="12"/>
  <c r="E67" i="12"/>
  <c r="F65" i="12"/>
  <c r="E65" i="12"/>
  <c r="F63" i="12"/>
  <c r="E63" i="12"/>
  <c r="F61" i="12"/>
  <c r="E61" i="12"/>
  <c r="F57" i="12"/>
  <c r="E57" i="12"/>
  <c r="F55" i="12"/>
  <c r="E55" i="12"/>
  <c r="F53" i="12"/>
  <c r="E53" i="12"/>
  <c r="D53" i="12"/>
  <c r="C53" i="12"/>
  <c r="D52" i="12"/>
  <c r="C52" i="12"/>
  <c r="F51" i="12"/>
  <c r="E51" i="12"/>
  <c r="D51" i="12"/>
  <c r="C51" i="12"/>
  <c r="C50" i="12"/>
  <c r="F49" i="12"/>
  <c r="E49" i="12"/>
  <c r="D49" i="12"/>
  <c r="C49" i="12"/>
  <c r="D48" i="12"/>
  <c r="C48" i="12"/>
  <c r="F47" i="12"/>
  <c r="E47" i="12"/>
  <c r="D47" i="12"/>
  <c r="C47" i="12"/>
  <c r="C46" i="12"/>
  <c r="F45" i="12"/>
  <c r="E45" i="12"/>
  <c r="D45" i="12"/>
  <c r="C45" i="12"/>
  <c r="C44" i="12"/>
  <c r="F43" i="12"/>
  <c r="E43" i="12"/>
  <c r="D43" i="12"/>
  <c r="C43" i="12"/>
  <c r="C42" i="12"/>
  <c r="F41" i="12"/>
  <c r="E41" i="12"/>
  <c r="D41" i="12"/>
  <c r="C41" i="12"/>
  <c r="C40" i="12"/>
  <c r="F39" i="12"/>
  <c r="E39" i="12"/>
  <c r="D39" i="12"/>
  <c r="C39" i="12"/>
  <c r="C38" i="12"/>
  <c r="F37" i="12"/>
  <c r="E37" i="12"/>
  <c r="D37" i="12"/>
  <c r="C37" i="12"/>
  <c r="C36" i="12"/>
  <c r="F35" i="12"/>
  <c r="E35" i="12"/>
  <c r="D35" i="12"/>
  <c r="C35" i="12"/>
  <c r="F34" i="12"/>
  <c r="C34" i="12"/>
  <c r="F33" i="12"/>
  <c r="E33" i="12"/>
  <c r="D33" i="12"/>
  <c r="C33" i="12"/>
  <c r="E32" i="12"/>
  <c r="C32" i="12"/>
  <c r="F31" i="12"/>
  <c r="E31" i="12"/>
  <c r="D31" i="12"/>
  <c r="C31" i="12"/>
  <c r="C30" i="12"/>
  <c r="F29" i="12"/>
  <c r="E29" i="12"/>
  <c r="D29" i="12"/>
  <c r="C29" i="12"/>
  <c r="F28" i="12"/>
  <c r="E28" i="12"/>
  <c r="C28" i="12"/>
  <c r="F27" i="12"/>
  <c r="E27" i="12"/>
  <c r="D27" i="12"/>
  <c r="C27" i="12"/>
  <c r="F26" i="12"/>
  <c r="C26" i="12"/>
  <c r="F25" i="12"/>
  <c r="E25" i="12"/>
  <c r="D25" i="12"/>
  <c r="C25" i="12"/>
  <c r="C24" i="12"/>
  <c r="F23" i="12"/>
  <c r="E23" i="12"/>
  <c r="D23" i="12"/>
  <c r="C23" i="12"/>
  <c r="C22" i="12"/>
  <c r="F21" i="12"/>
  <c r="E21" i="12"/>
  <c r="D21" i="12"/>
  <c r="C21" i="12"/>
  <c r="C20" i="12"/>
  <c r="F19" i="12"/>
  <c r="E19" i="12"/>
  <c r="D19" i="12"/>
  <c r="C19" i="12"/>
  <c r="C18" i="12"/>
  <c r="F17" i="12"/>
  <c r="E17" i="12"/>
  <c r="D17" i="12"/>
  <c r="C17" i="12"/>
  <c r="C16" i="12"/>
  <c r="F15" i="12"/>
  <c r="E15" i="12"/>
  <c r="D15" i="12"/>
  <c r="C15" i="12"/>
  <c r="C14" i="12"/>
  <c r="F13" i="12"/>
  <c r="E13" i="12"/>
  <c r="D13" i="12"/>
  <c r="C13" i="12"/>
  <c r="E12" i="12"/>
  <c r="C12" i="12"/>
  <c r="F11" i="12"/>
  <c r="E11" i="12"/>
  <c r="D11" i="12"/>
  <c r="C11" i="12"/>
  <c r="C10" i="12"/>
  <c r="F9" i="12"/>
  <c r="E9" i="12"/>
  <c r="D9" i="12"/>
  <c r="C9" i="12"/>
  <c r="C8" i="12"/>
  <c r="F7" i="12"/>
  <c r="E7" i="12"/>
  <c r="D7" i="12"/>
  <c r="C7" i="12"/>
  <c r="F5" i="12"/>
  <c r="E5" i="12"/>
  <c r="D5" i="12"/>
  <c r="C5" i="12"/>
  <c r="J6" i="1"/>
  <c r="J8" i="1"/>
  <c r="E9" i="1"/>
  <c r="E7" i="1"/>
  <c r="E5" i="1"/>
  <c r="D9" i="1"/>
  <c r="D7" i="1"/>
  <c r="D5" i="1"/>
  <c r="C9" i="1"/>
  <c r="C7" i="1"/>
  <c r="C5" i="1"/>
  <c r="B9" i="1"/>
  <c r="B7" i="1"/>
  <c r="B5" i="1"/>
  <c r="F6" i="12"/>
  <c r="C6" i="12"/>
  <c r="E4" i="12"/>
  <c r="C4" i="12"/>
  <c r="G2" i="11"/>
  <c r="F4" i="12" s="1"/>
  <c r="G3" i="11"/>
  <c r="G4" i="11"/>
  <c r="F8" i="12" s="1"/>
  <c r="G5" i="11"/>
  <c r="F10" i="12" s="1"/>
  <c r="G6" i="11"/>
  <c r="F18" i="12" s="1"/>
  <c r="G7" i="11"/>
  <c r="F16" i="12" s="1"/>
  <c r="G8" i="11"/>
  <c r="F20" i="12" s="1"/>
  <c r="G9" i="11"/>
  <c r="F22" i="12" s="1"/>
  <c r="G10" i="11"/>
  <c r="F32" i="12" s="1"/>
  <c r="G11" i="11"/>
  <c r="G12" i="11"/>
  <c r="F30" i="12" s="1"/>
  <c r="G13" i="11"/>
  <c r="F36" i="12" s="1"/>
  <c r="G14" i="11"/>
  <c r="F14" i="12" s="1"/>
  <c r="G15" i="11"/>
  <c r="F12" i="12" s="1"/>
  <c r="G16" i="11"/>
  <c r="F24" i="12" s="1"/>
  <c r="G17" i="11"/>
  <c r="G18" i="11"/>
  <c r="G19" i="11"/>
  <c r="F38" i="12" s="1"/>
  <c r="G20" i="11"/>
  <c r="F40" i="12" s="1"/>
  <c r="G21" i="11"/>
  <c r="F42" i="12" s="1"/>
  <c r="G22" i="11"/>
  <c r="F44" i="12" s="1"/>
  <c r="G23" i="11"/>
  <c r="F46" i="12" s="1"/>
  <c r="G24" i="11"/>
  <c r="F50" i="12" s="1"/>
  <c r="G25" i="11"/>
  <c r="F52" i="12" s="1"/>
  <c r="G26" i="11"/>
  <c r="F48" i="12" s="1"/>
  <c r="G27" i="11"/>
  <c r="F54" i="12" s="1"/>
  <c r="G28" i="11"/>
  <c r="F56" i="12" s="1"/>
  <c r="G29" i="11"/>
  <c r="F68" i="12" s="1"/>
  <c r="G30" i="11"/>
  <c r="F58" i="12" s="1"/>
  <c r="G31" i="11"/>
  <c r="F66" i="12" s="1"/>
  <c r="G32" i="11"/>
  <c r="F62" i="12" s="1"/>
  <c r="G33" i="11"/>
  <c r="F64" i="12" s="1"/>
  <c r="G34" i="11"/>
  <c r="F60" i="12" s="1"/>
  <c r="G35" i="11"/>
  <c r="F70" i="12" s="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1" i="11"/>
  <c r="G2" i="9"/>
  <c r="G3" i="9"/>
  <c r="E6" i="12" s="1"/>
  <c r="G4" i="9"/>
  <c r="E8" i="12" s="1"/>
  <c r="G5" i="9"/>
  <c r="E10" i="12" s="1"/>
  <c r="G6" i="9"/>
  <c r="E18" i="12" s="1"/>
  <c r="G7" i="9"/>
  <c r="E16" i="12" s="1"/>
  <c r="G8" i="9"/>
  <c r="E20" i="12" s="1"/>
  <c r="G9" i="9"/>
  <c r="E22" i="12" s="1"/>
  <c r="G10" i="9"/>
  <c r="G11" i="9"/>
  <c r="E34" i="12" s="1"/>
  <c r="G12" i="9"/>
  <c r="E30" i="12" s="1"/>
  <c r="G13" i="9"/>
  <c r="E36" i="12" s="1"/>
  <c r="G14" i="9"/>
  <c r="E14" i="12" s="1"/>
  <c r="G15" i="9"/>
  <c r="G16" i="9"/>
  <c r="E24" i="12" s="1"/>
  <c r="G17" i="9"/>
  <c r="E26" i="12" s="1"/>
  <c r="G18" i="9"/>
  <c r="G19" i="9"/>
  <c r="E38" i="12" s="1"/>
  <c r="G20" i="9"/>
  <c r="E40" i="12" s="1"/>
  <c r="G21" i="9"/>
  <c r="E42" i="12" s="1"/>
  <c r="G22" i="9"/>
  <c r="E44" i="12" s="1"/>
  <c r="G23" i="9"/>
  <c r="E46" i="12" s="1"/>
  <c r="G24" i="9"/>
  <c r="E50" i="12" s="1"/>
  <c r="G25" i="9"/>
  <c r="E52" i="12" s="1"/>
  <c r="G26" i="9"/>
  <c r="E48" i="12" s="1"/>
  <c r="G27" i="9"/>
  <c r="E54" i="12" s="1"/>
  <c r="G28" i="9"/>
  <c r="E56" i="12" s="1"/>
  <c r="G29" i="9"/>
  <c r="E68" i="12" s="1"/>
  <c r="G30" i="9"/>
  <c r="E58" i="12" s="1"/>
  <c r="G31" i="9"/>
  <c r="E66" i="12" s="1"/>
  <c r="G32" i="9"/>
  <c r="E62" i="12" s="1"/>
  <c r="G33" i="9"/>
  <c r="E64" i="12" s="1"/>
  <c r="G34" i="9"/>
  <c r="E60" i="12" s="1"/>
  <c r="G1" i="9"/>
  <c r="J4" i="1"/>
  <c r="T4" i="42"/>
  <c r="P4" i="16"/>
  <c r="D6" i="17" s="1"/>
  <c r="Q4" i="16"/>
  <c r="R4" i="16"/>
  <c r="S4" i="16"/>
  <c r="E6" i="17" s="1"/>
  <c r="Q5" i="16"/>
  <c r="F8" i="17" s="1"/>
  <c r="R5" i="16"/>
  <c r="C8" i="17" s="1"/>
  <c r="S5" i="16"/>
  <c r="E8" i="17" s="1"/>
  <c r="P6" i="16"/>
  <c r="Q6" i="16"/>
  <c r="R6" i="16"/>
  <c r="S6" i="16"/>
  <c r="P7" i="16"/>
  <c r="Q7" i="16"/>
  <c r="R7" i="16"/>
  <c r="S7" i="16"/>
  <c r="E10" i="17" s="1"/>
  <c r="P8" i="16"/>
  <c r="D30" i="17" s="1"/>
  <c r="Q8" i="16"/>
  <c r="F30" i="17" s="1"/>
  <c r="R8" i="16"/>
  <c r="S8" i="16"/>
  <c r="P9" i="16"/>
  <c r="D32" i="17" s="1"/>
  <c r="Q9" i="16"/>
  <c r="F32" i="17" s="1"/>
  <c r="R9" i="16"/>
  <c r="C32" i="17" s="1"/>
  <c r="S9" i="16"/>
  <c r="E32" i="17" s="1"/>
  <c r="P10" i="16"/>
  <c r="Q10" i="16"/>
  <c r="R10" i="16"/>
  <c r="S10" i="16"/>
  <c r="P11" i="16"/>
  <c r="Q11" i="16"/>
  <c r="R11" i="16"/>
  <c r="S11" i="16"/>
  <c r="E44" i="17" s="1"/>
  <c r="P12" i="16"/>
  <c r="D40" i="17" s="1"/>
  <c r="Q12" i="16"/>
  <c r="F40" i="17" s="1"/>
  <c r="R12" i="16"/>
  <c r="S12" i="16"/>
  <c r="P13" i="16"/>
  <c r="D46" i="17" s="1"/>
  <c r="Q13" i="16"/>
  <c r="F46" i="17" s="1"/>
  <c r="R13" i="16"/>
  <c r="C46" i="17" s="1"/>
  <c r="S13" i="16"/>
  <c r="E46" i="17" s="1"/>
  <c r="P14" i="16"/>
  <c r="Q14" i="16"/>
  <c r="R14" i="16"/>
  <c r="S14" i="16"/>
  <c r="P15" i="16"/>
  <c r="Q15" i="16"/>
  <c r="R15" i="16"/>
  <c r="S15" i="16"/>
  <c r="E26" i="17" s="1"/>
  <c r="P16" i="16"/>
  <c r="D34" i="17" s="1"/>
  <c r="Q16" i="16"/>
  <c r="F34" i="17" s="1"/>
  <c r="R16" i="16"/>
  <c r="S16" i="16"/>
  <c r="P17" i="16"/>
  <c r="D36" i="17" s="1"/>
  <c r="Q17" i="16"/>
  <c r="F36" i="17" s="1"/>
  <c r="R17" i="16"/>
  <c r="C36" i="17" s="1"/>
  <c r="S17" i="16"/>
  <c r="E36" i="17" s="1"/>
  <c r="P18" i="16"/>
  <c r="Q18" i="16"/>
  <c r="R18" i="16"/>
  <c r="S18" i="16"/>
  <c r="P19" i="16"/>
  <c r="Q19" i="16"/>
  <c r="R19" i="16"/>
  <c r="S19" i="16"/>
  <c r="E48" i="17" s="1"/>
  <c r="P20" i="16"/>
  <c r="D50" i="17" s="1"/>
  <c r="Q20" i="16"/>
  <c r="F50" i="17" s="1"/>
  <c r="R20" i="16"/>
  <c r="S20" i="16"/>
  <c r="P21" i="16"/>
  <c r="D52" i="17" s="1"/>
  <c r="Q21" i="16"/>
  <c r="F52" i="17" s="1"/>
  <c r="R21" i="16"/>
  <c r="C52" i="17" s="1"/>
  <c r="S21" i="16"/>
  <c r="E52" i="17" s="1"/>
  <c r="P22" i="16"/>
  <c r="Q22" i="16"/>
  <c r="R22" i="16"/>
  <c r="S22" i="16"/>
  <c r="P23" i="16"/>
  <c r="Q23" i="16"/>
  <c r="R23" i="16"/>
  <c r="S23" i="16"/>
  <c r="E56" i="17" s="1"/>
  <c r="P24" i="16"/>
  <c r="D60" i="17" s="1"/>
  <c r="Q24" i="16"/>
  <c r="F60" i="17" s="1"/>
  <c r="R24" i="16"/>
  <c r="S24" i="16"/>
  <c r="P25" i="16"/>
  <c r="D62" i="17" s="1"/>
  <c r="Q25" i="16"/>
  <c r="F62" i="17" s="1"/>
  <c r="R25" i="16"/>
  <c r="C62" i="17" s="1"/>
  <c r="S25" i="16"/>
  <c r="E62" i="17" s="1"/>
  <c r="P26" i="16"/>
  <c r="Q26" i="16"/>
  <c r="R26" i="16"/>
  <c r="S26" i="16"/>
  <c r="P27" i="16"/>
  <c r="Q27" i="16"/>
  <c r="R27" i="16"/>
  <c r="S27" i="16"/>
  <c r="E64" i="17" s="1"/>
  <c r="P28" i="16"/>
  <c r="D66" i="17" s="1"/>
  <c r="Q28" i="16"/>
  <c r="F66" i="17" s="1"/>
  <c r="R28" i="16"/>
  <c r="S28" i="16"/>
  <c r="P29" i="16"/>
  <c r="D78" i="17" s="1"/>
  <c r="Q29" i="16"/>
  <c r="F78" i="17" s="1"/>
  <c r="R29" i="16"/>
  <c r="C78" i="17" s="1"/>
  <c r="S29" i="16"/>
  <c r="P30" i="16"/>
  <c r="Q30" i="16"/>
  <c r="R30" i="16"/>
  <c r="S30" i="16"/>
  <c r="P31" i="16"/>
  <c r="Q31" i="16"/>
  <c r="R31" i="16"/>
  <c r="S31" i="16"/>
  <c r="E76" i="17" s="1"/>
  <c r="P32" i="16"/>
  <c r="D72" i="17" s="1"/>
  <c r="Q32" i="16"/>
  <c r="F72" i="17" s="1"/>
  <c r="R32" i="16"/>
  <c r="S32" i="16"/>
  <c r="P33" i="16"/>
  <c r="D74" i="17" s="1"/>
  <c r="Q33" i="16"/>
  <c r="F74" i="17" s="1"/>
  <c r="R33" i="16"/>
  <c r="C74" i="17" s="1"/>
  <c r="S33" i="16"/>
  <c r="E74" i="17" s="1"/>
  <c r="P34" i="16"/>
  <c r="Q34" i="16"/>
  <c r="R34" i="16"/>
  <c r="S34" i="16"/>
  <c r="P35" i="16"/>
  <c r="Q35" i="16"/>
  <c r="R35" i="16"/>
  <c r="S35" i="16"/>
  <c r="E80" i="17" s="1"/>
  <c r="P36" i="16"/>
  <c r="Q36" i="16"/>
  <c r="R36" i="16"/>
  <c r="S36" i="16"/>
  <c r="P37" i="16"/>
  <c r="Q37" i="16"/>
  <c r="R37" i="16"/>
  <c r="S37" i="16"/>
  <c r="P38" i="16"/>
  <c r="Q38" i="16"/>
  <c r="R38" i="16"/>
  <c r="S38" i="16"/>
  <c r="P39" i="16"/>
  <c r="Q39" i="16"/>
  <c r="R39" i="16"/>
  <c r="S39" i="16"/>
  <c r="P40" i="16"/>
  <c r="Q40" i="16"/>
  <c r="R40" i="16"/>
  <c r="S40" i="16"/>
  <c r="P41" i="16"/>
  <c r="Q41" i="16"/>
  <c r="R41" i="16"/>
  <c r="S41" i="16"/>
  <c r="P42" i="16"/>
  <c r="Q42" i="16"/>
  <c r="R42" i="16"/>
  <c r="S42" i="16"/>
  <c r="P43" i="16"/>
  <c r="Q43" i="16"/>
  <c r="R43" i="16"/>
  <c r="S43" i="16"/>
  <c r="P44" i="16"/>
  <c r="Q44" i="16"/>
  <c r="R44" i="16"/>
  <c r="S44" i="16"/>
  <c r="P45" i="16"/>
  <c r="Q45" i="16"/>
  <c r="R45" i="16"/>
  <c r="S45" i="16"/>
  <c r="P46" i="16"/>
  <c r="Q46" i="16"/>
  <c r="R46" i="16"/>
  <c r="S46" i="16"/>
  <c r="P47" i="16"/>
  <c r="Q47" i="16"/>
  <c r="R47" i="16"/>
  <c r="S47" i="16"/>
  <c r="P48" i="16"/>
  <c r="Q48" i="16"/>
  <c r="R48" i="16"/>
  <c r="S48" i="16"/>
  <c r="P49" i="16"/>
  <c r="Q49" i="16"/>
  <c r="R49" i="16"/>
  <c r="S49" i="16"/>
  <c r="P50" i="16"/>
  <c r="Q50" i="16"/>
  <c r="R50" i="16"/>
  <c r="S50" i="16"/>
  <c r="P51" i="16"/>
  <c r="Q51" i="16"/>
  <c r="R51" i="16"/>
  <c r="S51" i="16"/>
  <c r="P52" i="16"/>
  <c r="Q52" i="16"/>
  <c r="R52" i="16"/>
  <c r="S52" i="16"/>
  <c r="P53" i="16"/>
  <c r="Q53" i="16"/>
  <c r="R53" i="16"/>
  <c r="S53" i="16"/>
  <c r="P54" i="16"/>
  <c r="Q54" i="16"/>
  <c r="R54" i="16"/>
  <c r="S54" i="16"/>
  <c r="P55" i="16"/>
  <c r="Q55" i="16"/>
  <c r="R55" i="16"/>
  <c r="S55" i="16"/>
  <c r="P56" i="16"/>
  <c r="Q56" i="16"/>
  <c r="R56" i="16"/>
  <c r="S56" i="16"/>
  <c r="P57" i="16"/>
  <c r="Q57" i="16"/>
  <c r="R57" i="16"/>
  <c r="S57" i="16"/>
  <c r="P58" i="16"/>
  <c r="Q58" i="16"/>
  <c r="R58" i="16"/>
  <c r="S58" i="16"/>
  <c r="P59" i="16"/>
  <c r="Q59" i="16"/>
  <c r="R59" i="16"/>
  <c r="S59" i="16"/>
  <c r="P60" i="16"/>
  <c r="Q60" i="16"/>
  <c r="R60" i="16"/>
  <c r="S60" i="16"/>
  <c r="P61" i="16"/>
  <c r="Q61" i="16"/>
  <c r="R61" i="16"/>
  <c r="S61" i="16"/>
  <c r="P62" i="16"/>
  <c r="Q62" i="16"/>
  <c r="R62" i="16"/>
  <c r="S62" i="16"/>
  <c r="P63" i="16"/>
  <c r="Q63" i="16"/>
  <c r="R63" i="16"/>
  <c r="S63" i="16"/>
  <c r="P64" i="16"/>
  <c r="Q64" i="16"/>
  <c r="R64" i="16"/>
  <c r="S64" i="16"/>
  <c r="P65" i="16"/>
  <c r="Q65" i="16"/>
  <c r="R65" i="16"/>
  <c r="S65" i="16"/>
  <c r="P66" i="16"/>
  <c r="Q66" i="16"/>
  <c r="R66" i="16"/>
  <c r="S66" i="16"/>
  <c r="P67" i="16"/>
  <c r="Q67" i="16"/>
  <c r="R67" i="16"/>
  <c r="S67" i="16"/>
  <c r="P68" i="16"/>
  <c r="Q68" i="16"/>
  <c r="R68" i="16"/>
  <c r="S68" i="16"/>
  <c r="P69" i="16"/>
  <c r="Q69" i="16"/>
  <c r="R69" i="16"/>
  <c r="S69" i="16"/>
  <c r="P70" i="16"/>
  <c r="Q70" i="16"/>
  <c r="R70" i="16"/>
  <c r="S70" i="16"/>
  <c r="P71" i="16"/>
  <c r="Q71" i="16"/>
  <c r="R71" i="16"/>
  <c r="S71" i="16"/>
  <c r="P72" i="16"/>
  <c r="Q72" i="16"/>
  <c r="R72" i="16"/>
  <c r="S72" i="16"/>
  <c r="P73" i="16"/>
  <c r="Q73" i="16"/>
  <c r="R73" i="16"/>
  <c r="S73" i="16"/>
  <c r="P74" i="16"/>
  <c r="Q74" i="16"/>
  <c r="R74" i="16"/>
  <c r="S74" i="16"/>
  <c r="P75" i="16"/>
  <c r="Q75" i="16"/>
  <c r="R75" i="16"/>
  <c r="S75" i="16"/>
  <c r="P76" i="16"/>
  <c r="Q76" i="16"/>
  <c r="R76" i="16"/>
  <c r="S76" i="16"/>
  <c r="P77" i="16"/>
  <c r="D20" i="17" s="1"/>
  <c r="Q77" i="16"/>
  <c r="F20" i="17" s="1"/>
  <c r="R77" i="16"/>
  <c r="S77" i="16"/>
  <c r="P78" i="16"/>
  <c r="Q78" i="16"/>
  <c r="R78" i="16"/>
  <c r="S78" i="16"/>
  <c r="P79" i="16"/>
  <c r="Q79" i="16"/>
  <c r="R79" i="16"/>
  <c r="S79" i="16"/>
  <c r="D12" i="17"/>
  <c r="S3" i="16"/>
  <c r="R3" i="16"/>
  <c r="Q3" i="16"/>
  <c r="P3" i="16"/>
  <c r="D4" i="17" s="1"/>
  <c r="P31" i="28"/>
  <c r="J53" i="30" s="1"/>
  <c r="Q31" i="28"/>
  <c r="R31" i="28"/>
  <c r="S31" i="28"/>
  <c r="P32" i="28"/>
  <c r="J63" i="30" s="1"/>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P69" i="28"/>
  <c r="Q69" i="28"/>
  <c r="R69" i="28"/>
  <c r="S69" i="28"/>
  <c r="P31" i="27"/>
  <c r="Q31" i="27"/>
  <c r="R31" i="27"/>
  <c r="S31" i="27"/>
  <c r="P32" i="27"/>
  <c r="Q32" i="27"/>
  <c r="R32" i="27"/>
  <c r="S32" i="27"/>
  <c r="P33" i="27"/>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Q72" i="27"/>
  <c r="R72" i="27"/>
  <c r="S72" i="27"/>
  <c r="P73" i="27"/>
  <c r="Q73" i="27"/>
  <c r="R73" i="27"/>
  <c r="S73" i="27"/>
  <c r="P74" i="27"/>
  <c r="Q74" i="27"/>
  <c r="R74" i="27"/>
  <c r="S74" i="27"/>
  <c r="P31" i="26"/>
  <c r="E53" i="30" s="1"/>
  <c r="Q31" i="26"/>
  <c r="R31" i="26"/>
  <c r="S31" i="26"/>
  <c r="P32" i="26"/>
  <c r="E63" i="30" s="1"/>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Q71" i="26"/>
  <c r="R71" i="26"/>
  <c r="S71" i="26"/>
  <c r="P72" i="26"/>
  <c r="Q72" i="26"/>
  <c r="R72" i="26"/>
  <c r="S72" i="26"/>
  <c r="P73" i="26"/>
  <c r="Q73" i="26"/>
  <c r="R73" i="26"/>
  <c r="S73" i="26"/>
  <c r="P30" i="25"/>
  <c r="D57" i="30" s="1"/>
  <c r="Q30" i="25"/>
  <c r="R30" i="25"/>
  <c r="S30" i="25"/>
  <c r="P31" i="25"/>
  <c r="D53" i="30" s="1"/>
  <c r="Q31" i="25"/>
  <c r="R31" i="25"/>
  <c r="S31" i="25"/>
  <c r="P32" i="25"/>
  <c r="D63" i="30" s="1"/>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Q71" i="25"/>
  <c r="R71" i="25"/>
  <c r="S71" i="25"/>
  <c r="P72" i="25"/>
  <c r="Q72" i="25"/>
  <c r="R72" i="25"/>
  <c r="S72" i="25"/>
  <c r="P73" i="25"/>
  <c r="Q73" i="25"/>
  <c r="R73" i="25"/>
  <c r="S73" i="25"/>
  <c r="P31" i="24"/>
  <c r="C57" i="30" s="1"/>
  <c r="Q31" i="24"/>
  <c r="R31" i="24"/>
  <c r="S31" i="24"/>
  <c r="P32" i="24"/>
  <c r="C53" i="30" s="1"/>
  <c r="Q32" i="24"/>
  <c r="R32" i="24"/>
  <c r="S32" i="24"/>
  <c r="P33" i="24"/>
  <c r="C63" i="30" s="1"/>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Q72" i="24"/>
  <c r="R72" i="24"/>
  <c r="S72" i="24"/>
  <c r="P73" i="24"/>
  <c r="Q73" i="24"/>
  <c r="R73" i="24"/>
  <c r="S73" i="24"/>
  <c r="P74" i="24"/>
  <c r="Q74" i="24"/>
  <c r="R74" i="24"/>
  <c r="S74" i="24"/>
  <c r="P31" i="23"/>
  <c r="H63" i="30" s="1"/>
  <c r="Q31" i="23"/>
  <c r="R31" i="23"/>
  <c r="S31" i="23"/>
  <c r="P32" i="23"/>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P30" i="23"/>
  <c r="P30" i="22"/>
  <c r="G57" i="30" s="1"/>
  <c r="Q30" i="22"/>
  <c r="R30" i="22"/>
  <c r="S30" i="22"/>
  <c r="P31" i="22"/>
  <c r="G53" i="30" s="1"/>
  <c r="Q31" i="22"/>
  <c r="R31" i="22"/>
  <c r="S31" i="22"/>
  <c r="P32" i="22"/>
  <c r="G63" i="30" s="1"/>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Q67" i="22"/>
  <c r="R67" i="22"/>
  <c r="S67" i="22"/>
  <c r="P68" i="22"/>
  <c r="Q68" i="22"/>
  <c r="R68" i="22"/>
  <c r="S68" i="22"/>
  <c r="P69" i="22"/>
  <c r="Q69" i="22"/>
  <c r="R69" i="22"/>
  <c r="S69" i="22"/>
  <c r="P31" i="21"/>
  <c r="F57" i="30" s="1"/>
  <c r="Q31" i="21"/>
  <c r="R31" i="21"/>
  <c r="S31" i="21"/>
  <c r="P32" i="21"/>
  <c r="F53" i="30" s="1"/>
  <c r="Q32" i="21"/>
  <c r="R32" i="21"/>
  <c r="S32" i="21"/>
  <c r="P33" i="21"/>
  <c r="F63" i="30" s="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Q72" i="21"/>
  <c r="R72" i="21"/>
  <c r="S72" i="21"/>
  <c r="P73" i="21"/>
  <c r="Q73" i="21"/>
  <c r="R73" i="21"/>
  <c r="S73" i="21"/>
  <c r="P74" i="21"/>
  <c r="Q74" i="21"/>
  <c r="R74" i="21"/>
  <c r="S74" i="21"/>
  <c r="P31" i="29"/>
  <c r="K53" i="30" s="1"/>
  <c r="Q31" i="29"/>
  <c r="R31" i="29"/>
  <c r="S31" i="29"/>
  <c r="P32" i="29"/>
  <c r="K63" i="30" s="1"/>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Q70" i="29"/>
  <c r="R70" i="29"/>
  <c r="S70" i="29"/>
  <c r="P71" i="29"/>
  <c r="Q71" i="29"/>
  <c r="R71" i="29"/>
  <c r="S71" i="29"/>
  <c r="K64" i="47"/>
  <c r="J64" i="47"/>
  <c r="I64" i="47"/>
  <c r="H64" i="47"/>
  <c r="G64" i="47"/>
  <c r="F64" i="47"/>
  <c r="E64" i="47"/>
  <c r="D64" i="47"/>
  <c r="C64" i="47"/>
  <c r="H62" i="47"/>
  <c r="G62" i="47"/>
  <c r="F62" i="47"/>
  <c r="H60" i="47"/>
  <c r="G60" i="47"/>
  <c r="F60" i="47"/>
  <c r="H58" i="47"/>
  <c r="G58" i="47"/>
  <c r="F58" i="47"/>
  <c r="H56" i="47"/>
  <c r="G56" i="47"/>
  <c r="F56" i="47"/>
  <c r="H54" i="47"/>
  <c r="G54" i="47"/>
  <c r="F54" i="47"/>
  <c r="H52" i="47"/>
  <c r="G52" i="47"/>
  <c r="F52" i="47"/>
  <c r="H50" i="47"/>
  <c r="G50" i="47"/>
  <c r="F50" i="47"/>
  <c r="H48" i="47"/>
  <c r="G48" i="47"/>
  <c r="F48" i="47"/>
  <c r="H46" i="47"/>
  <c r="G46" i="47"/>
  <c r="F46" i="47"/>
  <c r="H44" i="47"/>
  <c r="G44" i="47"/>
  <c r="F44" i="47"/>
  <c r="H42" i="47"/>
  <c r="G42" i="47"/>
  <c r="F42" i="47"/>
  <c r="H40" i="47"/>
  <c r="G40" i="47"/>
  <c r="F40" i="47"/>
  <c r="H38" i="47"/>
  <c r="G38" i="47"/>
  <c r="F38" i="47"/>
  <c r="H36" i="47"/>
  <c r="G36" i="47"/>
  <c r="F36" i="47"/>
  <c r="H34" i="47"/>
  <c r="G34" i="47"/>
  <c r="F34" i="47"/>
  <c r="H32" i="47"/>
  <c r="G32" i="47"/>
  <c r="F32" i="47"/>
  <c r="H30" i="47"/>
  <c r="G30" i="47"/>
  <c r="F30" i="47"/>
  <c r="H28" i="47"/>
  <c r="G28" i="47"/>
  <c r="F28" i="47"/>
  <c r="H26" i="47"/>
  <c r="G26" i="47"/>
  <c r="F26" i="47"/>
  <c r="H24" i="47"/>
  <c r="G24" i="47"/>
  <c r="F24" i="47"/>
  <c r="H22" i="47"/>
  <c r="G22" i="47"/>
  <c r="F22" i="47"/>
  <c r="H20" i="47"/>
  <c r="G20" i="47"/>
  <c r="F20" i="47"/>
  <c r="H18" i="47"/>
  <c r="G18" i="47"/>
  <c r="F18" i="47"/>
  <c r="H16" i="47"/>
  <c r="G16" i="47"/>
  <c r="F16" i="47"/>
  <c r="H14" i="47"/>
  <c r="G14" i="47"/>
  <c r="F14" i="47"/>
  <c r="H12" i="47"/>
  <c r="G12" i="47"/>
  <c r="F12" i="47"/>
  <c r="H10" i="47"/>
  <c r="G10" i="47"/>
  <c r="F10" i="47"/>
  <c r="H8" i="47"/>
  <c r="G8" i="47"/>
  <c r="F8" i="47"/>
  <c r="H6" i="47"/>
  <c r="G6" i="47"/>
  <c r="F6" i="47"/>
  <c r="F4" i="47"/>
  <c r="G4" i="47"/>
  <c r="H4" i="47"/>
  <c r="K62" i="47"/>
  <c r="J62" i="47"/>
  <c r="I62" i="47"/>
  <c r="K60" i="47"/>
  <c r="J60" i="47"/>
  <c r="I60" i="47"/>
  <c r="K58" i="47"/>
  <c r="J58" i="47"/>
  <c r="I58" i="47"/>
  <c r="K56" i="47"/>
  <c r="J56" i="47"/>
  <c r="I56" i="47"/>
  <c r="K54" i="47"/>
  <c r="J54" i="47"/>
  <c r="I54" i="47"/>
  <c r="K52" i="47"/>
  <c r="J52" i="47"/>
  <c r="I52" i="47"/>
  <c r="K50" i="47"/>
  <c r="J50" i="47"/>
  <c r="I50" i="47"/>
  <c r="K48" i="47"/>
  <c r="J48" i="47"/>
  <c r="I48" i="47"/>
  <c r="K46" i="47"/>
  <c r="J46" i="47"/>
  <c r="I46" i="47"/>
  <c r="K44" i="47"/>
  <c r="J44" i="47"/>
  <c r="I44" i="47"/>
  <c r="K42" i="47"/>
  <c r="J42" i="47"/>
  <c r="I42" i="47"/>
  <c r="K40" i="47"/>
  <c r="J40" i="47"/>
  <c r="I40" i="47"/>
  <c r="K38" i="47"/>
  <c r="J38" i="47"/>
  <c r="I38" i="47"/>
  <c r="K36" i="47"/>
  <c r="J36" i="47"/>
  <c r="I36" i="47"/>
  <c r="K34" i="47"/>
  <c r="J34" i="47"/>
  <c r="I34" i="47"/>
  <c r="K32" i="47"/>
  <c r="J32" i="47"/>
  <c r="I32" i="47"/>
  <c r="K30" i="47"/>
  <c r="J30" i="47"/>
  <c r="I30" i="47"/>
  <c r="K28" i="47"/>
  <c r="J28" i="47"/>
  <c r="I28" i="47"/>
  <c r="K26" i="47"/>
  <c r="J26" i="47"/>
  <c r="I26" i="47"/>
  <c r="K24" i="47"/>
  <c r="J24" i="47"/>
  <c r="I24" i="47"/>
  <c r="K22" i="47"/>
  <c r="J22" i="47"/>
  <c r="I22" i="47"/>
  <c r="K20" i="47"/>
  <c r="J20" i="47"/>
  <c r="I20" i="47"/>
  <c r="K18" i="47"/>
  <c r="J18" i="47"/>
  <c r="I18" i="47"/>
  <c r="K16" i="47"/>
  <c r="J16" i="47"/>
  <c r="I16" i="47"/>
  <c r="K14" i="47"/>
  <c r="J14" i="47"/>
  <c r="I14" i="47"/>
  <c r="K12" i="47"/>
  <c r="J12" i="47"/>
  <c r="I12" i="47"/>
  <c r="K10" i="47"/>
  <c r="J10" i="47"/>
  <c r="I10" i="47"/>
  <c r="K8" i="47"/>
  <c r="J8" i="47"/>
  <c r="I8" i="47"/>
  <c r="K6" i="47"/>
  <c r="J6" i="47"/>
  <c r="I6" i="47"/>
  <c r="K4" i="47"/>
  <c r="J4" i="47"/>
  <c r="I4" i="47"/>
  <c r="E62" i="47"/>
  <c r="D62" i="47"/>
  <c r="C62" i="47"/>
  <c r="E60" i="47"/>
  <c r="D60" i="47"/>
  <c r="C60" i="47"/>
  <c r="E58" i="47"/>
  <c r="D58" i="47"/>
  <c r="C58" i="47"/>
  <c r="E56" i="47"/>
  <c r="D56" i="47"/>
  <c r="C56" i="47"/>
  <c r="C55" i="47"/>
  <c r="E54" i="47"/>
  <c r="D54" i="47"/>
  <c r="C54" i="47"/>
  <c r="E52" i="47"/>
  <c r="D52" i="47"/>
  <c r="C52" i="47"/>
  <c r="E50" i="47"/>
  <c r="D50" i="47"/>
  <c r="C50" i="47"/>
  <c r="E48" i="47"/>
  <c r="D48" i="47"/>
  <c r="C48" i="47"/>
  <c r="E46" i="47"/>
  <c r="D46" i="47"/>
  <c r="C46" i="47"/>
  <c r="E44" i="47"/>
  <c r="D44" i="47"/>
  <c r="C44" i="47"/>
  <c r="E42" i="47"/>
  <c r="D42" i="47"/>
  <c r="C42" i="47"/>
  <c r="E40" i="47"/>
  <c r="D40" i="47"/>
  <c r="C40" i="47"/>
  <c r="E38" i="47"/>
  <c r="D38" i="47"/>
  <c r="C38" i="47"/>
  <c r="E36" i="47"/>
  <c r="D36" i="47"/>
  <c r="C36" i="47"/>
  <c r="E34" i="47"/>
  <c r="D34" i="47"/>
  <c r="C34" i="47"/>
  <c r="E32" i="47"/>
  <c r="D32" i="47"/>
  <c r="C32" i="47"/>
  <c r="E30" i="47"/>
  <c r="D30" i="47"/>
  <c r="C30" i="47"/>
  <c r="E28" i="47"/>
  <c r="D28" i="47"/>
  <c r="C28" i="47"/>
  <c r="E26" i="47"/>
  <c r="D26" i="47"/>
  <c r="C26" i="47"/>
  <c r="E24" i="47"/>
  <c r="D24" i="47"/>
  <c r="C24" i="47"/>
  <c r="E22" i="47"/>
  <c r="D22" i="47"/>
  <c r="C22" i="47"/>
  <c r="E20" i="47"/>
  <c r="D20" i="47"/>
  <c r="C20" i="47"/>
  <c r="E18" i="47"/>
  <c r="D18" i="47"/>
  <c r="C18" i="47"/>
  <c r="E16" i="47"/>
  <c r="D16" i="47"/>
  <c r="C16" i="47"/>
  <c r="E14" i="47"/>
  <c r="D14" i="47"/>
  <c r="C14" i="47"/>
  <c r="E12" i="47"/>
  <c r="D12" i="47"/>
  <c r="C12" i="47"/>
  <c r="E10" i="47"/>
  <c r="D10" i="47"/>
  <c r="C10" i="47"/>
  <c r="E8" i="47"/>
  <c r="D8" i="47"/>
  <c r="C8" i="47"/>
  <c r="E6" i="47"/>
  <c r="D6" i="47"/>
  <c r="C6" i="47"/>
  <c r="E4" i="47"/>
  <c r="D4" i="47"/>
  <c r="C4" i="47"/>
  <c r="T3" i="44"/>
  <c r="T4" i="44"/>
  <c r="T5" i="44"/>
  <c r="F4" i="49" s="1"/>
  <c r="P5" i="49" s="1"/>
  <c r="T6" i="44"/>
  <c r="T7" i="44"/>
  <c r="C9" i="47" s="1"/>
  <c r="T8" i="44"/>
  <c r="C11" i="47" s="1"/>
  <c r="T9" i="44"/>
  <c r="C21" i="47" s="1"/>
  <c r="T10" i="44"/>
  <c r="C23" i="47" s="1"/>
  <c r="T11" i="44"/>
  <c r="C19" i="47" s="1"/>
  <c r="T12" i="44"/>
  <c r="C25" i="47" s="1"/>
  <c r="T13" i="44"/>
  <c r="C27" i="47" s="1"/>
  <c r="T14" i="44"/>
  <c r="T15" i="44"/>
  <c r="T16" i="44"/>
  <c r="C15" i="47" s="1"/>
  <c r="T17" i="44"/>
  <c r="T18" i="44"/>
  <c r="C13" i="47" s="1"/>
  <c r="T19" i="44"/>
  <c r="T20" i="44"/>
  <c r="T21" i="44"/>
  <c r="T22" i="44"/>
  <c r="C31" i="47" s="1"/>
  <c r="T23" i="44"/>
  <c r="T24" i="44"/>
  <c r="T25" i="44"/>
  <c r="T26" i="44"/>
  <c r="T27" i="44"/>
  <c r="C43" i="47" s="1"/>
  <c r="T28" i="44"/>
  <c r="T29" i="44"/>
  <c r="T30" i="44"/>
  <c r="T31" i="44"/>
  <c r="T32" i="44"/>
  <c r="T33" i="44"/>
  <c r="C57" i="47" s="1"/>
  <c r="T34" i="44"/>
  <c r="C53" i="47" s="1"/>
  <c r="T35" i="44"/>
  <c r="T36" i="44"/>
  <c r="T37" i="44"/>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C63" i="47" s="1"/>
  <c r="F72" i="46"/>
  <c r="E72" i="46"/>
  <c r="D72" i="46"/>
  <c r="C72" i="46"/>
  <c r="F68" i="46"/>
  <c r="E68" i="46"/>
  <c r="D68" i="46"/>
  <c r="C68" i="46"/>
  <c r="F66" i="46"/>
  <c r="F64" i="46"/>
  <c r="F62" i="46"/>
  <c r="F60" i="46"/>
  <c r="F58" i="46"/>
  <c r="F56" i="46"/>
  <c r="F54" i="46"/>
  <c r="F52" i="46"/>
  <c r="F50" i="46"/>
  <c r="F48" i="46"/>
  <c r="F46" i="46"/>
  <c r="F44" i="46"/>
  <c r="F42" i="46"/>
  <c r="F40" i="46"/>
  <c r="F38" i="46"/>
  <c r="F36" i="46"/>
  <c r="F34" i="46"/>
  <c r="F32" i="46"/>
  <c r="F30" i="46"/>
  <c r="F28" i="46"/>
  <c r="F26" i="46"/>
  <c r="F24" i="46"/>
  <c r="F22" i="46"/>
  <c r="F20" i="46"/>
  <c r="F18" i="46"/>
  <c r="F16" i="46"/>
  <c r="F14" i="46"/>
  <c r="F12" i="46"/>
  <c r="F10" i="46"/>
  <c r="F8" i="46"/>
  <c r="F6" i="46"/>
  <c r="F4" i="46"/>
  <c r="E64" i="46"/>
  <c r="E62" i="46"/>
  <c r="E60" i="46"/>
  <c r="E58" i="46"/>
  <c r="E56" i="46"/>
  <c r="E54" i="46"/>
  <c r="E52" i="46"/>
  <c r="E50" i="46"/>
  <c r="E48" i="46"/>
  <c r="E46" i="46"/>
  <c r="E44" i="46"/>
  <c r="E42" i="46"/>
  <c r="E40" i="46"/>
  <c r="E38" i="46"/>
  <c r="E36" i="46"/>
  <c r="E34" i="46"/>
  <c r="E32" i="46"/>
  <c r="E30" i="46"/>
  <c r="E28" i="46"/>
  <c r="E26" i="46"/>
  <c r="E24" i="46"/>
  <c r="E22" i="46"/>
  <c r="E20" i="46"/>
  <c r="E18" i="46"/>
  <c r="E16" i="46"/>
  <c r="E14" i="46"/>
  <c r="E12" i="46"/>
  <c r="E10" i="46"/>
  <c r="E8" i="46"/>
  <c r="E6" i="46"/>
  <c r="E4" i="46"/>
  <c r="D50" i="46"/>
  <c r="D48" i="46"/>
  <c r="D46" i="46"/>
  <c r="D44" i="46"/>
  <c r="D42" i="46"/>
  <c r="D40" i="46"/>
  <c r="D38" i="46"/>
  <c r="D36" i="46"/>
  <c r="D34" i="46"/>
  <c r="D32" i="46"/>
  <c r="D30" i="46"/>
  <c r="D28" i="46"/>
  <c r="D26" i="46"/>
  <c r="D24" i="46"/>
  <c r="D22" i="46"/>
  <c r="D20" i="46"/>
  <c r="D18" i="46"/>
  <c r="D16" i="46"/>
  <c r="D14" i="46"/>
  <c r="D12" i="46"/>
  <c r="D10" i="46"/>
  <c r="D8" i="46"/>
  <c r="D6" i="46"/>
  <c r="D4" i="46"/>
  <c r="C8" i="46"/>
  <c r="C6" i="46"/>
  <c r="C4"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U37" i="45"/>
  <c r="J61" i="47" s="1"/>
  <c r="T37" i="45"/>
  <c r="W36" i="45"/>
  <c r="V36" i="45"/>
  <c r="U36" i="45"/>
  <c r="T36" i="45"/>
  <c r="W35" i="45"/>
  <c r="V35" i="45"/>
  <c r="K55" i="47" s="1"/>
  <c r="U35" i="45"/>
  <c r="J55" i="47" s="1"/>
  <c r="T35" i="45"/>
  <c r="W34" i="45"/>
  <c r="V34" i="45"/>
  <c r="U34" i="45"/>
  <c r="T34" i="45"/>
  <c r="W33" i="45"/>
  <c r="V33" i="45"/>
  <c r="U33" i="45"/>
  <c r="J57" i="47" s="1"/>
  <c r="T33" i="45"/>
  <c r="W32" i="45"/>
  <c r="V32" i="45"/>
  <c r="U32" i="45"/>
  <c r="T32" i="45"/>
  <c r="W31" i="45"/>
  <c r="V31" i="45"/>
  <c r="K59" i="47" s="1"/>
  <c r="U31" i="45"/>
  <c r="J59" i="47" s="1"/>
  <c r="T31" i="45"/>
  <c r="W30" i="45"/>
  <c r="V30" i="45"/>
  <c r="K57" i="47" s="1"/>
  <c r="U30" i="45"/>
  <c r="T30" i="45"/>
  <c r="W29" i="45"/>
  <c r="V29" i="45"/>
  <c r="U29" i="45"/>
  <c r="J45" i="47" s="1"/>
  <c r="T29" i="45"/>
  <c r="W28" i="45"/>
  <c r="V28" i="45"/>
  <c r="U28" i="45"/>
  <c r="T28" i="45"/>
  <c r="W27" i="45"/>
  <c r="V27" i="45"/>
  <c r="K43" i="47" s="1"/>
  <c r="U27" i="45"/>
  <c r="J43" i="47" s="1"/>
  <c r="T27" i="45"/>
  <c r="W26" i="45"/>
  <c r="V26" i="45"/>
  <c r="U26" i="45"/>
  <c r="T26" i="45"/>
  <c r="W25" i="45"/>
  <c r="V25" i="45"/>
  <c r="U25" i="45"/>
  <c r="J37" i="47" s="1"/>
  <c r="T25" i="45"/>
  <c r="I37" i="47" s="1"/>
  <c r="W24" i="45"/>
  <c r="V24" i="45"/>
  <c r="U24" i="45"/>
  <c r="T24" i="45"/>
  <c r="W23" i="45"/>
  <c r="V23" i="45"/>
  <c r="K33" i="47" s="1"/>
  <c r="U23" i="45"/>
  <c r="J33" i="47" s="1"/>
  <c r="T23" i="45"/>
  <c r="W22" i="45"/>
  <c r="V22" i="45"/>
  <c r="U22" i="45"/>
  <c r="T22" i="45"/>
  <c r="W21" i="45"/>
  <c r="V21" i="45"/>
  <c r="U21" i="45"/>
  <c r="J29" i="47" s="1"/>
  <c r="T21" i="45"/>
  <c r="I29" i="47" s="1"/>
  <c r="W20" i="45"/>
  <c r="V20" i="45"/>
  <c r="U20" i="45"/>
  <c r="T20" i="45"/>
  <c r="W19" i="45"/>
  <c r="V19" i="45"/>
  <c r="K15" i="47" s="1"/>
  <c r="U19" i="45"/>
  <c r="J31" i="47" s="1"/>
  <c r="T19" i="45"/>
  <c r="I31" i="47" s="1"/>
  <c r="W18" i="45"/>
  <c r="V18" i="45"/>
  <c r="U18" i="45"/>
  <c r="T18" i="45"/>
  <c r="W17" i="45"/>
  <c r="V17" i="45"/>
  <c r="U17" i="45"/>
  <c r="T17" i="45"/>
  <c r="W16" i="45"/>
  <c r="V16" i="45"/>
  <c r="U16" i="45"/>
  <c r="J15" i="47" s="1"/>
  <c r="T16" i="45"/>
  <c r="I15" i="47" s="1"/>
  <c r="W15" i="45"/>
  <c r="V15" i="45"/>
  <c r="U15" i="45"/>
  <c r="T15" i="45"/>
  <c r="W14" i="45"/>
  <c r="V14" i="45"/>
  <c r="U14" i="45"/>
  <c r="T14" i="45"/>
  <c r="W13" i="45"/>
  <c r="V13" i="45"/>
  <c r="K27" i="47" s="1"/>
  <c r="U13" i="45"/>
  <c r="J27" i="47" s="1"/>
  <c r="T13" i="45"/>
  <c r="I27" i="47" s="1"/>
  <c r="W12" i="45"/>
  <c r="V12" i="45"/>
  <c r="K25" i="47" s="1"/>
  <c r="U12" i="45"/>
  <c r="J25" i="47" s="1"/>
  <c r="T12" i="45"/>
  <c r="I25" i="47" s="1"/>
  <c r="W11" i="45"/>
  <c r="V11" i="45"/>
  <c r="K19" i="47" s="1"/>
  <c r="U11" i="45"/>
  <c r="J19" i="47" s="1"/>
  <c r="T11" i="45"/>
  <c r="I19" i="47" s="1"/>
  <c r="W10" i="45"/>
  <c r="V10" i="45"/>
  <c r="K23" i="47" s="1"/>
  <c r="U10" i="45"/>
  <c r="J23" i="47" s="1"/>
  <c r="T10" i="45"/>
  <c r="I23" i="47" s="1"/>
  <c r="W9" i="45"/>
  <c r="V9" i="45"/>
  <c r="K21" i="47" s="1"/>
  <c r="U9" i="45"/>
  <c r="J21" i="47" s="1"/>
  <c r="T9" i="45"/>
  <c r="I21" i="47" s="1"/>
  <c r="W8" i="45"/>
  <c r="V8" i="45"/>
  <c r="K11" i="47" s="1"/>
  <c r="U8" i="45"/>
  <c r="J11" i="47" s="1"/>
  <c r="T8" i="45"/>
  <c r="I11" i="47" s="1"/>
  <c r="W7" i="45"/>
  <c r="V7" i="45"/>
  <c r="K9" i="47" s="1"/>
  <c r="U7" i="45"/>
  <c r="J9" i="47" s="1"/>
  <c r="T7" i="45"/>
  <c r="I9" i="47" s="1"/>
  <c r="W6" i="45"/>
  <c r="V6" i="45"/>
  <c r="U6" i="45"/>
  <c r="T6" i="45"/>
  <c r="W5" i="45"/>
  <c r="V5" i="45"/>
  <c r="U5" i="45"/>
  <c r="T5" i="45"/>
  <c r="W4" i="45"/>
  <c r="V4" i="45"/>
  <c r="U4" i="45"/>
  <c r="T4" i="45"/>
  <c r="W3" i="45"/>
  <c r="V3" i="45"/>
  <c r="U3" i="45"/>
  <c r="T3" i="45"/>
  <c r="W2" i="45"/>
  <c r="V2" i="45"/>
  <c r="K63" i="47" s="1"/>
  <c r="U2" i="45"/>
  <c r="J63" i="47" s="1"/>
  <c r="T2" i="45"/>
  <c r="I63" i="47" s="1"/>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U37" i="44"/>
  <c r="W36" i="44"/>
  <c r="V36" i="44"/>
  <c r="U36" i="44"/>
  <c r="W35" i="44"/>
  <c r="V35" i="44"/>
  <c r="U35" i="44"/>
  <c r="D55" i="47" s="1"/>
  <c r="W34" i="44"/>
  <c r="V34" i="44"/>
  <c r="U34" i="44"/>
  <c r="W33" i="44"/>
  <c r="V33" i="44"/>
  <c r="E57" i="47" s="1"/>
  <c r="U33" i="44"/>
  <c r="W32" i="44"/>
  <c r="V32" i="44"/>
  <c r="U32" i="44"/>
  <c r="W31" i="44"/>
  <c r="V31" i="44"/>
  <c r="E59" i="47" s="1"/>
  <c r="U31" i="44"/>
  <c r="W30" i="44"/>
  <c r="V30" i="44"/>
  <c r="U30" i="44"/>
  <c r="W29" i="44"/>
  <c r="V29" i="44"/>
  <c r="E45" i="47" s="1"/>
  <c r="U29" i="44"/>
  <c r="W28" i="44"/>
  <c r="V28" i="44"/>
  <c r="U28" i="44"/>
  <c r="D39" i="47" s="1"/>
  <c r="W27" i="44"/>
  <c r="V27" i="44"/>
  <c r="U27" i="44"/>
  <c r="W26" i="44"/>
  <c r="V26" i="44"/>
  <c r="U26" i="44"/>
  <c r="D41" i="47" s="1"/>
  <c r="W25" i="44"/>
  <c r="V25" i="44"/>
  <c r="U25" i="44"/>
  <c r="W24" i="44"/>
  <c r="V24" i="44"/>
  <c r="E35" i="47" s="1"/>
  <c r="U24" i="44"/>
  <c r="D35" i="47" s="1"/>
  <c r="W23" i="44"/>
  <c r="V23" i="44"/>
  <c r="U23" i="44"/>
  <c r="W22" i="44"/>
  <c r="V22" i="44"/>
  <c r="U22" i="44"/>
  <c r="W21" i="44"/>
  <c r="V21" i="44"/>
  <c r="U21" i="44"/>
  <c r="W20" i="44"/>
  <c r="V20" i="44"/>
  <c r="U20" i="44"/>
  <c r="W19" i="44"/>
  <c r="V19" i="44"/>
  <c r="E15" i="47" s="1"/>
  <c r="U19" i="44"/>
  <c r="D15" i="47" s="1"/>
  <c r="W18" i="44"/>
  <c r="V18" i="44"/>
  <c r="U18" i="44"/>
  <c r="W17" i="44"/>
  <c r="V17" i="44"/>
  <c r="E17" i="47" s="1"/>
  <c r="U17" i="44"/>
  <c r="D17" i="47" s="1"/>
  <c r="W16" i="44"/>
  <c r="V16" i="44"/>
  <c r="U16" i="44"/>
  <c r="W15" i="44"/>
  <c r="V15" i="44"/>
  <c r="U15" i="44"/>
  <c r="W14" i="44"/>
  <c r="V14" i="44"/>
  <c r="U14" i="44"/>
  <c r="W13" i="44"/>
  <c r="V13" i="44"/>
  <c r="E27" i="47" s="1"/>
  <c r="U13" i="44"/>
  <c r="D27" i="47" s="1"/>
  <c r="W12" i="44"/>
  <c r="V12" i="44"/>
  <c r="E25" i="47" s="1"/>
  <c r="U12" i="44"/>
  <c r="D25" i="47" s="1"/>
  <c r="W11" i="44"/>
  <c r="V11" i="44"/>
  <c r="E19" i="47" s="1"/>
  <c r="U11" i="44"/>
  <c r="D19" i="47" s="1"/>
  <c r="W10" i="44"/>
  <c r="V10" i="44"/>
  <c r="E23" i="47" s="1"/>
  <c r="U10" i="44"/>
  <c r="D23" i="47" s="1"/>
  <c r="W9" i="44"/>
  <c r="V9" i="44"/>
  <c r="E21" i="47" s="1"/>
  <c r="U9" i="44"/>
  <c r="D21" i="47" s="1"/>
  <c r="W8" i="44"/>
  <c r="V8" i="44"/>
  <c r="E11" i="47" s="1"/>
  <c r="U8" i="44"/>
  <c r="D11" i="47" s="1"/>
  <c r="W7" i="44"/>
  <c r="V7" i="44"/>
  <c r="E9" i="47" s="1"/>
  <c r="U7" i="44"/>
  <c r="D9" i="47" s="1"/>
  <c r="W6" i="44"/>
  <c r="V6" i="44"/>
  <c r="U6" i="44"/>
  <c r="W5" i="44"/>
  <c r="V5" i="44"/>
  <c r="U5" i="44"/>
  <c r="W4" i="44"/>
  <c r="V4" i="44"/>
  <c r="U4" i="44"/>
  <c r="W3" i="44"/>
  <c r="V3" i="44"/>
  <c r="U3" i="44"/>
  <c r="W2" i="44"/>
  <c r="V2" i="44"/>
  <c r="E63" i="47" s="1"/>
  <c r="U2" i="44"/>
  <c r="D63" i="47" s="1"/>
  <c r="T2" i="43"/>
  <c r="F63" i="47" s="1"/>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U37" i="43"/>
  <c r="T37" i="43"/>
  <c r="W36" i="43"/>
  <c r="V36" i="43"/>
  <c r="U36" i="43"/>
  <c r="T36" i="43"/>
  <c r="W35" i="43"/>
  <c r="V35" i="43"/>
  <c r="U35" i="43"/>
  <c r="T35" i="43"/>
  <c r="W34" i="43"/>
  <c r="V34" i="43"/>
  <c r="U34" i="43"/>
  <c r="T34" i="43"/>
  <c r="W33" i="43"/>
  <c r="V33" i="43"/>
  <c r="U33" i="43"/>
  <c r="T33" i="43"/>
  <c r="W32" i="43"/>
  <c r="V32" i="43"/>
  <c r="U32" i="43"/>
  <c r="T32" i="43"/>
  <c r="F49" i="47" s="1"/>
  <c r="W31" i="43"/>
  <c r="V31" i="43"/>
  <c r="U31" i="43"/>
  <c r="T31" i="43"/>
  <c r="W30" i="43"/>
  <c r="V30" i="43"/>
  <c r="U30" i="43"/>
  <c r="T30" i="43"/>
  <c r="W29" i="43"/>
  <c r="V29" i="43"/>
  <c r="U29" i="43"/>
  <c r="T29" i="43"/>
  <c r="W28" i="43"/>
  <c r="V28" i="43"/>
  <c r="U28" i="43"/>
  <c r="T28" i="43"/>
  <c r="F39" i="47" s="1"/>
  <c r="W27" i="43"/>
  <c r="V27" i="43"/>
  <c r="U27" i="43"/>
  <c r="T27" i="43"/>
  <c r="W26" i="43"/>
  <c r="V26" i="43"/>
  <c r="U26" i="43"/>
  <c r="T26" i="43"/>
  <c r="F41" i="47" s="1"/>
  <c r="W25" i="43"/>
  <c r="V25" i="43"/>
  <c r="U25" i="43"/>
  <c r="T25" i="43"/>
  <c r="W24" i="43"/>
  <c r="V24" i="43"/>
  <c r="U24" i="43"/>
  <c r="T24" i="43"/>
  <c r="F35" i="47" s="1"/>
  <c r="W23" i="43"/>
  <c r="V23" i="43"/>
  <c r="U23" i="43"/>
  <c r="T23" i="43"/>
  <c r="W22" i="43"/>
  <c r="V22" i="43"/>
  <c r="U22" i="43"/>
  <c r="T22" i="43"/>
  <c r="F31" i="47" s="1"/>
  <c r="W21" i="43"/>
  <c r="V21" i="43"/>
  <c r="U21" i="43"/>
  <c r="T21" i="43"/>
  <c r="W20" i="43"/>
  <c r="V20" i="43"/>
  <c r="U20" i="43"/>
  <c r="T20" i="43"/>
  <c r="F17" i="47" s="1"/>
  <c r="W19" i="43"/>
  <c r="V19" i="43"/>
  <c r="H15" i="47" s="1"/>
  <c r="U19" i="43"/>
  <c r="T19" i="43"/>
  <c r="W18" i="43"/>
  <c r="V18" i="43"/>
  <c r="U18" i="43"/>
  <c r="T18" i="43"/>
  <c r="F13" i="47" s="1"/>
  <c r="W17" i="43"/>
  <c r="V17" i="43"/>
  <c r="U17" i="43"/>
  <c r="T17" i="43"/>
  <c r="W16" i="43"/>
  <c r="V16" i="43"/>
  <c r="U16" i="43"/>
  <c r="T16" i="43"/>
  <c r="W15" i="43"/>
  <c r="V15" i="43"/>
  <c r="U15" i="43"/>
  <c r="G13" i="47" s="1"/>
  <c r="T15" i="43"/>
  <c r="W14" i="43"/>
  <c r="V14" i="43"/>
  <c r="U14" i="43"/>
  <c r="T14" i="43"/>
  <c r="W13" i="43"/>
  <c r="V13" i="43"/>
  <c r="H27" i="47" s="1"/>
  <c r="U13" i="43"/>
  <c r="G27" i="47" s="1"/>
  <c r="T13" i="43"/>
  <c r="F27" i="47" s="1"/>
  <c r="W12" i="43"/>
  <c r="V12" i="43"/>
  <c r="H25" i="47" s="1"/>
  <c r="U12" i="43"/>
  <c r="G25" i="47" s="1"/>
  <c r="T12" i="43"/>
  <c r="F25" i="47" s="1"/>
  <c r="W11" i="43"/>
  <c r="V11" i="43"/>
  <c r="H19" i="47" s="1"/>
  <c r="U11" i="43"/>
  <c r="G19" i="47" s="1"/>
  <c r="T11" i="43"/>
  <c r="F19" i="47" s="1"/>
  <c r="W10" i="43"/>
  <c r="V10" i="43"/>
  <c r="H23" i="47" s="1"/>
  <c r="U10" i="43"/>
  <c r="G23" i="47" s="1"/>
  <c r="T10" i="43"/>
  <c r="F23" i="47" s="1"/>
  <c r="W9" i="43"/>
  <c r="V9" i="43"/>
  <c r="H21" i="47" s="1"/>
  <c r="U9" i="43"/>
  <c r="G21" i="47" s="1"/>
  <c r="T9" i="43"/>
  <c r="F21" i="47" s="1"/>
  <c r="W8" i="43"/>
  <c r="V8" i="43"/>
  <c r="H11" i="47" s="1"/>
  <c r="U8" i="43"/>
  <c r="G11" i="47" s="1"/>
  <c r="T8" i="43"/>
  <c r="F11" i="47" s="1"/>
  <c r="W7" i="43"/>
  <c r="V7" i="43"/>
  <c r="H9" i="47" s="1"/>
  <c r="U7" i="43"/>
  <c r="G9" i="47" s="1"/>
  <c r="T7" i="43"/>
  <c r="F9" i="47" s="1"/>
  <c r="W6" i="43"/>
  <c r="V6" i="43"/>
  <c r="U6" i="43"/>
  <c r="T6" i="43"/>
  <c r="W5" i="43"/>
  <c r="V5" i="43"/>
  <c r="F14" i="49" s="1"/>
  <c r="P15" i="49" s="1"/>
  <c r="U5" i="43"/>
  <c r="T5" i="43"/>
  <c r="W4" i="43"/>
  <c r="V4" i="43"/>
  <c r="U4" i="43"/>
  <c r="T4" i="43"/>
  <c r="W3" i="43"/>
  <c r="V3" i="43"/>
  <c r="D14" i="49" s="1"/>
  <c r="N15" i="49" s="1"/>
  <c r="U3" i="43"/>
  <c r="D12" i="49" s="1"/>
  <c r="N13" i="49" s="1"/>
  <c r="T3" i="43"/>
  <c r="D10" i="49" s="1"/>
  <c r="N11" i="49" s="1"/>
  <c r="W2" i="43"/>
  <c r="V2" i="43"/>
  <c r="H63" i="47" s="1"/>
  <c r="U2" i="43"/>
  <c r="G63" i="47" s="1"/>
  <c r="T3" i="42"/>
  <c r="F3" i="46" s="1"/>
  <c r="U3" i="42"/>
  <c r="E3" i="46" s="1"/>
  <c r="V3" i="42"/>
  <c r="D3" i="46" s="1"/>
  <c r="W3" i="42"/>
  <c r="C3" i="46" s="1"/>
  <c r="F5" i="46"/>
  <c r="U4" i="42"/>
  <c r="E5" i="46" s="1"/>
  <c r="V4" i="42"/>
  <c r="D5" i="46" s="1"/>
  <c r="W4" i="42"/>
  <c r="C5" i="46" s="1"/>
  <c r="T5" i="42"/>
  <c r="F7" i="46" s="1"/>
  <c r="U5" i="42"/>
  <c r="E7" i="46" s="1"/>
  <c r="V5" i="42"/>
  <c r="D7" i="46" s="1"/>
  <c r="W5" i="42"/>
  <c r="C7" i="46" s="1"/>
  <c r="T6" i="42"/>
  <c r="F9" i="46" s="1"/>
  <c r="U6" i="42"/>
  <c r="E9" i="46" s="1"/>
  <c r="V6" i="42"/>
  <c r="D9" i="46" s="1"/>
  <c r="W6" i="42"/>
  <c r="T7" i="42"/>
  <c r="F15" i="46" s="1"/>
  <c r="U7" i="42"/>
  <c r="E15" i="46" s="1"/>
  <c r="V7" i="42"/>
  <c r="D15" i="46" s="1"/>
  <c r="W7" i="42"/>
  <c r="T8" i="42"/>
  <c r="F13" i="46" s="1"/>
  <c r="U8" i="42"/>
  <c r="E13" i="46" s="1"/>
  <c r="V8" i="42"/>
  <c r="D13" i="46" s="1"/>
  <c r="W8" i="42"/>
  <c r="T9" i="42"/>
  <c r="U9" i="42"/>
  <c r="V9" i="42"/>
  <c r="W9" i="42"/>
  <c r="T10" i="42"/>
  <c r="U10" i="42"/>
  <c r="E19" i="46" s="1"/>
  <c r="V10" i="42"/>
  <c r="D19" i="46" s="1"/>
  <c r="W10" i="42"/>
  <c r="T11" i="42"/>
  <c r="F29" i="46" s="1"/>
  <c r="U11" i="42"/>
  <c r="E29" i="46" s="1"/>
  <c r="V11" i="42"/>
  <c r="D29" i="46" s="1"/>
  <c r="W11" i="42"/>
  <c r="T12" i="42"/>
  <c r="F31" i="46" s="1"/>
  <c r="U12" i="42"/>
  <c r="E31" i="46" s="1"/>
  <c r="V12" i="42"/>
  <c r="D31" i="46" s="1"/>
  <c r="W12" i="42"/>
  <c r="T13" i="42"/>
  <c r="U13" i="42"/>
  <c r="V13" i="42"/>
  <c r="W13" i="42"/>
  <c r="T14" i="42"/>
  <c r="U14" i="42"/>
  <c r="V14" i="42"/>
  <c r="W14" i="42"/>
  <c r="T15" i="42"/>
  <c r="U15" i="42"/>
  <c r="V15" i="42"/>
  <c r="W15" i="42"/>
  <c r="T16" i="42"/>
  <c r="U16" i="42"/>
  <c r="V16" i="42"/>
  <c r="W16" i="42"/>
  <c r="T17" i="42"/>
  <c r="U17" i="42"/>
  <c r="V17" i="42"/>
  <c r="W17" i="42"/>
  <c r="T18" i="42"/>
  <c r="U18" i="42"/>
  <c r="V18" i="42"/>
  <c r="W18" i="42"/>
  <c r="T19" i="42"/>
  <c r="U19" i="42"/>
  <c r="V19" i="42"/>
  <c r="W19" i="42"/>
  <c r="T20" i="42"/>
  <c r="U20" i="42"/>
  <c r="V20" i="42"/>
  <c r="W20" i="42"/>
  <c r="T21" i="42"/>
  <c r="U21" i="42"/>
  <c r="V21" i="42"/>
  <c r="W21" i="42"/>
  <c r="T22" i="42"/>
  <c r="U22" i="42"/>
  <c r="V22" i="42"/>
  <c r="W22" i="42"/>
  <c r="T23" i="42"/>
  <c r="U23" i="42"/>
  <c r="V23" i="42"/>
  <c r="W23" i="42"/>
  <c r="T24" i="42"/>
  <c r="U24" i="42"/>
  <c r="V24" i="42"/>
  <c r="D37" i="46" s="1"/>
  <c r="W24" i="42"/>
  <c r="T25" i="42"/>
  <c r="U25" i="42"/>
  <c r="V25" i="42"/>
  <c r="W25" i="42"/>
  <c r="T26" i="42"/>
  <c r="U26" i="42"/>
  <c r="V26" i="42"/>
  <c r="W26" i="42"/>
  <c r="T27" i="42"/>
  <c r="F43" i="46" s="1"/>
  <c r="U27" i="42"/>
  <c r="V27" i="42"/>
  <c r="W27" i="42"/>
  <c r="T28" i="42"/>
  <c r="U28" i="42"/>
  <c r="V28" i="42"/>
  <c r="D47" i="46" s="1"/>
  <c r="W28" i="42"/>
  <c r="T29" i="42"/>
  <c r="U29" i="42"/>
  <c r="V29" i="42"/>
  <c r="W29" i="42"/>
  <c r="T30" i="42"/>
  <c r="U30" i="42"/>
  <c r="V30" i="42"/>
  <c r="W30" i="42"/>
  <c r="T31" i="42"/>
  <c r="F51" i="46" s="1"/>
  <c r="U31" i="42"/>
  <c r="V31" i="42"/>
  <c r="W31" i="42"/>
  <c r="T32" i="42"/>
  <c r="U32" i="42"/>
  <c r="V32" i="42"/>
  <c r="W32" i="42"/>
  <c r="T33" i="42"/>
  <c r="U33" i="42"/>
  <c r="V33" i="42"/>
  <c r="W33" i="42"/>
  <c r="T34" i="42"/>
  <c r="U34" i="42"/>
  <c r="V34" i="42"/>
  <c r="W34" i="42"/>
  <c r="T35" i="42"/>
  <c r="F61" i="46" s="1"/>
  <c r="U35" i="42"/>
  <c r="V35" i="42"/>
  <c r="W35" i="42"/>
  <c r="T36" i="42"/>
  <c r="U36" i="42"/>
  <c r="V36" i="42"/>
  <c r="W36" i="42"/>
  <c r="T37" i="42"/>
  <c r="U37" i="42"/>
  <c r="V37" i="42"/>
  <c r="W37" i="42"/>
  <c r="T38" i="42"/>
  <c r="U38" i="42"/>
  <c r="V38" i="42"/>
  <c r="W38" i="42"/>
  <c r="T39" i="42"/>
  <c r="F65" i="46" s="1"/>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C67" i="46" s="1"/>
  <c r="V2" i="42"/>
  <c r="D67" i="46" s="1"/>
  <c r="U2" i="42"/>
  <c r="E67" i="46" s="1"/>
  <c r="T2" i="42"/>
  <c r="F67" i="46" s="1"/>
  <c r="C5" i="40"/>
  <c r="D5" i="40"/>
  <c r="E5" i="40"/>
  <c r="F5" i="40"/>
  <c r="G5" i="40"/>
  <c r="H5" i="40"/>
  <c r="I5" i="40"/>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C22"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E48" i="40"/>
  <c r="F48" i="40"/>
  <c r="G48" i="40"/>
  <c r="H48" i="40"/>
  <c r="I48" i="40"/>
  <c r="J48" i="40"/>
  <c r="K48" i="40"/>
  <c r="L48" i="40"/>
  <c r="C51" i="40"/>
  <c r="C53" i="40" s="1"/>
  <c r="E51" i="40"/>
  <c r="E53" i="40" s="1"/>
  <c r="G51" i="40"/>
  <c r="G53" i="40" s="1"/>
  <c r="I51" i="40"/>
  <c r="I53" i="40" s="1"/>
  <c r="K51" i="40"/>
  <c r="K53" i="40" s="1"/>
  <c r="F81" i="17"/>
  <c r="F80" i="17"/>
  <c r="F79" i="17"/>
  <c r="F77" i="17"/>
  <c r="F76" i="17"/>
  <c r="F75" i="17"/>
  <c r="F73" i="17"/>
  <c r="F71" i="17"/>
  <c r="F70" i="17"/>
  <c r="F69" i="17"/>
  <c r="F68" i="17"/>
  <c r="F67" i="17"/>
  <c r="F65" i="17"/>
  <c r="F64" i="17"/>
  <c r="F63" i="17"/>
  <c r="F61" i="17"/>
  <c r="F59" i="17"/>
  <c r="F58" i="17"/>
  <c r="F57" i="17"/>
  <c r="F56" i="17"/>
  <c r="F55" i="17"/>
  <c r="F54" i="17"/>
  <c r="F53" i="17"/>
  <c r="F51" i="17"/>
  <c r="F49" i="17"/>
  <c r="F48" i="17"/>
  <c r="F29" i="17"/>
  <c r="F28" i="17"/>
  <c r="F27" i="17"/>
  <c r="F26" i="17"/>
  <c r="F47" i="17"/>
  <c r="F45" i="17"/>
  <c r="F44" i="17"/>
  <c r="F43" i="17"/>
  <c r="F42" i="17"/>
  <c r="F41" i="17"/>
  <c r="F39" i="17"/>
  <c r="F38" i="17"/>
  <c r="F37" i="17"/>
  <c r="F35" i="17"/>
  <c r="F33" i="17"/>
  <c r="F31" i="17"/>
  <c r="F25" i="17"/>
  <c r="F24" i="17"/>
  <c r="F23" i="17"/>
  <c r="F22" i="17"/>
  <c r="F21" i="17"/>
  <c r="F19" i="17"/>
  <c r="F18" i="17"/>
  <c r="F17" i="17"/>
  <c r="F16" i="17"/>
  <c r="F15" i="17"/>
  <c r="F14" i="17"/>
  <c r="F13" i="17"/>
  <c r="F11" i="17"/>
  <c r="F10" i="17"/>
  <c r="F9" i="17"/>
  <c r="F7" i="17"/>
  <c r="F6" i="17"/>
  <c r="F5" i="17"/>
  <c r="F4" i="17"/>
  <c r="E81" i="17"/>
  <c r="E79" i="17"/>
  <c r="E78" i="17"/>
  <c r="E77" i="17"/>
  <c r="E75" i="17"/>
  <c r="E73" i="17"/>
  <c r="E72" i="17"/>
  <c r="E71" i="17"/>
  <c r="E70" i="17"/>
  <c r="E69" i="17"/>
  <c r="E68" i="17"/>
  <c r="E67" i="17"/>
  <c r="E66" i="17"/>
  <c r="E65" i="17"/>
  <c r="E63" i="17"/>
  <c r="E61" i="17"/>
  <c r="E60" i="17"/>
  <c r="E59" i="17"/>
  <c r="E58" i="17"/>
  <c r="E57" i="17"/>
  <c r="E55" i="17"/>
  <c r="E54" i="17"/>
  <c r="E53" i="17"/>
  <c r="E51" i="17"/>
  <c r="E50" i="17"/>
  <c r="E49" i="17"/>
  <c r="E29" i="17"/>
  <c r="E28" i="17"/>
  <c r="E27" i="17"/>
  <c r="E47" i="17"/>
  <c r="E45" i="17"/>
  <c r="E43" i="17"/>
  <c r="E42" i="17"/>
  <c r="E41" i="17"/>
  <c r="E40" i="17"/>
  <c r="E39" i="17"/>
  <c r="E38" i="17"/>
  <c r="E37" i="17"/>
  <c r="E35" i="17"/>
  <c r="E34" i="17"/>
  <c r="E33" i="17"/>
  <c r="E31" i="17"/>
  <c r="E30" i="17"/>
  <c r="E19" i="17"/>
  <c r="E18" i="17"/>
  <c r="E11" i="17"/>
  <c r="E9" i="17"/>
  <c r="E7" i="17"/>
  <c r="E5" i="17"/>
  <c r="E4" i="17"/>
  <c r="D81" i="17"/>
  <c r="D80" i="17"/>
  <c r="D79" i="17"/>
  <c r="D77" i="17"/>
  <c r="D76" i="17"/>
  <c r="D75" i="17"/>
  <c r="D73" i="17"/>
  <c r="D71" i="17"/>
  <c r="D70" i="17"/>
  <c r="D69" i="17"/>
  <c r="D68" i="17"/>
  <c r="D67" i="17"/>
  <c r="D65" i="17"/>
  <c r="D64" i="17"/>
  <c r="D63" i="17"/>
  <c r="D61" i="17"/>
  <c r="D59" i="17"/>
  <c r="D58" i="17"/>
  <c r="D57" i="17"/>
  <c r="D56" i="17"/>
  <c r="D55" i="17"/>
  <c r="D54" i="17"/>
  <c r="D53" i="17"/>
  <c r="D51" i="17"/>
  <c r="D49" i="17"/>
  <c r="D48" i="17"/>
  <c r="D29" i="17"/>
  <c r="D28" i="17"/>
  <c r="D27" i="17"/>
  <c r="D26" i="17"/>
  <c r="D47" i="17"/>
  <c r="D45" i="17"/>
  <c r="D44" i="17"/>
  <c r="D43" i="17"/>
  <c r="D42" i="17"/>
  <c r="D41" i="17"/>
  <c r="D39" i="17"/>
  <c r="D38" i="17"/>
  <c r="D37" i="17"/>
  <c r="D35" i="17"/>
  <c r="D33" i="17"/>
  <c r="D31" i="17"/>
  <c r="D25" i="17"/>
  <c r="D24" i="17"/>
  <c r="D23" i="17"/>
  <c r="D22" i="17"/>
  <c r="D21" i="17"/>
  <c r="D19" i="17"/>
  <c r="D18" i="17"/>
  <c r="D17" i="17"/>
  <c r="D16" i="17"/>
  <c r="D15" i="17"/>
  <c r="D14" i="17"/>
  <c r="D13" i="17"/>
  <c r="D11" i="17"/>
  <c r="D10" i="17"/>
  <c r="D9" i="17"/>
  <c r="D8" i="17"/>
  <c r="D7" i="17"/>
  <c r="D5" i="17"/>
  <c r="C29" i="17"/>
  <c r="C28" i="17"/>
  <c r="C81" i="17"/>
  <c r="C80" i="17"/>
  <c r="C79" i="17"/>
  <c r="C77" i="17"/>
  <c r="C76" i="17"/>
  <c r="C75" i="17"/>
  <c r="C73" i="17"/>
  <c r="C72" i="17"/>
  <c r="C71" i="17"/>
  <c r="C70" i="17"/>
  <c r="C69" i="17"/>
  <c r="C68" i="17"/>
  <c r="C67" i="17"/>
  <c r="C66" i="17"/>
  <c r="C65" i="17"/>
  <c r="C64" i="17"/>
  <c r="C63" i="17"/>
  <c r="C61" i="17"/>
  <c r="C60" i="17"/>
  <c r="C59" i="17"/>
  <c r="C58" i="17"/>
  <c r="C57" i="17"/>
  <c r="C56" i="17"/>
  <c r="C55" i="17"/>
  <c r="C54" i="17"/>
  <c r="C53" i="17"/>
  <c r="C51" i="17"/>
  <c r="C50" i="17"/>
  <c r="C49" i="17"/>
  <c r="C48" i="17"/>
  <c r="C27" i="17"/>
  <c r="C26" i="17"/>
  <c r="C47" i="17"/>
  <c r="C45" i="17"/>
  <c r="C44" i="17"/>
  <c r="C43" i="17"/>
  <c r="C42" i="17"/>
  <c r="C41" i="17"/>
  <c r="C40" i="17"/>
  <c r="C39" i="17"/>
  <c r="C38" i="17"/>
  <c r="C37" i="17"/>
  <c r="C35" i="17"/>
  <c r="C34" i="17"/>
  <c r="C33" i="17"/>
  <c r="C31" i="17"/>
  <c r="C30" i="17"/>
  <c r="C19" i="17"/>
  <c r="C18" i="17"/>
  <c r="C11" i="17"/>
  <c r="C10" i="17"/>
  <c r="C9" i="17"/>
  <c r="C7" i="17"/>
  <c r="C6" i="17"/>
  <c r="C5" i="17"/>
  <c r="C4" i="17"/>
  <c r="I17" i="47" l="1"/>
  <c r="I35" i="47"/>
  <c r="I39" i="47"/>
  <c r="I49" i="47"/>
  <c r="I51" i="47"/>
  <c r="D13" i="47"/>
  <c r="E33" i="47"/>
  <c r="D53" i="47"/>
  <c r="E13" i="47"/>
  <c r="D45" i="47"/>
  <c r="E53" i="47"/>
  <c r="C37" i="47"/>
  <c r="D47" i="47"/>
  <c r="E55" i="47"/>
  <c r="C35" i="47"/>
  <c r="C33" i="47"/>
  <c r="F47" i="47"/>
  <c r="G31" i="47"/>
  <c r="G41" i="47"/>
  <c r="G47" i="47"/>
  <c r="G53" i="47"/>
  <c r="F51" i="47"/>
  <c r="G17" i="47"/>
  <c r="G35" i="47"/>
  <c r="G39" i="47"/>
  <c r="G49" i="47"/>
  <c r="G51" i="47"/>
  <c r="H17" i="47"/>
  <c r="H35" i="47"/>
  <c r="H39" i="47"/>
  <c r="H49" i="47"/>
  <c r="H51" i="47"/>
  <c r="E61" i="46"/>
  <c r="E51" i="46"/>
  <c r="E43" i="46"/>
  <c r="E35" i="46"/>
  <c r="E11" i="46"/>
  <c r="F57" i="46"/>
  <c r="F53" i="46"/>
  <c r="D43" i="46"/>
  <c r="D35" i="46"/>
  <c r="D11" i="46"/>
  <c r="F35" i="46"/>
  <c r="I3" i="47"/>
  <c r="D16" i="49"/>
  <c r="N17" i="49" s="1"/>
  <c r="K3" i="47"/>
  <c r="D20" i="49"/>
  <c r="N21" i="49" s="1"/>
  <c r="J5" i="47"/>
  <c r="E18" i="49"/>
  <c r="O19" i="49" s="1"/>
  <c r="K5" i="47"/>
  <c r="E20" i="49"/>
  <c r="O21" i="49" s="1"/>
  <c r="K17" i="47"/>
  <c r="K35" i="47"/>
  <c r="K39" i="47"/>
  <c r="K49" i="47"/>
  <c r="I5" i="47"/>
  <c r="E16" i="49"/>
  <c r="O17" i="49" s="1"/>
  <c r="I7" i="47"/>
  <c r="F16" i="49"/>
  <c r="P17" i="49" s="1"/>
  <c r="I45" i="47"/>
  <c r="I57" i="47"/>
  <c r="I61" i="47"/>
  <c r="J7" i="47"/>
  <c r="F18" i="49"/>
  <c r="P19" i="49" s="1"/>
  <c r="K7" i="47"/>
  <c r="F20" i="49"/>
  <c r="P21" i="49" s="1"/>
  <c r="J3" i="47"/>
  <c r="D18" i="49"/>
  <c r="N19" i="49" s="1"/>
  <c r="J47" i="47"/>
  <c r="F11" i="46"/>
  <c r="D33" i="46"/>
  <c r="D49" i="46"/>
  <c r="F33" i="46"/>
  <c r="F19" i="46"/>
  <c r="E33" i="46"/>
  <c r="D23" i="46"/>
  <c r="E27" i="46"/>
  <c r="E17" i="46"/>
  <c r="D27" i="46"/>
  <c r="F27" i="46"/>
  <c r="F17" i="46"/>
  <c r="D39" i="46"/>
  <c r="D17" i="46"/>
  <c r="D21" i="46"/>
  <c r="E55" i="46"/>
  <c r="E45" i="46"/>
  <c r="E41" i="46"/>
  <c r="E25" i="46"/>
  <c r="F47" i="46"/>
  <c r="F37" i="46"/>
  <c r="F21" i="46"/>
  <c r="C45" i="47"/>
  <c r="D3" i="47"/>
  <c r="D6" i="49"/>
  <c r="N7" i="49" s="1"/>
  <c r="C7" i="47"/>
  <c r="E3" i="47"/>
  <c r="D8" i="49"/>
  <c r="N9" i="49" s="1"/>
  <c r="D5" i="47"/>
  <c r="E6" i="49"/>
  <c r="O7" i="49" s="1"/>
  <c r="E37" i="47"/>
  <c r="D51" i="47"/>
  <c r="E5" i="47"/>
  <c r="E8" i="49"/>
  <c r="O9" i="49" s="1"/>
  <c r="D7" i="47"/>
  <c r="F6" i="49"/>
  <c r="P7" i="49" s="1"/>
  <c r="E7" i="47"/>
  <c r="F8" i="49"/>
  <c r="P9" i="49" s="1"/>
  <c r="C61" i="47"/>
  <c r="C29" i="47"/>
  <c r="C51" i="47"/>
  <c r="C17" i="47"/>
  <c r="C5" i="47"/>
  <c r="E4" i="49"/>
  <c r="O5" i="49" s="1"/>
  <c r="C3" i="47"/>
  <c r="D4" i="49"/>
  <c r="N5" i="49" s="1"/>
  <c r="H13" i="47"/>
  <c r="H31" i="47"/>
  <c r="H41" i="47"/>
  <c r="H47" i="47"/>
  <c r="H53" i="47"/>
  <c r="G5" i="47"/>
  <c r="E12" i="49"/>
  <c r="O13" i="49" s="1"/>
  <c r="F5" i="47"/>
  <c r="E10" i="49"/>
  <c r="O11" i="49" s="1"/>
  <c r="H5" i="47"/>
  <c r="E14" i="49"/>
  <c r="O15" i="49" s="1"/>
  <c r="F29" i="47"/>
  <c r="F37" i="47"/>
  <c r="F45" i="47"/>
  <c r="F57" i="47"/>
  <c r="F61" i="47"/>
  <c r="G3" i="47"/>
  <c r="F12" i="49"/>
  <c r="P13" i="49" s="1"/>
  <c r="F3" i="47"/>
  <c r="F10" i="49"/>
  <c r="P11" i="49" s="1"/>
  <c r="F53" i="47"/>
  <c r="D37" i="47"/>
  <c r="E47" i="47"/>
  <c r="C41" i="47"/>
  <c r="D59" i="47"/>
  <c r="E51" i="47"/>
  <c r="C39" i="47"/>
  <c r="D49" i="47"/>
  <c r="D29" i="47"/>
  <c r="E41" i="47"/>
  <c r="D61" i="47"/>
  <c r="E49" i="47"/>
  <c r="E29" i="47"/>
  <c r="E61" i="47"/>
  <c r="D43" i="47"/>
  <c r="D31" i="47"/>
  <c r="E43" i="47"/>
  <c r="E31" i="47"/>
  <c r="D57" i="47"/>
  <c r="D33" i="47"/>
  <c r="E39" i="47"/>
  <c r="C49" i="47"/>
  <c r="C59" i="47"/>
  <c r="C47" i="47"/>
  <c r="J17" i="47"/>
  <c r="J35" i="47"/>
  <c r="J39" i="47"/>
  <c r="J49" i="47"/>
  <c r="J51" i="47"/>
  <c r="K51" i="47"/>
  <c r="K41" i="47"/>
  <c r="K29" i="47"/>
  <c r="K37" i="47"/>
  <c r="K45" i="47"/>
  <c r="K61" i="47"/>
  <c r="I13" i="47"/>
  <c r="I41" i="47"/>
  <c r="I53" i="47"/>
  <c r="J13" i="47"/>
  <c r="J41" i="47"/>
  <c r="J53" i="47"/>
  <c r="K13" i="47"/>
  <c r="K31" i="47"/>
  <c r="K47" i="47"/>
  <c r="K53" i="47"/>
  <c r="I33" i="47"/>
  <c r="I43" i="47"/>
  <c r="I59" i="47"/>
  <c r="I55" i="47"/>
  <c r="I47" i="47"/>
  <c r="F15" i="47"/>
  <c r="F33" i="47"/>
  <c r="F43" i="47"/>
  <c r="F59" i="47"/>
  <c r="F55" i="47"/>
  <c r="G15" i="47"/>
  <c r="G33" i="47"/>
  <c r="G43" i="47"/>
  <c r="G59" i="47"/>
  <c r="G55" i="47"/>
  <c r="H33" i="47"/>
  <c r="H43" i="47"/>
  <c r="H59" i="47"/>
  <c r="H55" i="47"/>
  <c r="G29" i="47"/>
  <c r="G37" i="47"/>
  <c r="G45" i="47"/>
  <c r="G57" i="47"/>
  <c r="G61" i="47"/>
  <c r="H29" i="47"/>
  <c r="H37" i="47"/>
  <c r="H45" i="47"/>
  <c r="H57" i="47"/>
  <c r="H61" i="47"/>
  <c r="F59" i="46"/>
  <c r="F63" i="46"/>
  <c r="F49" i="46"/>
  <c r="F39" i="46"/>
  <c r="F23" i="46"/>
  <c r="E57" i="46"/>
  <c r="E53" i="46"/>
  <c r="E47" i="46"/>
  <c r="E37" i="46"/>
  <c r="E21" i="46"/>
  <c r="D45" i="46"/>
  <c r="D41" i="46"/>
  <c r="D25" i="46"/>
  <c r="F55" i="46"/>
  <c r="F45" i="46"/>
  <c r="F41" i="46"/>
  <c r="F25" i="46"/>
  <c r="E59" i="46"/>
  <c r="E63" i="46"/>
  <c r="E39" i="46"/>
  <c r="E23" i="46"/>
  <c r="E49" i="46"/>
  <c r="F12" i="17"/>
  <c r="H53" i="30"/>
  <c r="I63" i="30"/>
  <c r="I53" i="30"/>
  <c r="I57" i="30"/>
  <c r="P10" i="40"/>
  <c r="R10" i="40"/>
  <c r="Q9" i="40"/>
  <c r="Q10" i="40"/>
  <c r="H3" i="47"/>
  <c r="F7" i="47"/>
  <c r="G7" i="47"/>
  <c r="H7" i="47"/>
  <c r="P8" i="40"/>
  <c r="P9" i="40"/>
  <c r="C6" i="1"/>
  <c r="C4" i="1"/>
  <c r="B8" i="1"/>
  <c r="B6" i="1"/>
  <c r="B4" i="1"/>
  <c r="P3" i="22"/>
  <c r="P3" i="21"/>
  <c r="S30" i="29"/>
  <c r="R30" i="29"/>
  <c r="Q30" i="29"/>
  <c r="P30" i="29"/>
  <c r="K57" i="30" s="1"/>
  <c r="S29" i="29"/>
  <c r="R29" i="29"/>
  <c r="Q29" i="29"/>
  <c r="P29" i="29"/>
  <c r="K55" i="30" s="1"/>
  <c r="S28" i="29"/>
  <c r="R28" i="29"/>
  <c r="Q28" i="29"/>
  <c r="P28" i="29"/>
  <c r="K59" i="30" s="1"/>
  <c r="S27" i="29"/>
  <c r="R27" i="29"/>
  <c r="Q27" i="29"/>
  <c r="P27" i="29"/>
  <c r="K51" i="30" s="1"/>
  <c r="S26" i="29"/>
  <c r="R26" i="29"/>
  <c r="Q26" i="29"/>
  <c r="P26" i="29"/>
  <c r="K61" i="30" s="1"/>
  <c r="S25" i="29"/>
  <c r="R25" i="29"/>
  <c r="Q25" i="29"/>
  <c r="P25" i="29"/>
  <c r="K49" i="30" s="1"/>
  <c r="S24" i="29"/>
  <c r="R24" i="29"/>
  <c r="Q24" i="29"/>
  <c r="P24" i="29"/>
  <c r="K47" i="30" s="1"/>
  <c r="S23" i="29"/>
  <c r="R23" i="29"/>
  <c r="Q23" i="29"/>
  <c r="P23" i="29"/>
  <c r="K41" i="30" s="1"/>
  <c r="S22" i="29"/>
  <c r="R22" i="29"/>
  <c r="Q22" i="29"/>
  <c r="P22" i="29"/>
  <c r="K45" i="30" s="1"/>
  <c r="S21" i="29"/>
  <c r="R21" i="29"/>
  <c r="Q21" i="29"/>
  <c r="P21" i="29"/>
  <c r="K43" i="30" s="1"/>
  <c r="S20" i="29"/>
  <c r="R20" i="29"/>
  <c r="Q20" i="29"/>
  <c r="P20" i="29"/>
  <c r="K39" i="30" s="1"/>
  <c r="S19" i="29"/>
  <c r="R19" i="29"/>
  <c r="Q19" i="29"/>
  <c r="P19" i="29"/>
  <c r="K37" i="30" s="1"/>
  <c r="S18" i="29"/>
  <c r="R18" i="29"/>
  <c r="Q18" i="29"/>
  <c r="P18" i="29"/>
  <c r="K35" i="30" s="1"/>
  <c r="S17" i="29"/>
  <c r="R17" i="29"/>
  <c r="Q17" i="29"/>
  <c r="P17" i="29"/>
  <c r="K33" i="30" s="1"/>
  <c r="S16" i="29"/>
  <c r="R16" i="29"/>
  <c r="Q16" i="29"/>
  <c r="P16" i="29"/>
  <c r="K31" i="30" s="1"/>
  <c r="S15" i="29"/>
  <c r="R15" i="29"/>
  <c r="Q15" i="29"/>
  <c r="P15" i="29"/>
  <c r="K21" i="30" s="1"/>
  <c r="S14" i="29"/>
  <c r="R14" i="29"/>
  <c r="Q14" i="29"/>
  <c r="P14" i="29"/>
  <c r="K19" i="30" s="1"/>
  <c r="S13" i="29"/>
  <c r="R13" i="29"/>
  <c r="Q13" i="29"/>
  <c r="P13" i="29"/>
  <c r="K17" i="30" s="1"/>
  <c r="S12" i="29"/>
  <c r="R12" i="29"/>
  <c r="Q12" i="29"/>
  <c r="P12" i="29"/>
  <c r="K11" i="30" s="1"/>
  <c r="S11" i="29"/>
  <c r="R11" i="29"/>
  <c r="Q11" i="29"/>
  <c r="P11" i="29"/>
  <c r="K9" i="30" s="1"/>
  <c r="S10" i="29"/>
  <c r="R10" i="29"/>
  <c r="Q10" i="29"/>
  <c r="P10" i="29"/>
  <c r="K29" i="30" s="1"/>
  <c r="S9" i="29"/>
  <c r="R9" i="29"/>
  <c r="Q9" i="29"/>
  <c r="P9" i="29"/>
  <c r="K23" i="30" s="1"/>
  <c r="S8" i="29"/>
  <c r="R8" i="29"/>
  <c r="Q8" i="29"/>
  <c r="P8" i="29"/>
  <c r="K27" i="30" s="1"/>
  <c r="S7" i="29"/>
  <c r="R7" i="29"/>
  <c r="Q7" i="29"/>
  <c r="P7" i="29"/>
  <c r="K25" i="30" s="1"/>
  <c r="S6" i="29"/>
  <c r="R6" i="29"/>
  <c r="Q6" i="29"/>
  <c r="P6" i="29"/>
  <c r="K15" i="30" s="1"/>
  <c r="S5" i="29"/>
  <c r="R5" i="29"/>
  <c r="Q5" i="29"/>
  <c r="P5" i="29"/>
  <c r="K13" i="30" s="1"/>
  <c r="S4" i="29"/>
  <c r="R4" i="29"/>
  <c r="Q4" i="29"/>
  <c r="P4" i="29"/>
  <c r="S3" i="29"/>
  <c r="R3" i="29"/>
  <c r="Q3" i="29"/>
  <c r="P3" i="29"/>
  <c r="S2" i="29"/>
  <c r="R2" i="29"/>
  <c r="Q2" i="29"/>
  <c r="P2" i="29"/>
  <c r="S30" i="28"/>
  <c r="R30" i="28"/>
  <c r="Q30" i="28"/>
  <c r="P30" i="28"/>
  <c r="J57" i="30" s="1"/>
  <c r="S29" i="28"/>
  <c r="R29" i="28"/>
  <c r="Q29" i="28"/>
  <c r="P29" i="28"/>
  <c r="J55" i="30" s="1"/>
  <c r="S28" i="28"/>
  <c r="R28" i="28"/>
  <c r="Q28" i="28"/>
  <c r="P28" i="28"/>
  <c r="J59" i="30" s="1"/>
  <c r="S27" i="28"/>
  <c r="R27" i="28"/>
  <c r="Q27" i="28"/>
  <c r="P27" i="28"/>
  <c r="J51" i="30" s="1"/>
  <c r="S26" i="28"/>
  <c r="R26" i="28"/>
  <c r="Q26" i="28"/>
  <c r="P26" i="28"/>
  <c r="J61" i="30" s="1"/>
  <c r="S25" i="28"/>
  <c r="R25" i="28"/>
  <c r="Q25" i="28"/>
  <c r="P25" i="28"/>
  <c r="J49" i="30" s="1"/>
  <c r="S24" i="28"/>
  <c r="R24" i="28"/>
  <c r="Q24" i="28"/>
  <c r="P24" i="28"/>
  <c r="J47" i="30" s="1"/>
  <c r="S23" i="28"/>
  <c r="R23" i="28"/>
  <c r="Q23" i="28"/>
  <c r="P23" i="28"/>
  <c r="J41" i="30" s="1"/>
  <c r="S22" i="28"/>
  <c r="R22" i="28"/>
  <c r="Q22" i="28"/>
  <c r="P22" i="28"/>
  <c r="J45" i="30" s="1"/>
  <c r="S21" i="28"/>
  <c r="R21" i="28"/>
  <c r="Q21" i="28"/>
  <c r="P21" i="28"/>
  <c r="J43" i="30" s="1"/>
  <c r="S20" i="28"/>
  <c r="R20" i="28"/>
  <c r="Q20" i="28"/>
  <c r="P20" i="28"/>
  <c r="J39" i="30" s="1"/>
  <c r="S19" i="28"/>
  <c r="R19" i="28"/>
  <c r="Q19" i="28"/>
  <c r="P19" i="28"/>
  <c r="J37" i="30" s="1"/>
  <c r="S18" i="28"/>
  <c r="R18" i="28"/>
  <c r="Q18" i="28"/>
  <c r="P18" i="28"/>
  <c r="J35" i="30" s="1"/>
  <c r="S17" i="28"/>
  <c r="R17" i="28"/>
  <c r="Q17" i="28"/>
  <c r="P17" i="28"/>
  <c r="J33" i="30" s="1"/>
  <c r="S16" i="28"/>
  <c r="R16" i="28"/>
  <c r="Q16" i="28"/>
  <c r="P16" i="28"/>
  <c r="J31" i="30" s="1"/>
  <c r="S15" i="28"/>
  <c r="R15" i="28"/>
  <c r="Q15" i="28"/>
  <c r="P15" i="28"/>
  <c r="J21" i="30" s="1"/>
  <c r="S14" i="28"/>
  <c r="R14" i="28"/>
  <c r="Q14" i="28"/>
  <c r="P14" i="28"/>
  <c r="J19" i="30" s="1"/>
  <c r="S13" i="28"/>
  <c r="R13" i="28"/>
  <c r="Q13" i="28"/>
  <c r="P13" i="28"/>
  <c r="J17" i="30" s="1"/>
  <c r="S12" i="28"/>
  <c r="R12" i="28"/>
  <c r="Q12" i="28"/>
  <c r="P12" i="28"/>
  <c r="J11" i="30" s="1"/>
  <c r="S11" i="28"/>
  <c r="R11" i="28"/>
  <c r="Q11" i="28"/>
  <c r="P11" i="28"/>
  <c r="J9" i="30" s="1"/>
  <c r="S10" i="28"/>
  <c r="R10" i="28"/>
  <c r="Q10" i="28"/>
  <c r="P10" i="28"/>
  <c r="J29" i="30" s="1"/>
  <c r="S9" i="28"/>
  <c r="R9" i="28"/>
  <c r="Q9" i="28"/>
  <c r="P9" i="28"/>
  <c r="J23" i="30" s="1"/>
  <c r="S8" i="28"/>
  <c r="R8" i="28"/>
  <c r="Q8" i="28"/>
  <c r="P8" i="28"/>
  <c r="J27" i="30" s="1"/>
  <c r="S7" i="28"/>
  <c r="R7" i="28"/>
  <c r="Q7" i="28"/>
  <c r="P7" i="28"/>
  <c r="J25" i="30" s="1"/>
  <c r="S6" i="28"/>
  <c r="R6" i="28"/>
  <c r="Q6" i="28"/>
  <c r="P6" i="28"/>
  <c r="J15" i="30" s="1"/>
  <c r="S5" i="28"/>
  <c r="R5" i="28"/>
  <c r="Q5" i="28"/>
  <c r="P5" i="28"/>
  <c r="J13" i="30" s="1"/>
  <c r="S4" i="28"/>
  <c r="R4" i="28"/>
  <c r="Q4" i="28"/>
  <c r="P4" i="28"/>
  <c r="S3" i="28"/>
  <c r="R3" i="28"/>
  <c r="Q3" i="28"/>
  <c r="P3" i="28"/>
  <c r="S2" i="28"/>
  <c r="R2" i="28"/>
  <c r="Q2" i="28"/>
  <c r="P2" i="28"/>
  <c r="S30" i="27"/>
  <c r="R30" i="27"/>
  <c r="Q30" i="27"/>
  <c r="P30" i="27"/>
  <c r="S29" i="27"/>
  <c r="R29" i="27"/>
  <c r="Q29" i="27"/>
  <c r="P29" i="27"/>
  <c r="I59" i="30" s="1"/>
  <c r="S28" i="27"/>
  <c r="R28" i="27"/>
  <c r="Q28" i="27"/>
  <c r="P28" i="27"/>
  <c r="S27" i="27"/>
  <c r="R27" i="27"/>
  <c r="Q27" i="27"/>
  <c r="P27" i="27"/>
  <c r="I61" i="30" s="1"/>
  <c r="S26" i="27"/>
  <c r="R26" i="27"/>
  <c r="Q26" i="27"/>
  <c r="P26" i="27"/>
  <c r="S25" i="27"/>
  <c r="R25" i="27"/>
  <c r="Q25" i="27"/>
  <c r="P25" i="27"/>
  <c r="I47" i="30" s="1"/>
  <c r="S24" i="27"/>
  <c r="R24" i="27"/>
  <c r="Q24" i="27"/>
  <c r="P24" i="27"/>
  <c r="S23" i="27"/>
  <c r="R23" i="27"/>
  <c r="Q23" i="27"/>
  <c r="P23" i="27"/>
  <c r="I45" i="30" s="1"/>
  <c r="S22" i="27"/>
  <c r="R22" i="27"/>
  <c r="Q22" i="27"/>
  <c r="P22" i="27"/>
  <c r="S21" i="27"/>
  <c r="R21" i="27"/>
  <c r="Q21" i="27"/>
  <c r="P21" i="27"/>
  <c r="I39" i="30" s="1"/>
  <c r="S20" i="27"/>
  <c r="R20" i="27"/>
  <c r="Q20" i="27"/>
  <c r="P20" i="27"/>
  <c r="S19" i="27"/>
  <c r="R19" i="27"/>
  <c r="Q19" i="27"/>
  <c r="P19" i="27"/>
  <c r="I35" i="30" s="1"/>
  <c r="S18" i="27"/>
  <c r="R18" i="27"/>
  <c r="Q18" i="27"/>
  <c r="P18" i="27"/>
  <c r="S17" i="27"/>
  <c r="R17" i="27"/>
  <c r="Q17" i="27"/>
  <c r="P17" i="27"/>
  <c r="I31" i="30" s="1"/>
  <c r="S16" i="27"/>
  <c r="R16" i="27"/>
  <c r="Q16" i="27"/>
  <c r="P16" i="27"/>
  <c r="S15" i="27"/>
  <c r="R15" i="27"/>
  <c r="Q15" i="27"/>
  <c r="P15" i="27"/>
  <c r="I19" i="30" s="1"/>
  <c r="S14" i="27"/>
  <c r="R14" i="27"/>
  <c r="Q14" i="27"/>
  <c r="P14" i="27"/>
  <c r="S13" i="27"/>
  <c r="R13" i="27"/>
  <c r="Q13" i="27"/>
  <c r="P13" i="27"/>
  <c r="I11" i="30" s="1"/>
  <c r="S12" i="27"/>
  <c r="R12" i="27"/>
  <c r="Q12" i="27"/>
  <c r="P12" i="27"/>
  <c r="S11" i="27"/>
  <c r="R11" i="27"/>
  <c r="Q11" i="27"/>
  <c r="P11" i="27"/>
  <c r="I29" i="30" s="1"/>
  <c r="S10" i="27"/>
  <c r="R10" i="27"/>
  <c r="Q10" i="27"/>
  <c r="P10" i="27"/>
  <c r="S9" i="27"/>
  <c r="R9" i="27"/>
  <c r="Q9" i="27"/>
  <c r="P9" i="27"/>
  <c r="I27" i="30" s="1"/>
  <c r="S8" i="27"/>
  <c r="R8" i="27"/>
  <c r="Q8" i="27"/>
  <c r="P8" i="27"/>
  <c r="S7" i="27"/>
  <c r="R7" i="27"/>
  <c r="Q7" i="27"/>
  <c r="P7" i="27"/>
  <c r="I15" i="30" s="1"/>
  <c r="S6" i="27"/>
  <c r="R6" i="27"/>
  <c r="Q6" i="27"/>
  <c r="P6" i="27"/>
  <c r="S5" i="27"/>
  <c r="R5" i="27"/>
  <c r="Q5" i="27"/>
  <c r="P5" i="27"/>
  <c r="S4" i="27"/>
  <c r="R4" i="27"/>
  <c r="Q4" i="27"/>
  <c r="P4" i="27"/>
  <c r="S3" i="27"/>
  <c r="R3" i="27"/>
  <c r="Q3" i="27"/>
  <c r="P3" i="27"/>
  <c r="S2" i="27"/>
  <c r="R2" i="27"/>
  <c r="Q2" i="27"/>
  <c r="P2" i="27"/>
  <c r="S30" i="26"/>
  <c r="R30" i="26"/>
  <c r="Q30" i="26"/>
  <c r="P30" i="26"/>
  <c r="E57" i="30" s="1"/>
  <c r="S29" i="26"/>
  <c r="R29" i="26"/>
  <c r="Q29" i="26"/>
  <c r="P29" i="26"/>
  <c r="E55" i="30" s="1"/>
  <c r="S28" i="26"/>
  <c r="R28" i="26"/>
  <c r="Q28" i="26"/>
  <c r="P28" i="26"/>
  <c r="E59" i="30" s="1"/>
  <c r="S27" i="26"/>
  <c r="R27" i="26"/>
  <c r="Q27" i="26"/>
  <c r="P27" i="26"/>
  <c r="E51" i="30" s="1"/>
  <c r="S26" i="26"/>
  <c r="R26" i="26"/>
  <c r="Q26" i="26"/>
  <c r="P26" i="26"/>
  <c r="E61" i="30" s="1"/>
  <c r="S25" i="26"/>
  <c r="R25" i="26"/>
  <c r="Q25" i="26"/>
  <c r="P25" i="26"/>
  <c r="E49" i="30" s="1"/>
  <c r="S24" i="26"/>
  <c r="R24" i="26"/>
  <c r="Q24" i="26"/>
  <c r="P24" i="26"/>
  <c r="E47" i="30" s="1"/>
  <c r="S23" i="26"/>
  <c r="R23" i="26"/>
  <c r="Q23" i="26"/>
  <c r="P23" i="26"/>
  <c r="E41" i="30" s="1"/>
  <c r="S22" i="26"/>
  <c r="R22" i="26"/>
  <c r="Q22" i="26"/>
  <c r="P22" i="26"/>
  <c r="E45" i="30" s="1"/>
  <c r="S21" i="26"/>
  <c r="R21" i="26"/>
  <c r="Q21" i="26"/>
  <c r="P21" i="26"/>
  <c r="E43" i="30" s="1"/>
  <c r="S20" i="26"/>
  <c r="R20" i="26"/>
  <c r="Q20" i="26"/>
  <c r="P20" i="26"/>
  <c r="E39" i="30" s="1"/>
  <c r="S19" i="26"/>
  <c r="R19" i="26"/>
  <c r="Q19" i="26"/>
  <c r="P19" i="26"/>
  <c r="E37" i="30" s="1"/>
  <c r="S18" i="26"/>
  <c r="R18" i="26"/>
  <c r="Q18" i="26"/>
  <c r="P18" i="26"/>
  <c r="E35" i="30" s="1"/>
  <c r="S17" i="26"/>
  <c r="R17" i="26"/>
  <c r="Q17" i="26"/>
  <c r="P17" i="26"/>
  <c r="E33" i="30" s="1"/>
  <c r="S16" i="26"/>
  <c r="R16" i="26"/>
  <c r="Q16" i="26"/>
  <c r="P16" i="26"/>
  <c r="E31" i="30" s="1"/>
  <c r="S15" i="26"/>
  <c r="R15" i="26"/>
  <c r="Q15" i="26"/>
  <c r="P15" i="26"/>
  <c r="E21" i="30" s="1"/>
  <c r="S14" i="26"/>
  <c r="R14" i="26"/>
  <c r="Q14" i="26"/>
  <c r="P14" i="26"/>
  <c r="E19" i="30" s="1"/>
  <c r="S13" i="26"/>
  <c r="R13" i="26"/>
  <c r="Q13" i="26"/>
  <c r="P13" i="26"/>
  <c r="E17" i="30" s="1"/>
  <c r="S12" i="26"/>
  <c r="R12" i="26"/>
  <c r="Q12" i="26"/>
  <c r="P12" i="26"/>
  <c r="E11" i="30" s="1"/>
  <c r="S11" i="26"/>
  <c r="R11" i="26"/>
  <c r="Q11" i="26"/>
  <c r="P11" i="26"/>
  <c r="E9" i="30" s="1"/>
  <c r="S10" i="26"/>
  <c r="R10" i="26"/>
  <c r="Q10" i="26"/>
  <c r="P10" i="26"/>
  <c r="E29" i="30" s="1"/>
  <c r="S9" i="26"/>
  <c r="R9" i="26"/>
  <c r="Q9" i="26"/>
  <c r="P9" i="26"/>
  <c r="E23" i="30" s="1"/>
  <c r="S8" i="26"/>
  <c r="R8" i="26"/>
  <c r="Q8" i="26"/>
  <c r="P8" i="26"/>
  <c r="E27" i="30" s="1"/>
  <c r="S7" i="26"/>
  <c r="R7" i="26"/>
  <c r="Q7" i="26"/>
  <c r="P7" i="26"/>
  <c r="E25" i="30" s="1"/>
  <c r="S6" i="26"/>
  <c r="R6" i="26"/>
  <c r="Q6" i="26"/>
  <c r="P6" i="26"/>
  <c r="E15" i="30" s="1"/>
  <c r="S5" i="26"/>
  <c r="R5" i="26"/>
  <c r="Q5" i="26"/>
  <c r="P5" i="26"/>
  <c r="E13" i="30" s="1"/>
  <c r="S4" i="26"/>
  <c r="R4" i="26"/>
  <c r="Q4" i="26"/>
  <c r="P4" i="26"/>
  <c r="S3" i="26"/>
  <c r="R3" i="26"/>
  <c r="Q3" i="26"/>
  <c r="P3" i="26"/>
  <c r="S2" i="26"/>
  <c r="R2" i="26"/>
  <c r="Q2" i="26"/>
  <c r="P2" i="26"/>
  <c r="S29" i="25"/>
  <c r="R29" i="25"/>
  <c r="Q29" i="25"/>
  <c r="P29" i="25"/>
  <c r="D55" i="30" s="1"/>
  <c r="S28" i="25"/>
  <c r="R28" i="25"/>
  <c r="Q28" i="25"/>
  <c r="P28" i="25"/>
  <c r="D59" i="30" s="1"/>
  <c r="S27" i="25"/>
  <c r="R27" i="25"/>
  <c r="Q27" i="25"/>
  <c r="P27" i="25"/>
  <c r="D51" i="30" s="1"/>
  <c r="S26" i="25"/>
  <c r="R26" i="25"/>
  <c r="Q26" i="25"/>
  <c r="P26" i="25"/>
  <c r="D61" i="30" s="1"/>
  <c r="S25" i="25"/>
  <c r="R25" i="25"/>
  <c r="Q25" i="25"/>
  <c r="P25" i="25"/>
  <c r="D49" i="30" s="1"/>
  <c r="S24" i="25"/>
  <c r="R24" i="25"/>
  <c r="Q24" i="25"/>
  <c r="P24" i="25"/>
  <c r="D47" i="30" s="1"/>
  <c r="S23" i="25"/>
  <c r="R23" i="25"/>
  <c r="Q23" i="25"/>
  <c r="P23" i="25"/>
  <c r="D41" i="30" s="1"/>
  <c r="S22" i="25"/>
  <c r="R22" i="25"/>
  <c r="Q22" i="25"/>
  <c r="P22" i="25"/>
  <c r="D45" i="30" s="1"/>
  <c r="S21" i="25"/>
  <c r="R21" i="25"/>
  <c r="Q21" i="25"/>
  <c r="P21" i="25"/>
  <c r="D43" i="30" s="1"/>
  <c r="S20" i="25"/>
  <c r="R20" i="25"/>
  <c r="Q20" i="25"/>
  <c r="P20" i="25"/>
  <c r="D39" i="30" s="1"/>
  <c r="S19" i="25"/>
  <c r="R19" i="25"/>
  <c r="Q19" i="25"/>
  <c r="P19" i="25"/>
  <c r="D37" i="30" s="1"/>
  <c r="S18" i="25"/>
  <c r="R18" i="25"/>
  <c r="Q18" i="25"/>
  <c r="P18" i="25"/>
  <c r="D35" i="30" s="1"/>
  <c r="S17" i="25"/>
  <c r="R17" i="25"/>
  <c r="Q17" i="25"/>
  <c r="P17" i="25"/>
  <c r="D33" i="30" s="1"/>
  <c r="S16" i="25"/>
  <c r="R16" i="25"/>
  <c r="Q16" i="25"/>
  <c r="P16" i="25"/>
  <c r="D31" i="30" s="1"/>
  <c r="S15" i="25"/>
  <c r="R15" i="25"/>
  <c r="Q15" i="25"/>
  <c r="P15" i="25"/>
  <c r="D21" i="30" s="1"/>
  <c r="S14" i="25"/>
  <c r="R14" i="25"/>
  <c r="Q14" i="25"/>
  <c r="P14" i="25"/>
  <c r="D19" i="30" s="1"/>
  <c r="S13" i="25"/>
  <c r="R13" i="25"/>
  <c r="Q13" i="25"/>
  <c r="P13" i="25"/>
  <c r="D17" i="30" s="1"/>
  <c r="S12" i="25"/>
  <c r="R12" i="25"/>
  <c r="Q12" i="25"/>
  <c r="P12" i="25"/>
  <c r="D11" i="30" s="1"/>
  <c r="S11" i="25"/>
  <c r="R11" i="25"/>
  <c r="Q11" i="25"/>
  <c r="P11" i="25"/>
  <c r="D9" i="30" s="1"/>
  <c r="S10" i="25"/>
  <c r="R10" i="25"/>
  <c r="Q10" i="25"/>
  <c r="P10" i="25"/>
  <c r="D29" i="30" s="1"/>
  <c r="S9" i="25"/>
  <c r="R9" i="25"/>
  <c r="Q9" i="25"/>
  <c r="P9" i="25"/>
  <c r="D23" i="30" s="1"/>
  <c r="S8" i="25"/>
  <c r="R8" i="25"/>
  <c r="Q8" i="25"/>
  <c r="P8" i="25"/>
  <c r="D27" i="30" s="1"/>
  <c r="S7" i="25"/>
  <c r="R7" i="25"/>
  <c r="Q7" i="25"/>
  <c r="P7" i="25"/>
  <c r="D25" i="30" s="1"/>
  <c r="S6" i="25"/>
  <c r="R6" i="25"/>
  <c r="Q6" i="25"/>
  <c r="P6" i="25"/>
  <c r="D15" i="30" s="1"/>
  <c r="S5" i="25"/>
  <c r="R5" i="25"/>
  <c r="Q5" i="25"/>
  <c r="P5" i="25"/>
  <c r="D13" i="30" s="1"/>
  <c r="S4" i="25"/>
  <c r="R4" i="25"/>
  <c r="Q4" i="25"/>
  <c r="P4" i="25"/>
  <c r="S3" i="25"/>
  <c r="R3" i="25"/>
  <c r="Q3" i="25"/>
  <c r="P3" i="25"/>
  <c r="S2" i="25"/>
  <c r="R2" i="25"/>
  <c r="Q2" i="25"/>
  <c r="P2" i="25"/>
  <c r="S30" i="24"/>
  <c r="R30" i="24"/>
  <c r="Q30" i="24"/>
  <c r="P30" i="24"/>
  <c r="C55" i="30" s="1"/>
  <c r="S29" i="24"/>
  <c r="R29" i="24"/>
  <c r="Q29" i="24"/>
  <c r="P29" i="24"/>
  <c r="C59" i="30" s="1"/>
  <c r="S28" i="24"/>
  <c r="R28" i="24"/>
  <c r="Q28" i="24"/>
  <c r="P28" i="24"/>
  <c r="C51" i="30" s="1"/>
  <c r="S27" i="24"/>
  <c r="R27" i="24"/>
  <c r="Q27" i="24"/>
  <c r="P27" i="24"/>
  <c r="C61" i="30" s="1"/>
  <c r="S26" i="24"/>
  <c r="R26" i="24"/>
  <c r="Q26" i="24"/>
  <c r="P26" i="24"/>
  <c r="C49" i="30" s="1"/>
  <c r="S25" i="24"/>
  <c r="R25" i="24"/>
  <c r="Q25" i="24"/>
  <c r="P25" i="24"/>
  <c r="C47" i="30" s="1"/>
  <c r="S24" i="24"/>
  <c r="R24" i="24"/>
  <c r="Q24" i="24"/>
  <c r="P24" i="24"/>
  <c r="C41" i="30" s="1"/>
  <c r="S23" i="24"/>
  <c r="R23" i="24"/>
  <c r="Q23" i="24"/>
  <c r="P23" i="24"/>
  <c r="C45" i="30" s="1"/>
  <c r="S22" i="24"/>
  <c r="R22" i="24"/>
  <c r="Q22" i="24"/>
  <c r="P22" i="24"/>
  <c r="C43" i="30" s="1"/>
  <c r="S21" i="24"/>
  <c r="R21" i="24"/>
  <c r="Q21" i="24"/>
  <c r="P21" i="24"/>
  <c r="C39" i="30" s="1"/>
  <c r="S20" i="24"/>
  <c r="R20" i="24"/>
  <c r="Q20" i="24"/>
  <c r="P20" i="24"/>
  <c r="C37" i="30" s="1"/>
  <c r="S19" i="24"/>
  <c r="R19" i="24"/>
  <c r="Q19" i="24"/>
  <c r="P19" i="24"/>
  <c r="C35" i="30" s="1"/>
  <c r="S18" i="24"/>
  <c r="R18" i="24"/>
  <c r="Q18" i="24"/>
  <c r="P18" i="24"/>
  <c r="C33" i="30" s="1"/>
  <c r="S17" i="24"/>
  <c r="R17" i="24"/>
  <c r="Q17" i="24"/>
  <c r="P17" i="24"/>
  <c r="C31" i="30" s="1"/>
  <c r="S16" i="24"/>
  <c r="R16" i="24"/>
  <c r="Q16" i="24"/>
  <c r="P16" i="24"/>
  <c r="C21" i="30" s="1"/>
  <c r="S15" i="24"/>
  <c r="R15" i="24"/>
  <c r="Q15" i="24"/>
  <c r="P15" i="24"/>
  <c r="C19" i="30" s="1"/>
  <c r="S14" i="24"/>
  <c r="R14" i="24"/>
  <c r="Q14" i="24"/>
  <c r="P14" i="24"/>
  <c r="C17" i="30" s="1"/>
  <c r="S13" i="24"/>
  <c r="R13" i="24"/>
  <c r="Q13" i="24"/>
  <c r="P13" i="24"/>
  <c r="C11" i="30" s="1"/>
  <c r="S12" i="24"/>
  <c r="R12" i="24"/>
  <c r="Q12" i="24"/>
  <c r="P12" i="24"/>
  <c r="C9" i="30" s="1"/>
  <c r="S11" i="24"/>
  <c r="R11" i="24"/>
  <c r="Q11" i="24"/>
  <c r="P11" i="24"/>
  <c r="C29" i="30" s="1"/>
  <c r="S10" i="24"/>
  <c r="R10" i="24"/>
  <c r="Q10" i="24"/>
  <c r="P10" i="24"/>
  <c r="C23" i="30" s="1"/>
  <c r="S9" i="24"/>
  <c r="R9" i="24"/>
  <c r="Q9" i="24"/>
  <c r="P9" i="24"/>
  <c r="C27" i="30" s="1"/>
  <c r="S8" i="24"/>
  <c r="R8" i="24"/>
  <c r="Q8" i="24"/>
  <c r="P8" i="24"/>
  <c r="C25" i="30" s="1"/>
  <c r="S7" i="24"/>
  <c r="R7" i="24"/>
  <c r="Q7" i="24"/>
  <c r="P7" i="24"/>
  <c r="C15" i="30" s="1"/>
  <c r="S6" i="24"/>
  <c r="R6" i="24"/>
  <c r="Q6" i="24"/>
  <c r="P6" i="24"/>
  <c r="C13" i="30" s="1"/>
  <c r="S5" i="24"/>
  <c r="R5" i="24"/>
  <c r="Q5" i="24"/>
  <c r="P5" i="24"/>
  <c r="S4" i="24"/>
  <c r="R4" i="24"/>
  <c r="Q4" i="24"/>
  <c r="P4" i="24"/>
  <c r="S3" i="24"/>
  <c r="R3" i="24"/>
  <c r="Q3" i="24"/>
  <c r="P3" i="24"/>
  <c r="S2" i="24"/>
  <c r="R2" i="24"/>
  <c r="Q2" i="24"/>
  <c r="P2" i="24"/>
  <c r="S30" i="23"/>
  <c r="R30" i="23"/>
  <c r="Q30" i="23"/>
  <c r="S29" i="23"/>
  <c r="R29" i="23"/>
  <c r="Q29" i="23"/>
  <c r="P29" i="23"/>
  <c r="S28" i="23"/>
  <c r="R28" i="23"/>
  <c r="Q28" i="23"/>
  <c r="P28" i="23"/>
  <c r="H59" i="30" s="1"/>
  <c r="S27" i="23"/>
  <c r="R27" i="23"/>
  <c r="Q27" i="23"/>
  <c r="P27" i="23"/>
  <c r="H51" i="30" s="1"/>
  <c r="S26" i="23"/>
  <c r="R26" i="23"/>
  <c r="Q26" i="23"/>
  <c r="P26" i="23"/>
  <c r="S25" i="23"/>
  <c r="R25" i="23"/>
  <c r="Q25" i="23"/>
  <c r="P25" i="23"/>
  <c r="S24" i="23"/>
  <c r="R24" i="23"/>
  <c r="Q24" i="23"/>
  <c r="P24" i="23"/>
  <c r="S23" i="23"/>
  <c r="R23" i="23"/>
  <c r="Q23" i="23"/>
  <c r="P23" i="23"/>
  <c r="H41" i="30" s="1"/>
  <c r="S22" i="23"/>
  <c r="R22" i="23"/>
  <c r="Q22" i="23"/>
  <c r="P22" i="23"/>
  <c r="S21" i="23"/>
  <c r="R21" i="23"/>
  <c r="Q21" i="23"/>
  <c r="P21" i="23"/>
  <c r="S20" i="23"/>
  <c r="R20" i="23"/>
  <c r="Q20" i="23"/>
  <c r="P20" i="23"/>
  <c r="S19" i="23"/>
  <c r="R19" i="23"/>
  <c r="Q19" i="23"/>
  <c r="P19" i="23"/>
  <c r="H37" i="30" s="1"/>
  <c r="S18" i="23"/>
  <c r="R18" i="23"/>
  <c r="Q18" i="23"/>
  <c r="P18" i="23"/>
  <c r="S17" i="23"/>
  <c r="R17" i="23"/>
  <c r="Q17" i="23"/>
  <c r="P17" i="23"/>
  <c r="S16" i="23"/>
  <c r="R16" i="23"/>
  <c r="Q16" i="23"/>
  <c r="P16" i="23"/>
  <c r="H31" i="30" s="1"/>
  <c r="S15" i="23"/>
  <c r="R15" i="23"/>
  <c r="Q15" i="23"/>
  <c r="P15" i="23"/>
  <c r="H21" i="30" s="1"/>
  <c r="S14" i="23"/>
  <c r="R14" i="23"/>
  <c r="Q14" i="23"/>
  <c r="P14" i="23"/>
  <c r="H19" i="30" s="1"/>
  <c r="S13" i="23"/>
  <c r="R13" i="23"/>
  <c r="Q13" i="23"/>
  <c r="P13" i="23"/>
  <c r="S12" i="23"/>
  <c r="R12" i="23"/>
  <c r="Q12" i="23"/>
  <c r="P12" i="23"/>
  <c r="H11" i="30" s="1"/>
  <c r="S11" i="23"/>
  <c r="R11" i="23"/>
  <c r="Q11" i="23"/>
  <c r="P11" i="23"/>
  <c r="H9" i="30" s="1"/>
  <c r="S10" i="23"/>
  <c r="R10" i="23"/>
  <c r="Q10" i="23"/>
  <c r="P10" i="23"/>
  <c r="H29" i="30" s="1"/>
  <c r="S9" i="23"/>
  <c r="R9" i="23"/>
  <c r="Q9" i="23"/>
  <c r="P9" i="23"/>
  <c r="H23" i="30" s="1"/>
  <c r="S8" i="23"/>
  <c r="R8" i="23"/>
  <c r="Q8" i="23"/>
  <c r="P8" i="23"/>
  <c r="H27" i="30" s="1"/>
  <c r="S7" i="23"/>
  <c r="R7" i="23"/>
  <c r="Q7" i="23"/>
  <c r="P7" i="23"/>
  <c r="H25" i="30" s="1"/>
  <c r="S6" i="23"/>
  <c r="R6" i="23"/>
  <c r="Q6" i="23"/>
  <c r="P6" i="23"/>
  <c r="H15" i="30" s="1"/>
  <c r="S5" i="23"/>
  <c r="R5" i="23"/>
  <c r="Q5" i="23"/>
  <c r="P5" i="23"/>
  <c r="H13" i="30" s="1"/>
  <c r="S4" i="23"/>
  <c r="R4" i="23"/>
  <c r="Q4" i="23"/>
  <c r="P4" i="23"/>
  <c r="S3" i="23"/>
  <c r="R3" i="23"/>
  <c r="Q3" i="23"/>
  <c r="P3" i="23"/>
  <c r="S2" i="23"/>
  <c r="R2" i="23"/>
  <c r="Q2" i="23"/>
  <c r="P2" i="23"/>
  <c r="S29" i="22"/>
  <c r="R29" i="22"/>
  <c r="Q29" i="22"/>
  <c r="P29" i="22"/>
  <c r="G55" i="30" s="1"/>
  <c r="S28" i="22"/>
  <c r="R28" i="22"/>
  <c r="Q28" i="22"/>
  <c r="P28" i="22"/>
  <c r="G59" i="30" s="1"/>
  <c r="S27" i="22"/>
  <c r="R27" i="22"/>
  <c r="Q27" i="22"/>
  <c r="P27" i="22"/>
  <c r="G51" i="30" s="1"/>
  <c r="S26" i="22"/>
  <c r="R26" i="22"/>
  <c r="Q26" i="22"/>
  <c r="P26" i="22"/>
  <c r="G61" i="30" s="1"/>
  <c r="S25" i="22"/>
  <c r="R25" i="22"/>
  <c r="Q25" i="22"/>
  <c r="P25" i="22"/>
  <c r="G49" i="30" s="1"/>
  <c r="S24" i="22"/>
  <c r="R24" i="22"/>
  <c r="Q24" i="22"/>
  <c r="P24" i="22"/>
  <c r="G47" i="30" s="1"/>
  <c r="S23" i="22"/>
  <c r="R23" i="22"/>
  <c r="Q23" i="22"/>
  <c r="P23" i="22"/>
  <c r="G41" i="30" s="1"/>
  <c r="S22" i="22"/>
  <c r="R22" i="22"/>
  <c r="Q22" i="22"/>
  <c r="P22" i="22"/>
  <c r="G45" i="30" s="1"/>
  <c r="S21" i="22"/>
  <c r="R21" i="22"/>
  <c r="Q21" i="22"/>
  <c r="P21" i="22"/>
  <c r="G43" i="30" s="1"/>
  <c r="S20" i="22"/>
  <c r="R20" i="22"/>
  <c r="Q20" i="22"/>
  <c r="P20" i="22"/>
  <c r="G39" i="30" s="1"/>
  <c r="S19" i="22"/>
  <c r="R19" i="22"/>
  <c r="Q19" i="22"/>
  <c r="P19" i="22"/>
  <c r="G37" i="30" s="1"/>
  <c r="S18" i="22"/>
  <c r="R18" i="22"/>
  <c r="Q18" i="22"/>
  <c r="P18" i="22"/>
  <c r="G35" i="30" s="1"/>
  <c r="S17" i="22"/>
  <c r="R17" i="22"/>
  <c r="Q17" i="22"/>
  <c r="P17" i="22"/>
  <c r="G33" i="30" s="1"/>
  <c r="S16" i="22"/>
  <c r="R16" i="22"/>
  <c r="Q16" i="22"/>
  <c r="P16" i="22"/>
  <c r="G31" i="30" s="1"/>
  <c r="S15" i="22"/>
  <c r="R15" i="22"/>
  <c r="Q15" i="22"/>
  <c r="P15" i="22"/>
  <c r="G21" i="30" s="1"/>
  <c r="S14" i="22"/>
  <c r="R14" i="22"/>
  <c r="Q14" i="22"/>
  <c r="P14" i="22"/>
  <c r="G19" i="30" s="1"/>
  <c r="S13" i="22"/>
  <c r="R13" i="22"/>
  <c r="Q13" i="22"/>
  <c r="P13" i="22"/>
  <c r="G17" i="30" s="1"/>
  <c r="S12" i="22"/>
  <c r="R12" i="22"/>
  <c r="Q12" i="22"/>
  <c r="P12" i="22"/>
  <c r="G11" i="30" s="1"/>
  <c r="S11" i="22"/>
  <c r="R11" i="22"/>
  <c r="Q11" i="22"/>
  <c r="P11" i="22"/>
  <c r="G9" i="30" s="1"/>
  <c r="S10" i="22"/>
  <c r="R10" i="22"/>
  <c r="Q10" i="22"/>
  <c r="P10" i="22"/>
  <c r="G29" i="30" s="1"/>
  <c r="S9" i="22"/>
  <c r="R9" i="22"/>
  <c r="Q9" i="22"/>
  <c r="P9" i="22"/>
  <c r="G23" i="30" s="1"/>
  <c r="S8" i="22"/>
  <c r="R8" i="22"/>
  <c r="Q8" i="22"/>
  <c r="P8" i="22"/>
  <c r="G27" i="30" s="1"/>
  <c r="S7" i="22"/>
  <c r="R7" i="22"/>
  <c r="Q7" i="22"/>
  <c r="P7" i="22"/>
  <c r="G25" i="30" s="1"/>
  <c r="S6" i="22"/>
  <c r="R6" i="22"/>
  <c r="Q6" i="22"/>
  <c r="P6" i="22"/>
  <c r="G15" i="30" s="1"/>
  <c r="S5" i="22"/>
  <c r="R5" i="22"/>
  <c r="Q5" i="22"/>
  <c r="P5" i="22"/>
  <c r="G13" i="30" s="1"/>
  <c r="S4" i="22"/>
  <c r="R4" i="22"/>
  <c r="Q4" i="22"/>
  <c r="P4" i="22"/>
  <c r="S3" i="22"/>
  <c r="R3" i="22"/>
  <c r="Q3" i="22"/>
  <c r="S2" i="22"/>
  <c r="R2" i="22"/>
  <c r="Q2" i="22"/>
  <c r="P2" i="22"/>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P4" i="21"/>
  <c r="P5" i="21"/>
  <c r="P6" i="21"/>
  <c r="F13" i="30" s="1"/>
  <c r="P7" i="21"/>
  <c r="F15" i="30" s="1"/>
  <c r="P8" i="21"/>
  <c r="F25" i="30" s="1"/>
  <c r="P9" i="21"/>
  <c r="F27" i="30" s="1"/>
  <c r="P10" i="21"/>
  <c r="F23" i="30" s="1"/>
  <c r="P11" i="21"/>
  <c r="F29" i="30" s="1"/>
  <c r="P12" i="21"/>
  <c r="F9" i="30" s="1"/>
  <c r="P13" i="21"/>
  <c r="F11" i="30" s="1"/>
  <c r="P14" i="21"/>
  <c r="F17" i="30" s="1"/>
  <c r="P15" i="21"/>
  <c r="F19" i="30" s="1"/>
  <c r="P16" i="21"/>
  <c r="F21" i="30" s="1"/>
  <c r="P17" i="21"/>
  <c r="F31" i="30" s="1"/>
  <c r="P18" i="21"/>
  <c r="F33" i="30" s="1"/>
  <c r="P19" i="21"/>
  <c r="F35" i="30" s="1"/>
  <c r="P20" i="21"/>
  <c r="F37" i="30" s="1"/>
  <c r="P21" i="21"/>
  <c r="F39" i="30" s="1"/>
  <c r="P22" i="21"/>
  <c r="F43" i="30" s="1"/>
  <c r="P23" i="21"/>
  <c r="F45" i="30" s="1"/>
  <c r="P24" i="21"/>
  <c r="F41" i="30" s="1"/>
  <c r="P25" i="21"/>
  <c r="F47" i="30" s="1"/>
  <c r="P26" i="21"/>
  <c r="F49" i="30" s="1"/>
  <c r="P27" i="21"/>
  <c r="F61" i="30" s="1"/>
  <c r="P28" i="21"/>
  <c r="F51" i="30" s="1"/>
  <c r="P29" i="21"/>
  <c r="F59" i="30" s="1"/>
  <c r="P30" i="21"/>
  <c r="F55" i="30" s="1"/>
  <c r="P2" i="21"/>
  <c r="G3" i="5"/>
  <c r="E6" i="1" s="1"/>
  <c r="G4" i="5"/>
  <c r="E8" i="1" s="1"/>
  <c r="G2" i="5"/>
  <c r="E4" i="1" s="1"/>
  <c r="G4" i="4"/>
  <c r="D8" i="1" s="1"/>
  <c r="G3" i="4"/>
  <c r="D6" i="1" s="1"/>
  <c r="G2" i="4"/>
  <c r="D4" i="1" s="1"/>
  <c r="G24" i="7"/>
  <c r="D50" i="12" s="1"/>
  <c r="G23" i="7"/>
  <c r="D46" i="12" s="1"/>
  <c r="G22" i="7"/>
  <c r="D44" i="12" s="1"/>
  <c r="G21" i="7"/>
  <c r="D42" i="12" s="1"/>
  <c r="G20" i="7"/>
  <c r="D40" i="12" s="1"/>
  <c r="G19" i="7"/>
  <c r="D38" i="12" s="1"/>
  <c r="G18" i="7"/>
  <c r="D28" i="12" s="1"/>
  <c r="G17" i="7"/>
  <c r="D26" i="12" s="1"/>
  <c r="G16" i="7"/>
  <c r="D24" i="12" s="1"/>
  <c r="G15" i="7"/>
  <c r="D12" i="12" s="1"/>
  <c r="G14" i="7"/>
  <c r="D14" i="12" s="1"/>
  <c r="G13" i="7"/>
  <c r="D36" i="12" s="1"/>
  <c r="G12" i="7"/>
  <c r="D30" i="12" s="1"/>
  <c r="G11" i="7"/>
  <c r="D34" i="12" s="1"/>
  <c r="G10" i="7"/>
  <c r="D32" i="12" s="1"/>
  <c r="G9" i="7"/>
  <c r="D22" i="12" s="1"/>
  <c r="G8" i="7"/>
  <c r="D20" i="12" s="1"/>
  <c r="G7" i="7"/>
  <c r="D16" i="12" s="1"/>
  <c r="G6" i="7"/>
  <c r="D18" i="12" s="1"/>
  <c r="G5" i="7"/>
  <c r="D10" i="12" s="1"/>
  <c r="G4" i="7"/>
  <c r="D8" i="12" s="1"/>
  <c r="G3" i="7"/>
  <c r="D6" i="12" s="1"/>
  <c r="G2" i="7"/>
  <c r="D4" i="12" s="1"/>
  <c r="G3" i="18"/>
  <c r="G4" i="18"/>
  <c r="G6" i="18"/>
  <c r="G7" i="18"/>
  <c r="G8" i="18"/>
  <c r="G9" i="18"/>
  <c r="G14" i="18"/>
  <c r="G15" i="18"/>
  <c r="G12" i="18"/>
  <c r="G13" i="18"/>
  <c r="G5" i="18"/>
  <c r="G10" i="18"/>
  <c r="G11" i="18"/>
  <c r="G16" i="18"/>
  <c r="G17" i="18"/>
  <c r="G18" i="18"/>
  <c r="G19" i="18"/>
  <c r="G20" i="18"/>
  <c r="G21" i="18"/>
  <c r="G22" i="18"/>
  <c r="G23" i="18"/>
  <c r="G2" i="18"/>
  <c r="K7" i="30" l="1"/>
  <c r="F20" i="48"/>
  <c r="K3" i="30"/>
  <c r="D20" i="48"/>
  <c r="K5" i="30"/>
  <c r="E20" i="48"/>
  <c r="E7" i="30"/>
  <c r="F8" i="48"/>
  <c r="E5" i="30"/>
  <c r="E8" i="48"/>
  <c r="E3" i="30"/>
  <c r="D8" i="48"/>
  <c r="J7" i="30"/>
  <c r="F18" i="48"/>
  <c r="J3" i="30"/>
  <c r="D18" i="48"/>
  <c r="J5" i="30"/>
  <c r="E18" i="48"/>
  <c r="D7" i="30"/>
  <c r="F6" i="48"/>
  <c r="D5" i="30"/>
  <c r="E6" i="48"/>
  <c r="D3" i="30"/>
  <c r="D6" i="48"/>
  <c r="G3" i="30"/>
  <c r="D12" i="48"/>
  <c r="G7" i="30"/>
  <c r="F12" i="48"/>
  <c r="G5" i="30"/>
  <c r="E12" i="48"/>
  <c r="C7" i="30"/>
  <c r="F4" i="48"/>
  <c r="C3" i="30"/>
  <c r="D4" i="48"/>
  <c r="C5" i="30"/>
  <c r="E4" i="48"/>
  <c r="H7" i="30"/>
  <c r="F14" i="48"/>
  <c r="H3" i="30"/>
  <c r="D14" i="48"/>
  <c r="H5" i="30"/>
  <c r="E14" i="48"/>
  <c r="F7" i="30"/>
  <c r="F10" i="48"/>
  <c r="F5" i="30"/>
  <c r="E10" i="48"/>
  <c r="F3" i="30"/>
  <c r="D10" i="48"/>
  <c r="I3" i="30"/>
  <c r="D16" i="48"/>
  <c r="I7" i="30"/>
  <c r="F16" i="48"/>
  <c r="I5" i="30"/>
  <c r="E16" i="48"/>
  <c r="H17" i="30"/>
  <c r="H33" i="30"/>
  <c r="H43" i="30"/>
  <c r="H49" i="30"/>
  <c r="H55" i="30"/>
  <c r="H35" i="30"/>
  <c r="H45" i="30"/>
  <c r="H61" i="30"/>
  <c r="H39" i="30"/>
  <c r="H47" i="30"/>
  <c r="H57" i="30"/>
  <c r="I33" i="30"/>
  <c r="I43" i="30"/>
  <c r="I49" i="30"/>
  <c r="I55" i="30"/>
  <c r="I23" i="30"/>
  <c r="I13" i="30"/>
  <c r="I17" i="30"/>
  <c r="I25" i="30"/>
  <c r="I9" i="30"/>
  <c r="I21" i="30"/>
  <c r="I37" i="30"/>
  <c r="I41" i="30"/>
  <c r="I51" i="30"/>
</calcChain>
</file>

<file path=xl/sharedStrings.xml><?xml version="1.0" encoding="utf-8"?>
<sst xmlns="http://schemas.openxmlformats.org/spreadsheetml/2006/main" count="7704" uniqueCount="748">
  <si>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</si>
  <si>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</si>
  <si>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</si>
  <si>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</si>
  <si>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</si>
  <si>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</si>
  <si>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</si>
  <si>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</si>
  <si>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</si>
  <si>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</si>
  <si>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</si>
  <si>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</si>
  <si>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</si>
  <si>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</si>
  <si>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</si>
  <si>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</si>
  <si>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</si>
  <si>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</si>
  <si>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</si>
  <si>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</si>
  <si>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</si>
  <si>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</si>
  <si>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</si>
  <si>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</si>
  <si>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</si>
  <si>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</si>
  <si>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</si>
  <si>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</si>
  <si>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</si>
  <si>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</si>
  <si>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</si>
  <si>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</si>
  <si>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</si>
  <si>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</si>
  <si>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</si>
  <si>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</si>
  <si>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</si>
  <si>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</si>
  <si>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</si>
  <si>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</si>
  <si>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</si>
  <si>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</si>
  <si>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</si>
  <si>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</si>
  <si>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</si>
  <si>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</si>
  <si>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</si>
  <si>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</si>
  <si>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</si>
  <si>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</si>
  <si>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</si>
  <si>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</si>
  <si>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</si>
  <si>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</si>
  <si>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</si>
  <si>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</si>
  <si>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</si>
  <si>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</si>
  <si>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</si>
  <si>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</si>
  <si>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</si>
  <si>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</si>
  <si>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</si>
  <si>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</si>
  <si>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</si>
  <si>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</si>
  <si>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</si>
  <si>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</si>
  <si>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</si>
  <si>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</si>
  <si>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</si>
  <si>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</si>
  <si>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</si>
  <si>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</si>
  <si>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</si>
  <si>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</si>
  <si>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</si>
  <si>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</si>
  <si>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</si>
  <si>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</si>
  <si>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</si>
  <si>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</si>
  <si>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</si>
  <si>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</si>
  <si>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</si>
  <si>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</si>
  <si>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</si>
  <si>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</si>
  <si>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</si>
  <si>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</si>
  <si>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</si>
  <si>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</si>
  <si>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</si>
  <si>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</si>
  <si>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</si>
  <si>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</si>
  <si>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</si>
  <si>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</si>
  <si>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</si>
  <si>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</si>
  <si>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</si>
  <si>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</si>
  <si>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</si>
  <si>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</si>
  <si>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</si>
  <si>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</si>
  <si>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</si>
  <si>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</si>
  <si>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</si>
  <si>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</si>
  <si>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Log Liklihood</t>
  </si>
  <si>
    <t>Female Only</t>
  </si>
  <si>
    <t>Yes</t>
  </si>
  <si>
    <t>Variable Coef. Std. Dev.</t>
  </si>
  <si>
    <t>(1)</t>
  </si>
  <si>
    <t>(2)</t>
  </si>
  <si>
    <t>(3)</t>
  </si>
  <si>
    <t>(4)</t>
  </si>
  <si>
    <t>HH_Size</t>
  </si>
  <si>
    <t>&lt; 2e-16</t>
  </si>
  <si>
    <t>BMI_LevelUnderweight</t>
  </si>
  <si>
    <t>BMI_Level_LUnderweight</t>
  </si>
  <si>
    <t>Std Dev</t>
  </si>
  <si>
    <t>Underweight</t>
  </si>
  <si>
    <t>GenderFemale</t>
  </si>
  <si>
    <t>Household Size</t>
  </si>
  <si>
    <t>North East</t>
  </si>
  <si>
    <t>North Central</t>
  </si>
  <si>
    <t>*</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</si>
  <si>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</si>
  <si>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</si>
  <si>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</si>
  <si>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</si>
  <si>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</si>
  <si>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</si>
  <si>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</si>
  <si>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</si>
  <si>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</si>
  <si>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</si>
  <si>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</si>
  <si>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</si>
  <si>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</si>
  <si>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</si>
  <si>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</si>
  <si>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</si>
  <si>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</si>
  <si>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</si>
  <si>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</si>
  <si>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</si>
  <si>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</si>
  <si>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</si>
  <si>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</si>
  <si>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</si>
  <si>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</si>
  <si>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</si>
  <si>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</si>
  <si>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</si>
  <si>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</si>
  <si>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</si>
  <si>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</si>
  <si>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</si>
  <si>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</si>
  <si>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</si>
  <si>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</si>
  <si>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</si>
  <si>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</si>
  <si>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</si>
  <si>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</si>
  <si>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</si>
  <si>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</si>
  <si>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</si>
  <si>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</si>
  <si>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</si>
  <si>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Ovr21</t>
  </si>
  <si>
    <t>count10</t>
  </si>
  <si>
    <t>count11</t>
  </si>
  <si>
    <t>count12</t>
  </si>
  <si>
    <t>count13</t>
  </si>
  <si>
    <t>count2</t>
  </si>
  <si>
    <t>count3</t>
  </si>
  <si>
    <t>count4</t>
  </si>
  <si>
    <t>count5</t>
  </si>
  <si>
    <t>count6</t>
  </si>
  <si>
    <t>count7</t>
  </si>
  <si>
    <t>count8</t>
  </si>
  <si>
    <t>count9</t>
  </si>
  <si>
    <t>Full Model Logistic Regression Divided by Race and Gender</t>
  </si>
  <si>
    <t>Over 21</t>
  </si>
  <si>
    <t>Table 3</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</si>
  <si>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</si>
  <si>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</si>
  <si>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</si>
  <si>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</si>
  <si>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</si>
  <si>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</si>
  <si>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</si>
  <si>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</si>
  <si>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</si>
  <si>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</si>
  <si>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</si>
  <si>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</si>
  <si>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</si>
  <si>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</si>
  <si>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</si>
  <si>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</si>
  <si>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</si>
  <si>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</si>
  <si>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</si>
  <si>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</si>
  <si>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</si>
  <si>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</si>
  <si>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</si>
  <si>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</si>
  <si>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</si>
  <si>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</si>
  <si>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</si>
  <si>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</si>
  <si>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</si>
  <si>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</si>
  <si>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</si>
  <si>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</si>
  <si>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</si>
  <si>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</si>
  <si>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</si>
  <si>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</si>
  <si>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</si>
  <si>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</si>
  <si>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</si>
  <si>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</si>
  <si>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</si>
  <si>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</si>
  <si>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</si>
  <si>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</si>
  <si>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</si>
  <si>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</si>
  <si>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</si>
  <si>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</si>
  <si>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</si>
  <si>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</si>
  <si>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</si>
  <si>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</si>
  <si>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</si>
  <si>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</si>
  <si>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</si>
  <si>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</si>
  <si>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</si>
  <si>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</si>
  <si>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</si>
  <si>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</si>
  <si>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</si>
  <si>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</si>
  <si>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</si>
  <si>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</si>
  <si>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</si>
  <si>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</si>
  <si>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</si>
  <si>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</si>
  <si>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</si>
  <si>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</si>
  <si>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</si>
  <si>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</si>
  <si>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</si>
  <si>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</si>
  <si>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</si>
  <si>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</si>
  <si>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</si>
  <si>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</si>
  <si>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</si>
  <si>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</si>
  <si>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</si>
  <si>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</si>
  <si>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</si>
  <si>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</si>
  <si>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</si>
  <si>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</si>
  <si>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</si>
  <si>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</si>
  <si>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</si>
  <si>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</si>
  <si>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</si>
  <si>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</si>
  <si>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</si>
  <si>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</si>
  <si>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</si>
  <si>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</si>
  <si>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</si>
  <si>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</si>
  <si>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</si>
  <si>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</si>
  <si>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</si>
  <si>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</si>
  <si>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</si>
  <si>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</si>
  <si>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</si>
  <si>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</si>
  <si>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</si>
  <si>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</si>
  <si>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</si>
  <si>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</si>
  <si>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</si>
  <si>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</si>
  <si>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</si>
  <si>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</si>
  <si>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</si>
  <si>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</si>
  <si>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</si>
  <si>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</si>
  <si>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</si>
  <si>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</si>
  <si>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</si>
  <si>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</si>
  <si>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</si>
  <si>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</si>
  <si>
    <t>Female Interacted</t>
  </si>
  <si>
    <t>Male Interacted</t>
  </si>
  <si>
    <t>Male</t>
  </si>
  <si>
    <t>(0.0821)</t>
  </si>
  <si>
    <t>Obs.</t>
  </si>
  <si>
    <t>Std. Dev.</t>
  </si>
  <si>
    <t>Duration Model Estimates on Race and Race-Gender Subsamples</t>
  </si>
  <si>
    <t xml:space="preserve">-0.2286 </t>
  </si>
  <si>
    <t xml:space="preserve">0.0289 </t>
  </si>
  <si>
    <t>(0.1779)</t>
  </si>
  <si>
    <t>(0.2545)</t>
  </si>
  <si>
    <t>0.154 ^</t>
  </si>
  <si>
    <t xml:space="preserve">0.0766 </t>
  </si>
  <si>
    <t>(0.0801)</t>
  </si>
  <si>
    <t>(0.0722)</t>
  </si>
  <si>
    <t xml:space="preserve">0.0627 </t>
  </si>
  <si>
    <t xml:space="preserve">-0.1179 </t>
  </si>
  <si>
    <t>(0.0891)</t>
  </si>
  <si>
    <t>Duration Model with Frailty across Individuals</t>
  </si>
  <si>
    <t>Logit with Random Mixed Effects</t>
  </si>
  <si>
    <t>Duration model with individual, market, and job specific controls</t>
  </si>
  <si>
    <r>
      <t xml:space="preserve">Significance Levels: ^=10%, *=5%, **=2.5%, *** 1%. Frailty modeled with Gaussian distribution and models estimated with </t>
    </r>
    <r>
      <rPr>
        <i/>
        <sz val="11"/>
        <color rgb="FF000000"/>
        <rFont val="Times New Roman"/>
        <family val="1"/>
      </rPr>
      <t>coxph</t>
    </r>
    <r>
      <rPr>
        <sz val="11"/>
        <color rgb="FF000000"/>
        <rFont val="Times New Roman"/>
        <family val="1"/>
      </rPr>
      <t xml:space="preserve"> and </t>
    </r>
    <r>
      <rPr>
        <i/>
        <sz val="11"/>
        <color rgb="FF000000"/>
        <rFont val="Times New Roman"/>
        <family val="1"/>
      </rPr>
      <t>coxme</t>
    </r>
    <r>
      <rPr>
        <sz val="11"/>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</si>
  <si>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Table 4</t>
  </si>
  <si>
    <t>Table 5</t>
  </si>
  <si>
    <t>Duration and Logit Model Estimates on Race and Race-Gender Subsamples</t>
  </si>
  <si>
    <t>Duration with frailty across individuals; gender subsamples with and without race interactions</t>
  </si>
  <si>
    <t>OCC200</t>
  </si>
  <si>
    <t>IND2OTH</t>
  </si>
  <si>
    <t>n</t>
  </si>
  <si>
    <t>LL</t>
  </si>
  <si>
    <t>N</t>
  </si>
  <si>
    <t>std</t>
  </si>
  <si>
    <t>Table 5 - FD - H3</t>
  </si>
  <si>
    <t>&lt;2e-16</t>
  </si>
  <si>
    <t>White</t>
  </si>
  <si>
    <t>W</t>
  </si>
  <si>
    <t>B</t>
  </si>
  <si>
    <t>H</t>
  </si>
  <si>
    <t>Min</t>
  </si>
  <si>
    <t>Max</t>
  </si>
  <si>
    <t>IQR</t>
  </si>
  <si>
    <t>Length</t>
  </si>
  <si>
    <t>Spells Count</t>
  </si>
  <si>
    <t>Logit with Randome Mixed Effects</t>
  </si>
  <si>
    <t>count14</t>
  </si>
  <si>
    <t>count15</t>
  </si>
  <si>
    <t>count16</t>
  </si>
  <si>
    <t>count17</t>
  </si>
  <si>
    <t>count18</t>
  </si>
  <si>
    <t>count19</t>
  </si>
  <si>
    <t>count20</t>
  </si>
  <si>
    <t>count21</t>
  </si>
  <si>
    <t>count22</t>
  </si>
  <si>
    <t>count23</t>
  </si>
  <si>
    <t>count24</t>
  </si>
  <si>
    <t>count25</t>
  </si>
  <si>
    <t>count26</t>
  </si>
  <si>
    <t>count27</t>
  </si>
  <si>
    <t>count28</t>
  </si>
  <si>
    <t>count29</t>
  </si>
  <si>
    <t>count30</t>
  </si>
  <si>
    <t>count31</t>
  </si>
  <si>
    <t>count32</t>
  </si>
  <si>
    <t>count33</t>
  </si>
  <si>
    <t>count34</t>
  </si>
  <si>
    <t>count35</t>
  </si>
  <si>
    <t>count36</t>
  </si>
  <si>
    <t>count37</t>
  </si>
  <si>
    <t>count38</t>
  </si>
  <si>
    <t>count39</t>
  </si>
  <si>
    <t>count40</t>
  </si>
  <si>
    <t>count41</t>
  </si>
  <si>
    <t>count42</t>
  </si>
  <si>
    <t>count43</t>
  </si>
  <si>
    <t>count44</t>
  </si>
  <si>
    <t>count45</t>
  </si>
  <si>
    <t>count46</t>
  </si>
  <si>
    <t>count47</t>
  </si>
  <si>
    <t>count48</t>
  </si>
  <si>
    <t>count49</t>
  </si>
  <si>
    <t>count50</t>
  </si>
  <si>
    <t>count51</t>
  </si>
  <si>
    <t>count52</t>
  </si>
  <si>
    <t>count53</t>
  </si>
  <si>
    <t>count54</t>
  </si>
  <si>
    <t>count55</t>
  </si>
  <si>
    <t>count56</t>
  </si>
  <si>
    <t>count57</t>
  </si>
  <si>
    <t>count58</t>
  </si>
  <si>
    <t>count59</t>
  </si>
  <si>
    <t>count60</t>
  </si>
  <si>
    <t>count61</t>
  </si>
  <si>
    <t>count62</t>
  </si>
  <si>
    <t>count63</t>
  </si>
  <si>
    <t>count64</t>
  </si>
  <si>
    <t>count65</t>
  </si>
  <si>
    <t>count66</t>
  </si>
  <si>
    <t>count67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</si>
  <si>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</si>
  <si>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</si>
  <si>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</si>
  <si>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</si>
  <si>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</si>
  <si>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</si>
  <si>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</si>
  <si>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</si>
  <si>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</si>
  <si>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</si>
  <si>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</si>
  <si>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</si>
  <si>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</si>
  <si>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</si>
  <si>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</si>
  <si>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</si>
  <si>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</si>
  <si>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</si>
  <si>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</si>
  <si>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</si>
  <si>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</si>
  <si>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</si>
  <si>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</si>
  <si>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</si>
  <si>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</si>
  <si>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</si>
  <si>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</si>
  <si>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</si>
  <si>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</si>
  <si>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</si>
  <si>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count100</t>
  </si>
  <si>
    <t>count98</t>
  </si>
  <si>
    <t>count99</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</si>
  <si>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</si>
  <si>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</si>
  <si>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</si>
  <si>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</si>
  <si>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</si>
  <si>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</si>
  <si>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</si>
  <si>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</si>
  <si>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</si>
  <si>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</si>
  <si>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</si>
  <si>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</si>
  <si>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</si>
  <si>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</si>
  <si>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</si>
  <si>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</si>
  <si>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</si>
  <si>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</si>
  <si>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</si>
  <si>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</si>
  <si>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</si>
  <si>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</si>
  <si>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</si>
  <si>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</si>
  <si>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</si>
  <si>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</si>
  <si>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</si>
  <si>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</si>
  <si>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</si>
  <si>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</si>
  <si>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</si>
  <si>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</si>
  <si>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</si>
  <si>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</si>
  <si>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</si>
  <si>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</si>
  <si>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</si>
  <si>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</si>
  <si>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</si>
  <si>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</si>
  <si>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</si>
  <si>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</si>
  <si>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</si>
  <si>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</si>
  <si>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</si>
  <si>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</si>
  <si>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</si>
  <si>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</si>
  <si>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</si>
  <si>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</si>
  <si>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</si>
  <si>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</si>
  <si>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</si>
  <si>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</si>
  <si>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</si>
  <si>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</si>
  <si>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</si>
  <si>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</si>
  <si>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</si>
  <si>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</si>
  <si>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</si>
  <si>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</si>
  <si>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</si>
  <si>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</si>
  <si>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</si>
  <si>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</si>
  <si>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</si>
  <si>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</si>
  <si>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</si>
  <si>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</si>
  <si>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</si>
  <si>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</si>
  <si>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</si>
  <si>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</si>
  <si>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</si>
  <si>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</si>
  <si>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</si>
  <si>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</si>
  <si>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</si>
  <si>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</si>
  <si>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</si>
  <si>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</si>
  <si>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</si>
  <si>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</si>
  <si>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</si>
  <si>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</si>
  <si>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</si>
  <si>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</si>
  <si>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</si>
  <si>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</si>
  <si>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</si>
  <si>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</si>
  <si>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</si>
  <si>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</si>
  <si>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</si>
  <si>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</si>
  <si>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</si>
  <si>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</si>
  <si>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</si>
  <si>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</si>
  <si>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</si>
  <si>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</si>
  <si>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</si>
  <si>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</si>
  <si>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</si>
  <si>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</si>
  <si>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</si>
  <si>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</si>
  <si>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</si>
  <si>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</si>
  <si>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</si>
  <si>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</si>
  <si>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</si>
  <si>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</si>
  <si>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</si>
  <si>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</si>
  <si>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</si>
  <si>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</si>
  <si>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</si>
  <si>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</si>
  <si>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</si>
  <si>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</si>
  <si>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</si>
  <si>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</si>
  <si>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</si>
  <si>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</si>
  <si>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</si>
  <si>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</si>
  <si>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</si>
  <si>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</si>
  <si>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</si>
  <si>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</si>
  <si>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</si>
  <si>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</si>
  <si>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</si>
  <si>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</si>
  <si>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</si>
  <si>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</si>
  <si>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</si>
  <si>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</si>
  <si>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</si>
  <si>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</si>
  <si>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</si>
  <si>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</si>
  <si>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</si>
  <si>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</si>
  <si>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</si>
  <si>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</si>
  <si>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</si>
  <si>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</si>
  <si>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</si>
  <si>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</si>
  <si>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</si>
  <si>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</si>
  <si>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</si>
  <si>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</si>
  <si>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</si>
  <si>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</si>
  <si>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</si>
  <si>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</si>
  <si>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</si>
  <si>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</si>
  <si>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</si>
  <si>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</si>
  <si>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</si>
  <si>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</si>
  <si>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</si>
  <si>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</si>
  <si>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</si>
  <si>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</si>
  <si>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</si>
  <si>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</si>
  <si>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</si>
  <si>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</si>
  <si>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</si>
  <si>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</si>
  <si>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</si>
  <si>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</si>
  <si>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</si>
  <si>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</si>
  <si>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</si>
  <si>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</si>
  <si>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</si>
  <si>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</si>
  <si>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</si>
  <si>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</si>
  <si>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</si>
  <si>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</si>
  <si>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</si>
  <si>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</si>
  <si>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</si>
  <si>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</si>
  <si>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</si>
  <si>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</si>
  <si>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</si>
  <si>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</si>
  <si>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</si>
  <si>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</si>
  <si>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</si>
  <si>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</si>
  <si>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</si>
  <si>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</si>
  <si>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</si>
  <si>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</si>
  <si>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</si>
  <si>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</si>
  <si>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</si>
  <si>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</si>
  <si>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</si>
  <si>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</si>
  <si>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</si>
  <si>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</si>
  <si>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</si>
  <si>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</si>
  <si>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</si>
  <si>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</si>
  <si>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</si>
  <si>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</si>
  <si>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</si>
  <si>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</si>
  <si>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</si>
  <si>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</si>
  <si>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</si>
  <si>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</si>
  <si>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</si>
  <si>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</si>
  <si>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</si>
  <si>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</si>
  <si>
    <t>count329</t>
  </si>
  <si>
    <t>count330</t>
  </si>
  <si>
    <t>count331</t>
  </si>
  <si>
    <t>count332</t>
  </si>
  <si>
    <t>count333</t>
  </si>
  <si>
    <t>count334</t>
  </si>
  <si>
    <t>count335</t>
  </si>
  <si>
    <t>count336</t>
  </si>
  <si>
    <t>count337</t>
  </si>
  <si>
    <t>count338</t>
  </si>
  <si>
    <t>count339</t>
  </si>
  <si>
    <t>count340</t>
  </si>
  <si>
    <t>count341</t>
  </si>
  <si>
    <t>count342</t>
  </si>
  <si>
    <t>count343</t>
  </si>
  <si>
    <t>count344</t>
  </si>
  <si>
    <t>count345</t>
  </si>
  <si>
    <t>count346</t>
  </si>
  <si>
    <t>count347</t>
  </si>
  <si>
    <t>count348</t>
  </si>
  <si>
    <t>count349</t>
  </si>
  <si>
    <t>count350</t>
  </si>
  <si>
    <t>count351</t>
  </si>
  <si>
    <t>count352</t>
  </si>
  <si>
    <t>count353</t>
  </si>
  <si>
    <t>count354</t>
  </si>
  <si>
    <t>count355</t>
  </si>
  <si>
    <t>count356</t>
  </si>
  <si>
    <t>count357</t>
  </si>
  <si>
    <t>count358</t>
  </si>
  <si>
    <t>count359</t>
  </si>
  <si>
    <t>count360</t>
  </si>
  <si>
    <t>count361</t>
  </si>
  <si>
    <t>count362</t>
  </si>
  <si>
    <t>count363</t>
  </si>
  <si>
    <t>count364</t>
  </si>
  <si>
    <t>count365</t>
  </si>
  <si>
    <t>count366</t>
  </si>
  <si>
    <t>count367</t>
  </si>
  <si>
    <t>count368</t>
  </si>
  <si>
    <t>count369</t>
  </si>
  <si>
    <t>count370</t>
  </si>
  <si>
    <t>count371</t>
  </si>
  <si>
    <t>count372</t>
  </si>
  <si>
    <t>count373</t>
  </si>
  <si>
    <t>count374</t>
  </si>
  <si>
    <t>count375</t>
  </si>
  <si>
    <t>count376</t>
  </si>
  <si>
    <t>count377</t>
  </si>
  <si>
    <t>count378</t>
  </si>
  <si>
    <t>count379</t>
  </si>
  <si>
    <t>count380</t>
  </si>
  <si>
    <t>count381</t>
  </si>
  <si>
    <t>count382</t>
  </si>
  <si>
    <t>count383</t>
  </si>
  <si>
    <t>count384</t>
  </si>
  <si>
    <t>count385</t>
  </si>
  <si>
    <t>count386</t>
  </si>
  <si>
    <t>count387</t>
  </si>
  <si>
    <t>count388</t>
  </si>
  <si>
    <t>count389</t>
  </si>
  <si>
    <t>count390</t>
  </si>
  <si>
    <t>count391</t>
  </si>
  <si>
    <t>count392</t>
  </si>
  <si>
    <t>count393</t>
  </si>
  <si>
    <t>count394</t>
  </si>
  <si>
    <t>count395</t>
  </si>
  <si>
    <t>count396</t>
  </si>
  <si>
    <t>count397</t>
  </si>
  <si>
    <t>count398</t>
  </si>
  <si>
    <t>count399</t>
  </si>
  <si>
    <t>count400</t>
  </si>
  <si>
    <t>count401</t>
  </si>
  <si>
    <t>count402</t>
  </si>
  <si>
    <t>count403</t>
  </si>
  <si>
    <t>count404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</si>
</sst>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5" x14ac:knownFonts="1">
    <font>
      <sz val="11"/>
      <color theme="1"/>
      <name val="Calibri"/>
      <family val="2"/>
      <scheme val="minor"/>
    </font>
    <font>
      <b/>
      <sz val="16"/>
      <color theme="1"/>
      <name val="Times New Roman"/>
      <family val="1"/>
    </font>
    <font>
      <sz val="11"/>
      <color theme="1"/>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
      <sz val="12"/>
      <color theme="1"/>
      <name val="Times New Roman"/>
      <family val="1"/>
    </font>
    <font>
      <sz val="11"/>
      <color rgb="FF000000"/>
      <name val="Times New Roman"/>
      <family val="1"/>
    </font>
    <font>
      <i/>
      <sz val="11"/>
      <color rgb="FF000000"/>
      <name val="Times New Roman"/>
      <family val="1"/>
    </font>
    <font>
      <b/>
      <sz val="14"/>
      <color theme="1"/>
      <name val="Times New Roman"/>
      <family val="1"/>
    </font>
    <font>
      <sz val="11"/>
      <name val="Times New Roman"/>
      <family val="1"/>
    </font>
    <font>
      <sz val="10"/>
      <name val="Lucida Console"/>
      <family val="3"/>
    </font>
    <font>
      <b/>
      <sz val="11"/>
      <color theme="1"/>
      <name val="Calibri"/>
      <family val="2"/>
      <scheme val="minor"/>
    </font>
  </fonts>
  <fills count="2">
    <fill>
      <patternFill patternType="none"/>
    </fill>
    <fill>
      <patternFill patternType="gray125"/>
    </fill>
  </fills>
  <borders count="31">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style="thin">
        <color indexed="64"/>
      </left>
      <right/>
      <top style="medium">
        <color indexed="64"/>
      </top>
      <bottom/>
      <diagonal/>
    </border>
    <border>
      <left style="medium">
        <color indexed="64"/>
      </left>
      <right/>
      <top style="medium">
        <color indexed="64"/>
      </top>
      <bottom/>
      <diagonal/>
    </border>
  </borders>
  <cellStyleXfs count="1">
    <xf numFmtId="0" fontId="0" fillId="0" borderId="0"/>
  </cellStyleXfs>
  <cellXfs count="147">
    <xf numFmtId="0" fontId="0" fillId="0" borderId="0" xfId="0"/>
    <xf numFmtId="11"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3" fontId="0" fillId="0" borderId="0" xfId="0" applyNumberFormat="1"/>
    <xf numFmtId="4" fontId="0" fillId="0" borderId="0" xfId="0" applyNumberFormat="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2" fontId="2" fillId="0" borderId="5" xfId="0" quotePrefix="1" applyNumberFormat="1" applyFont="1" applyBorder="1" applyAlignment="1">
      <alignment horizontal="center"/>
    </xf>
    <xf numFmtId="0" fontId="2" fillId="0" borderId="22" xfId="0" quotePrefix="1" applyFont="1" applyBorder="1" applyAlignment="1">
      <alignment horizontal="center"/>
    </xf>
    <xf numFmtId="0" fontId="2" fillId="0" borderId="0" xfId="0" applyFont="1" applyAlignment="1">
      <alignment horizontal="center" vertic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4" xfId="0" applyFont="1" applyBorder="1" applyAlignment="1">
      <alignment horizontal="left"/>
    </xf>
    <xf numFmtId="3" fontId="2" fillId="0" borderId="0" xfId="0" applyNumberFormat="1" applyFo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8" xfId="0" applyFont="1" applyBorder="1"/>
    <xf numFmtId="0" fontId="2" fillId="0" borderId="3" xfId="0" applyFont="1" applyBorder="1"/>
    <xf numFmtId="0" fontId="2" fillId="0" borderId="2" xfId="0" applyFont="1" applyBorder="1"/>
    <xf numFmtId="0" fontId="2" fillId="0" borderId="5" xfId="0" applyFont="1" applyBorder="1"/>
    <xf numFmtId="0" fontId="5" fillId="0" borderId="5" xfId="0" applyFont="1" applyBorder="1" applyAlignment="1">
      <alignment horizontal="center" vertical="center"/>
    </xf>
    <xf numFmtId="0" fontId="8" fillId="0" borderId="0" xfId="0" applyFont="1" applyAlignment="1">
      <alignment horizontal="center"/>
    </xf>
    <xf numFmtId="0" fontId="2" fillId="0" borderId="21" xfId="0" applyFont="1" applyBorder="1"/>
    <xf numFmtId="0" fontId="5"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2" fillId="0" borderId="4" xfId="0" quotePrefix="1" applyFont="1" applyBorder="1" applyAlignment="1">
      <alignment horizontal="center"/>
    </xf>
    <xf numFmtId="3" fontId="2" fillId="0" borderId="0" xfId="0" applyNumberFormat="1" applyFont="1" applyAlignment="1">
      <alignment horizontal="center"/>
    </xf>
    <xf numFmtId="0" fontId="2" fillId="0" borderId="4" xfId="0" applyFont="1" applyBorder="1" applyAlignment="1">
      <alignment horizontal="center"/>
    </xf>
    <xf numFmtId="0" fontId="9" fillId="0" borderId="1" xfId="0" applyFont="1" applyBorder="1" applyAlignment="1">
      <alignment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vertical="center"/>
    </xf>
    <xf numFmtId="0" fontId="9" fillId="0" borderId="2" xfId="0" applyFont="1" applyBorder="1" applyAlignment="1">
      <alignment horizontal="center" vertical="center"/>
    </xf>
    <xf numFmtId="0" fontId="9" fillId="0" borderId="0" xfId="0" applyFont="1" applyAlignment="1">
      <alignment horizontal="center" vertical="center"/>
    </xf>
    <xf numFmtId="0" fontId="9" fillId="0" borderId="14" xfId="0" applyFont="1" applyBorder="1" applyAlignment="1">
      <alignment vertical="center"/>
    </xf>
    <xf numFmtId="0" fontId="2" fillId="0" borderId="14" xfId="0" applyFont="1" applyBorder="1"/>
    <xf numFmtId="0" fontId="2" fillId="0" borderId="0" xfId="0" applyFont="1" applyAlignment="1">
      <alignment wrapText="1"/>
    </xf>
    <xf numFmtId="0" fontId="9" fillId="0" borderId="3" xfId="0" applyFont="1" applyBorder="1" applyAlignment="1">
      <alignment vertical="center" wrapText="1"/>
    </xf>
    <xf numFmtId="0" fontId="9" fillId="0" borderId="2" xfId="0" applyFont="1" applyBorder="1" applyAlignment="1">
      <alignment vertical="center" wrapText="1"/>
    </xf>
    <xf numFmtId="0" fontId="9" fillId="0" borderId="2" xfId="0" quotePrefix="1" applyFont="1" applyBorder="1" applyAlignment="1">
      <alignment vertical="center" wrapText="1"/>
    </xf>
    <xf numFmtId="0" fontId="2" fillId="0" borderId="1" xfId="0" applyFont="1" applyBorder="1" applyAlignment="1">
      <alignment horizontal="right"/>
    </xf>
    <xf numFmtId="0" fontId="12" fillId="0" borderId="0" xfId="0" applyFont="1"/>
    <xf numFmtId="0" fontId="12" fillId="0" borderId="0" xfId="0" applyFont="1" applyAlignment="1">
      <alignment horizontal="center"/>
    </xf>
    <xf numFmtId="0" fontId="13" fillId="0" borderId="0" xfId="0" applyFont="1" applyAlignment="1">
      <alignment vertical="center"/>
    </xf>
    <xf numFmtId="0" fontId="0" fillId="0" borderId="1" xfId="0" applyBorder="1"/>
    <xf numFmtId="165" fontId="0" fillId="0" borderId="0" xfId="0" applyNumberFormat="1" applyAlignment="1">
      <alignment horizontal="center"/>
    </xf>
    <xf numFmtId="165" fontId="0" fillId="0" borderId="1" xfId="0" applyNumberFormat="1" applyBorder="1" applyAlignment="1">
      <alignment horizontal="center"/>
    </xf>
    <xf numFmtId="165" fontId="0" fillId="0" borderId="2" xfId="0" applyNumberFormat="1" applyBorder="1" applyAlignment="1">
      <alignment horizontal="center"/>
    </xf>
    <xf numFmtId="165" fontId="0" fillId="0" borderId="3" xfId="0" applyNumberFormat="1" applyBorder="1" applyAlignment="1">
      <alignment horizontal="center"/>
    </xf>
    <xf numFmtId="0" fontId="2" fillId="0" borderId="2" xfId="0" applyFont="1" applyBorder="1" applyAlignment="1">
      <alignment horizontal="left" vertical="center"/>
    </xf>
    <xf numFmtId="0" fontId="2" fillId="0" borderId="5" xfId="0" applyFont="1" applyBorder="1" applyAlignment="1">
      <alignment horizontal="left" vertical="center"/>
    </xf>
    <xf numFmtId="0" fontId="2" fillId="0" borderId="29" xfId="0" applyFont="1" applyBorder="1" applyAlignment="1">
      <alignment horizontal="center" vertical="center"/>
    </xf>
    <xf numFmtId="0" fontId="2" fillId="0" borderId="29" xfId="0" applyFont="1" applyBorder="1" applyAlignment="1">
      <alignment horizontal="left" vertical="center"/>
    </xf>
    <xf numFmtId="0" fontId="2" fillId="0" borderId="30" xfId="0" applyFont="1" applyBorder="1" applyAlignment="1">
      <alignment horizontal="center" vertical="center"/>
    </xf>
    <xf numFmtId="0" fontId="2" fillId="0" borderId="3" xfId="0" applyFont="1" applyBorder="1" applyAlignment="1">
      <alignment horizontal="left" vertical="center"/>
    </xf>
    <xf numFmtId="0" fontId="2" fillId="0" borderId="18" xfId="0" applyFont="1" applyBorder="1" applyAlignment="1">
      <alignment horizontal="left" vertical="center"/>
    </xf>
    <xf numFmtId="3" fontId="2" fillId="0" borderId="18" xfId="0" applyNumberFormat="1" applyFont="1" applyBorder="1" applyAlignment="1">
      <alignment horizontal="center"/>
    </xf>
    <xf numFmtId="0" fontId="2" fillId="0" borderId="14" xfId="0" applyFont="1" applyBorder="1" applyAlignment="1">
      <alignment horizontal="center"/>
    </xf>
    <xf numFmtId="0" fontId="9" fillId="0" borderId="14" xfId="0" applyFont="1" applyBorder="1" applyAlignment="1">
      <alignment horizontal="left"/>
    </xf>
    <xf numFmtId="0" fontId="9" fillId="0" borderId="19" xfId="0" applyFont="1" applyBorder="1" applyAlignment="1">
      <alignment horizontal="left"/>
    </xf>
    <xf numFmtId="0" fontId="11" fillId="0" borderId="0" xfId="0" applyFont="1" applyAlignment="1">
      <alignment horizontal="center"/>
    </xf>
    <xf numFmtId="0" fontId="11" fillId="0" borderId="1"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9" fillId="0" borderId="18" xfId="0" applyFont="1" applyBorder="1" applyAlignment="1">
      <alignment vertical="center"/>
    </xf>
    <xf numFmtId="0" fontId="9" fillId="0" borderId="14"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2" fillId="0" borderId="18" xfId="0" applyFont="1" applyBorder="1" applyAlignment="1">
      <alignment horizontal="center"/>
    </xf>
    <xf numFmtId="3" fontId="2" fillId="0" borderId="5" xfId="0" applyNumberFormat="1" applyFont="1" applyBorder="1" applyAlignment="1">
      <alignment horizontal="center"/>
    </xf>
    <xf numFmtId="0" fontId="2" fillId="0" borderId="4" xfId="0" applyFont="1" applyBorder="1" applyAlignment="1">
      <alignment horizontal="center"/>
    </xf>
    <xf numFmtId="0" fontId="9" fillId="0" borderId="4" xfId="0" applyFont="1" applyBorder="1" applyAlignment="1">
      <alignment horizontal="left"/>
    </xf>
    <xf numFmtId="0" fontId="9" fillId="0" borderId="17" xfId="0" applyFont="1" applyBorder="1" applyAlignment="1">
      <alignment horizontal="left"/>
    </xf>
    <xf numFmtId="0" fontId="2" fillId="0" borderId="5" xfId="0" applyFont="1" applyBorder="1" applyAlignment="1">
      <alignment horizontal="center"/>
    </xf>
    <xf numFmtId="0" fontId="14" fillId="0" borderId="2" xfId="0" applyFont="1" applyBorder="1" applyAlignment="1">
      <alignment horizontal="center"/>
    </xf>
    <xf numFmtId="0" fontId="14" fillId="0" borderId="0" xfId="0" applyFont="1" applyAlignment="1">
      <alignment horizontal="center"/>
    </xf>
    <xf numFmtId="0" fontId="0" fillId="0" borderId="0" xfId="0" applyAlignment="1">
      <alignment horizontal="right" vertical="center" textRotation="90"/>
    </xf>
    <xf numFmtId="0" fontId="0" fillId="0" borderId="1" xfId="0" applyBorder="1" applyAlignment="1">
      <alignment horizontal="right" vertical="center" textRotation="90"/>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0"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center"/>
    </xf>
    <xf numFmtId="0" fontId="5" fillId="0" borderId="4" xfId="0" applyFont="1" applyBorder="1" applyAlignment="1">
      <alignment horizontal="center"/>
    </xf>
    <xf numFmtId="0" fontId="9" fillId="0" borderId="20" xfId="0" applyFont="1" applyBorder="1" applyAlignment="1">
      <alignment horizontal="left" vertical="top" wrapText="1"/>
    </xf>
    <xf numFmtId="0" fontId="9" fillId="0" borderId="0" xfId="0" applyFont="1" applyAlignment="1">
      <alignment horizontal="left" vertical="top" wrapText="1"/>
    </xf>
    <xf numFmtId="0" fontId="0" fillId="0" borderId="0" xfId="0" applyAlignment="1">
      <alignment horizontal="center"/>
    </xf>
    <xf numFmtId="0" fontId="5" fillId="0" borderId="1" xfId="0" applyFont="1" applyBorder="1" applyAlignment="1">
      <alignment horizontal="center"/>
    </xf>
    <xf numFmtId="0" fontId="2" fillId="0" borderId="21" xfId="0" quotePrefix="1" applyFont="1" applyBorder="1" applyAlignment="1">
      <alignment horizontal="center"/>
    </xf>
    <xf numFmtId="0" fontId="2" fillId="0" borderId="6" xfId="0" quotePrefix="1" applyFont="1" applyBorder="1" applyAlignment="1">
      <alignment horizontal="center"/>
    </xf>
    <xf numFmtId="0" fontId="7" fillId="0" borderId="4" xfId="0" applyFont="1" applyBorder="1" applyAlignment="1">
      <alignment horizontal="center"/>
    </xf>
    <xf numFmtId="0" fontId="8" fillId="0" borderId="0" xfId="0" applyFont="1" applyAlignment="1">
      <alignment horizontal="center"/>
    </xf>
    <xf numFmtId="0" fontId="2" fillId="0" borderId="14" xfId="0" applyFont="1" applyBorder="1" applyAlignment="1">
      <alignment horizontal="right" vertical="center"/>
    </xf>
    <xf numFmtId="0" fontId="2" fillId="0" borderId="4" xfId="0" applyFont="1" applyBorder="1" applyAlignment="1">
      <alignment horizontal="right" vertical="center"/>
    </xf>
    <xf numFmtId="0" fontId="2" fillId="0" borderId="0" xfId="0" applyFont="1" applyAlignment="1">
      <alignment horizontal="right" vertical="center"/>
    </xf>
    <xf numFmtId="0" fontId="2" fillId="0" borderId="1" xfId="0" applyFont="1" applyBorder="1" applyAlignment="1">
      <alignment horizontal="right" vertical="center"/>
    </xf>
    <xf numFmtId="0" fontId="8" fillId="0" borderId="1" xfId="0"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6" fillId="0" borderId="0" xfId="0" applyFont="1" applyAlignment="1">
      <alignment horizontal="center"/>
    </xf>
    <xf numFmtId="0" fontId="1" fillId="0" borderId="4" xfId="0" applyFont="1" applyBorder="1" applyAlignment="1">
      <alignment horizontal="center"/>
    </xf>
    <xf numFmtId="0" fontId="8" fillId="0" borderId="14" xfId="0" applyFont="1" applyBorder="1" applyAlignment="1">
      <alignment horizontal="center"/>
    </xf>
    <xf numFmtId="0" fontId="8" fillId="0" borderId="10" xfId="0" applyFont="1" applyBorder="1" applyAlignment="1">
      <alignment horizontal="center"/>
    </xf>
    <xf numFmtId="0" fontId="2" fillId="0" borderId="20" xfId="0" applyFont="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5"/>
  <sheetViews>
    <sheetView workbookViewId="0">
      <selection sqref="A1:A45"/>
    </sheetView>
  </sheetViews>
  <sheetFormatPr defaultRowHeight="15" x14ac:dyDescent="0.25"/>
  <cols>
    <col min="1" max="1" width="22.140625" bestFit="1" customWidth="1"/>
    <col min="8" max="8" width="22.140625" bestFit="1" customWidth="1"/>
    <col min="15" max="15" width="22.140625" bestFit="1" customWidth="1"/>
  </cols>
  <sheetData>
    <row r="1" spans="1:34" x14ac:dyDescent="0.25">
      <c r="A1" t="s">
        <v>19</v>
      </c>
      <c r="B1" s="23">
        <v>19594</v>
      </c>
      <c r="C1" s="24">
        <v>4892.3530000000001</v>
      </c>
      <c r="D1" s="24">
        <v>2582.357</v>
      </c>
      <c r="E1">
        <v>4</v>
      </c>
      <c r="F1" s="23">
        <v>9022</v>
      </c>
      <c r="H1" t="s">
        <v>19</v>
      </c>
      <c r="I1" s="23">
        <v>9151</v>
      </c>
      <c r="J1" s="24">
        <v>4794.9279999999999</v>
      </c>
      <c r="K1" s="24">
        <v>2582.6750000000002</v>
      </c>
      <c r="L1">
        <v>6</v>
      </c>
      <c r="M1" s="23">
        <v>9022</v>
      </c>
      <c r="O1" t="s">
        <v>19</v>
      </c>
      <c r="P1" s="23">
        <v>5127</v>
      </c>
      <c r="Q1" s="24">
        <v>4847.6890000000003</v>
      </c>
      <c r="R1" s="24">
        <v>2631.1019999999999</v>
      </c>
      <c r="S1">
        <v>4</v>
      </c>
      <c r="T1" s="23">
        <v>9020</v>
      </c>
      <c r="V1" t="s">
        <v>19</v>
      </c>
      <c r="W1" s="23">
        <v>4584</v>
      </c>
      <c r="X1" s="24">
        <v>5166.9319999999998</v>
      </c>
      <c r="Y1" s="24">
        <v>2530.7910000000002</v>
      </c>
      <c r="Z1">
        <v>4</v>
      </c>
      <c r="AA1" s="23">
        <v>9018</v>
      </c>
      <c r="AC1" t="s">
        <v>19</v>
      </c>
      <c r="AD1">
        <v>732</v>
      </c>
      <c r="AE1" s="24">
        <v>4703.6409999999996</v>
      </c>
      <c r="AF1" s="24">
        <v>2430.0540000000001</v>
      </c>
      <c r="AG1">
        <v>15</v>
      </c>
      <c r="AH1" s="23">
        <v>9002</v>
      </c>
    </row>
    <row r="2" spans="1:34" x14ac:dyDescent="0.25">
      <c r="A2" t="s">
        <v>198</v>
      </c>
      <c r="B2" s="23">
        <v>19594</v>
      </c>
      <c r="C2">
        <v>14.093</v>
      </c>
      <c r="D2">
        <v>20.73</v>
      </c>
      <c r="E2">
        <v>1</v>
      </c>
      <c r="F2">
        <v>404</v>
      </c>
      <c r="H2" t="s">
        <v>198</v>
      </c>
      <c r="I2" s="23">
        <v>9151</v>
      </c>
      <c r="J2">
        <v>12.7</v>
      </c>
      <c r="K2">
        <v>19.419</v>
      </c>
      <c r="L2">
        <v>1</v>
      </c>
      <c r="M2">
        <v>328</v>
      </c>
      <c r="O2" t="s">
        <v>198</v>
      </c>
      <c r="P2" s="23">
        <v>5127</v>
      </c>
      <c r="Q2">
        <v>14.61</v>
      </c>
      <c r="R2">
        <v>20.61</v>
      </c>
      <c r="S2">
        <v>1</v>
      </c>
      <c r="T2">
        <v>355</v>
      </c>
      <c r="V2" t="s">
        <v>198</v>
      </c>
      <c r="W2" s="23">
        <v>4584</v>
      </c>
      <c r="X2">
        <v>16.448</v>
      </c>
      <c r="Y2">
        <v>23.398</v>
      </c>
      <c r="Z2">
        <v>1</v>
      </c>
      <c r="AA2">
        <v>404</v>
      </c>
      <c r="AC2" t="s">
        <v>198</v>
      </c>
      <c r="AD2">
        <v>732</v>
      </c>
      <c r="AE2">
        <v>13.135</v>
      </c>
      <c r="AF2">
        <v>18.018000000000001</v>
      </c>
      <c r="AG2">
        <v>1</v>
      </c>
      <c r="AH2">
        <v>125</v>
      </c>
    </row>
    <row r="3" spans="1:34" x14ac:dyDescent="0.25">
      <c r="A3" t="s">
        <v>197</v>
      </c>
      <c r="B3" s="23">
        <v>19594</v>
      </c>
      <c r="C3">
        <v>26.442</v>
      </c>
      <c r="D3">
        <v>6.61</v>
      </c>
      <c r="E3">
        <v>7.8319999999999999</v>
      </c>
      <c r="F3">
        <v>78.305000000000007</v>
      </c>
      <c r="H3" t="s">
        <v>197</v>
      </c>
      <c r="I3" s="23">
        <v>9151</v>
      </c>
      <c r="J3">
        <v>21.939</v>
      </c>
      <c r="K3">
        <v>1.724</v>
      </c>
      <c r="L3">
        <v>18.509</v>
      </c>
      <c r="M3">
        <v>24.998000000000001</v>
      </c>
      <c r="O3" t="s">
        <v>197</v>
      </c>
      <c r="P3" s="23">
        <v>5127</v>
      </c>
      <c r="Q3">
        <v>27.227</v>
      </c>
      <c r="R3">
        <v>1.4650000000000001</v>
      </c>
      <c r="S3">
        <v>25.016999999999999</v>
      </c>
      <c r="T3">
        <v>29.998000000000001</v>
      </c>
      <c r="V3" t="s">
        <v>197</v>
      </c>
      <c r="W3" s="23">
        <v>4584</v>
      </c>
      <c r="X3">
        <v>36.000999999999998</v>
      </c>
      <c r="Y3">
        <v>5.7030000000000003</v>
      </c>
      <c r="Z3">
        <v>30.021000000000001</v>
      </c>
      <c r="AA3">
        <v>78.305000000000007</v>
      </c>
      <c r="AC3" t="s">
        <v>197</v>
      </c>
      <c r="AD3">
        <v>732</v>
      </c>
      <c r="AE3">
        <v>17.38</v>
      </c>
      <c r="AF3">
        <v>1.254</v>
      </c>
      <c r="AG3">
        <v>7.8319999999999999</v>
      </c>
      <c r="AH3">
        <v>18.498999999999999</v>
      </c>
    </row>
    <row r="4" spans="1:34" x14ac:dyDescent="0.25">
      <c r="A4" t="s">
        <v>31</v>
      </c>
      <c r="B4" s="23">
        <v>19594</v>
      </c>
      <c r="C4">
        <v>24.218</v>
      </c>
      <c r="D4">
        <v>4.8230000000000004</v>
      </c>
      <c r="E4">
        <v>17</v>
      </c>
      <c r="F4">
        <v>37</v>
      </c>
      <c r="H4" t="s">
        <v>31</v>
      </c>
      <c r="I4" s="23">
        <v>9151</v>
      </c>
      <c r="J4">
        <v>23.166</v>
      </c>
      <c r="K4">
        <v>4.4889999999999999</v>
      </c>
      <c r="L4">
        <v>17</v>
      </c>
      <c r="M4">
        <v>37</v>
      </c>
      <c r="O4" t="s">
        <v>31</v>
      </c>
      <c r="P4" s="23">
        <v>5127</v>
      </c>
      <c r="Q4">
        <v>24.991</v>
      </c>
      <c r="R4">
        <v>4.8710000000000004</v>
      </c>
      <c r="S4">
        <v>17</v>
      </c>
      <c r="T4">
        <v>37</v>
      </c>
      <c r="V4" t="s">
        <v>31</v>
      </c>
      <c r="W4" s="23">
        <v>4584</v>
      </c>
      <c r="X4">
        <v>25.792999999999999</v>
      </c>
      <c r="Y4">
        <v>4.8520000000000003</v>
      </c>
      <c r="Z4">
        <v>17</v>
      </c>
      <c r="AA4">
        <v>37</v>
      </c>
      <c r="AC4" t="s">
        <v>31</v>
      </c>
      <c r="AD4">
        <v>732</v>
      </c>
      <c r="AE4">
        <v>22.1</v>
      </c>
      <c r="AF4">
        <v>4.3769999999999998</v>
      </c>
      <c r="AG4">
        <v>17</v>
      </c>
      <c r="AH4">
        <v>37</v>
      </c>
    </row>
    <row r="5" spans="1:34" x14ac:dyDescent="0.25">
      <c r="A5" t="s">
        <v>173</v>
      </c>
      <c r="B5" s="23">
        <v>19594</v>
      </c>
      <c r="C5">
        <v>0.63700000000000001</v>
      </c>
      <c r="D5">
        <v>0.48099999999999998</v>
      </c>
      <c r="E5">
        <v>0</v>
      </c>
      <c r="F5">
        <v>1</v>
      </c>
      <c r="H5" t="s">
        <v>173</v>
      </c>
      <c r="I5" s="23">
        <v>9151</v>
      </c>
      <c r="J5">
        <v>0.54900000000000004</v>
      </c>
      <c r="K5">
        <v>0.498</v>
      </c>
      <c r="L5">
        <v>0</v>
      </c>
      <c r="M5">
        <v>1</v>
      </c>
      <c r="O5" t="s">
        <v>173</v>
      </c>
      <c r="P5" s="23">
        <v>5127</v>
      </c>
      <c r="Q5">
        <v>0.71</v>
      </c>
      <c r="R5">
        <v>0.45400000000000001</v>
      </c>
      <c r="S5">
        <v>0</v>
      </c>
      <c r="T5">
        <v>1</v>
      </c>
      <c r="V5" t="s">
        <v>173</v>
      </c>
      <c r="W5" s="23">
        <v>4584</v>
      </c>
      <c r="X5">
        <v>0.76600000000000001</v>
      </c>
      <c r="Y5">
        <v>0.42399999999999999</v>
      </c>
      <c r="Z5">
        <v>0</v>
      </c>
      <c r="AA5">
        <v>1</v>
      </c>
      <c r="AC5" t="s">
        <v>173</v>
      </c>
      <c r="AD5">
        <v>732</v>
      </c>
      <c r="AE5">
        <v>0.43</v>
      </c>
      <c r="AF5">
        <v>0.495</v>
      </c>
      <c r="AG5">
        <v>0</v>
      </c>
      <c r="AH5">
        <v>1</v>
      </c>
    </row>
    <row r="6" spans="1:34" x14ac:dyDescent="0.25">
      <c r="A6" t="s">
        <v>32</v>
      </c>
      <c r="B6" s="23">
        <v>19594</v>
      </c>
      <c r="C6">
        <v>0.44</v>
      </c>
      <c r="D6">
        <v>0.77</v>
      </c>
      <c r="E6">
        <v>0</v>
      </c>
      <c r="F6">
        <v>10</v>
      </c>
      <c r="H6" t="s">
        <v>32</v>
      </c>
      <c r="I6" s="23">
        <v>9151</v>
      </c>
      <c r="J6">
        <v>0.375</v>
      </c>
      <c r="K6">
        <v>0.74099999999999999</v>
      </c>
      <c r="L6">
        <v>0</v>
      </c>
      <c r="M6">
        <v>10</v>
      </c>
      <c r="O6" t="s">
        <v>32</v>
      </c>
      <c r="P6" s="23">
        <v>5127</v>
      </c>
      <c r="Q6">
        <v>0.45700000000000002</v>
      </c>
      <c r="R6">
        <v>0.75700000000000001</v>
      </c>
      <c r="S6">
        <v>0</v>
      </c>
      <c r="T6">
        <v>5</v>
      </c>
      <c r="V6" t="s">
        <v>32</v>
      </c>
      <c r="W6" s="23">
        <v>4584</v>
      </c>
      <c r="X6">
        <v>0.56000000000000005</v>
      </c>
      <c r="Y6">
        <v>0.82899999999999996</v>
      </c>
      <c r="Z6">
        <v>0</v>
      </c>
      <c r="AA6">
        <v>6</v>
      </c>
      <c r="AC6" t="s">
        <v>32</v>
      </c>
      <c r="AD6">
        <v>732</v>
      </c>
      <c r="AE6">
        <v>0.38900000000000001</v>
      </c>
      <c r="AF6">
        <v>0.754</v>
      </c>
      <c r="AG6">
        <v>0</v>
      </c>
      <c r="AH6">
        <v>5</v>
      </c>
    </row>
    <row r="7" spans="1:34" x14ac:dyDescent="0.25">
      <c r="A7" t="s">
        <v>118</v>
      </c>
      <c r="B7" s="23">
        <v>19594</v>
      </c>
      <c r="C7">
        <v>3.6019999999999999</v>
      </c>
      <c r="D7">
        <v>1.7949999999999999</v>
      </c>
      <c r="E7">
        <v>1</v>
      </c>
      <c r="F7">
        <v>19</v>
      </c>
      <c r="H7" t="s">
        <v>118</v>
      </c>
      <c r="I7" s="23">
        <v>9151</v>
      </c>
      <c r="J7">
        <v>3.581</v>
      </c>
      <c r="K7">
        <v>1.7809999999999999</v>
      </c>
      <c r="L7">
        <v>1</v>
      </c>
      <c r="M7">
        <v>19</v>
      </c>
      <c r="O7" t="s">
        <v>118</v>
      </c>
      <c r="P7" s="23">
        <v>5127</v>
      </c>
      <c r="Q7">
        <v>3.5649999999999999</v>
      </c>
      <c r="R7">
        <v>1.7969999999999999</v>
      </c>
      <c r="S7">
        <v>1</v>
      </c>
      <c r="T7">
        <v>15</v>
      </c>
      <c r="V7" t="s">
        <v>118</v>
      </c>
      <c r="W7" s="23">
        <v>4584</v>
      </c>
      <c r="X7">
        <v>3.6760000000000002</v>
      </c>
      <c r="Y7">
        <v>1.8080000000000001</v>
      </c>
      <c r="Z7">
        <v>1</v>
      </c>
      <c r="AA7">
        <v>13</v>
      </c>
      <c r="AC7" t="s">
        <v>118</v>
      </c>
      <c r="AD7">
        <v>732</v>
      </c>
      <c r="AE7">
        <v>3.66</v>
      </c>
      <c r="AF7">
        <v>1.859</v>
      </c>
      <c r="AG7">
        <v>1</v>
      </c>
      <c r="AH7">
        <v>15</v>
      </c>
    </row>
    <row r="8" spans="1:34" x14ac:dyDescent="0.25">
      <c r="A8" t="s">
        <v>33</v>
      </c>
      <c r="B8" s="23">
        <v>19594</v>
      </c>
      <c r="C8">
        <v>10.449</v>
      </c>
      <c r="D8">
        <v>2.5489999999999999</v>
      </c>
      <c r="E8">
        <v>0</v>
      </c>
      <c r="F8">
        <v>13.753</v>
      </c>
      <c r="H8" t="s">
        <v>33</v>
      </c>
      <c r="I8" s="23">
        <v>9151</v>
      </c>
      <c r="J8">
        <v>10.522</v>
      </c>
      <c r="K8">
        <v>2.4540000000000002</v>
      </c>
      <c r="L8">
        <v>0</v>
      </c>
      <c r="M8">
        <v>13.753</v>
      </c>
      <c r="O8" t="s">
        <v>33</v>
      </c>
      <c r="P8" s="23">
        <v>5127</v>
      </c>
      <c r="Q8">
        <v>10.416</v>
      </c>
      <c r="R8">
        <v>2.6419999999999999</v>
      </c>
      <c r="S8">
        <v>0</v>
      </c>
      <c r="T8">
        <v>13.753</v>
      </c>
      <c r="V8" t="s">
        <v>33</v>
      </c>
      <c r="W8" s="23">
        <v>4584</v>
      </c>
      <c r="X8">
        <v>10.368</v>
      </c>
      <c r="Y8">
        <v>2.617</v>
      </c>
      <c r="Z8">
        <v>0</v>
      </c>
      <c r="AA8">
        <v>13.753</v>
      </c>
      <c r="AC8" t="s">
        <v>33</v>
      </c>
      <c r="AD8">
        <v>732</v>
      </c>
      <c r="AE8">
        <v>10.269</v>
      </c>
      <c r="AF8">
        <v>2.5920000000000001</v>
      </c>
      <c r="AG8">
        <v>0</v>
      </c>
      <c r="AH8">
        <v>13.441000000000001</v>
      </c>
    </row>
    <row r="9" spans="1:34" x14ac:dyDescent="0.25">
      <c r="A9" t="s">
        <v>43</v>
      </c>
      <c r="B9" s="23">
        <v>19594</v>
      </c>
      <c r="C9">
        <v>5.976</v>
      </c>
      <c r="D9">
        <v>1.8029999999999999</v>
      </c>
      <c r="E9">
        <v>3.5</v>
      </c>
      <c r="F9">
        <v>11</v>
      </c>
      <c r="H9" t="s">
        <v>43</v>
      </c>
      <c r="I9" s="23">
        <v>9151</v>
      </c>
      <c r="J9">
        <v>5.7910000000000004</v>
      </c>
      <c r="K9">
        <v>1.679</v>
      </c>
      <c r="L9">
        <v>3.5</v>
      </c>
      <c r="M9">
        <v>11</v>
      </c>
      <c r="O9" t="s">
        <v>43</v>
      </c>
      <c r="P9" s="23">
        <v>5127</v>
      </c>
      <c r="Q9">
        <v>6.085</v>
      </c>
      <c r="R9">
        <v>1.843</v>
      </c>
      <c r="S9">
        <v>3.5</v>
      </c>
      <c r="T9">
        <v>11</v>
      </c>
      <c r="V9" t="s">
        <v>43</v>
      </c>
      <c r="W9" s="23">
        <v>4584</v>
      </c>
      <c r="X9">
        <v>6.282</v>
      </c>
      <c r="Y9">
        <v>1.9610000000000001</v>
      </c>
      <c r="Z9">
        <v>3.5</v>
      </c>
      <c r="AA9">
        <v>11</v>
      </c>
      <c r="AC9" t="s">
        <v>43</v>
      </c>
      <c r="AD9">
        <v>732</v>
      </c>
      <c r="AE9">
        <v>5.601</v>
      </c>
      <c r="AF9">
        <v>1.613</v>
      </c>
      <c r="AG9">
        <v>3.5</v>
      </c>
      <c r="AH9">
        <v>11</v>
      </c>
    </row>
    <row r="10" spans="1:34" x14ac:dyDescent="0.25">
      <c r="A10" t="s">
        <v>34</v>
      </c>
      <c r="B10" s="23">
        <v>19594</v>
      </c>
      <c r="C10">
        <v>39.011000000000003</v>
      </c>
      <c r="D10">
        <v>28.625</v>
      </c>
      <c r="E10">
        <v>0</v>
      </c>
      <c r="F10">
        <v>100</v>
      </c>
      <c r="H10" t="s">
        <v>34</v>
      </c>
      <c r="I10" s="23">
        <v>9151</v>
      </c>
      <c r="J10">
        <v>41.265000000000001</v>
      </c>
      <c r="K10">
        <v>29.331</v>
      </c>
      <c r="L10">
        <v>0</v>
      </c>
      <c r="M10">
        <v>100</v>
      </c>
      <c r="O10" t="s">
        <v>34</v>
      </c>
      <c r="P10" s="23">
        <v>5127</v>
      </c>
      <c r="Q10">
        <v>38.012999999999998</v>
      </c>
      <c r="R10">
        <v>28.465</v>
      </c>
      <c r="S10">
        <v>0</v>
      </c>
      <c r="T10">
        <v>100</v>
      </c>
      <c r="V10" t="s">
        <v>34</v>
      </c>
      <c r="W10" s="23">
        <v>4584</v>
      </c>
      <c r="X10">
        <v>36.173999999999999</v>
      </c>
      <c r="Y10">
        <v>27.084</v>
      </c>
      <c r="Z10">
        <v>0</v>
      </c>
      <c r="AA10">
        <v>100</v>
      </c>
      <c r="AC10" t="s">
        <v>34</v>
      </c>
      <c r="AD10">
        <v>732</v>
      </c>
      <c r="AE10">
        <v>35.585999999999999</v>
      </c>
      <c r="AF10">
        <v>27.925000000000001</v>
      </c>
      <c r="AG10">
        <v>0</v>
      </c>
      <c r="AH10">
        <v>100</v>
      </c>
    </row>
    <row r="11" spans="1:34" x14ac:dyDescent="0.25">
      <c r="A11" t="s">
        <v>44</v>
      </c>
      <c r="B11" s="23">
        <v>19594</v>
      </c>
      <c r="C11">
        <v>7.0999999999999994E-2</v>
      </c>
      <c r="D11">
        <v>0.50700000000000001</v>
      </c>
      <c r="E11">
        <v>0</v>
      </c>
      <c r="F11">
        <v>9</v>
      </c>
      <c r="H11" t="s">
        <v>44</v>
      </c>
      <c r="I11" s="23">
        <v>9151</v>
      </c>
      <c r="J11">
        <v>8.3000000000000004E-2</v>
      </c>
      <c r="K11">
        <v>0.53800000000000003</v>
      </c>
      <c r="L11">
        <v>0</v>
      </c>
      <c r="M11">
        <v>8</v>
      </c>
      <c r="O11" t="s">
        <v>44</v>
      </c>
      <c r="P11" s="23">
        <v>5127</v>
      </c>
      <c r="Q11">
        <v>6.2E-2</v>
      </c>
      <c r="R11">
        <v>0.47199999999999998</v>
      </c>
      <c r="S11">
        <v>0</v>
      </c>
      <c r="T11">
        <v>6</v>
      </c>
      <c r="V11" t="s">
        <v>44</v>
      </c>
      <c r="W11" s="23">
        <v>4584</v>
      </c>
      <c r="X11">
        <v>5.2999999999999999E-2</v>
      </c>
      <c r="Y11">
        <v>0.46899999999999997</v>
      </c>
      <c r="Z11">
        <v>0</v>
      </c>
      <c r="AA11">
        <v>9</v>
      </c>
      <c r="AC11" t="s">
        <v>44</v>
      </c>
      <c r="AD11">
        <v>732</v>
      </c>
      <c r="AE11">
        <v>9.1999999999999998E-2</v>
      </c>
      <c r="AF11">
        <v>0.57199999999999995</v>
      </c>
      <c r="AG11">
        <v>0</v>
      </c>
      <c r="AH11">
        <v>7</v>
      </c>
    </row>
    <row r="12" spans="1:34" x14ac:dyDescent="0.25">
      <c r="A12" t="s">
        <v>35</v>
      </c>
      <c r="B12" s="23">
        <v>19594</v>
      </c>
      <c r="C12">
        <v>28.718</v>
      </c>
      <c r="D12">
        <v>68.775999999999996</v>
      </c>
      <c r="E12">
        <v>0</v>
      </c>
      <c r="F12" s="23">
        <v>1083</v>
      </c>
      <c r="H12" t="s">
        <v>35</v>
      </c>
      <c r="I12" s="23">
        <v>9151</v>
      </c>
      <c r="J12">
        <v>24.925999999999998</v>
      </c>
      <c r="K12">
        <v>62.023000000000003</v>
      </c>
      <c r="L12">
        <v>0</v>
      </c>
      <c r="M12" s="23">
        <v>696</v>
      </c>
      <c r="O12" t="s">
        <v>35</v>
      </c>
      <c r="P12" s="23">
        <v>5127</v>
      </c>
      <c r="Q12">
        <v>32.15</v>
      </c>
      <c r="R12">
        <v>75.397000000000006</v>
      </c>
      <c r="S12">
        <v>0</v>
      </c>
      <c r="T12" s="23">
        <v>1083</v>
      </c>
      <c r="V12" t="s">
        <v>35</v>
      </c>
      <c r="W12" s="23">
        <v>4584</v>
      </c>
      <c r="X12">
        <v>34.408999999999999</v>
      </c>
      <c r="Y12">
        <v>76.27</v>
      </c>
      <c r="Z12">
        <v>0</v>
      </c>
      <c r="AA12" s="23">
        <v>786</v>
      </c>
      <c r="AC12" t="s">
        <v>35</v>
      </c>
      <c r="AD12">
        <v>732</v>
      </c>
      <c r="AE12">
        <v>16.439</v>
      </c>
      <c r="AF12">
        <v>40.968000000000004</v>
      </c>
      <c r="AG12">
        <v>0</v>
      </c>
      <c r="AH12">
        <v>460</v>
      </c>
    </row>
    <row r="13" spans="1:34" x14ac:dyDescent="0.25">
      <c r="A13" t="s">
        <v>36</v>
      </c>
      <c r="B13" s="23">
        <v>19594</v>
      </c>
      <c r="C13">
        <v>242.65299999999999</v>
      </c>
      <c r="D13">
        <v>203.50200000000001</v>
      </c>
      <c r="E13">
        <v>0</v>
      </c>
      <c r="F13" s="23">
        <v>1184</v>
      </c>
      <c r="H13" t="s">
        <v>36</v>
      </c>
      <c r="I13" s="23">
        <v>9151</v>
      </c>
      <c r="J13">
        <v>207.47499999999999</v>
      </c>
      <c r="K13">
        <v>182.43199999999999</v>
      </c>
      <c r="L13">
        <v>0</v>
      </c>
      <c r="M13" s="23">
        <v>1131</v>
      </c>
      <c r="O13" t="s">
        <v>36</v>
      </c>
      <c r="P13" s="23">
        <v>5127</v>
      </c>
      <c r="Q13">
        <v>270.31099999999998</v>
      </c>
      <c r="R13">
        <v>215.09</v>
      </c>
      <c r="S13">
        <v>0</v>
      </c>
      <c r="T13" s="23">
        <v>1184</v>
      </c>
      <c r="V13" t="s">
        <v>36</v>
      </c>
      <c r="W13" s="23">
        <v>4584</v>
      </c>
      <c r="X13">
        <v>295.75400000000002</v>
      </c>
      <c r="Y13">
        <v>218.233</v>
      </c>
      <c r="Z13">
        <v>0</v>
      </c>
      <c r="AA13" s="23">
        <v>1133</v>
      </c>
      <c r="AC13" t="s">
        <v>36</v>
      </c>
      <c r="AD13">
        <v>732</v>
      </c>
      <c r="AE13">
        <v>156.167</v>
      </c>
      <c r="AF13">
        <v>156.11199999999999</v>
      </c>
      <c r="AG13">
        <v>0</v>
      </c>
      <c r="AH13">
        <v>890</v>
      </c>
    </row>
    <row r="14" spans="1:34" x14ac:dyDescent="0.25">
      <c r="A14" t="s">
        <v>106</v>
      </c>
      <c r="B14" s="23">
        <v>19594</v>
      </c>
      <c r="C14">
        <v>2.1999999999999999E-2</v>
      </c>
      <c r="D14">
        <v>0.14699999999999999</v>
      </c>
      <c r="E14">
        <v>0</v>
      </c>
      <c r="F14">
        <v>1</v>
      </c>
      <c r="H14" t="s">
        <v>106</v>
      </c>
      <c r="I14" s="23">
        <v>9151</v>
      </c>
      <c r="J14">
        <v>1.9E-2</v>
      </c>
      <c r="K14">
        <v>0.13600000000000001</v>
      </c>
      <c r="L14">
        <v>0</v>
      </c>
      <c r="M14">
        <v>1</v>
      </c>
      <c r="O14" t="s">
        <v>106</v>
      </c>
      <c r="P14" s="23">
        <v>5127</v>
      </c>
      <c r="Q14">
        <v>2.8000000000000001E-2</v>
      </c>
      <c r="R14">
        <v>0.16600000000000001</v>
      </c>
      <c r="S14">
        <v>0</v>
      </c>
      <c r="T14">
        <v>1</v>
      </c>
      <c r="V14" t="s">
        <v>106</v>
      </c>
      <c r="W14" s="23">
        <v>4584</v>
      </c>
      <c r="X14">
        <v>2.3E-2</v>
      </c>
      <c r="Y14">
        <v>0.151</v>
      </c>
      <c r="Z14">
        <v>0</v>
      </c>
      <c r="AA14">
        <v>1</v>
      </c>
      <c r="AC14" t="s">
        <v>106</v>
      </c>
      <c r="AD14">
        <v>732</v>
      </c>
      <c r="AE14">
        <v>1.0999999999999999E-2</v>
      </c>
      <c r="AF14">
        <v>0.104</v>
      </c>
      <c r="AG14">
        <v>0</v>
      </c>
      <c r="AH14">
        <v>1</v>
      </c>
    </row>
    <row r="15" spans="1:34" x14ac:dyDescent="0.25">
      <c r="A15" t="s">
        <v>196</v>
      </c>
      <c r="B15" s="23">
        <v>19594</v>
      </c>
      <c r="C15">
        <v>0.504</v>
      </c>
      <c r="D15">
        <v>0.5</v>
      </c>
      <c r="E15">
        <v>0</v>
      </c>
      <c r="F15">
        <v>1</v>
      </c>
      <c r="H15" t="s">
        <v>196</v>
      </c>
      <c r="I15" s="23">
        <v>9151</v>
      </c>
      <c r="J15">
        <v>0.52500000000000002</v>
      </c>
      <c r="K15">
        <v>0.499</v>
      </c>
      <c r="L15">
        <v>0</v>
      </c>
      <c r="M15">
        <v>1</v>
      </c>
      <c r="O15" t="s">
        <v>196</v>
      </c>
      <c r="P15" s="23">
        <v>5127</v>
      </c>
      <c r="Q15">
        <v>0.56200000000000006</v>
      </c>
      <c r="R15">
        <v>0.496</v>
      </c>
      <c r="S15">
        <v>0</v>
      </c>
      <c r="T15">
        <v>1</v>
      </c>
      <c r="V15" t="s">
        <v>196</v>
      </c>
      <c r="W15" s="23">
        <v>4584</v>
      </c>
      <c r="X15">
        <v>0.42</v>
      </c>
      <c r="Y15">
        <v>0.49399999999999999</v>
      </c>
      <c r="Z15">
        <v>0</v>
      </c>
      <c r="AA15">
        <v>1</v>
      </c>
      <c r="AC15" t="s">
        <v>196</v>
      </c>
      <c r="AD15">
        <v>732</v>
      </c>
      <c r="AE15">
        <v>0.36099999999999999</v>
      </c>
      <c r="AF15">
        <v>0.48099999999999998</v>
      </c>
      <c r="AG15">
        <v>0</v>
      </c>
      <c r="AH15">
        <v>1</v>
      </c>
    </row>
    <row r="16" spans="1:34" x14ac:dyDescent="0.25">
      <c r="A16" t="s">
        <v>124</v>
      </c>
      <c r="B16" s="23">
        <v>19594</v>
      </c>
      <c r="C16">
        <v>0.496</v>
      </c>
      <c r="D16">
        <v>0.5</v>
      </c>
      <c r="E16">
        <v>0</v>
      </c>
      <c r="F16">
        <v>1</v>
      </c>
      <c r="H16" t="s">
        <v>124</v>
      </c>
      <c r="I16" s="23">
        <v>9151</v>
      </c>
      <c r="J16">
        <v>0.47499999999999998</v>
      </c>
      <c r="K16">
        <v>0.499</v>
      </c>
      <c r="L16">
        <v>0</v>
      </c>
      <c r="M16">
        <v>1</v>
      </c>
      <c r="O16" t="s">
        <v>124</v>
      </c>
      <c r="P16" s="23">
        <v>5127</v>
      </c>
      <c r="Q16">
        <v>0.438</v>
      </c>
      <c r="R16">
        <v>0.496</v>
      </c>
      <c r="S16">
        <v>0</v>
      </c>
      <c r="T16">
        <v>1</v>
      </c>
      <c r="V16" t="s">
        <v>124</v>
      </c>
      <c r="W16" s="23">
        <v>4584</v>
      </c>
      <c r="X16">
        <v>0.57999999999999996</v>
      </c>
      <c r="Y16">
        <v>0.49399999999999999</v>
      </c>
      <c r="Z16">
        <v>0</v>
      </c>
      <c r="AA16">
        <v>1</v>
      </c>
      <c r="AC16" t="s">
        <v>124</v>
      </c>
      <c r="AD16">
        <v>732</v>
      </c>
      <c r="AE16">
        <v>0.63900000000000001</v>
      </c>
      <c r="AF16">
        <v>0.48099999999999998</v>
      </c>
      <c r="AG16">
        <v>0</v>
      </c>
      <c r="AH16">
        <v>1</v>
      </c>
    </row>
    <row r="17" spans="1:34" x14ac:dyDescent="0.25">
      <c r="A17" t="s">
        <v>195</v>
      </c>
      <c r="B17" s="23">
        <v>19594</v>
      </c>
      <c r="C17">
        <v>0.46700000000000003</v>
      </c>
      <c r="D17">
        <v>0.499</v>
      </c>
      <c r="E17">
        <v>0</v>
      </c>
      <c r="F17">
        <v>1</v>
      </c>
      <c r="H17" t="s">
        <v>195</v>
      </c>
      <c r="I17" s="23">
        <v>9151</v>
      </c>
      <c r="J17">
        <v>1</v>
      </c>
      <c r="K17">
        <v>0</v>
      </c>
      <c r="L17">
        <v>1</v>
      </c>
      <c r="M17">
        <v>1</v>
      </c>
      <c r="O17" t="s">
        <v>195</v>
      </c>
      <c r="P17" s="23">
        <v>5127</v>
      </c>
      <c r="Q17">
        <v>0</v>
      </c>
      <c r="R17">
        <v>0</v>
      </c>
      <c r="S17">
        <v>0</v>
      </c>
      <c r="T17">
        <v>0</v>
      </c>
      <c r="V17" t="s">
        <v>195</v>
      </c>
      <c r="W17" s="23">
        <v>4584</v>
      </c>
      <c r="X17">
        <v>0</v>
      </c>
      <c r="Y17">
        <v>0</v>
      </c>
      <c r="Z17">
        <v>0</v>
      </c>
      <c r="AA17">
        <v>0</v>
      </c>
      <c r="AC17" t="s">
        <v>195</v>
      </c>
      <c r="AD17">
        <v>732</v>
      </c>
      <c r="AE17">
        <v>0</v>
      </c>
      <c r="AF17">
        <v>0</v>
      </c>
      <c r="AG17">
        <v>0</v>
      </c>
      <c r="AH17">
        <v>0</v>
      </c>
    </row>
    <row r="18" spans="1:34" x14ac:dyDescent="0.25">
      <c r="A18" t="s">
        <v>120</v>
      </c>
      <c r="B18" s="23">
        <v>19594</v>
      </c>
      <c r="C18">
        <v>3.6999999999999998E-2</v>
      </c>
      <c r="D18">
        <v>0.19</v>
      </c>
      <c r="E18">
        <v>0</v>
      </c>
      <c r="F18">
        <v>1</v>
      </c>
      <c r="H18" t="s">
        <v>120</v>
      </c>
      <c r="I18" s="23">
        <v>9151</v>
      </c>
      <c r="J18">
        <v>0</v>
      </c>
      <c r="K18">
        <v>0</v>
      </c>
      <c r="L18">
        <v>0</v>
      </c>
      <c r="M18">
        <v>0</v>
      </c>
      <c r="O18" t="s">
        <v>120</v>
      </c>
      <c r="P18" s="23">
        <v>5127</v>
      </c>
      <c r="Q18">
        <v>0</v>
      </c>
      <c r="R18">
        <v>0</v>
      </c>
      <c r="S18">
        <v>0</v>
      </c>
      <c r="T18">
        <v>0</v>
      </c>
      <c r="V18" t="s">
        <v>120</v>
      </c>
      <c r="W18" s="23">
        <v>4584</v>
      </c>
      <c r="X18">
        <v>0</v>
      </c>
      <c r="Y18">
        <v>0</v>
      </c>
      <c r="Z18">
        <v>0</v>
      </c>
      <c r="AA18">
        <v>0</v>
      </c>
      <c r="AC18" t="s">
        <v>120</v>
      </c>
      <c r="AD18">
        <v>732</v>
      </c>
      <c r="AE18">
        <v>1</v>
      </c>
      <c r="AF18">
        <v>0</v>
      </c>
      <c r="AG18">
        <v>1</v>
      </c>
      <c r="AH18">
        <v>1</v>
      </c>
    </row>
    <row r="19" spans="1:34" x14ac:dyDescent="0.25">
      <c r="A19" t="s">
        <v>10</v>
      </c>
      <c r="B19" s="23">
        <v>19594</v>
      </c>
      <c r="C19">
        <v>0.26200000000000001</v>
      </c>
      <c r="D19">
        <v>0.44</v>
      </c>
      <c r="E19">
        <v>0</v>
      </c>
      <c r="F19">
        <v>1</v>
      </c>
      <c r="H19" t="s">
        <v>10</v>
      </c>
      <c r="I19" s="23">
        <v>9151</v>
      </c>
      <c r="J19">
        <v>0</v>
      </c>
      <c r="K19">
        <v>0</v>
      </c>
      <c r="L19">
        <v>0</v>
      </c>
      <c r="M19">
        <v>0</v>
      </c>
      <c r="O19" t="s">
        <v>10</v>
      </c>
      <c r="P19" s="23">
        <v>5127</v>
      </c>
      <c r="Q19">
        <v>1</v>
      </c>
      <c r="R19">
        <v>0</v>
      </c>
      <c r="S19">
        <v>1</v>
      </c>
      <c r="T19">
        <v>1</v>
      </c>
      <c r="V19" t="s">
        <v>10</v>
      </c>
      <c r="W19" s="23">
        <v>4584</v>
      </c>
      <c r="X19">
        <v>0</v>
      </c>
      <c r="Y19">
        <v>0</v>
      </c>
      <c r="Z19">
        <v>0</v>
      </c>
      <c r="AA19">
        <v>0</v>
      </c>
      <c r="AC19" t="s">
        <v>10</v>
      </c>
      <c r="AD19">
        <v>732</v>
      </c>
      <c r="AE19">
        <v>0</v>
      </c>
      <c r="AF19">
        <v>0</v>
      </c>
      <c r="AG19">
        <v>0</v>
      </c>
      <c r="AH19">
        <v>0</v>
      </c>
    </row>
    <row r="20" spans="1:34" x14ac:dyDescent="0.25">
      <c r="A20" t="s">
        <v>12</v>
      </c>
      <c r="B20" s="23">
        <v>19594</v>
      </c>
      <c r="C20">
        <v>0.23400000000000001</v>
      </c>
      <c r="D20">
        <v>0.42299999999999999</v>
      </c>
      <c r="E20">
        <v>0</v>
      </c>
      <c r="F20">
        <v>1</v>
      </c>
      <c r="H20" t="s">
        <v>12</v>
      </c>
      <c r="I20" s="23">
        <v>9151</v>
      </c>
      <c r="J20">
        <v>0</v>
      </c>
      <c r="K20">
        <v>0</v>
      </c>
      <c r="L20">
        <v>0</v>
      </c>
      <c r="M20">
        <v>0</v>
      </c>
      <c r="O20" t="s">
        <v>12</v>
      </c>
      <c r="P20" s="23">
        <v>5127</v>
      </c>
      <c r="Q20">
        <v>0</v>
      </c>
      <c r="R20">
        <v>0</v>
      </c>
      <c r="S20">
        <v>0</v>
      </c>
      <c r="T20">
        <v>0</v>
      </c>
      <c r="V20" t="s">
        <v>12</v>
      </c>
      <c r="W20" s="23">
        <v>4584</v>
      </c>
      <c r="X20">
        <v>1</v>
      </c>
      <c r="Y20">
        <v>0</v>
      </c>
      <c r="Z20">
        <v>1</v>
      </c>
      <c r="AA20">
        <v>1</v>
      </c>
      <c r="AC20" t="s">
        <v>12</v>
      </c>
      <c r="AD20">
        <v>732</v>
      </c>
      <c r="AE20">
        <v>0</v>
      </c>
      <c r="AF20">
        <v>0</v>
      </c>
      <c r="AG20">
        <v>0</v>
      </c>
      <c r="AH20">
        <v>0</v>
      </c>
    </row>
    <row r="21" spans="1:34" x14ac:dyDescent="0.25">
      <c r="A21" t="s">
        <v>194</v>
      </c>
      <c r="B21" s="23">
        <v>19594</v>
      </c>
      <c r="C21">
        <v>0.45500000000000002</v>
      </c>
      <c r="D21">
        <v>0.498</v>
      </c>
      <c r="E21">
        <v>0</v>
      </c>
      <c r="F21">
        <v>1</v>
      </c>
      <c r="H21" t="s">
        <v>194</v>
      </c>
      <c r="I21" s="23">
        <v>9151</v>
      </c>
      <c r="J21">
        <v>0.501</v>
      </c>
      <c r="K21">
        <v>0.5</v>
      </c>
      <c r="L21">
        <v>0</v>
      </c>
      <c r="M21">
        <v>1</v>
      </c>
      <c r="O21" t="s">
        <v>194</v>
      </c>
      <c r="P21" s="23">
        <v>5127</v>
      </c>
      <c r="Q21">
        <v>0.433</v>
      </c>
      <c r="R21">
        <v>0.496</v>
      </c>
      <c r="S21">
        <v>0</v>
      </c>
      <c r="T21">
        <v>1</v>
      </c>
      <c r="V21" t="s">
        <v>194</v>
      </c>
      <c r="W21" s="23">
        <v>4584</v>
      </c>
      <c r="X21">
        <v>0.374</v>
      </c>
      <c r="Y21">
        <v>0.48399999999999999</v>
      </c>
      <c r="Z21">
        <v>0</v>
      </c>
      <c r="AA21">
        <v>1</v>
      </c>
      <c r="AC21" t="s">
        <v>194</v>
      </c>
      <c r="AD21">
        <v>732</v>
      </c>
      <c r="AE21">
        <v>0.54100000000000004</v>
      </c>
      <c r="AF21">
        <v>0.499</v>
      </c>
      <c r="AG21">
        <v>0</v>
      </c>
      <c r="AH21">
        <v>1</v>
      </c>
    </row>
    <row r="22" spans="1:34" x14ac:dyDescent="0.25">
      <c r="A22" t="s">
        <v>24</v>
      </c>
      <c r="B22" s="23">
        <v>19594</v>
      </c>
      <c r="C22">
        <v>0.188</v>
      </c>
      <c r="D22">
        <v>0.39</v>
      </c>
      <c r="E22">
        <v>0</v>
      </c>
      <c r="F22">
        <v>1</v>
      </c>
      <c r="H22" t="s">
        <v>24</v>
      </c>
      <c r="I22" s="23">
        <v>9151</v>
      </c>
      <c r="J22">
        <v>0.16700000000000001</v>
      </c>
      <c r="K22">
        <v>0.373</v>
      </c>
      <c r="L22">
        <v>0</v>
      </c>
      <c r="M22">
        <v>1</v>
      </c>
      <c r="O22" t="s">
        <v>24</v>
      </c>
      <c r="P22" s="23">
        <v>5127</v>
      </c>
      <c r="Q22">
        <v>0.20399999999999999</v>
      </c>
      <c r="R22">
        <v>0.40300000000000002</v>
      </c>
      <c r="S22">
        <v>0</v>
      </c>
      <c r="T22">
        <v>1</v>
      </c>
      <c r="V22" t="s">
        <v>24</v>
      </c>
      <c r="W22" s="23">
        <v>4584</v>
      </c>
      <c r="X22">
        <v>0.217</v>
      </c>
      <c r="Y22">
        <v>0.41199999999999998</v>
      </c>
      <c r="Z22">
        <v>0</v>
      </c>
      <c r="AA22">
        <v>1</v>
      </c>
      <c r="AC22" t="s">
        <v>24</v>
      </c>
      <c r="AD22">
        <v>732</v>
      </c>
      <c r="AE22">
        <v>0.14299999999999999</v>
      </c>
      <c r="AF22">
        <v>0.35099999999999998</v>
      </c>
      <c r="AG22">
        <v>0</v>
      </c>
      <c r="AH22">
        <v>1</v>
      </c>
    </row>
    <row r="23" spans="1:34" x14ac:dyDescent="0.25">
      <c r="A23" t="s">
        <v>23</v>
      </c>
      <c r="B23" s="23">
        <v>19594</v>
      </c>
      <c r="C23">
        <v>0.35699999999999998</v>
      </c>
      <c r="D23">
        <v>0.47899999999999998</v>
      </c>
      <c r="E23">
        <v>0</v>
      </c>
      <c r="F23">
        <v>1</v>
      </c>
      <c r="H23" t="s">
        <v>23</v>
      </c>
      <c r="I23" s="23">
        <v>9151</v>
      </c>
      <c r="J23">
        <v>0.33100000000000002</v>
      </c>
      <c r="K23">
        <v>0.47099999999999997</v>
      </c>
      <c r="L23">
        <v>0</v>
      </c>
      <c r="M23">
        <v>1</v>
      </c>
      <c r="O23" t="s">
        <v>23</v>
      </c>
      <c r="P23" s="23">
        <v>5127</v>
      </c>
      <c r="Q23">
        <v>0.36299999999999999</v>
      </c>
      <c r="R23">
        <v>0.48099999999999998</v>
      </c>
      <c r="S23">
        <v>0</v>
      </c>
      <c r="T23">
        <v>1</v>
      </c>
      <c r="V23" t="s">
        <v>23</v>
      </c>
      <c r="W23" s="23">
        <v>4584</v>
      </c>
      <c r="X23">
        <v>0.40899999999999997</v>
      </c>
      <c r="Y23">
        <v>0.49199999999999999</v>
      </c>
      <c r="Z23">
        <v>0</v>
      </c>
      <c r="AA23">
        <v>1</v>
      </c>
      <c r="AC23" t="s">
        <v>23</v>
      </c>
      <c r="AD23">
        <v>732</v>
      </c>
      <c r="AE23">
        <v>0.316</v>
      </c>
      <c r="AF23">
        <v>0.46500000000000002</v>
      </c>
      <c r="AG23">
        <v>0</v>
      </c>
      <c r="AH23">
        <v>1</v>
      </c>
    </row>
    <row r="24" spans="1:34" x14ac:dyDescent="0.25">
      <c r="A24" t="s">
        <v>193</v>
      </c>
      <c r="B24" s="23">
        <v>19594</v>
      </c>
      <c r="C24">
        <v>0.21199999999999999</v>
      </c>
      <c r="D24">
        <v>0.40899999999999997</v>
      </c>
      <c r="E24">
        <v>0</v>
      </c>
      <c r="F24">
        <v>1</v>
      </c>
      <c r="H24" t="s">
        <v>193</v>
      </c>
      <c r="I24" s="23">
        <v>9151</v>
      </c>
      <c r="J24">
        <v>0.218</v>
      </c>
      <c r="K24">
        <v>0.41299999999999998</v>
      </c>
      <c r="L24">
        <v>0</v>
      </c>
      <c r="M24">
        <v>1</v>
      </c>
      <c r="O24" t="s">
        <v>193</v>
      </c>
      <c r="P24" s="23">
        <v>5127</v>
      </c>
      <c r="Q24">
        <v>0.218</v>
      </c>
      <c r="R24">
        <v>0.41299999999999998</v>
      </c>
      <c r="S24">
        <v>0</v>
      </c>
      <c r="T24">
        <v>1</v>
      </c>
      <c r="V24" t="s">
        <v>193</v>
      </c>
      <c r="W24" s="23">
        <v>4584</v>
      </c>
      <c r="X24">
        <v>0.192</v>
      </c>
      <c r="Y24">
        <v>0.39400000000000002</v>
      </c>
      <c r="Z24">
        <v>0</v>
      </c>
      <c r="AA24">
        <v>1</v>
      </c>
      <c r="AC24" t="s">
        <v>193</v>
      </c>
      <c r="AD24">
        <v>732</v>
      </c>
      <c r="AE24">
        <v>0.21199999999999999</v>
      </c>
      <c r="AF24">
        <v>0.40899999999999997</v>
      </c>
      <c r="AG24">
        <v>0</v>
      </c>
      <c r="AH24">
        <v>1</v>
      </c>
    </row>
    <row r="25" spans="1:34" x14ac:dyDescent="0.25">
      <c r="A25" t="s">
        <v>40</v>
      </c>
      <c r="B25" s="23">
        <v>19594</v>
      </c>
      <c r="C25">
        <v>0.14299999999999999</v>
      </c>
      <c r="D25">
        <v>0.35</v>
      </c>
      <c r="E25">
        <v>0</v>
      </c>
      <c r="F25">
        <v>1</v>
      </c>
      <c r="H25" t="s">
        <v>40</v>
      </c>
      <c r="I25" s="23">
        <v>9151</v>
      </c>
      <c r="J25">
        <v>0.156</v>
      </c>
      <c r="K25">
        <v>0.36299999999999999</v>
      </c>
      <c r="L25">
        <v>0</v>
      </c>
      <c r="M25">
        <v>1</v>
      </c>
      <c r="O25" t="s">
        <v>40</v>
      </c>
      <c r="P25" s="23">
        <v>5127</v>
      </c>
      <c r="Q25">
        <v>0.13500000000000001</v>
      </c>
      <c r="R25">
        <v>0.34200000000000003</v>
      </c>
      <c r="S25">
        <v>0</v>
      </c>
      <c r="T25">
        <v>1</v>
      </c>
      <c r="V25" t="s">
        <v>40</v>
      </c>
      <c r="W25" s="23">
        <v>4584</v>
      </c>
      <c r="X25">
        <v>0.128</v>
      </c>
      <c r="Y25">
        <v>0.33400000000000002</v>
      </c>
      <c r="Z25">
        <v>0</v>
      </c>
      <c r="AA25">
        <v>1</v>
      </c>
      <c r="AC25" t="s">
        <v>40</v>
      </c>
      <c r="AD25">
        <v>732</v>
      </c>
      <c r="AE25">
        <v>0.128</v>
      </c>
      <c r="AF25">
        <v>0.33500000000000002</v>
      </c>
      <c r="AG25">
        <v>0</v>
      </c>
      <c r="AH25">
        <v>1</v>
      </c>
    </row>
    <row r="26" spans="1:34" x14ac:dyDescent="0.25">
      <c r="A26" t="s">
        <v>41</v>
      </c>
      <c r="B26" s="23">
        <v>19594</v>
      </c>
      <c r="C26">
        <v>0.43</v>
      </c>
      <c r="D26">
        <v>0.495</v>
      </c>
      <c r="E26">
        <v>0</v>
      </c>
      <c r="F26">
        <v>1</v>
      </c>
      <c r="H26" t="s">
        <v>41</v>
      </c>
      <c r="I26" s="23">
        <v>9151</v>
      </c>
      <c r="J26">
        <v>0.41299999999999998</v>
      </c>
      <c r="K26">
        <v>0.49199999999999999</v>
      </c>
      <c r="L26">
        <v>0</v>
      </c>
      <c r="M26">
        <v>1</v>
      </c>
      <c r="O26" t="s">
        <v>41</v>
      </c>
      <c r="P26" s="23">
        <v>5127</v>
      </c>
      <c r="Q26">
        <v>0.42</v>
      </c>
      <c r="R26">
        <v>0.49399999999999999</v>
      </c>
      <c r="S26">
        <v>0</v>
      </c>
      <c r="T26">
        <v>1</v>
      </c>
      <c r="V26" t="s">
        <v>41</v>
      </c>
      <c r="W26" s="23">
        <v>4584</v>
      </c>
      <c r="X26">
        <v>0.47299999999999998</v>
      </c>
      <c r="Y26">
        <v>0.499</v>
      </c>
      <c r="Z26">
        <v>0</v>
      </c>
      <c r="AA26">
        <v>1</v>
      </c>
      <c r="AC26" t="s">
        <v>41</v>
      </c>
      <c r="AD26">
        <v>732</v>
      </c>
      <c r="AE26">
        <v>0.45500000000000002</v>
      </c>
      <c r="AF26">
        <v>0.498</v>
      </c>
      <c r="AG26">
        <v>0</v>
      </c>
      <c r="AH26">
        <v>1</v>
      </c>
    </row>
    <row r="27" spans="1:34" x14ac:dyDescent="0.25">
      <c r="A27" t="s">
        <v>39</v>
      </c>
      <c r="B27" s="23">
        <v>19594</v>
      </c>
      <c r="C27">
        <v>0.215</v>
      </c>
      <c r="D27">
        <v>0.41099999999999998</v>
      </c>
      <c r="E27">
        <v>0</v>
      </c>
      <c r="F27">
        <v>1</v>
      </c>
      <c r="H27" t="s">
        <v>39</v>
      </c>
      <c r="I27" s="23">
        <v>9151</v>
      </c>
      <c r="J27">
        <v>0.21299999999999999</v>
      </c>
      <c r="K27">
        <v>0.40899999999999997</v>
      </c>
      <c r="L27">
        <v>0</v>
      </c>
      <c r="M27">
        <v>1</v>
      </c>
      <c r="O27" t="s">
        <v>39</v>
      </c>
      <c r="P27" s="23">
        <v>5127</v>
      </c>
      <c r="Q27">
        <v>0.22700000000000001</v>
      </c>
      <c r="R27">
        <v>0.41899999999999998</v>
      </c>
      <c r="S27">
        <v>0</v>
      </c>
      <c r="T27">
        <v>1</v>
      </c>
      <c r="V27" t="s">
        <v>39</v>
      </c>
      <c r="W27" s="23">
        <v>4584</v>
      </c>
      <c r="X27">
        <v>0.20699999999999999</v>
      </c>
      <c r="Y27">
        <v>0.40500000000000003</v>
      </c>
      <c r="Z27">
        <v>0</v>
      </c>
      <c r="AA27">
        <v>1</v>
      </c>
      <c r="AC27" t="s">
        <v>39</v>
      </c>
      <c r="AD27">
        <v>732</v>
      </c>
      <c r="AE27">
        <v>0.20499999999999999</v>
      </c>
      <c r="AF27">
        <v>0.40400000000000003</v>
      </c>
      <c r="AG27">
        <v>0</v>
      </c>
      <c r="AH27">
        <v>1</v>
      </c>
    </row>
    <row r="28" spans="1:34" x14ac:dyDescent="0.25">
      <c r="A28" t="s">
        <v>192</v>
      </c>
      <c r="B28" s="23">
        <v>19594</v>
      </c>
      <c r="C28">
        <v>0.80500000000000005</v>
      </c>
      <c r="D28">
        <v>0.39700000000000002</v>
      </c>
      <c r="E28">
        <v>0</v>
      </c>
      <c r="F28">
        <v>1</v>
      </c>
      <c r="H28" t="s">
        <v>192</v>
      </c>
      <c r="I28" s="23">
        <v>9151</v>
      </c>
      <c r="J28">
        <v>0.85399999999999998</v>
      </c>
      <c r="K28">
        <v>0.35299999999999998</v>
      </c>
      <c r="L28">
        <v>0</v>
      </c>
      <c r="M28">
        <v>1</v>
      </c>
      <c r="O28" t="s">
        <v>192</v>
      </c>
      <c r="P28" s="23">
        <v>5127</v>
      </c>
      <c r="Q28">
        <v>0.76700000000000002</v>
      </c>
      <c r="R28">
        <v>0.42299999999999999</v>
      </c>
      <c r="S28">
        <v>0</v>
      </c>
      <c r="T28">
        <v>1</v>
      </c>
      <c r="V28" t="s">
        <v>192</v>
      </c>
      <c r="W28" s="23">
        <v>4584</v>
      </c>
      <c r="X28">
        <v>0.73799999999999999</v>
      </c>
      <c r="Y28">
        <v>0.44</v>
      </c>
      <c r="Z28">
        <v>0</v>
      </c>
      <c r="AA28">
        <v>1</v>
      </c>
      <c r="AC28" t="s">
        <v>192</v>
      </c>
      <c r="AD28">
        <v>732</v>
      </c>
      <c r="AE28">
        <v>0.86099999999999999</v>
      </c>
      <c r="AF28">
        <v>0.34699999999999998</v>
      </c>
      <c r="AG28">
        <v>0</v>
      </c>
      <c r="AH28">
        <v>1</v>
      </c>
    </row>
    <row r="29" spans="1:34" x14ac:dyDescent="0.25">
      <c r="A29" t="s">
        <v>25</v>
      </c>
      <c r="B29" s="23">
        <v>19594</v>
      </c>
      <c r="C29">
        <v>0.14799999999999999</v>
      </c>
      <c r="D29">
        <v>0.35499999999999998</v>
      </c>
      <c r="E29">
        <v>0</v>
      </c>
      <c r="F29">
        <v>1</v>
      </c>
      <c r="H29" t="s">
        <v>25</v>
      </c>
      <c r="I29" s="23">
        <v>9151</v>
      </c>
      <c r="J29">
        <v>0.109</v>
      </c>
      <c r="K29">
        <v>0.312</v>
      </c>
      <c r="L29">
        <v>0</v>
      </c>
      <c r="M29">
        <v>1</v>
      </c>
      <c r="O29" t="s">
        <v>25</v>
      </c>
      <c r="P29" s="23">
        <v>5127</v>
      </c>
      <c r="Q29">
        <v>0.17299999999999999</v>
      </c>
      <c r="R29">
        <v>0.379</v>
      </c>
      <c r="S29">
        <v>0</v>
      </c>
      <c r="T29">
        <v>1</v>
      </c>
      <c r="V29" t="s">
        <v>25</v>
      </c>
      <c r="W29" s="23">
        <v>4584</v>
      </c>
      <c r="X29">
        <v>0.20599999999999999</v>
      </c>
      <c r="Y29">
        <v>0.40500000000000003</v>
      </c>
      <c r="Z29">
        <v>0</v>
      </c>
      <c r="AA29">
        <v>1</v>
      </c>
      <c r="AC29" t="s">
        <v>25</v>
      </c>
      <c r="AD29">
        <v>732</v>
      </c>
      <c r="AE29">
        <v>7.9000000000000001E-2</v>
      </c>
      <c r="AF29">
        <v>0.27</v>
      </c>
      <c r="AG29">
        <v>0</v>
      </c>
      <c r="AH29">
        <v>1</v>
      </c>
    </row>
    <row r="30" spans="1:34" x14ac:dyDescent="0.25">
      <c r="A30" t="s">
        <v>26</v>
      </c>
      <c r="B30" s="23">
        <v>19594</v>
      </c>
      <c r="C30">
        <v>4.8000000000000001E-2</v>
      </c>
      <c r="D30">
        <v>0.214</v>
      </c>
      <c r="E30">
        <v>0</v>
      </c>
      <c r="F30">
        <v>1</v>
      </c>
      <c r="H30" t="s">
        <v>26</v>
      </c>
      <c r="I30" s="23">
        <v>9151</v>
      </c>
      <c r="J30">
        <v>3.5999999999999997E-2</v>
      </c>
      <c r="K30">
        <v>0.188</v>
      </c>
      <c r="L30">
        <v>0</v>
      </c>
      <c r="M30">
        <v>1</v>
      </c>
      <c r="O30" t="s">
        <v>26</v>
      </c>
      <c r="P30" s="23">
        <v>5127</v>
      </c>
      <c r="Q30">
        <v>0.06</v>
      </c>
      <c r="R30">
        <v>0.23699999999999999</v>
      </c>
      <c r="S30">
        <v>0</v>
      </c>
      <c r="T30">
        <v>1</v>
      </c>
      <c r="V30" t="s">
        <v>26</v>
      </c>
      <c r="W30" s="23">
        <v>4584</v>
      </c>
      <c r="X30">
        <v>5.5E-2</v>
      </c>
      <c r="Y30">
        <v>0.22900000000000001</v>
      </c>
      <c r="Z30">
        <v>0</v>
      </c>
      <c r="AA30">
        <v>1</v>
      </c>
      <c r="AC30" t="s">
        <v>26</v>
      </c>
      <c r="AD30">
        <v>732</v>
      </c>
      <c r="AE30">
        <v>0.06</v>
      </c>
      <c r="AF30">
        <v>0.23799999999999999</v>
      </c>
      <c r="AG30">
        <v>0</v>
      </c>
      <c r="AH30">
        <v>1</v>
      </c>
    </row>
    <row r="31" spans="1:34" x14ac:dyDescent="0.25">
      <c r="A31" t="s">
        <v>191</v>
      </c>
      <c r="B31" s="23">
        <v>19594</v>
      </c>
      <c r="C31">
        <v>0.58399999999999996</v>
      </c>
      <c r="D31">
        <v>0.49299999999999999</v>
      </c>
      <c r="E31">
        <v>0</v>
      </c>
      <c r="F31">
        <v>1</v>
      </c>
      <c r="H31" t="s">
        <v>191</v>
      </c>
      <c r="I31" s="23">
        <v>9151</v>
      </c>
      <c r="J31">
        <v>0.65900000000000003</v>
      </c>
      <c r="K31">
        <v>0.47399999999999998</v>
      </c>
      <c r="L31">
        <v>0</v>
      </c>
      <c r="M31">
        <v>1</v>
      </c>
      <c r="O31" t="s">
        <v>191</v>
      </c>
      <c r="P31" s="23">
        <v>5127</v>
      </c>
      <c r="Q31">
        <v>0.60199999999999998</v>
      </c>
      <c r="R31">
        <v>0.49</v>
      </c>
      <c r="S31">
        <v>0</v>
      </c>
      <c r="T31">
        <v>1</v>
      </c>
      <c r="V31" t="s">
        <v>191</v>
      </c>
      <c r="W31" s="23">
        <v>4584</v>
      </c>
      <c r="X31">
        <v>0.41399999999999998</v>
      </c>
      <c r="Y31">
        <v>0.49299999999999999</v>
      </c>
      <c r="Z31">
        <v>0</v>
      </c>
      <c r="AA31">
        <v>1</v>
      </c>
      <c r="AC31" t="s">
        <v>191</v>
      </c>
      <c r="AD31">
        <v>732</v>
      </c>
      <c r="AE31">
        <v>0.59799999999999998</v>
      </c>
      <c r="AF31">
        <v>0.49099999999999999</v>
      </c>
      <c r="AG31">
        <v>0</v>
      </c>
      <c r="AH31">
        <v>1</v>
      </c>
    </row>
    <row r="32" spans="1:34" x14ac:dyDescent="0.25">
      <c r="A32" t="s">
        <v>37</v>
      </c>
      <c r="B32" s="23">
        <v>19594</v>
      </c>
      <c r="C32">
        <v>0.29899999999999999</v>
      </c>
      <c r="D32">
        <v>0.45800000000000002</v>
      </c>
      <c r="E32">
        <v>0</v>
      </c>
      <c r="F32">
        <v>1</v>
      </c>
      <c r="H32" t="s">
        <v>37</v>
      </c>
      <c r="I32" s="23">
        <v>9151</v>
      </c>
      <c r="J32">
        <v>0.25900000000000001</v>
      </c>
      <c r="K32">
        <v>0.438</v>
      </c>
      <c r="L32">
        <v>0</v>
      </c>
      <c r="M32">
        <v>1</v>
      </c>
      <c r="O32" t="s">
        <v>37</v>
      </c>
      <c r="P32" s="23">
        <v>5127</v>
      </c>
      <c r="Q32">
        <v>0.29799999999999999</v>
      </c>
      <c r="R32">
        <v>0.45700000000000002</v>
      </c>
      <c r="S32">
        <v>0</v>
      </c>
      <c r="T32">
        <v>1</v>
      </c>
      <c r="V32" t="s">
        <v>37</v>
      </c>
      <c r="W32" s="23">
        <v>4584</v>
      </c>
      <c r="X32">
        <v>0.38500000000000001</v>
      </c>
      <c r="Y32">
        <v>0.48699999999999999</v>
      </c>
      <c r="Z32">
        <v>0</v>
      </c>
      <c r="AA32">
        <v>1</v>
      </c>
      <c r="AC32" t="s">
        <v>37</v>
      </c>
      <c r="AD32">
        <v>732</v>
      </c>
      <c r="AE32">
        <v>0.26900000000000002</v>
      </c>
      <c r="AF32">
        <v>0.44400000000000001</v>
      </c>
      <c r="AG32">
        <v>0</v>
      </c>
      <c r="AH32">
        <v>1</v>
      </c>
    </row>
    <row r="33" spans="1:34" x14ac:dyDescent="0.25">
      <c r="A33" t="s">
        <v>38</v>
      </c>
      <c r="B33" s="23">
        <v>19594</v>
      </c>
      <c r="C33">
        <v>0.11700000000000001</v>
      </c>
      <c r="D33">
        <v>0.32100000000000001</v>
      </c>
      <c r="E33">
        <v>0</v>
      </c>
      <c r="F33">
        <v>1</v>
      </c>
      <c r="H33" t="s">
        <v>38</v>
      </c>
      <c r="I33" s="23">
        <v>9151</v>
      </c>
      <c r="J33">
        <v>8.2000000000000003E-2</v>
      </c>
      <c r="K33">
        <v>0.27400000000000002</v>
      </c>
      <c r="L33">
        <v>0</v>
      </c>
      <c r="M33">
        <v>1</v>
      </c>
      <c r="O33" t="s">
        <v>38</v>
      </c>
      <c r="P33" s="23">
        <v>5127</v>
      </c>
      <c r="Q33">
        <v>0.10100000000000001</v>
      </c>
      <c r="R33">
        <v>0.30099999999999999</v>
      </c>
      <c r="S33">
        <v>0</v>
      </c>
      <c r="T33">
        <v>1</v>
      </c>
      <c r="V33" t="s">
        <v>38</v>
      </c>
      <c r="W33" s="23">
        <v>4584</v>
      </c>
      <c r="X33">
        <v>0.20100000000000001</v>
      </c>
      <c r="Y33">
        <v>0.40100000000000002</v>
      </c>
      <c r="Z33">
        <v>0</v>
      </c>
      <c r="AA33">
        <v>1</v>
      </c>
      <c r="AC33" t="s">
        <v>38</v>
      </c>
      <c r="AD33">
        <v>732</v>
      </c>
      <c r="AE33">
        <v>0.13300000000000001</v>
      </c>
      <c r="AF33">
        <v>0.33900000000000002</v>
      </c>
      <c r="AG33">
        <v>0</v>
      </c>
      <c r="AH33">
        <v>1</v>
      </c>
    </row>
    <row r="34" spans="1:34" x14ac:dyDescent="0.25">
      <c r="A34" t="s">
        <v>190</v>
      </c>
      <c r="B34" s="23">
        <v>19594</v>
      </c>
      <c r="C34">
        <v>0.20300000000000001</v>
      </c>
      <c r="D34">
        <v>0.40200000000000002</v>
      </c>
      <c r="E34">
        <v>0</v>
      </c>
      <c r="F34">
        <v>1</v>
      </c>
      <c r="H34" t="s">
        <v>190</v>
      </c>
      <c r="I34" s="23">
        <v>9151</v>
      </c>
      <c r="J34">
        <v>0.20799999999999999</v>
      </c>
      <c r="K34">
        <v>0.40600000000000003</v>
      </c>
      <c r="L34">
        <v>0</v>
      </c>
      <c r="M34">
        <v>1</v>
      </c>
      <c r="O34" t="s">
        <v>190</v>
      </c>
      <c r="P34" s="23">
        <v>5127</v>
      </c>
      <c r="Q34">
        <v>0.191</v>
      </c>
      <c r="R34">
        <v>0.39300000000000002</v>
      </c>
      <c r="S34">
        <v>0</v>
      </c>
      <c r="T34">
        <v>1</v>
      </c>
      <c r="V34" t="s">
        <v>190</v>
      </c>
      <c r="W34" s="23">
        <v>4584</v>
      </c>
      <c r="X34">
        <v>0.192</v>
      </c>
      <c r="Y34">
        <v>0.39400000000000002</v>
      </c>
      <c r="Z34">
        <v>0</v>
      </c>
      <c r="AA34">
        <v>1</v>
      </c>
      <c r="AC34" t="s">
        <v>190</v>
      </c>
      <c r="AD34">
        <v>732</v>
      </c>
      <c r="AE34">
        <v>0.29899999999999999</v>
      </c>
      <c r="AF34">
        <v>0.45800000000000002</v>
      </c>
      <c r="AG34">
        <v>0</v>
      </c>
      <c r="AH34">
        <v>1</v>
      </c>
    </row>
    <row r="35" spans="1:34" x14ac:dyDescent="0.25">
      <c r="A35" t="s">
        <v>30</v>
      </c>
      <c r="B35" s="23">
        <v>19594</v>
      </c>
      <c r="C35">
        <v>0.36299999999999999</v>
      </c>
      <c r="D35">
        <v>0.48099999999999998</v>
      </c>
      <c r="E35">
        <v>0</v>
      </c>
      <c r="F35">
        <v>1</v>
      </c>
      <c r="H35" t="s">
        <v>30</v>
      </c>
      <c r="I35" s="23">
        <v>9151</v>
      </c>
      <c r="J35">
        <v>0.36699999999999999</v>
      </c>
      <c r="K35">
        <v>0.48199999999999998</v>
      </c>
      <c r="L35">
        <v>0</v>
      </c>
      <c r="M35">
        <v>1</v>
      </c>
      <c r="O35" t="s">
        <v>30</v>
      </c>
      <c r="P35" s="23">
        <v>5127</v>
      </c>
      <c r="Q35">
        <v>0.35299999999999998</v>
      </c>
      <c r="R35">
        <v>0.47799999999999998</v>
      </c>
      <c r="S35">
        <v>0</v>
      </c>
      <c r="T35">
        <v>1</v>
      </c>
      <c r="V35" t="s">
        <v>30</v>
      </c>
      <c r="W35" s="23">
        <v>4584</v>
      </c>
      <c r="X35">
        <v>0.371</v>
      </c>
      <c r="Y35">
        <v>0.48299999999999998</v>
      </c>
      <c r="Z35">
        <v>0</v>
      </c>
      <c r="AA35">
        <v>1</v>
      </c>
      <c r="AC35" t="s">
        <v>30</v>
      </c>
      <c r="AD35">
        <v>732</v>
      </c>
      <c r="AE35">
        <v>0.32900000000000001</v>
      </c>
      <c r="AF35">
        <v>0.47</v>
      </c>
      <c r="AG35">
        <v>0</v>
      </c>
      <c r="AH35">
        <v>1</v>
      </c>
    </row>
    <row r="36" spans="1:34" x14ac:dyDescent="0.25">
      <c r="A36" t="s">
        <v>27</v>
      </c>
      <c r="B36" s="23">
        <v>19594</v>
      </c>
      <c r="C36">
        <v>9.5000000000000001E-2</v>
      </c>
      <c r="D36">
        <v>0.29299999999999998</v>
      </c>
      <c r="E36">
        <v>0</v>
      </c>
      <c r="F36">
        <v>1</v>
      </c>
      <c r="H36" t="s">
        <v>27</v>
      </c>
      <c r="I36" s="23">
        <v>9151</v>
      </c>
      <c r="J36">
        <v>9.7000000000000003E-2</v>
      </c>
      <c r="K36">
        <v>0.29599999999999999</v>
      </c>
      <c r="L36">
        <v>0</v>
      </c>
      <c r="M36">
        <v>1</v>
      </c>
      <c r="O36" t="s">
        <v>27</v>
      </c>
      <c r="P36" s="23">
        <v>5127</v>
      </c>
      <c r="Q36">
        <v>0.10100000000000001</v>
      </c>
      <c r="R36">
        <v>0.30199999999999999</v>
      </c>
      <c r="S36">
        <v>0</v>
      </c>
      <c r="T36">
        <v>1</v>
      </c>
      <c r="V36" t="s">
        <v>27</v>
      </c>
      <c r="W36" s="23">
        <v>4584</v>
      </c>
      <c r="X36">
        <v>8.8999999999999996E-2</v>
      </c>
      <c r="Y36">
        <v>0.28499999999999998</v>
      </c>
      <c r="Z36">
        <v>0</v>
      </c>
      <c r="AA36">
        <v>1</v>
      </c>
      <c r="AC36" t="s">
        <v>27</v>
      </c>
      <c r="AD36">
        <v>732</v>
      </c>
      <c r="AE36">
        <v>6.0999999999999999E-2</v>
      </c>
      <c r="AF36">
        <v>0.24</v>
      </c>
      <c r="AG36">
        <v>0</v>
      </c>
      <c r="AH36">
        <v>1</v>
      </c>
    </row>
    <row r="37" spans="1:34" x14ac:dyDescent="0.25">
      <c r="A37" t="s">
        <v>29</v>
      </c>
      <c r="B37" s="23">
        <v>19594</v>
      </c>
      <c r="C37">
        <v>0.311</v>
      </c>
      <c r="D37">
        <v>0.46300000000000002</v>
      </c>
      <c r="E37">
        <v>0</v>
      </c>
      <c r="F37">
        <v>1</v>
      </c>
      <c r="H37" t="s">
        <v>29</v>
      </c>
      <c r="I37" s="23">
        <v>9151</v>
      </c>
      <c r="J37">
        <v>0.29799999999999999</v>
      </c>
      <c r="K37">
        <v>0.45800000000000002</v>
      </c>
      <c r="L37">
        <v>0</v>
      </c>
      <c r="M37">
        <v>1</v>
      </c>
      <c r="O37" t="s">
        <v>29</v>
      </c>
      <c r="P37" s="23">
        <v>5127</v>
      </c>
      <c r="Q37">
        <v>0.32600000000000001</v>
      </c>
      <c r="R37">
        <v>0.46899999999999997</v>
      </c>
      <c r="S37">
        <v>0</v>
      </c>
      <c r="T37">
        <v>1</v>
      </c>
      <c r="V37" t="s">
        <v>29</v>
      </c>
      <c r="W37" s="23">
        <v>4584</v>
      </c>
      <c r="X37">
        <v>0.32200000000000001</v>
      </c>
      <c r="Y37">
        <v>0.46700000000000003</v>
      </c>
      <c r="Z37">
        <v>0</v>
      </c>
      <c r="AA37">
        <v>1</v>
      </c>
      <c r="AC37" t="s">
        <v>29</v>
      </c>
      <c r="AD37">
        <v>732</v>
      </c>
      <c r="AE37">
        <v>0.29099999999999998</v>
      </c>
      <c r="AF37">
        <v>0.45500000000000002</v>
      </c>
      <c r="AG37">
        <v>0</v>
      </c>
      <c r="AH37">
        <v>1</v>
      </c>
    </row>
    <row r="38" spans="1:34" x14ac:dyDescent="0.25">
      <c r="A38" t="s">
        <v>28</v>
      </c>
      <c r="B38" s="23">
        <v>19594</v>
      </c>
      <c r="C38">
        <v>2.8000000000000001E-2</v>
      </c>
      <c r="D38">
        <v>0.16500000000000001</v>
      </c>
      <c r="E38">
        <v>0</v>
      </c>
      <c r="F38">
        <v>1</v>
      </c>
      <c r="H38" t="s">
        <v>28</v>
      </c>
      <c r="I38" s="23">
        <v>9151</v>
      </c>
      <c r="J38">
        <v>2.9000000000000001E-2</v>
      </c>
      <c r="K38">
        <v>0.16800000000000001</v>
      </c>
      <c r="L38">
        <v>0</v>
      </c>
      <c r="M38">
        <v>1</v>
      </c>
      <c r="O38" t="s">
        <v>28</v>
      </c>
      <c r="P38" s="23">
        <v>5127</v>
      </c>
      <c r="Q38">
        <v>2.9000000000000001E-2</v>
      </c>
      <c r="R38">
        <v>0.16900000000000001</v>
      </c>
      <c r="S38">
        <v>0</v>
      </c>
      <c r="T38">
        <v>1</v>
      </c>
      <c r="V38" t="s">
        <v>28</v>
      </c>
      <c r="W38" s="23">
        <v>4584</v>
      </c>
      <c r="X38">
        <v>2.5999999999999999E-2</v>
      </c>
      <c r="Y38">
        <v>0.16</v>
      </c>
      <c r="Z38">
        <v>0</v>
      </c>
      <c r="AA38">
        <v>1</v>
      </c>
      <c r="AC38" t="s">
        <v>28</v>
      </c>
      <c r="AD38">
        <v>732</v>
      </c>
      <c r="AE38">
        <v>1.9E-2</v>
      </c>
      <c r="AF38">
        <v>0.13700000000000001</v>
      </c>
      <c r="AG38">
        <v>0</v>
      </c>
      <c r="AH38">
        <v>1</v>
      </c>
    </row>
    <row r="39" spans="1:34" x14ac:dyDescent="0.25">
      <c r="A39" t="s">
        <v>189</v>
      </c>
      <c r="B39" s="23">
        <v>19594</v>
      </c>
      <c r="C39">
        <v>0.61</v>
      </c>
      <c r="D39">
        <v>0.48799999999999999</v>
      </c>
      <c r="E39">
        <v>0</v>
      </c>
      <c r="F39">
        <v>1</v>
      </c>
      <c r="H39" t="s">
        <v>189</v>
      </c>
      <c r="I39" s="23">
        <v>9151</v>
      </c>
      <c r="J39">
        <v>0.63100000000000001</v>
      </c>
      <c r="K39">
        <v>0.48199999999999998</v>
      </c>
      <c r="L39">
        <v>0</v>
      </c>
      <c r="M39">
        <v>1</v>
      </c>
      <c r="O39" t="s">
        <v>189</v>
      </c>
      <c r="P39" s="23">
        <v>5127</v>
      </c>
      <c r="Q39">
        <v>0.59399999999999997</v>
      </c>
      <c r="R39">
        <v>0.49099999999999999</v>
      </c>
      <c r="S39">
        <v>0</v>
      </c>
      <c r="T39">
        <v>1</v>
      </c>
      <c r="V39" t="s">
        <v>189</v>
      </c>
      <c r="W39" s="23">
        <v>4584</v>
      </c>
      <c r="X39">
        <v>0.57699999999999996</v>
      </c>
      <c r="Y39">
        <v>0.49399999999999999</v>
      </c>
      <c r="Z39">
        <v>0</v>
      </c>
      <c r="AA39">
        <v>1</v>
      </c>
      <c r="AC39" t="s">
        <v>189</v>
      </c>
      <c r="AD39">
        <v>732</v>
      </c>
      <c r="AE39">
        <v>0.66300000000000003</v>
      </c>
      <c r="AF39">
        <v>0.47299999999999998</v>
      </c>
      <c r="AG39">
        <v>0</v>
      </c>
      <c r="AH39">
        <v>1</v>
      </c>
    </row>
    <row r="40" spans="1:34" x14ac:dyDescent="0.25">
      <c r="A40" t="s">
        <v>131</v>
      </c>
      <c r="B40" s="23">
        <v>19594</v>
      </c>
      <c r="C40">
        <v>0.33800000000000002</v>
      </c>
      <c r="D40">
        <v>0.47299999999999998</v>
      </c>
      <c r="E40">
        <v>0</v>
      </c>
      <c r="F40">
        <v>1</v>
      </c>
      <c r="H40" t="s">
        <v>131</v>
      </c>
      <c r="I40" s="23">
        <v>9151</v>
      </c>
      <c r="J40">
        <v>0.317</v>
      </c>
      <c r="K40">
        <v>0.46500000000000002</v>
      </c>
      <c r="L40">
        <v>0</v>
      </c>
      <c r="M40">
        <v>1</v>
      </c>
      <c r="O40" t="s">
        <v>131</v>
      </c>
      <c r="P40" s="23">
        <v>5127</v>
      </c>
      <c r="Q40">
        <v>0.35299999999999998</v>
      </c>
      <c r="R40">
        <v>0.47799999999999998</v>
      </c>
      <c r="S40">
        <v>0</v>
      </c>
      <c r="T40">
        <v>1</v>
      </c>
      <c r="V40" t="s">
        <v>131</v>
      </c>
      <c r="W40" s="23">
        <v>4584</v>
      </c>
      <c r="X40">
        <v>0.371</v>
      </c>
      <c r="Y40">
        <v>0.48299999999999998</v>
      </c>
      <c r="Z40">
        <v>0</v>
      </c>
      <c r="AA40">
        <v>1</v>
      </c>
      <c r="AC40" t="s">
        <v>131</v>
      </c>
      <c r="AD40">
        <v>732</v>
      </c>
      <c r="AE40">
        <v>0.28999999999999998</v>
      </c>
      <c r="AF40">
        <v>0.45400000000000001</v>
      </c>
      <c r="AG40">
        <v>0</v>
      </c>
      <c r="AH40">
        <v>1</v>
      </c>
    </row>
    <row r="41" spans="1:34" x14ac:dyDescent="0.25">
      <c r="A41" t="s">
        <v>145</v>
      </c>
      <c r="B41" s="23">
        <v>19594</v>
      </c>
      <c r="C41">
        <v>7.0000000000000001E-3</v>
      </c>
      <c r="D41">
        <v>8.2000000000000003E-2</v>
      </c>
      <c r="E41">
        <v>0</v>
      </c>
      <c r="F41">
        <v>1</v>
      </c>
      <c r="H41" t="s">
        <v>145</v>
      </c>
      <c r="I41" s="23">
        <v>9151</v>
      </c>
      <c r="J41">
        <v>6.0000000000000001E-3</v>
      </c>
      <c r="K41">
        <v>7.9000000000000001E-2</v>
      </c>
      <c r="L41">
        <v>0</v>
      </c>
      <c r="M41">
        <v>1</v>
      </c>
      <c r="O41" t="s">
        <v>145</v>
      </c>
      <c r="P41" s="23">
        <v>5127</v>
      </c>
      <c r="Q41">
        <v>6.0000000000000001E-3</v>
      </c>
      <c r="R41">
        <v>0.08</v>
      </c>
      <c r="S41">
        <v>0</v>
      </c>
      <c r="T41">
        <v>1</v>
      </c>
      <c r="V41" t="s">
        <v>145</v>
      </c>
      <c r="W41" s="23">
        <v>4584</v>
      </c>
      <c r="X41">
        <v>8.9999999999999993E-3</v>
      </c>
      <c r="Y41">
        <v>9.1999999999999998E-2</v>
      </c>
      <c r="Z41">
        <v>0</v>
      </c>
      <c r="AA41">
        <v>1</v>
      </c>
      <c r="AC41" t="s">
        <v>145</v>
      </c>
      <c r="AD41">
        <v>732</v>
      </c>
      <c r="AE41">
        <v>5.0000000000000001E-3</v>
      </c>
      <c r="AF41">
        <v>7.3999999999999996E-2</v>
      </c>
      <c r="AG41">
        <v>0</v>
      </c>
      <c r="AH41">
        <v>1</v>
      </c>
    </row>
    <row r="42" spans="1:34" x14ac:dyDescent="0.25">
      <c r="A42" t="s">
        <v>46</v>
      </c>
      <c r="B42" s="23">
        <v>19594</v>
      </c>
      <c r="C42">
        <v>1.7999999999999999E-2</v>
      </c>
      <c r="D42">
        <v>0.13400000000000001</v>
      </c>
      <c r="E42">
        <v>0</v>
      </c>
      <c r="F42">
        <v>1</v>
      </c>
      <c r="H42" t="s">
        <v>46</v>
      </c>
      <c r="I42" s="23">
        <v>9151</v>
      </c>
      <c r="J42">
        <v>1.9E-2</v>
      </c>
      <c r="K42">
        <v>0.13800000000000001</v>
      </c>
      <c r="L42">
        <v>0</v>
      </c>
      <c r="M42">
        <v>1</v>
      </c>
      <c r="O42" t="s">
        <v>46</v>
      </c>
      <c r="P42" s="23">
        <v>5127</v>
      </c>
      <c r="Q42">
        <v>1.9E-2</v>
      </c>
      <c r="R42">
        <v>0.13500000000000001</v>
      </c>
      <c r="S42">
        <v>0</v>
      </c>
      <c r="T42">
        <v>1</v>
      </c>
      <c r="V42" t="s">
        <v>46</v>
      </c>
      <c r="W42" s="23">
        <v>4584</v>
      </c>
      <c r="X42">
        <v>1.7000000000000001E-2</v>
      </c>
      <c r="Y42">
        <v>0.128</v>
      </c>
      <c r="Z42">
        <v>0</v>
      </c>
      <c r="AA42">
        <v>1</v>
      </c>
      <c r="AC42" t="s">
        <v>46</v>
      </c>
      <c r="AD42">
        <v>732</v>
      </c>
      <c r="AE42">
        <v>1.6E-2</v>
      </c>
      <c r="AF42">
        <v>0.127</v>
      </c>
      <c r="AG42">
        <v>0</v>
      </c>
      <c r="AH42">
        <v>1</v>
      </c>
    </row>
    <row r="43" spans="1:34" x14ac:dyDescent="0.25">
      <c r="A43" t="s">
        <v>129</v>
      </c>
      <c r="B43" s="23">
        <v>19594</v>
      </c>
      <c r="C43">
        <v>1.0999999999999999E-2</v>
      </c>
      <c r="D43">
        <v>0.10299999999999999</v>
      </c>
      <c r="E43">
        <v>0</v>
      </c>
      <c r="F43">
        <v>1</v>
      </c>
      <c r="H43" t="s">
        <v>129</v>
      </c>
      <c r="I43" s="23">
        <v>9151</v>
      </c>
      <c r="J43">
        <v>1.0999999999999999E-2</v>
      </c>
      <c r="K43">
        <v>0.10199999999999999</v>
      </c>
      <c r="L43">
        <v>0</v>
      </c>
      <c r="M43">
        <v>1</v>
      </c>
      <c r="O43" t="s">
        <v>129</v>
      </c>
      <c r="P43" s="23">
        <v>5127</v>
      </c>
      <c r="Q43">
        <v>1.2E-2</v>
      </c>
      <c r="R43">
        <v>0.107</v>
      </c>
      <c r="S43">
        <v>0</v>
      </c>
      <c r="T43">
        <v>1</v>
      </c>
      <c r="V43" t="s">
        <v>129</v>
      </c>
      <c r="W43" s="23">
        <v>4584</v>
      </c>
      <c r="X43">
        <v>1.0999999999999999E-2</v>
      </c>
      <c r="Y43">
        <v>0.10299999999999999</v>
      </c>
      <c r="Z43">
        <v>0</v>
      </c>
      <c r="AA43">
        <v>1</v>
      </c>
      <c r="AC43" t="s">
        <v>129</v>
      </c>
      <c r="AD43">
        <v>732</v>
      </c>
      <c r="AE43">
        <v>5.0000000000000001E-3</v>
      </c>
      <c r="AF43">
        <v>7.3999999999999996E-2</v>
      </c>
      <c r="AG43">
        <v>0</v>
      </c>
      <c r="AH43">
        <v>1</v>
      </c>
    </row>
    <row r="44" spans="1:34" x14ac:dyDescent="0.25">
      <c r="A44" t="s">
        <v>130</v>
      </c>
      <c r="B44" s="23">
        <v>19594</v>
      </c>
      <c r="C44">
        <v>1.4E-2</v>
      </c>
      <c r="D44">
        <v>0.11700000000000001</v>
      </c>
      <c r="E44">
        <v>0</v>
      </c>
      <c r="F44">
        <v>1</v>
      </c>
      <c r="H44" t="s">
        <v>130</v>
      </c>
      <c r="I44" s="23">
        <v>9151</v>
      </c>
      <c r="J44">
        <v>1.4E-2</v>
      </c>
      <c r="K44">
        <v>0.11600000000000001</v>
      </c>
      <c r="L44">
        <v>0</v>
      </c>
      <c r="M44">
        <v>1</v>
      </c>
      <c r="O44" t="s">
        <v>130</v>
      </c>
      <c r="P44" s="23">
        <v>5127</v>
      </c>
      <c r="Q44">
        <v>1.2999999999999999E-2</v>
      </c>
      <c r="R44">
        <v>0.114</v>
      </c>
      <c r="S44">
        <v>0</v>
      </c>
      <c r="T44">
        <v>1</v>
      </c>
      <c r="V44" t="s">
        <v>130</v>
      </c>
      <c r="W44" s="23">
        <v>4584</v>
      </c>
      <c r="X44">
        <v>1.4999999999999999E-2</v>
      </c>
      <c r="Y44">
        <v>0.12</v>
      </c>
      <c r="Z44">
        <v>0</v>
      </c>
      <c r="AA44">
        <v>1</v>
      </c>
      <c r="AC44" t="s">
        <v>130</v>
      </c>
      <c r="AD44">
        <v>732</v>
      </c>
      <c r="AE44">
        <v>0.02</v>
      </c>
      <c r="AF44">
        <v>0.14199999999999999</v>
      </c>
      <c r="AG44">
        <v>0</v>
      </c>
      <c r="AH44">
        <v>1</v>
      </c>
    </row>
    <row r="45" spans="1:34" x14ac:dyDescent="0.25">
      <c r="A45" t="s">
        <v>45</v>
      </c>
      <c r="B45" s="23">
        <v>19594</v>
      </c>
      <c r="C45">
        <v>2E-3</v>
      </c>
      <c r="D45">
        <v>4.4999999999999998E-2</v>
      </c>
      <c r="E45">
        <v>0</v>
      </c>
      <c r="F45">
        <v>1</v>
      </c>
      <c r="H45" t="s">
        <v>45</v>
      </c>
      <c r="I45" s="23">
        <v>9151</v>
      </c>
      <c r="J45">
        <v>2E-3</v>
      </c>
      <c r="K45">
        <v>0.04</v>
      </c>
      <c r="L45">
        <v>0</v>
      </c>
      <c r="M45">
        <v>1</v>
      </c>
      <c r="O45" t="s">
        <v>45</v>
      </c>
      <c r="P45" s="23">
        <v>5127</v>
      </c>
      <c r="Q45">
        <v>3.0000000000000001E-3</v>
      </c>
      <c r="R45">
        <v>5.6000000000000001E-2</v>
      </c>
      <c r="S45">
        <v>0</v>
      </c>
      <c r="T45">
        <v>1</v>
      </c>
      <c r="V45" t="s">
        <v>45</v>
      </c>
      <c r="W45" s="23">
        <v>4584</v>
      </c>
      <c r="X45">
        <v>2E-3</v>
      </c>
      <c r="Y45">
        <v>4.3999999999999997E-2</v>
      </c>
      <c r="Z45">
        <v>0</v>
      </c>
      <c r="AA45">
        <v>1</v>
      </c>
      <c r="AC45" t="s">
        <v>45</v>
      </c>
      <c r="AD45">
        <v>732</v>
      </c>
      <c r="AE45">
        <v>0</v>
      </c>
      <c r="AF45">
        <v>0</v>
      </c>
      <c r="AG45">
        <v>0</v>
      </c>
      <c r="AH45">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N37"/>
  <sheetViews>
    <sheetView topLeftCell="A7" workbookViewId="0">
      <selection activeCell="B37" sqref="B37"/>
    </sheetView>
  </sheetViews>
  <sheetFormatPr defaultRowHeight="15" x14ac:dyDescent="0.25"/>
  <cols>
    <col min="1" max="1" width="20.85546875" bestFit="1" customWidth="1"/>
    <col min="2" max="2" width="13.42578125" customWidth="1"/>
    <col min="9" max="9" width="24" bestFit="1" customWidth="1"/>
  </cols>
  <sheetData>
    <row r="1" spans="1:14" x14ac:dyDescent="0.25">
      <c r="B1" t="s">
        <v>5</v>
      </c>
      <c r="C1" t="s">
        <v>6</v>
      </c>
      <c r="D1" t="s">
        <v>7</v>
      </c>
      <c r="E1" t="s">
        <v>8</v>
      </c>
      <c r="F1" t="s">
        <v>15</v>
      </c>
      <c r="N1" s="1"/>
    </row>
    <row r="2" spans="1:14" x14ac:dyDescent="0.25">
      <c r="A2" t="s">
        <v>120</v>
      </c>
      <c r="B2" s="1">
        <v>-6.3722230099999999E-2</v>
      </c>
      <c r="C2">
        <v>0.93826560000000003</v>
      </c>
      <c r="D2" s="1">
        <v>4.6089386400000001E-2</v>
      </c>
      <c r="E2">
        <v>-1.38</v>
      </c>
      <c r="F2" s="1">
        <v>0.17</v>
      </c>
      <c r="G2" t="str">
        <f>IF(F2&lt;0.001,"***",IF(F2&lt;0.01,"**",IF(F2&lt;0.05,"*",IF(F2&lt;0.1,"^",""))))</f>
        <v/>
      </c>
      <c r="N2" s="1"/>
    </row>
    <row r="3" spans="1:14" x14ac:dyDescent="0.25">
      <c r="A3" t="s">
        <v>10</v>
      </c>
      <c r="B3" s="1">
        <v>-1.27209487E-2</v>
      </c>
      <c r="C3">
        <v>0.9873596</v>
      </c>
      <c r="D3" s="1">
        <v>2.1175631699999999E-2</v>
      </c>
      <c r="E3">
        <v>-0.6</v>
      </c>
      <c r="F3" s="1">
        <v>0.55000000000000004</v>
      </c>
      <c r="G3" t="str">
        <f t="shared" ref="G3:G24" si="0">IF(F3&lt;0.001,"***",IF(F3&lt;0.01,"**",IF(F3&lt;0.05,"*",IF(F3&lt;0.1,"^",""))))</f>
        <v/>
      </c>
      <c r="N3" s="1"/>
    </row>
    <row r="4" spans="1:14" x14ac:dyDescent="0.25">
      <c r="A4" t="s">
        <v>12</v>
      </c>
      <c r="B4" s="1">
        <v>-8.2873151500000006E-2</v>
      </c>
      <c r="C4">
        <v>0.92046790000000001</v>
      </c>
      <c r="D4" s="1">
        <v>2.4394870799999999E-2</v>
      </c>
      <c r="E4">
        <v>-3.4</v>
      </c>
      <c r="F4" s="1">
        <v>6.8000000000000005E-4</v>
      </c>
      <c r="G4" t="str">
        <f t="shared" si="0"/>
        <v>***</v>
      </c>
      <c r="N4" s="1"/>
    </row>
    <row r="5" spans="1:14" x14ac:dyDescent="0.25">
      <c r="A5" t="s">
        <v>124</v>
      </c>
      <c r="B5" s="1">
        <v>8.0011062600000002E-2</v>
      </c>
      <c r="C5">
        <v>1.0832991000000001</v>
      </c>
      <c r="D5" s="1">
        <v>2.03790859E-2</v>
      </c>
      <c r="E5">
        <v>3.93</v>
      </c>
      <c r="F5" s="1">
        <v>8.6000000000000003E-5</v>
      </c>
      <c r="G5" t="str">
        <f>IF(F5&lt;0.001,"***",IF(F5&lt;0.01,"**",IF(F5&lt;0.05,"*",IF(F5&lt;0.1,"^",""))))</f>
        <v>***</v>
      </c>
      <c r="N5" s="1"/>
    </row>
    <row r="6" spans="1:14" x14ac:dyDescent="0.25">
      <c r="A6" t="s">
        <v>24</v>
      </c>
      <c r="B6" s="1">
        <v>-1.4127180000000001E-3</v>
      </c>
      <c r="C6">
        <v>0.99858829999999998</v>
      </c>
      <c r="D6" s="1">
        <v>2.8636063999999999E-2</v>
      </c>
      <c r="E6">
        <v>-0.05</v>
      </c>
      <c r="F6" s="1">
        <v>0.96</v>
      </c>
      <c r="G6" t="str">
        <f t="shared" si="0"/>
        <v/>
      </c>
      <c r="N6" s="1"/>
    </row>
    <row r="7" spans="1:14" x14ac:dyDescent="0.25">
      <c r="A7" t="s">
        <v>23</v>
      </c>
      <c r="B7" s="1">
        <v>-0.1822919247</v>
      </c>
      <c r="C7">
        <v>0.83335800000000004</v>
      </c>
      <c r="D7" s="1">
        <v>2.6239437899999999E-2</v>
      </c>
      <c r="E7">
        <v>-6.95</v>
      </c>
      <c r="F7" s="1">
        <v>3.7E-12</v>
      </c>
      <c r="G7" t="str">
        <f t="shared" si="0"/>
        <v>***</v>
      </c>
      <c r="N7" s="1"/>
    </row>
    <row r="8" spans="1:14" x14ac:dyDescent="0.25">
      <c r="A8" t="s">
        <v>25</v>
      </c>
      <c r="B8" s="1">
        <v>3.1697307799999998E-2</v>
      </c>
      <c r="C8">
        <v>1.032205</v>
      </c>
      <c r="D8" s="1">
        <v>2.67650496E-2</v>
      </c>
      <c r="E8">
        <v>1.18</v>
      </c>
      <c r="F8" s="1">
        <v>0.24</v>
      </c>
      <c r="G8" t="str">
        <f t="shared" si="0"/>
        <v/>
      </c>
      <c r="N8" s="1"/>
    </row>
    <row r="9" spans="1:14" x14ac:dyDescent="0.25">
      <c r="A9" t="s">
        <v>26</v>
      </c>
      <c r="B9" s="1">
        <v>-7.2809677000000003E-2</v>
      </c>
      <c r="C9">
        <v>0.92977779999999999</v>
      </c>
      <c r="D9" s="1">
        <v>4.3075302099999997E-2</v>
      </c>
      <c r="E9">
        <v>-1.69</v>
      </c>
      <c r="F9" s="1">
        <v>9.0999999999999998E-2</v>
      </c>
      <c r="G9" t="str">
        <f t="shared" si="0"/>
        <v>^</v>
      </c>
      <c r="N9" s="1"/>
    </row>
    <row r="10" spans="1:14" x14ac:dyDescent="0.25">
      <c r="A10" t="s">
        <v>30</v>
      </c>
      <c r="B10" s="1">
        <v>0.1725678655</v>
      </c>
      <c r="C10">
        <v>1.1883524999999999</v>
      </c>
      <c r="D10" s="1">
        <v>2.9173860699999998E-2</v>
      </c>
      <c r="E10">
        <v>5.92</v>
      </c>
      <c r="F10" s="1">
        <v>3.3000000000000002E-9</v>
      </c>
      <c r="G10" t="str">
        <f>IF(F10&lt;0.001,"***",IF(F10&lt;0.01,"**",IF(F10&lt;0.05,"*",IF(F10&lt;0.1,"^",""))))</f>
        <v>***</v>
      </c>
      <c r="N10" s="1"/>
    </row>
    <row r="11" spans="1:14" x14ac:dyDescent="0.25">
      <c r="A11" t="s">
        <v>27</v>
      </c>
      <c r="B11" s="1">
        <v>0.14000233419999999</v>
      </c>
      <c r="C11">
        <v>1.1502764999999999</v>
      </c>
      <c r="D11" s="1">
        <v>4.1458516000000001E-2</v>
      </c>
      <c r="E11">
        <v>3.38</v>
      </c>
      <c r="F11" s="1">
        <v>7.2999999999999996E-4</v>
      </c>
      <c r="G11" t="str">
        <f>IF(F11&lt;0.001,"***",IF(F11&lt;0.01,"**",IF(F11&lt;0.05,"*",IF(F11&lt;0.1,"^",""))))</f>
        <v>***</v>
      </c>
      <c r="N11" s="1"/>
    </row>
    <row r="12" spans="1:14" ht="14.25" customHeight="1" x14ac:dyDescent="0.25">
      <c r="A12" t="s">
        <v>29</v>
      </c>
      <c r="B12" s="1">
        <v>8.1972374200000003E-2</v>
      </c>
      <c r="C12">
        <v>1.0854258000000001</v>
      </c>
      <c r="D12" s="1">
        <v>2.6795801899999999E-2</v>
      </c>
      <c r="E12">
        <v>3.06</v>
      </c>
      <c r="F12" s="1">
        <v>2.2000000000000001E-3</v>
      </c>
      <c r="G12" t="str">
        <f>IF(F12&lt;0.001,"***",IF(F12&lt;0.01,"**",IF(F12&lt;0.05,"*",IF(F12&lt;0.1,"^",""))))</f>
        <v>**</v>
      </c>
      <c r="N12" s="1"/>
    </row>
    <row r="13" spans="1:14" x14ac:dyDescent="0.25">
      <c r="A13" t="s">
        <v>28</v>
      </c>
      <c r="B13" s="1">
        <v>9.2026764100000005E-2</v>
      </c>
      <c r="C13">
        <v>1.0963942</v>
      </c>
      <c r="D13" s="1">
        <v>6.1036293599999999E-2</v>
      </c>
      <c r="E13">
        <v>1.51</v>
      </c>
      <c r="F13" s="1">
        <v>0.13</v>
      </c>
      <c r="G13" t="str">
        <f>IF(F13&lt;0.001,"***",IF(F13&lt;0.01,"**",IF(F13&lt;0.05,"*",IF(F13&lt;0.1,"^",""))))</f>
        <v/>
      </c>
      <c r="N13" s="1"/>
    </row>
    <row r="14" spans="1:14" x14ac:dyDescent="0.25">
      <c r="A14" t="s">
        <v>173</v>
      </c>
      <c r="B14" s="1">
        <v>-0.1194691685</v>
      </c>
      <c r="C14">
        <v>0.88739140000000005</v>
      </c>
      <c r="D14" s="1">
        <v>2.6369824699999999E-2</v>
      </c>
      <c r="E14">
        <v>-4.53</v>
      </c>
      <c r="F14" s="1">
        <v>5.9000000000000003E-6</v>
      </c>
      <c r="G14" t="str">
        <f>IF(F14&lt;0.001,"***",IF(F14&lt;0.01,"**",IF(F14&lt;0.05,"*",IF(F14&lt;0.1,"^",""))))</f>
        <v>***</v>
      </c>
      <c r="N14" s="1"/>
    </row>
    <row r="15" spans="1:14" x14ac:dyDescent="0.25">
      <c r="A15" t="s">
        <v>31</v>
      </c>
      <c r="B15" s="1">
        <v>-6.3882978199999996E-2</v>
      </c>
      <c r="C15">
        <v>0.93811480000000003</v>
      </c>
      <c r="D15" s="1">
        <v>3.8892354000000001E-3</v>
      </c>
      <c r="E15">
        <v>-16.43</v>
      </c>
      <c r="F15" s="1">
        <v>0</v>
      </c>
      <c r="G15" t="str">
        <f t="shared" si="0"/>
        <v>***</v>
      </c>
      <c r="N15" s="1"/>
    </row>
    <row r="16" spans="1:14" x14ac:dyDescent="0.25">
      <c r="A16" t="s">
        <v>32</v>
      </c>
      <c r="B16" s="1">
        <v>1.78952418E-2</v>
      </c>
      <c r="C16">
        <v>1.0180563</v>
      </c>
      <c r="D16" s="1">
        <v>1.3193677399999999E-2</v>
      </c>
      <c r="E16">
        <v>1.36</v>
      </c>
      <c r="F16" s="1">
        <v>0.17</v>
      </c>
      <c r="G16" t="str">
        <f t="shared" si="0"/>
        <v/>
      </c>
      <c r="N16" s="1"/>
    </row>
    <row r="17" spans="1:14" x14ac:dyDescent="0.25">
      <c r="A17" t="s">
        <v>33</v>
      </c>
      <c r="B17" s="1">
        <v>1.6779176600000001E-2</v>
      </c>
      <c r="C17">
        <v>1.0169207</v>
      </c>
      <c r="D17" s="1">
        <v>3.4215258000000002E-3</v>
      </c>
      <c r="E17">
        <v>4.9000000000000004</v>
      </c>
      <c r="F17" s="1">
        <v>9.4E-7</v>
      </c>
      <c r="G17" t="str">
        <f t="shared" si="0"/>
        <v>***</v>
      </c>
      <c r="N17" s="1"/>
    </row>
    <row r="18" spans="1:14" x14ac:dyDescent="0.25">
      <c r="A18" t="s">
        <v>118</v>
      </c>
      <c r="B18" s="1">
        <v>-5.3539110000000003E-3</v>
      </c>
      <c r="C18">
        <v>0.9946604</v>
      </c>
      <c r="D18" s="1">
        <v>5.6218129999999998E-3</v>
      </c>
      <c r="E18">
        <v>-0.95</v>
      </c>
      <c r="F18" s="1">
        <v>0.34</v>
      </c>
      <c r="G18" t="str">
        <f t="shared" si="0"/>
        <v/>
      </c>
      <c r="N18" s="1"/>
    </row>
    <row r="19" spans="1:14" x14ac:dyDescent="0.25">
      <c r="A19" t="s">
        <v>34</v>
      </c>
      <c r="B19" s="1">
        <v>4.6518884E-3</v>
      </c>
      <c r="C19">
        <v>1.0046626999999999</v>
      </c>
      <c r="D19" s="1">
        <v>4.4556080000000001E-4</v>
      </c>
      <c r="E19">
        <v>10.44</v>
      </c>
      <c r="F19" s="1">
        <v>0</v>
      </c>
      <c r="G19" t="str">
        <f t="shared" si="0"/>
        <v>***</v>
      </c>
      <c r="N19" s="1"/>
    </row>
    <row r="20" spans="1:14" x14ac:dyDescent="0.25">
      <c r="A20" t="s">
        <v>35</v>
      </c>
      <c r="B20" s="1">
        <v>-7.8259070000000002E-4</v>
      </c>
      <c r="C20">
        <v>0.99921769999999999</v>
      </c>
      <c r="D20" s="1">
        <v>1.3199039999999999E-4</v>
      </c>
      <c r="E20">
        <v>-5.93</v>
      </c>
      <c r="F20" s="1">
        <v>3E-9</v>
      </c>
      <c r="G20" t="str">
        <f t="shared" si="0"/>
        <v>***</v>
      </c>
      <c r="N20" s="1"/>
    </row>
    <row r="21" spans="1:14" x14ac:dyDescent="0.25">
      <c r="A21" t="s">
        <v>36</v>
      </c>
      <c r="B21" s="1">
        <v>2.8572990000000001E-4</v>
      </c>
      <c r="C21">
        <v>1.0002857999999999</v>
      </c>
      <c r="D21" s="1">
        <v>8.1684800000000001E-5</v>
      </c>
      <c r="E21">
        <v>3.5</v>
      </c>
      <c r="F21" s="1">
        <v>4.6999999999999999E-4</v>
      </c>
      <c r="G21" t="str">
        <f t="shared" si="0"/>
        <v>***</v>
      </c>
      <c r="N21" s="1"/>
    </row>
    <row r="22" spans="1:14" x14ac:dyDescent="0.25">
      <c r="A22" t="s">
        <v>37</v>
      </c>
      <c r="B22" s="1">
        <v>-2.1910332800000001E-2</v>
      </c>
      <c r="C22">
        <v>0.97832799999999998</v>
      </c>
      <c r="D22" s="1">
        <v>1.89738227E-2</v>
      </c>
      <c r="E22">
        <v>-1.1499999999999999</v>
      </c>
      <c r="F22" s="1">
        <v>0.25</v>
      </c>
      <c r="G22" t="str">
        <f t="shared" si="0"/>
        <v/>
      </c>
      <c r="N22" s="1"/>
    </row>
    <row r="23" spans="1:14" x14ac:dyDescent="0.25">
      <c r="A23" t="s">
        <v>38</v>
      </c>
      <c r="B23" s="1">
        <v>-3.8986222000000001E-2</v>
      </c>
      <c r="C23">
        <v>0.96176399999999995</v>
      </c>
      <c r="D23" s="1">
        <v>2.7976200699999999E-2</v>
      </c>
      <c r="E23">
        <v>-1.39</v>
      </c>
      <c r="F23" s="1">
        <v>0.16</v>
      </c>
      <c r="G23" t="str">
        <f t="shared" si="0"/>
        <v/>
      </c>
      <c r="N23" s="1"/>
    </row>
    <row r="24" spans="1:14" x14ac:dyDescent="0.25">
      <c r="A24" t="s">
        <v>40</v>
      </c>
      <c r="B24" s="1">
        <v>-0.1648736811</v>
      </c>
      <c r="C24">
        <v>0.8480008</v>
      </c>
      <c r="D24" s="1">
        <v>3.3070723699999999E-2</v>
      </c>
      <c r="E24">
        <v>-4.99</v>
      </c>
      <c r="F24" s="1">
        <v>6.1999999999999999E-7</v>
      </c>
      <c r="G24" t="str">
        <f t="shared" si="0"/>
        <v>***</v>
      </c>
      <c r="N24" s="1"/>
    </row>
    <row r="25" spans="1:14" x14ac:dyDescent="0.25">
      <c r="A25" t="s">
        <v>41</v>
      </c>
      <c r="B25" s="1">
        <v>-3.71711656E-2</v>
      </c>
      <c r="C25">
        <v>0.96351120000000001</v>
      </c>
      <c r="D25" s="1">
        <v>2.7281260599999999E-2</v>
      </c>
      <c r="E25">
        <v>-1.36</v>
      </c>
      <c r="F25" s="1">
        <v>0.17</v>
      </c>
      <c r="N25" s="1"/>
    </row>
    <row r="26" spans="1:14" x14ac:dyDescent="0.25">
      <c r="A26" t="s">
        <v>39</v>
      </c>
      <c r="B26" s="1">
        <v>-3.5221567400000001E-2</v>
      </c>
      <c r="C26">
        <v>0.96539149999999996</v>
      </c>
      <c r="D26" s="1">
        <v>3.0477316800000001E-2</v>
      </c>
      <c r="E26">
        <v>-1.1599999999999999</v>
      </c>
      <c r="F26" s="1">
        <v>0.25</v>
      </c>
      <c r="N26" s="1"/>
    </row>
    <row r="27" spans="1:14" x14ac:dyDescent="0.25">
      <c r="B27" s="1"/>
      <c r="D27" s="1"/>
      <c r="F27" s="1"/>
      <c r="N27" s="1"/>
    </row>
    <row r="28" spans="1:14" x14ac:dyDescent="0.25">
      <c r="B28" s="1"/>
      <c r="D28" s="1"/>
      <c r="F28" s="1"/>
      <c r="N28" s="1"/>
    </row>
    <row r="29" spans="1:14" x14ac:dyDescent="0.25">
      <c r="B29" s="1"/>
      <c r="D29" s="1"/>
      <c r="F29" s="1"/>
      <c r="N29" s="1"/>
    </row>
    <row r="31" spans="1:14" x14ac:dyDescent="0.25">
      <c r="A31" t="s">
        <v>16</v>
      </c>
      <c r="B31" t="s">
        <v>17</v>
      </c>
      <c r="C31" t="s">
        <v>122</v>
      </c>
      <c r="D31" t="s">
        <v>18</v>
      </c>
    </row>
    <row r="32" spans="1:14" x14ac:dyDescent="0.25">
      <c r="A32" t="s">
        <v>19</v>
      </c>
      <c r="B32" t="s">
        <v>20</v>
      </c>
      <c r="C32">
        <v>0.40152060000000001</v>
      </c>
      <c r="D32">
        <v>0.1612188</v>
      </c>
    </row>
    <row r="34" spans="1:2" x14ac:dyDescent="0.25">
      <c r="A34" t="s">
        <v>343</v>
      </c>
      <c r="B34">
        <v>19594</v>
      </c>
    </row>
    <row r="35" spans="1:2" x14ac:dyDescent="0.25">
      <c r="A35" t="s">
        <v>3</v>
      </c>
      <c r="B35">
        <v>344697</v>
      </c>
    </row>
    <row r="36" spans="1:2" x14ac:dyDescent="0.25">
      <c r="A36" t="s">
        <v>4</v>
      </c>
      <c r="B36">
        <v>358029.2</v>
      </c>
    </row>
    <row r="37" spans="1:2" x14ac:dyDescent="0.25">
      <c r="A37" t="s">
        <v>342</v>
      </c>
      <c r="B37">
        <v>-170657.2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N42"/>
  <sheetViews>
    <sheetView topLeftCell="A7" workbookViewId="0">
      <selection activeCell="B42" sqref="B42"/>
    </sheetView>
  </sheetViews>
  <sheetFormatPr defaultRowHeight="15" x14ac:dyDescent="0.25"/>
  <sheetData>
    <row r="1" spans="1:14" x14ac:dyDescent="0.25">
      <c r="B1" t="s">
        <v>5</v>
      </c>
      <c r="C1" t="s">
        <v>6</v>
      </c>
      <c r="D1" t="s">
        <v>7</v>
      </c>
      <c r="E1" t="s">
        <v>8</v>
      </c>
      <c r="F1" s="1" t="s">
        <v>15</v>
      </c>
      <c r="G1" t="str">
        <f t="shared" ref="G1:G34" si="0">IF(F1&lt;0.001,"***",IF(F1&lt;0.01,"**",IF(F1&lt;0.05,"*",IF(F1&lt;0.1,"^",""))))</f>
        <v/>
      </c>
      <c r="L1" s="1"/>
      <c r="N1" s="1"/>
    </row>
    <row r="2" spans="1:14" x14ac:dyDescent="0.25">
      <c r="A2" t="s">
        <v>120</v>
      </c>
      <c r="B2">
        <v>-5.9508725200000001E-2</v>
      </c>
      <c r="C2">
        <v>0.94222729999999999</v>
      </c>
      <c r="D2" s="1">
        <v>4.5943060000000001E-2</v>
      </c>
      <c r="E2">
        <v>-1.3</v>
      </c>
      <c r="F2" s="1">
        <v>0.2</v>
      </c>
      <c r="G2" t="str">
        <f t="shared" si="0"/>
        <v/>
      </c>
      <c r="L2" s="1"/>
      <c r="N2" s="1"/>
    </row>
    <row r="3" spans="1:14" x14ac:dyDescent="0.25">
      <c r="A3" t="s">
        <v>10</v>
      </c>
      <c r="B3">
        <v>-8.7059996999999997E-3</v>
      </c>
      <c r="C3">
        <v>0.99133179999999999</v>
      </c>
      <c r="D3" s="1">
        <v>2.109923E-2</v>
      </c>
      <c r="E3">
        <v>-0.41</v>
      </c>
      <c r="F3" s="1">
        <v>0.68</v>
      </c>
      <c r="G3" t="str">
        <f t="shared" si="0"/>
        <v/>
      </c>
      <c r="L3" s="1"/>
      <c r="N3" s="1"/>
    </row>
    <row r="4" spans="1:14" x14ac:dyDescent="0.25">
      <c r="A4" t="s">
        <v>12</v>
      </c>
      <c r="B4">
        <v>-7.0459647200000003E-2</v>
      </c>
      <c r="C4">
        <v>0.9319653</v>
      </c>
      <c r="D4" s="1">
        <v>2.42846E-2</v>
      </c>
      <c r="E4">
        <v>-2.9</v>
      </c>
      <c r="F4" s="1">
        <v>3.7000000000000002E-3</v>
      </c>
      <c r="G4" t="str">
        <f t="shared" si="0"/>
        <v>**</v>
      </c>
      <c r="L4" s="1"/>
      <c r="N4" s="1"/>
    </row>
    <row r="5" spans="1:14" x14ac:dyDescent="0.25">
      <c r="A5" t="s">
        <v>124</v>
      </c>
      <c r="B5">
        <v>6.15622116E-2</v>
      </c>
      <c r="C5">
        <v>1.0634967</v>
      </c>
      <c r="D5" s="1">
        <v>2.0290720000000002E-2</v>
      </c>
      <c r="E5">
        <v>3.03</v>
      </c>
      <c r="F5" s="1">
        <v>2.3999999999999998E-3</v>
      </c>
      <c r="G5" t="str">
        <f t="shared" si="0"/>
        <v>**</v>
      </c>
      <c r="L5" s="1"/>
      <c r="N5" s="1"/>
    </row>
    <row r="6" spans="1:14" x14ac:dyDescent="0.25">
      <c r="A6" t="s">
        <v>24</v>
      </c>
      <c r="B6">
        <v>-9.3065387000000003E-3</v>
      </c>
      <c r="C6">
        <v>0.99073659999999997</v>
      </c>
      <c r="D6" s="1">
        <v>2.8463789999999999E-2</v>
      </c>
      <c r="E6">
        <v>-0.33</v>
      </c>
      <c r="F6" s="1">
        <v>0.74</v>
      </c>
      <c r="G6" t="str">
        <f t="shared" si="0"/>
        <v/>
      </c>
      <c r="L6" s="1"/>
      <c r="N6" s="1"/>
    </row>
    <row r="7" spans="1:14" x14ac:dyDescent="0.25">
      <c r="A7" t="s">
        <v>23</v>
      </c>
      <c r="B7">
        <v>-0.19040576279999999</v>
      </c>
      <c r="C7">
        <v>0.82662369999999996</v>
      </c>
      <c r="D7" s="1">
        <v>2.6052539999999999E-2</v>
      </c>
      <c r="E7" s="1">
        <v>-7.31</v>
      </c>
      <c r="F7" s="1">
        <v>2.7000000000000001E-13</v>
      </c>
      <c r="G7" t="str">
        <f t="shared" si="0"/>
        <v>***</v>
      </c>
      <c r="L7" s="1"/>
      <c r="N7" s="1"/>
    </row>
    <row r="8" spans="1:14" x14ac:dyDescent="0.25">
      <c r="A8" t="s">
        <v>25</v>
      </c>
      <c r="B8">
        <v>3.3861020700000001E-2</v>
      </c>
      <c r="C8">
        <v>1.0344408</v>
      </c>
      <c r="D8" s="1">
        <v>2.6699199999999999E-2</v>
      </c>
      <c r="E8">
        <v>1.27</v>
      </c>
      <c r="F8" s="1">
        <v>0.2</v>
      </c>
      <c r="G8" t="str">
        <f t="shared" si="0"/>
        <v/>
      </c>
      <c r="L8" s="1"/>
      <c r="N8" s="1"/>
    </row>
    <row r="9" spans="1:14" x14ac:dyDescent="0.25">
      <c r="A9" t="s">
        <v>26</v>
      </c>
      <c r="B9">
        <v>-5.8034004700000003E-2</v>
      </c>
      <c r="C9">
        <v>0.94361790000000001</v>
      </c>
      <c r="D9" s="1">
        <v>4.2903049999999998E-2</v>
      </c>
      <c r="E9">
        <v>-1.35</v>
      </c>
      <c r="F9" s="1">
        <v>0.18</v>
      </c>
      <c r="G9" t="str">
        <f t="shared" si="0"/>
        <v/>
      </c>
      <c r="L9" s="1"/>
      <c r="N9" s="1"/>
    </row>
    <row r="10" spans="1:14" x14ac:dyDescent="0.25">
      <c r="A10" t="s">
        <v>30</v>
      </c>
      <c r="B10">
        <v>0.2022871869</v>
      </c>
      <c r="C10">
        <v>1.2241995000000001</v>
      </c>
      <c r="D10" s="1">
        <v>2.9103150000000001E-2</v>
      </c>
      <c r="E10" s="1">
        <v>6.95</v>
      </c>
      <c r="F10" s="1">
        <v>3.6E-12</v>
      </c>
      <c r="G10" t="str">
        <f t="shared" si="0"/>
        <v>***</v>
      </c>
      <c r="L10" s="1"/>
      <c r="N10" s="1"/>
    </row>
    <row r="11" spans="1:14" x14ac:dyDescent="0.25">
      <c r="A11" t="s">
        <v>27</v>
      </c>
      <c r="B11">
        <v>0.16771714069999999</v>
      </c>
      <c r="C11">
        <v>1.1826021</v>
      </c>
      <c r="D11" s="1">
        <v>4.1385100000000001E-2</v>
      </c>
      <c r="E11">
        <v>4.05</v>
      </c>
      <c r="F11" s="1">
        <v>5.1E-5</v>
      </c>
      <c r="G11" t="str">
        <f t="shared" si="0"/>
        <v>***</v>
      </c>
      <c r="L11" s="1"/>
      <c r="N11" s="1"/>
    </row>
    <row r="12" spans="1:14" x14ac:dyDescent="0.25">
      <c r="A12" t="s">
        <v>29</v>
      </c>
      <c r="B12">
        <v>0.1033029684</v>
      </c>
      <c r="C12">
        <v>1.1088273</v>
      </c>
      <c r="D12" s="1">
        <v>2.6711249999999999E-2</v>
      </c>
      <c r="E12">
        <v>3.87</v>
      </c>
      <c r="F12" s="1">
        <v>1.1E-4</v>
      </c>
      <c r="G12" t="str">
        <f t="shared" si="0"/>
        <v>***</v>
      </c>
      <c r="L12" s="1"/>
      <c r="N12" s="1"/>
    </row>
    <row r="13" spans="1:14" x14ac:dyDescent="0.25">
      <c r="A13" t="s">
        <v>28</v>
      </c>
      <c r="B13">
        <v>0.14322029589999999</v>
      </c>
      <c r="C13">
        <v>1.1539839999999999</v>
      </c>
      <c r="D13" s="1">
        <v>6.08642E-2</v>
      </c>
      <c r="E13">
        <v>2.35</v>
      </c>
      <c r="F13" s="1">
        <v>1.9E-2</v>
      </c>
      <c r="G13" t="str">
        <f t="shared" si="0"/>
        <v>*</v>
      </c>
      <c r="L13" s="1"/>
      <c r="N13" s="1"/>
    </row>
    <row r="14" spans="1:14" x14ac:dyDescent="0.25">
      <c r="A14" t="s">
        <v>173</v>
      </c>
      <c r="B14">
        <v>-3.8706113899999998E-2</v>
      </c>
      <c r="C14">
        <v>0.96203340000000004</v>
      </c>
      <c r="D14" s="1">
        <v>2.635355E-2</v>
      </c>
      <c r="E14">
        <v>-1.47</v>
      </c>
      <c r="F14" s="1">
        <v>0.14000000000000001</v>
      </c>
      <c r="G14" t="str">
        <f t="shared" si="0"/>
        <v/>
      </c>
      <c r="L14" s="1"/>
      <c r="N14" s="1"/>
    </row>
    <row r="15" spans="1:14" x14ac:dyDescent="0.25">
      <c r="A15" t="s">
        <v>31</v>
      </c>
      <c r="B15">
        <v>-6.3009796699999995E-2</v>
      </c>
      <c r="C15">
        <v>0.9389343</v>
      </c>
      <c r="D15" s="1">
        <v>3.8523369999999999E-3</v>
      </c>
      <c r="E15" s="1">
        <v>-16.36</v>
      </c>
      <c r="F15" s="1">
        <v>0</v>
      </c>
      <c r="G15" t="str">
        <f t="shared" si="0"/>
        <v>***</v>
      </c>
      <c r="L15" s="1"/>
      <c r="N15" s="1"/>
    </row>
    <row r="16" spans="1:14" x14ac:dyDescent="0.25">
      <c r="A16" t="s">
        <v>32</v>
      </c>
      <c r="B16">
        <v>2.6894404600000001E-2</v>
      </c>
      <c r="C16">
        <v>1.0272593000000001</v>
      </c>
      <c r="D16" s="1">
        <v>1.317287E-2</v>
      </c>
      <c r="E16">
        <v>2.04</v>
      </c>
      <c r="F16" s="1">
        <v>4.1000000000000002E-2</v>
      </c>
      <c r="G16" t="str">
        <f t="shared" si="0"/>
        <v>*</v>
      </c>
      <c r="L16" s="1"/>
      <c r="N16" s="1"/>
    </row>
    <row r="17" spans="1:14" x14ac:dyDescent="0.25">
      <c r="A17" t="s">
        <v>33</v>
      </c>
      <c r="B17">
        <v>1.92358257E-2</v>
      </c>
      <c r="C17">
        <v>1.0194220000000001</v>
      </c>
      <c r="D17" s="1">
        <v>3.4185330000000001E-3</v>
      </c>
      <c r="E17">
        <v>5.63</v>
      </c>
      <c r="F17" s="1">
        <v>1.7999999999999999E-8</v>
      </c>
      <c r="G17" t="str">
        <f t="shared" si="0"/>
        <v>***</v>
      </c>
      <c r="L17" s="1"/>
      <c r="N17" s="1"/>
    </row>
    <row r="18" spans="1:14" x14ac:dyDescent="0.25">
      <c r="A18" t="s">
        <v>118</v>
      </c>
      <c r="B18">
        <v>-7.5403854000000003E-3</v>
      </c>
      <c r="C18">
        <v>0.99248800000000004</v>
      </c>
      <c r="D18" s="1">
        <v>5.6093089999999998E-3</v>
      </c>
      <c r="E18">
        <v>-1.34</v>
      </c>
      <c r="F18" s="1">
        <v>0.18</v>
      </c>
      <c r="G18" t="str">
        <f t="shared" si="0"/>
        <v/>
      </c>
      <c r="L18" s="1"/>
      <c r="N18" s="1"/>
    </row>
    <row r="19" spans="1:14" x14ac:dyDescent="0.25">
      <c r="A19" t="s">
        <v>34</v>
      </c>
      <c r="B19">
        <v>4.3295803000000001E-3</v>
      </c>
      <c r="C19">
        <v>1.0043390000000001</v>
      </c>
      <c r="D19" s="1">
        <v>4.4328960000000002E-4</v>
      </c>
      <c r="E19" s="1">
        <v>9.77</v>
      </c>
      <c r="F19" s="1">
        <v>0</v>
      </c>
      <c r="G19" t="str">
        <f t="shared" si="0"/>
        <v>***</v>
      </c>
      <c r="L19" s="1"/>
      <c r="N19" s="1"/>
    </row>
    <row r="20" spans="1:14" x14ac:dyDescent="0.25">
      <c r="A20" t="s">
        <v>35</v>
      </c>
      <c r="B20">
        <v>-4.205042E-4</v>
      </c>
      <c r="C20">
        <v>0.99957960000000001</v>
      </c>
      <c r="D20" s="1">
        <v>1.487607E-4</v>
      </c>
      <c r="E20">
        <v>-2.83</v>
      </c>
      <c r="F20" s="1">
        <v>4.7000000000000002E-3</v>
      </c>
      <c r="G20" t="str">
        <f t="shared" si="0"/>
        <v>**</v>
      </c>
      <c r="L20" s="1"/>
      <c r="N20" s="1"/>
    </row>
    <row r="21" spans="1:14" x14ac:dyDescent="0.25">
      <c r="A21" t="s">
        <v>36</v>
      </c>
      <c r="B21">
        <v>3.5169159999999999E-4</v>
      </c>
      <c r="C21">
        <v>1.0003518</v>
      </c>
      <c r="D21" s="1">
        <v>8.1319890000000007E-5</v>
      </c>
      <c r="E21">
        <v>4.32</v>
      </c>
      <c r="F21" s="1">
        <v>1.5E-5</v>
      </c>
      <c r="G21" t="str">
        <f t="shared" si="0"/>
        <v>***</v>
      </c>
      <c r="L21" s="1"/>
      <c r="N21" s="1"/>
    </row>
    <row r="22" spans="1:14" x14ac:dyDescent="0.25">
      <c r="A22" t="s">
        <v>37</v>
      </c>
      <c r="B22">
        <v>-1.2661015499999999E-2</v>
      </c>
      <c r="C22">
        <v>0.98741880000000004</v>
      </c>
      <c r="D22" s="1">
        <v>1.8929350000000001E-2</v>
      </c>
      <c r="E22">
        <v>-0.67</v>
      </c>
      <c r="F22" s="1">
        <v>0.5</v>
      </c>
      <c r="G22" t="str">
        <f t="shared" si="0"/>
        <v/>
      </c>
      <c r="L22" s="1"/>
      <c r="N22" s="1"/>
    </row>
    <row r="23" spans="1:14" x14ac:dyDescent="0.25">
      <c r="A23" t="s">
        <v>38</v>
      </c>
      <c r="B23">
        <v>-2.7418542600000002E-2</v>
      </c>
      <c r="C23">
        <v>0.97295390000000004</v>
      </c>
      <c r="D23" s="1">
        <v>2.7912759999999998E-2</v>
      </c>
      <c r="E23">
        <v>-0.98</v>
      </c>
      <c r="F23" s="1">
        <v>0.33</v>
      </c>
      <c r="G23" t="str">
        <f t="shared" si="0"/>
        <v/>
      </c>
      <c r="L23" s="1"/>
      <c r="N23" s="1"/>
    </row>
    <row r="24" spans="1:14" x14ac:dyDescent="0.25">
      <c r="A24" t="s">
        <v>40</v>
      </c>
      <c r="B24">
        <v>-0.22646580699999999</v>
      </c>
      <c r="C24">
        <v>0.79734660000000002</v>
      </c>
      <c r="D24" s="1">
        <v>3.3161589999999998E-2</v>
      </c>
      <c r="E24" s="1">
        <v>-6.83</v>
      </c>
      <c r="F24" s="1">
        <v>8.4999999999999997E-12</v>
      </c>
      <c r="G24" t="str">
        <f t="shared" si="0"/>
        <v>***</v>
      </c>
      <c r="L24" s="1"/>
      <c r="N24" s="1"/>
    </row>
    <row r="25" spans="1:14" x14ac:dyDescent="0.25">
      <c r="A25" t="s">
        <v>41</v>
      </c>
      <c r="B25">
        <v>-8.8906702800000001E-2</v>
      </c>
      <c r="C25">
        <v>0.91493089999999999</v>
      </c>
      <c r="D25" s="1">
        <v>2.738026E-2</v>
      </c>
      <c r="E25">
        <v>-3.25</v>
      </c>
      <c r="F25" s="1">
        <v>1.1999999999999999E-3</v>
      </c>
      <c r="G25" t="str">
        <f t="shared" si="0"/>
        <v>**</v>
      </c>
      <c r="L25" s="1"/>
      <c r="N25" s="1"/>
    </row>
    <row r="26" spans="1:14" x14ac:dyDescent="0.25">
      <c r="A26" t="s">
        <v>39</v>
      </c>
      <c r="B26">
        <v>-7.9962301E-2</v>
      </c>
      <c r="C26">
        <v>0.9231511</v>
      </c>
      <c r="D26" s="1">
        <v>3.0485660000000001E-2</v>
      </c>
      <c r="E26">
        <v>-2.62</v>
      </c>
      <c r="F26" s="1">
        <v>8.6999999999999994E-3</v>
      </c>
      <c r="G26" t="str">
        <f t="shared" si="0"/>
        <v>**</v>
      </c>
      <c r="L26" s="1"/>
      <c r="N26" s="1"/>
    </row>
    <row r="27" spans="1:14" x14ac:dyDescent="0.25">
      <c r="A27" t="s">
        <v>43</v>
      </c>
      <c r="B27">
        <v>-7.51340328E-2</v>
      </c>
      <c r="C27">
        <v>0.92761910000000003</v>
      </c>
      <c r="D27" s="1">
        <v>4.9373350000000002E-3</v>
      </c>
      <c r="E27">
        <v>-15.22</v>
      </c>
      <c r="F27" s="1">
        <v>0</v>
      </c>
      <c r="G27" t="str">
        <f t="shared" si="0"/>
        <v>***</v>
      </c>
      <c r="L27" s="1"/>
      <c r="N27" s="1"/>
    </row>
    <row r="28" spans="1:14" x14ac:dyDescent="0.25">
      <c r="A28" t="s">
        <v>44</v>
      </c>
      <c r="B28">
        <v>1.43002558E-2</v>
      </c>
      <c r="C28">
        <v>1.0144029999999999</v>
      </c>
      <c r="D28" s="1">
        <v>1.5704280000000001E-2</v>
      </c>
      <c r="E28">
        <v>0.91</v>
      </c>
      <c r="F28" s="1">
        <v>0.36</v>
      </c>
      <c r="G28" t="str">
        <f t="shared" si="0"/>
        <v/>
      </c>
      <c r="L28" s="1"/>
      <c r="N28" s="1"/>
    </row>
    <row r="29" spans="1:14" x14ac:dyDescent="0.25">
      <c r="A29" t="s">
        <v>131</v>
      </c>
      <c r="B29">
        <v>-8.2374570100000002E-2</v>
      </c>
      <c r="C29">
        <v>0.92092689999999999</v>
      </c>
      <c r="D29" s="1">
        <v>2.1024230000000001E-2</v>
      </c>
      <c r="E29" s="1">
        <v>-3.92</v>
      </c>
      <c r="F29" s="1">
        <v>8.8999999999999995E-5</v>
      </c>
      <c r="G29" t="str">
        <f t="shared" si="0"/>
        <v>***</v>
      </c>
      <c r="L29" s="1"/>
      <c r="N29" s="1"/>
    </row>
    <row r="30" spans="1:14" x14ac:dyDescent="0.25">
      <c r="A30" t="s">
        <v>145</v>
      </c>
      <c r="B30">
        <v>-0.45803014530000002</v>
      </c>
      <c r="C30">
        <v>0.63252839999999999</v>
      </c>
      <c r="D30" s="1">
        <v>9.3792630000000002E-2</v>
      </c>
      <c r="E30" s="1">
        <v>-4.88</v>
      </c>
      <c r="F30" s="1">
        <v>9.9999999999999995E-7</v>
      </c>
      <c r="G30" t="str">
        <f t="shared" si="0"/>
        <v>***</v>
      </c>
      <c r="N30" s="1"/>
    </row>
    <row r="31" spans="1:14" x14ac:dyDescent="0.25">
      <c r="A31" t="s">
        <v>46</v>
      </c>
      <c r="B31">
        <v>-0.32567981909999999</v>
      </c>
      <c r="C31">
        <v>0.72203629999999996</v>
      </c>
      <c r="D31" s="1">
        <v>5.8681339999999999E-2</v>
      </c>
      <c r="E31" s="1">
        <v>-5.55</v>
      </c>
      <c r="F31" s="1">
        <v>2.9000000000000002E-8</v>
      </c>
      <c r="G31" t="str">
        <f t="shared" si="0"/>
        <v>***</v>
      </c>
      <c r="N31" s="1"/>
    </row>
    <row r="32" spans="1:14" x14ac:dyDescent="0.25">
      <c r="A32" t="s">
        <v>129</v>
      </c>
      <c r="B32">
        <v>-0.45058732820000003</v>
      </c>
      <c r="C32">
        <v>0.63725379999999998</v>
      </c>
      <c r="D32" s="1">
        <v>7.5787569999999999E-2</v>
      </c>
      <c r="E32" s="1">
        <v>-5.95</v>
      </c>
      <c r="F32" s="1">
        <v>2.7999999999999998E-9</v>
      </c>
      <c r="G32" t="str">
        <f t="shared" si="0"/>
        <v>***</v>
      </c>
      <c r="N32" s="1"/>
    </row>
    <row r="33" spans="1:14" x14ac:dyDescent="0.25">
      <c r="A33" t="s">
        <v>130</v>
      </c>
      <c r="B33">
        <v>-0.31356333069999998</v>
      </c>
      <c r="C33">
        <v>0.73083810000000005</v>
      </c>
      <c r="D33" s="1">
        <v>6.7024420000000001E-2</v>
      </c>
      <c r="E33" s="1">
        <v>-4.68</v>
      </c>
      <c r="F33" s="1">
        <v>2.9000000000000002E-6</v>
      </c>
      <c r="G33" t="str">
        <f t="shared" si="0"/>
        <v>***</v>
      </c>
      <c r="N33" s="1"/>
    </row>
    <row r="34" spans="1:14" x14ac:dyDescent="0.25">
      <c r="A34" t="s">
        <v>45</v>
      </c>
      <c r="B34">
        <v>-0.38830609500000002</v>
      </c>
      <c r="C34">
        <v>0.67820469999999999</v>
      </c>
      <c r="D34" s="1">
        <v>0.17024549999999999</v>
      </c>
      <c r="E34">
        <v>-2.2799999999999998</v>
      </c>
      <c r="F34" s="1">
        <v>2.3E-2</v>
      </c>
      <c r="G34" t="str">
        <f t="shared" si="0"/>
        <v>*</v>
      </c>
      <c r="N34" s="1"/>
    </row>
    <row r="36" spans="1:14" x14ac:dyDescent="0.25">
      <c r="A36" t="s">
        <v>16</v>
      </c>
      <c r="B36" t="s">
        <v>17</v>
      </c>
      <c r="C36" t="s">
        <v>122</v>
      </c>
      <c r="D36" t="s">
        <v>18</v>
      </c>
    </row>
    <row r="37" spans="1:14" x14ac:dyDescent="0.25">
      <c r="A37" t="s">
        <v>19</v>
      </c>
      <c r="B37" t="s">
        <v>20</v>
      </c>
      <c r="C37">
        <v>0.39559349999999999</v>
      </c>
      <c r="D37">
        <v>0.1564942</v>
      </c>
    </row>
    <row r="39" spans="1:14" x14ac:dyDescent="0.25">
      <c r="A39" t="s">
        <v>341</v>
      </c>
      <c r="B39">
        <v>17717</v>
      </c>
    </row>
    <row r="40" spans="1:14" x14ac:dyDescent="0.25">
      <c r="A40" t="s">
        <v>3</v>
      </c>
      <c r="B40">
        <v>344379.4</v>
      </c>
    </row>
    <row r="41" spans="1:14" x14ac:dyDescent="0.25">
      <c r="A41" t="s">
        <v>4</v>
      </c>
      <c r="B41">
        <v>357552.6</v>
      </c>
    </row>
    <row r="42" spans="1:14" x14ac:dyDescent="0.25">
      <c r="A42" t="s">
        <v>342</v>
      </c>
      <c r="B42">
        <v>-170518.6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G81"/>
  <sheetViews>
    <sheetView topLeftCell="A58" workbookViewId="0">
      <selection activeCell="B81" sqref="B81"/>
    </sheetView>
  </sheetViews>
  <sheetFormatPr defaultRowHeight="15" x14ac:dyDescent="0.25"/>
  <cols>
    <col min="6" max="6" width="8.28515625" bestFit="1" customWidth="1"/>
    <col min="7" max="7" width="4" bestFit="1" customWidth="1"/>
  </cols>
  <sheetData>
    <row r="1" spans="1:7" x14ac:dyDescent="0.25">
      <c r="B1" t="s">
        <v>5</v>
      </c>
      <c r="C1" t="s">
        <v>6</v>
      </c>
      <c r="D1" t="s">
        <v>7</v>
      </c>
      <c r="E1" t="s">
        <v>8</v>
      </c>
      <c r="F1" s="1" t="s">
        <v>15</v>
      </c>
      <c r="G1" t="str">
        <f t="shared" ref="G1:G64" si="0">IF(F1&lt;0.001,"***",IF(F1&lt;0.01,"**",IF(F1&lt;0.05,"*",IF(F1&lt;0.1,"^",""))))</f>
        <v/>
      </c>
    </row>
    <row r="2" spans="1:7" x14ac:dyDescent="0.25">
      <c r="A2" t="s">
        <v>120</v>
      </c>
      <c r="B2">
        <v>-6.2068896800000002E-2</v>
      </c>
      <c r="C2">
        <v>0.93981809999999999</v>
      </c>
      <c r="D2" s="1">
        <v>4.5935440000000001E-2</v>
      </c>
      <c r="E2">
        <v>-1.35</v>
      </c>
      <c r="F2" s="1">
        <v>0.18</v>
      </c>
      <c r="G2" t="str">
        <f t="shared" si="0"/>
        <v/>
      </c>
    </row>
    <row r="3" spans="1:7" x14ac:dyDescent="0.25">
      <c r="A3" t="s">
        <v>10</v>
      </c>
      <c r="B3">
        <v>-8.0590221000000004E-3</v>
      </c>
      <c r="C3">
        <v>0.99197340000000001</v>
      </c>
      <c r="D3" s="1">
        <v>2.1103159999999999E-2</v>
      </c>
      <c r="E3">
        <v>-0.38</v>
      </c>
      <c r="F3" s="1">
        <v>0.7</v>
      </c>
      <c r="G3" t="str">
        <f t="shared" si="0"/>
        <v/>
      </c>
    </row>
    <row r="4" spans="1:7" x14ac:dyDescent="0.25">
      <c r="A4" t="s">
        <v>12</v>
      </c>
      <c r="B4">
        <v>-6.83995768E-2</v>
      </c>
      <c r="C4">
        <v>0.93388720000000003</v>
      </c>
      <c r="D4" s="1">
        <v>2.4290740000000002E-2</v>
      </c>
      <c r="E4">
        <v>-2.82</v>
      </c>
      <c r="F4" s="1">
        <v>4.8999999999999998E-3</v>
      </c>
      <c r="G4" t="str">
        <f t="shared" si="0"/>
        <v>**</v>
      </c>
    </row>
    <row r="5" spans="1:7" x14ac:dyDescent="0.25">
      <c r="A5" t="s">
        <v>124</v>
      </c>
      <c r="B5">
        <v>7.1281785400000006E-2</v>
      </c>
      <c r="C5">
        <v>1.0738837999999999</v>
      </c>
      <c r="D5" s="1">
        <v>2.089237E-2</v>
      </c>
      <c r="E5">
        <v>3.41</v>
      </c>
      <c r="F5" s="1">
        <v>6.4999999999999997E-4</v>
      </c>
      <c r="G5" t="str">
        <f t="shared" si="0"/>
        <v>***</v>
      </c>
    </row>
    <row r="6" spans="1:7" x14ac:dyDescent="0.25">
      <c r="A6" t="s">
        <v>24</v>
      </c>
      <c r="B6">
        <v>-5.3569172999999998E-3</v>
      </c>
      <c r="C6">
        <v>0.99465740000000002</v>
      </c>
      <c r="D6" s="1">
        <v>2.848355E-2</v>
      </c>
      <c r="E6">
        <v>-0.19</v>
      </c>
      <c r="F6" s="1">
        <v>0.85</v>
      </c>
      <c r="G6" t="str">
        <f t="shared" si="0"/>
        <v/>
      </c>
    </row>
    <row r="7" spans="1:7" x14ac:dyDescent="0.25">
      <c r="A7" t="s">
        <v>23</v>
      </c>
      <c r="B7">
        <v>-0.1855809363</v>
      </c>
      <c r="C7">
        <v>0.83062159999999996</v>
      </c>
      <c r="D7" s="1">
        <v>2.6126650000000001E-2</v>
      </c>
      <c r="E7" s="1">
        <v>-7.1</v>
      </c>
      <c r="F7" s="1">
        <v>1.1999999999999999E-12</v>
      </c>
      <c r="G7" t="str">
        <f t="shared" si="0"/>
        <v>***</v>
      </c>
    </row>
    <row r="8" spans="1:7" x14ac:dyDescent="0.25">
      <c r="A8" t="s">
        <v>25</v>
      </c>
      <c r="B8">
        <v>3.59347925E-2</v>
      </c>
      <c r="C8">
        <v>1.0365883</v>
      </c>
      <c r="D8" s="1">
        <v>2.677262E-2</v>
      </c>
      <c r="E8">
        <v>1.34</v>
      </c>
      <c r="F8" s="1">
        <v>0.18</v>
      </c>
      <c r="G8" t="str">
        <f t="shared" si="0"/>
        <v/>
      </c>
    </row>
    <row r="9" spans="1:7" x14ac:dyDescent="0.25">
      <c r="A9" t="s">
        <v>26</v>
      </c>
      <c r="B9">
        <v>-5.35159235E-2</v>
      </c>
      <c r="C9">
        <v>0.94789080000000003</v>
      </c>
      <c r="D9" s="1">
        <v>4.2978860000000001E-2</v>
      </c>
      <c r="E9">
        <v>-1.25</v>
      </c>
      <c r="F9" s="1">
        <v>0.21</v>
      </c>
      <c r="G9" t="str">
        <f t="shared" si="0"/>
        <v/>
      </c>
    </row>
    <row r="10" spans="1:7" x14ac:dyDescent="0.25">
      <c r="A10" t="s">
        <v>30</v>
      </c>
      <c r="B10">
        <v>0.21053512590000001</v>
      </c>
      <c r="C10">
        <v>1.2343383999999999</v>
      </c>
      <c r="D10" s="1">
        <v>2.91375E-2</v>
      </c>
      <c r="E10" s="1">
        <v>7.23</v>
      </c>
      <c r="F10" s="1">
        <v>4.9999999999999999E-13</v>
      </c>
      <c r="G10" t="str">
        <f t="shared" si="0"/>
        <v>***</v>
      </c>
    </row>
    <row r="11" spans="1:7" x14ac:dyDescent="0.25">
      <c r="A11" t="s">
        <v>27</v>
      </c>
      <c r="B11">
        <v>0.19380261879999999</v>
      </c>
      <c r="C11">
        <v>1.2138567</v>
      </c>
      <c r="D11" s="1">
        <v>4.20144E-2</v>
      </c>
      <c r="E11">
        <v>4.6100000000000003</v>
      </c>
      <c r="F11" s="1">
        <v>3.9999999999999998E-6</v>
      </c>
      <c r="G11" t="str">
        <f t="shared" si="0"/>
        <v>***</v>
      </c>
    </row>
    <row r="12" spans="1:7" x14ac:dyDescent="0.25">
      <c r="A12" t="s">
        <v>29</v>
      </c>
      <c r="B12">
        <v>0.10632411730000001</v>
      </c>
      <c r="C12">
        <v>1.1121823</v>
      </c>
      <c r="D12" s="1">
        <v>2.673385E-2</v>
      </c>
      <c r="E12">
        <v>3.98</v>
      </c>
      <c r="F12" s="1">
        <v>6.9999999999999994E-5</v>
      </c>
      <c r="G12" t="str">
        <f t="shared" si="0"/>
        <v>***</v>
      </c>
    </row>
    <row r="13" spans="1:7" x14ac:dyDescent="0.25">
      <c r="A13" t="s">
        <v>28</v>
      </c>
      <c r="B13">
        <v>0.1634280669</v>
      </c>
      <c r="C13">
        <v>1.1775405999999999</v>
      </c>
      <c r="D13" s="1">
        <v>6.1737399999999998E-2</v>
      </c>
      <c r="E13">
        <v>2.65</v>
      </c>
      <c r="F13" s="1">
        <v>8.0999999999999996E-3</v>
      </c>
      <c r="G13" t="str">
        <f t="shared" si="0"/>
        <v>**</v>
      </c>
    </row>
    <row r="14" spans="1:7" x14ac:dyDescent="0.25">
      <c r="A14" t="s">
        <v>173</v>
      </c>
      <c r="B14">
        <v>-3.9601020000000001E-2</v>
      </c>
      <c r="C14">
        <v>0.9611729</v>
      </c>
      <c r="D14" s="1">
        <v>2.6398990000000001E-2</v>
      </c>
      <c r="E14">
        <v>-1.5</v>
      </c>
      <c r="F14" s="1">
        <v>0.13</v>
      </c>
      <c r="G14" t="str">
        <f t="shared" si="0"/>
        <v/>
      </c>
    </row>
    <row r="15" spans="1:7" x14ac:dyDescent="0.25">
      <c r="A15" t="s">
        <v>31</v>
      </c>
      <c r="B15">
        <v>-6.3418643900000002E-2</v>
      </c>
      <c r="C15">
        <v>0.93855049999999995</v>
      </c>
      <c r="D15" s="1">
        <v>3.8548530000000001E-3</v>
      </c>
      <c r="E15" s="1">
        <v>-16.45</v>
      </c>
      <c r="F15" s="1">
        <v>0</v>
      </c>
      <c r="G15" t="str">
        <f t="shared" si="0"/>
        <v>***</v>
      </c>
    </row>
    <row r="16" spans="1:7" x14ac:dyDescent="0.25">
      <c r="A16" t="s">
        <v>32</v>
      </c>
      <c r="B16">
        <v>2.5006069200000001E-2</v>
      </c>
      <c r="C16">
        <v>1.0253213000000001</v>
      </c>
      <c r="D16" s="1">
        <v>1.319043E-2</v>
      </c>
      <c r="E16">
        <v>1.9</v>
      </c>
      <c r="F16" s="1">
        <v>5.8000000000000003E-2</v>
      </c>
      <c r="G16" t="str">
        <f t="shared" si="0"/>
        <v>^</v>
      </c>
    </row>
    <row r="17" spans="1:7" x14ac:dyDescent="0.25">
      <c r="A17" t="s">
        <v>33</v>
      </c>
      <c r="B17">
        <v>1.9390399400000001E-2</v>
      </c>
      <c r="C17">
        <v>1.0195795999999999</v>
      </c>
      <c r="D17" s="1">
        <v>3.4200039999999999E-3</v>
      </c>
      <c r="E17">
        <v>5.67</v>
      </c>
      <c r="F17" s="1">
        <v>1.4E-8</v>
      </c>
      <c r="G17" t="str">
        <f t="shared" si="0"/>
        <v>***</v>
      </c>
    </row>
    <row r="18" spans="1:7" x14ac:dyDescent="0.25">
      <c r="A18" t="s">
        <v>118</v>
      </c>
      <c r="B18">
        <v>-7.7778283000000002E-3</v>
      </c>
      <c r="C18">
        <v>0.99225229999999998</v>
      </c>
      <c r="D18" s="1">
        <v>5.611319E-3</v>
      </c>
      <c r="E18">
        <v>-1.39</v>
      </c>
      <c r="F18" s="1">
        <v>0.17</v>
      </c>
      <c r="G18" t="str">
        <f t="shared" si="0"/>
        <v/>
      </c>
    </row>
    <row r="19" spans="1:7" x14ac:dyDescent="0.25">
      <c r="A19" t="s">
        <v>34</v>
      </c>
      <c r="B19">
        <v>4.3696417000000003E-3</v>
      </c>
      <c r="C19">
        <v>1.0043792</v>
      </c>
      <c r="D19" s="1">
        <v>4.4377380000000001E-4</v>
      </c>
      <c r="E19">
        <v>9.85</v>
      </c>
      <c r="F19" s="1">
        <v>0</v>
      </c>
      <c r="G19" t="str">
        <f t="shared" si="0"/>
        <v>***</v>
      </c>
    </row>
    <row r="20" spans="1:7" x14ac:dyDescent="0.25">
      <c r="A20" t="s">
        <v>35</v>
      </c>
      <c r="B20">
        <v>-3.8174569999999998E-4</v>
      </c>
      <c r="C20">
        <v>0.99961829999999996</v>
      </c>
      <c r="D20" s="1">
        <v>1.5027970000000001E-4</v>
      </c>
      <c r="E20">
        <v>-2.54</v>
      </c>
      <c r="F20" s="1">
        <v>1.0999999999999999E-2</v>
      </c>
      <c r="G20" t="str">
        <f t="shared" si="0"/>
        <v>*</v>
      </c>
    </row>
    <row r="21" spans="1:7" x14ac:dyDescent="0.25">
      <c r="A21" t="s">
        <v>36</v>
      </c>
      <c r="B21">
        <v>3.6496279999999998E-4</v>
      </c>
      <c r="C21">
        <v>1.0003649999999999</v>
      </c>
      <c r="D21" s="1">
        <v>8.1555080000000007E-5</v>
      </c>
      <c r="E21">
        <v>4.4800000000000004</v>
      </c>
      <c r="F21" s="1">
        <v>7.6000000000000001E-6</v>
      </c>
      <c r="G21" t="str">
        <f t="shared" si="0"/>
        <v>***</v>
      </c>
    </row>
    <row r="22" spans="1:7" x14ac:dyDescent="0.25">
      <c r="A22" t="s">
        <v>37</v>
      </c>
      <c r="B22">
        <v>-1.4682044199999999E-2</v>
      </c>
      <c r="C22">
        <v>0.9854252</v>
      </c>
      <c r="D22" s="1">
        <v>1.895401E-2</v>
      </c>
      <c r="E22">
        <v>-0.77</v>
      </c>
      <c r="F22" s="1">
        <v>0.44</v>
      </c>
      <c r="G22" t="str">
        <f t="shared" si="0"/>
        <v/>
      </c>
    </row>
    <row r="23" spans="1:7" x14ac:dyDescent="0.25">
      <c r="A23" t="s">
        <v>38</v>
      </c>
      <c r="B23">
        <v>-3.1984484100000002E-2</v>
      </c>
      <c r="C23">
        <v>0.96852159999999998</v>
      </c>
      <c r="D23" s="1">
        <v>2.7907999999999999E-2</v>
      </c>
      <c r="E23">
        <v>-1.1499999999999999</v>
      </c>
      <c r="F23" s="1">
        <v>0.25</v>
      </c>
      <c r="G23" t="str">
        <f t="shared" si="0"/>
        <v/>
      </c>
    </row>
    <row r="24" spans="1:7" x14ac:dyDescent="0.25">
      <c r="A24" t="s">
        <v>40</v>
      </c>
      <c r="B24">
        <v>-0.2289070862</v>
      </c>
      <c r="C24">
        <v>0.79540239999999995</v>
      </c>
      <c r="D24" s="1">
        <v>3.3158760000000002E-2</v>
      </c>
      <c r="E24" s="1">
        <v>-6.9</v>
      </c>
      <c r="F24" s="1">
        <v>5.0999999999999997E-12</v>
      </c>
      <c r="G24" t="str">
        <f t="shared" si="0"/>
        <v>***</v>
      </c>
    </row>
    <row r="25" spans="1:7" x14ac:dyDescent="0.25">
      <c r="A25" t="s">
        <v>41</v>
      </c>
      <c r="B25">
        <v>-9.4256687199999994E-2</v>
      </c>
      <c r="C25">
        <v>0.91004910000000006</v>
      </c>
      <c r="D25" s="1">
        <v>2.7401310000000002E-2</v>
      </c>
      <c r="E25" s="1">
        <v>-3.44</v>
      </c>
      <c r="F25" s="1">
        <v>5.8E-4</v>
      </c>
      <c r="G25" t="str">
        <f t="shared" si="0"/>
        <v>***</v>
      </c>
    </row>
    <row r="26" spans="1:7" x14ac:dyDescent="0.25">
      <c r="A26" t="s">
        <v>39</v>
      </c>
      <c r="B26">
        <v>-8.6379403600000002E-2</v>
      </c>
      <c r="C26">
        <v>0.91724620000000001</v>
      </c>
      <c r="D26" s="1">
        <v>3.0491750000000001E-2</v>
      </c>
      <c r="E26" s="1">
        <v>-2.83</v>
      </c>
      <c r="F26" s="1">
        <v>4.5999999999999999E-3</v>
      </c>
      <c r="G26" t="str">
        <f t="shared" si="0"/>
        <v>**</v>
      </c>
    </row>
    <row r="27" spans="1:7" x14ac:dyDescent="0.25">
      <c r="A27" t="s">
        <v>43</v>
      </c>
      <c r="B27">
        <v>-7.4743327100000007E-2</v>
      </c>
      <c r="C27">
        <v>0.92798159999999996</v>
      </c>
      <c r="D27" s="1">
        <v>4.9440359999999997E-3</v>
      </c>
      <c r="E27">
        <v>-15.12</v>
      </c>
      <c r="F27" s="1">
        <v>0</v>
      </c>
      <c r="G27" t="str">
        <f t="shared" si="0"/>
        <v>***</v>
      </c>
    </row>
    <row r="28" spans="1:7" x14ac:dyDescent="0.25">
      <c r="A28" t="s">
        <v>44</v>
      </c>
      <c r="B28">
        <v>1.4143566999999999E-2</v>
      </c>
      <c r="C28">
        <v>1.0142441</v>
      </c>
      <c r="D28" s="1">
        <v>1.578748E-2</v>
      </c>
      <c r="E28">
        <v>0.9</v>
      </c>
      <c r="F28" s="1">
        <v>0.37</v>
      </c>
      <c r="G28" t="str">
        <f t="shared" si="0"/>
        <v/>
      </c>
    </row>
    <row r="29" spans="1:7" x14ac:dyDescent="0.25">
      <c r="A29" t="s">
        <v>131</v>
      </c>
      <c r="B29">
        <v>8.1365735100000003E-2</v>
      </c>
      <c r="C29">
        <v>1.0847675999999999</v>
      </c>
      <c r="D29" s="1">
        <v>0.16721469999999999</v>
      </c>
      <c r="E29">
        <v>0.49</v>
      </c>
      <c r="F29" s="1">
        <v>0.63</v>
      </c>
      <c r="G29" t="str">
        <f t="shared" si="0"/>
        <v/>
      </c>
    </row>
    <row r="30" spans="1:7" x14ac:dyDescent="0.25">
      <c r="A30" t="s">
        <v>145</v>
      </c>
      <c r="B30">
        <v>-0.29518710920000002</v>
      </c>
      <c r="C30">
        <v>0.74439230000000001</v>
      </c>
      <c r="D30" s="1">
        <v>0.19002830000000001</v>
      </c>
      <c r="E30">
        <v>-1.55</v>
      </c>
      <c r="F30" s="1">
        <v>0.12</v>
      </c>
      <c r="G30" t="str">
        <f t="shared" si="0"/>
        <v/>
      </c>
    </row>
    <row r="31" spans="1:7" x14ac:dyDescent="0.25">
      <c r="A31" t="s">
        <v>46</v>
      </c>
      <c r="B31">
        <v>-0.1720640494</v>
      </c>
      <c r="C31">
        <v>0.84192520000000004</v>
      </c>
      <c r="D31" s="1">
        <v>0.1770264</v>
      </c>
      <c r="E31">
        <v>-0.97</v>
      </c>
      <c r="F31" s="1">
        <v>0.33</v>
      </c>
      <c r="G31" t="str">
        <f t="shared" si="0"/>
        <v/>
      </c>
    </row>
    <row r="32" spans="1:7" x14ac:dyDescent="0.25">
      <c r="A32" t="s">
        <v>129</v>
      </c>
      <c r="B32">
        <v>-0.28989118609999998</v>
      </c>
      <c r="C32">
        <v>0.74834500000000004</v>
      </c>
      <c r="D32" s="1">
        <v>0.1825929</v>
      </c>
      <c r="E32">
        <v>-1.59</v>
      </c>
      <c r="F32" s="1">
        <v>0.11</v>
      </c>
      <c r="G32" t="str">
        <f t="shared" si="0"/>
        <v/>
      </c>
    </row>
    <row r="33" spans="1:7" x14ac:dyDescent="0.25">
      <c r="A33" t="s">
        <v>130</v>
      </c>
      <c r="B33">
        <v>-0.1693849104</v>
      </c>
      <c r="C33">
        <v>0.84418389999999999</v>
      </c>
      <c r="D33" s="1">
        <v>0.17933650000000001</v>
      </c>
      <c r="E33">
        <v>-0.94</v>
      </c>
      <c r="F33" s="1">
        <v>0.34</v>
      </c>
      <c r="G33" t="str">
        <f t="shared" si="0"/>
        <v/>
      </c>
    </row>
    <row r="34" spans="1:7" x14ac:dyDescent="0.25">
      <c r="A34" t="s">
        <v>45</v>
      </c>
      <c r="B34">
        <v>-0.23741293960000001</v>
      </c>
      <c r="C34">
        <v>0.78866550000000002</v>
      </c>
      <c r="D34" s="1">
        <v>0.2391086</v>
      </c>
      <c r="E34">
        <v>-0.99</v>
      </c>
      <c r="F34" s="1">
        <v>0.32</v>
      </c>
      <c r="G34" t="str">
        <f t="shared" si="0"/>
        <v/>
      </c>
    </row>
    <row r="35" spans="1:7" x14ac:dyDescent="0.25">
      <c r="A35" t="s">
        <v>106</v>
      </c>
      <c r="B35">
        <v>3.5024214999999997E-2</v>
      </c>
      <c r="C35">
        <v>1.0356448</v>
      </c>
      <c r="D35" s="1">
        <v>5.5179020000000002E-2</v>
      </c>
      <c r="E35">
        <v>0.63</v>
      </c>
      <c r="F35" s="1">
        <v>0.53</v>
      </c>
      <c r="G35" t="str">
        <f t="shared" si="0"/>
        <v/>
      </c>
    </row>
    <row r="36" spans="1:7" x14ac:dyDescent="0.25">
      <c r="A36" t="s">
        <v>47</v>
      </c>
      <c r="B36">
        <v>-5.1204795000000004E-3</v>
      </c>
      <c r="C36">
        <v>0.99489260000000002</v>
      </c>
      <c r="D36" s="1">
        <v>0.15232619999999999</v>
      </c>
      <c r="E36">
        <v>-0.03</v>
      </c>
      <c r="F36" s="1">
        <v>0.97</v>
      </c>
      <c r="G36" t="str">
        <f t="shared" si="0"/>
        <v/>
      </c>
    </row>
    <row r="37" spans="1:7" x14ac:dyDescent="0.25">
      <c r="A37" t="s">
        <v>61</v>
      </c>
      <c r="B37">
        <v>0.12986328820000001</v>
      </c>
      <c r="C37">
        <v>1.1386727000000001</v>
      </c>
      <c r="D37" s="1">
        <v>0.1361048</v>
      </c>
      <c r="E37">
        <v>0.95</v>
      </c>
      <c r="F37" s="1">
        <v>0.34</v>
      </c>
      <c r="G37" t="str">
        <f t="shared" si="0"/>
        <v/>
      </c>
    </row>
    <row r="38" spans="1:7" x14ac:dyDescent="0.25">
      <c r="A38" t="s">
        <v>67</v>
      </c>
      <c r="B38">
        <v>0.1553527639</v>
      </c>
      <c r="C38">
        <v>1.1680699000000001</v>
      </c>
      <c r="D38" s="1">
        <v>0.13744790000000001</v>
      </c>
      <c r="E38">
        <v>1.1299999999999999</v>
      </c>
      <c r="F38" s="1">
        <v>0.26</v>
      </c>
      <c r="G38" t="str">
        <f t="shared" si="0"/>
        <v/>
      </c>
    </row>
    <row r="39" spans="1:7" x14ac:dyDescent="0.25">
      <c r="A39" t="s">
        <v>62</v>
      </c>
      <c r="B39">
        <v>3.4907985900000001E-2</v>
      </c>
      <c r="C39">
        <v>1.0355243999999999</v>
      </c>
      <c r="D39" s="1">
        <v>0.13313839999999999</v>
      </c>
      <c r="E39">
        <v>0.26</v>
      </c>
      <c r="F39" s="1">
        <v>0.79</v>
      </c>
      <c r="G39" t="str">
        <f t="shared" si="0"/>
        <v/>
      </c>
    </row>
    <row r="40" spans="1:7" x14ac:dyDescent="0.25">
      <c r="A40" t="s">
        <v>58</v>
      </c>
      <c r="B40">
        <v>0.12883200489999999</v>
      </c>
      <c r="C40">
        <v>1.137499</v>
      </c>
      <c r="D40" s="1">
        <v>0.13982</v>
      </c>
      <c r="E40">
        <v>0.92</v>
      </c>
      <c r="F40" s="1">
        <v>0.36</v>
      </c>
      <c r="G40" t="str">
        <f t="shared" si="0"/>
        <v/>
      </c>
    </row>
    <row r="41" spans="1:7" x14ac:dyDescent="0.25">
      <c r="A41" t="s">
        <v>65</v>
      </c>
      <c r="B41">
        <v>9.4700296500000003E-2</v>
      </c>
      <c r="C41">
        <v>1.0993293</v>
      </c>
      <c r="D41" s="1">
        <v>0.15246199999999999</v>
      </c>
      <c r="E41">
        <v>0.62</v>
      </c>
      <c r="F41" s="1">
        <v>0.53</v>
      </c>
      <c r="G41" t="str">
        <f t="shared" si="0"/>
        <v/>
      </c>
    </row>
    <row r="42" spans="1:7" x14ac:dyDescent="0.25">
      <c r="A42" t="s">
        <v>64</v>
      </c>
      <c r="B42">
        <v>0.16343547420000001</v>
      </c>
      <c r="C42">
        <v>1.1775494</v>
      </c>
      <c r="D42" s="1">
        <v>0.157614</v>
      </c>
      <c r="E42">
        <v>1.04</v>
      </c>
      <c r="F42" s="1">
        <v>0.3</v>
      </c>
      <c r="G42" t="str">
        <f t="shared" si="0"/>
        <v/>
      </c>
    </row>
    <row r="43" spans="1:7" x14ac:dyDescent="0.25">
      <c r="A43" t="s">
        <v>56</v>
      </c>
      <c r="B43">
        <v>0.18011335889999999</v>
      </c>
      <c r="C43">
        <v>1.1973530999999999</v>
      </c>
      <c r="D43" s="1">
        <v>0.15638759999999999</v>
      </c>
      <c r="E43">
        <v>1.1499999999999999</v>
      </c>
      <c r="F43" s="1">
        <v>0.25</v>
      </c>
      <c r="G43" t="str">
        <f t="shared" si="0"/>
        <v/>
      </c>
    </row>
    <row r="44" spans="1:7" x14ac:dyDescent="0.25">
      <c r="A44" t="s">
        <v>54</v>
      </c>
      <c r="B44">
        <v>0.12399460869999999</v>
      </c>
      <c r="C44">
        <v>1.1320098000000001</v>
      </c>
      <c r="D44" s="1">
        <v>0.15792800000000001</v>
      </c>
      <c r="E44">
        <v>0.79</v>
      </c>
      <c r="F44" s="1">
        <v>0.43</v>
      </c>
      <c r="G44" t="str">
        <f t="shared" si="0"/>
        <v/>
      </c>
    </row>
    <row r="45" spans="1:7" x14ac:dyDescent="0.25">
      <c r="A45" t="s">
        <v>48</v>
      </c>
      <c r="B45">
        <v>0.15555123330000001</v>
      </c>
      <c r="C45">
        <v>1.1683018000000001</v>
      </c>
      <c r="D45" s="1">
        <v>0.17929410000000001</v>
      </c>
      <c r="E45">
        <v>0.87</v>
      </c>
      <c r="F45" s="1">
        <v>0.39</v>
      </c>
      <c r="G45" t="str">
        <f t="shared" si="0"/>
        <v/>
      </c>
    </row>
    <row r="46" spans="1:7" x14ac:dyDescent="0.25">
      <c r="A46" t="s">
        <v>55</v>
      </c>
      <c r="B46">
        <v>-4.9043682900000003E-2</v>
      </c>
      <c r="C46">
        <v>0.95213950000000003</v>
      </c>
      <c r="D46" s="1">
        <v>0.1687099</v>
      </c>
      <c r="E46">
        <v>-0.28999999999999998</v>
      </c>
      <c r="F46" s="1">
        <v>0.77</v>
      </c>
      <c r="G46" t="str">
        <f t="shared" si="0"/>
        <v/>
      </c>
    </row>
    <row r="47" spans="1:7" x14ac:dyDescent="0.25">
      <c r="A47" t="s">
        <v>60</v>
      </c>
      <c r="B47">
        <v>8.1441916399999995E-2</v>
      </c>
      <c r="C47">
        <v>1.0848502</v>
      </c>
      <c r="D47" s="1">
        <v>0.1459734</v>
      </c>
      <c r="E47">
        <v>0.56000000000000005</v>
      </c>
      <c r="F47" s="1">
        <v>0.57999999999999996</v>
      </c>
      <c r="G47" t="str">
        <f t="shared" si="0"/>
        <v/>
      </c>
    </row>
    <row r="48" spans="1:7" x14ac:dyDescent="0.25">
      <c r="A48" t="s">
        <v>52</v>
      </c>
      <c r="B48">
        <v>-2.5730458999999998E-3</v>
      </c>
      <c r="C48">
        <v>0.99743029999999999</v>
      </c>
      <c r="D48" s="1">
        <v>0.18180959999999999</v>
      </c>
      <c r="E48">
        <v>-0.01</v>
      </c>
      <c r="F48" s="1">
        <v>0.99</v>
      </c>
      <c r="G48" t="str">
        <f t="shared" si="0"/>
        <v/>
      </c>
    </row>
    <row r="49" spans="1:7" x14ac:dyDescent="0.25">
      <c r="A49" t="s">
        <v>59</v>
      </c>
      <c r="B49">
        <v>7.01342888E-2</v>
      </c>
      <c r="C49">
        <v>1.0726522000000001</v>
      </c>
      <c r="D49" s="1">
        <v>0.1422466</v>
      </c>
      <c r="E49">
        <v>0.49</v>
      </c>
      <c r="F49" s="1">
        <v>0.62</v>
      </c>
      <c r="G49" t="str">
        <f t="shared" si="0"/>
        <v/>
      </c>
    </row>
    <row r="50" spans="1:7" x14ac:dyDescent="0.25">
      <c r="A50" t="s">
        <v>57</v>
      </c>
      <c r="B50">
        <v>5.9500664699999997E-2</v>
      </c>
      <c r="C50">
        <v>1.0613064999999999</v>
      </c>
      <c r="D50" s="1">
        <v>0.16491230000000001</v>
      </c>
      <c r="E50">
        <v>0.36</v>
      </c>
      <c r="F50" s="1">
        <v>0.72</v>
      </c>
      <c r="G50" t="str">
        <f t="shared" si="0"/>
        <v/>
      </c>
    </row>
    <row r="51" spans="1:7" x14ac:dyDescent="0.25">
      <c r="A51" t="s">
        <v>53</v>
      </c>
      <c r="B51">
        <v>-8.4386375999999999E-3</v>
      </c>
      <c r="C51">
        <v>0.9915969</v>
      </c>
      <c r="D51" s="1">
        <v>0.22405620000000001</v>
      </c>
      <c r="E51">
        <v>-0.04</v>
      </c>
      <c r="F51" s="1">
        <v>0.97</v>
      </c>
      <c r="G51" t="str">
        <f t="shared" si="0"/>
        <v/>
      </c>
    </row>
    <row r="52" spans="1:7" x14ac:dyDescent="0.25">
      <c r="A52" t="s">
        <v>66</v>
      </c>
      <c r="B52">
        <v>9.9040762800000001E-2</v>
      </c>
      <c r="C52">
        <v>1.1041113</v>
      </c>
      <c r="D52" s="1">
        <v>0.1429935</v>
      </c>
      <c r="E52">
        <v>0.69</v>
      </c>
      <c r="F52" s="1">
        <v>0.49</v>
      </c>
      <c r="G52" t="str">
        <f t="shared" si="0"/>
        <v/>
      </c>
    </row>
    <row r="53" spans="1:7" x14ac:dyDescent="0.25">
      <c r="A53" t="s">
        <v>51</v>
      </c>
      <c r="B53">
        <v>-0.18998801600000001</v>
      </c>
      <c r="C53">
        <v>0.82696899999999995</v>
      </c>
      <c r="D53" s="1">
        <v>0.257604</v>
      </c>
      <c r="E53">
        <v>-0.74</v>
      </c>
      <c r="F53" s="1">
        <v>0.46</v>
      </c>
      <c r="G53" t="str">
        <f t="shared" si="0"/>
        <v/>
      </c>
    </row>
    <row r="54" spans="1:7" x14ac:dyDescent="0.25">
      <c r="A54" t="s">
        <v>49</v>
      </c>
      <c r="B54">
        <v>2.74938393E-2</v>
      </c>
      <c r="C54">
        <v>1.0278753</v>
      </c>
      <c r="D54" s="1">
        <v>0.18453829999999999</v>
      </c>
      <c r="E54">
        <v>0.15</v>
      </c>
      <c r="F54" s="1">
        <v>0.88</v>
      </c>
      <c r="G54" t="str">
        <f t="shared" si="0"/>
        <v/>
      </c>
    </row>
    <row r="55" spans="1:7" x14ac:dyDescent="0.25">
      <c r="A55" t="s">
        <v>50</v>
      </c>
      <c r="B55">
        <v>-0.2564919497</v>
      </c>
      <c r="C55">
        <v>0.77376120000000004</v>
      </c>
      <c r="D55" s="1">
        <v>0.1941223</v>
      </c>
      <c r="E55">
        <v>-1.32</v>
      </c>
      <c r="F55" s="1">
        <v>0.19</v>
      </c>
      <c r="G55" t="str">
        <f t="shared" si="0"/>
        <v/>
      </c>
    </row>
    <row r="56" spans="1:7" x14ac:dyDescent="0.25">
      <c r="A56" t="s">
        <v>63</v>
      </c>
      <c r="B56">
        <v>0.1535289152</v>
      </c>
      <c r="C56">
        <v>1.1659415</v>
      </c>
      <c r="D56" s="1">
        <v>0.24498139999999999</v>
      </c>
      <c r="E56">
        <v>0.63</v>
      </c>
      <c r="F56" s="1">
        <v>0.53</v>
      </c>
      <c r="G56" t="str">
        <f t="shared" si="0"/>
        <v/>
      </c>
    </row>
    <row r="57" spans="1:7" x14ac:dyDescent="0.25">
      <c r="A57" t="s">
        <v>75</v>
      </c>
      <c r="B57">
        <v>-0.32297963000000002</v>
      </c>
      <c r="C57">
        <v>0.72398859999999998</v>
      </c>
      <c r="D57" s="1">
        <v>0.2072668</v>
      </c>
      <c r="E57">
        <v>-1.56</v>
      </c>
      <c r="F57" s="1">
        <v>0.12</v>
      </c>
      <c r="G57" t="str">
        <f t="shared" si="0"/>
        <v/>
      </c>
    </row>
    <row r="58" spans="1:7" x14ac:dyDescent="0.25">
      <c r="A58" t="s">
        <v>74</v>
      </c>
      <c r="B58">
        <v>-0.4418656929</v>
      </c>
      <c r="C58">
        <v>0.64283599999999996</v>
      </c>
      <c r="D58" s="1">
        <v>0.19365599999999999</v>
      </c>
      <c r="E58">
        <v>-2.2799999999999998</v>
      </c>
      <c r="F58" s="1">
        <v>2.3E-2</v>
      </c>
      <c r="G58" t="str">
        <f t="shared" si="0"/>
        <v>*</v>
      </c>
    </row>
    <row r="59" spans="1:7" x14ac:dyDescent="0.25">
      <c r="A59" t="s">
        <v>79</v>
      </c>
      <c r="B59">
        <v>-0.32749319290000001</v>
      </c>
      <c r="C59">
        <v>0.72072820000000004</v>
      </c>
      <c r="D59" s="1">
        <v>0.19069920000000001</v>
      </c>
      <c r="E59">
        <v>-1.72</v>
      </c>
      <c r="F59" s="1">
        <v>8.5999999999999993E-2</v>
      </c>
      <c r="G59" t="str">
        <f t="shared" si="0"/>
        <v>^</v>
      </c>
    </row>
    <row r="60" spans="1:7" x14ac:dyDescent="0.25">
      <c r="A60" t="s">
        <v>84</v>
      </c>
      <c r="B60">
        <v>-0.28600062720000002</v>
      </c>
      <c r="C60">
        <v>0.75126210000000004</v>
      </c>
      <c r="D60" s="1">
        <v>0.20639460000000001</v>
      </c>
      <c r="E60">
        <v>-1.39</v>
      </c>
      <c r="F60" s="1">
        <v>0.17</v>
      </c>
      <c r="G60" t="str">
        <f t="shared" si="0"/>
        <v/>
      </c>
    </row>
    <row r="61" spans="1:7" x14ac:dyDescent="0.25">
      <c r="A61" t="s">
        <v>72</v>
      </c>
      <c r="B61">
        <v>-0.20449226579999999</v>
      </c>
      <c r="C61">
        <v>0.81506100000000004</v>
      </c>
      <c r="D61" s="1">
        <v>0.1915423</v>
      </c>
      <c r="E61">
        <v>-1.07</v>
      </c>
      <c r="F61" s="1">
        <v>0.28999999999999998</v>
      </c>
      <c r="G61" t="str">
        <f t="shared" si="0"/>
        <v/>
      </c>
    </row>
    <row r="62" spans="1:7" x14ac:dyDescent="0.25">
      <c r="A62" t="s">
        <v>76</v>
      </c>
      <c r="B62">
        <v>-0.2845553321</v>
      </c>
      <c r="C62">
        <v>0.75234869999999998</v>
      </c>
      <c r="D62" s="1">
        <v>0.1990046</v>
      </c>
      <c r="E62">
        <v>-1.43</v>
      </c>
      <c r="F62" s="1">
        <v>0.15</v>
      </c>
      <c r="G62" t="str">
        <f t="shared" si="0"/>
        <v/>
      </c>
    </row>
    <row r="63" spans="1:7" x14ac:dyDescent="0.25">
      <c r="A63" t="s">
        <v>78</v>
      </c>
      <c r="B63">
        <v>-0.22795808870000001</v>
      </c>
      <c r="C63">
        <v>0.79615760000000002</v>
      </c>
      <c r="D63" s="1">
        <v>0.1891553</v>
      </c>
      <c r="E63">
        <v>-1.21</v>
      </c>
      <c r="F63" s="1">
        <v>0.23</v>
      </c>
      <c r="G63" t="str">
        <f t="shared" si="0"/>
        <v/>
      </c>
    </row>
    <row r="64" spans="1:7" x14ac:dyDescent="0.25">
      <c r="A64" t="s">
        <v>71</v>
      </c>
      <c r="B64">
        <v>-0.22077664299999999</v>
      </c>
      <c r="C64">
        <v>0.80189580000000005</v>
      </c>
      <c r="D64" s="1">
        <v>0.20111799999999999</v>
      </c>
      <c r="E64">
        <v>-1.1000000000000001</v>
      </c>
      <c r="F64" s="1">
        <v>0.27</v>
      </c>
      <c r="G64" t="str">
        <f t="shared" si="0"/>
        <v/>
      </c>
    </row>
    <row r="65" spans="1:7" x14ac:dyDescent="0.25">
      <c r="A65" t="s">
        <v>70</v>
      </c>
      <c r="B65">
        <v>-0.21565873939999999</v>
      </c>
      <c r="C65">
        <v>0.80601029999999996</v>
      </c>
      <c r="D65" s="1">
        <v>0.2049685</v>
      </c>
      <c r="E65">
        <v>-1.05</v>
      </c>
      <c r="F65" s="1">
        <v>0.28999999999999998</v>
      </c>
      <c r="G65" t="str">
        <f t="shared" ref="G65:G73" si="1">IF(F65&lt;0.001,"***",IF(F65&lt;0.01,"**",IF(F65&lt;0.05,"*",IF(F65&lt;0.1,"^",""))))</f>
        <v/>
      </c>
    </row>
    <row r="66" spans="1:7" x14ac:dyDescent="0.25">
      <c r="A66" t="s">
        <v>68</v>
      </c>
      <c r="B66">
        <v>-0.28433952649999999</v>
      </c>
      <c r="C66">
        <v>0.75251109999999999</v>
      </c>
      <c r="D66" s="1">
        <v>0.221522</v>
      </c>
      <c r="E66">
        <v>-1.28</v>
      </c>
      <c r="F66" s="1">
        <v>0.2</v>
      </c>
      <c r="G66" t="str">
        <f t="shared" si="1"/>
        <v/>
      </c>
    </row>
    <row r="67" spans="1:7" x14ac:dyDescent="0.25">
      <c r="A67" t="s">
        <v>80</v>
      </c>
      <c r="B67">
        <v>-0.26107210549999998</v>
      </c>
      <c r="C67">
        <v>0.77022539999999995</v>
      </c>
      <c r="D67" s="1">
        <v>0.20655660000000001</v>
      </c>
      <c r="E67">
        <v>-1.26</v>
      </c>
      <c r="F67" s="1">
        <v>0.21</v>
      </c>
      <c r="G67" t="str">
        <f t="shared" si="1"/>
        <v/>
      </c>
    </row>
    <row r="68" spans="1:7" x14ac:dyDescent="0.25">
      <c r="A68" t="s">
        <v>82</v>
      </c>
      <c r="B68">
        <v>-0.27196428080000001</v>
      </c>
      <c r="C68">
        <v>0.76188149999999999</v>
      </c>
      <c r="D68" s="1">
        <v>0.2011144</v>
      </c>
      <c r="E68">
        <v>-1.35</v>
      </c>
      <c r="F68" s="1">
        <v>0.18</v>
      </c>
      <c r="G68" t="str">
        <f t="shared" si="1"/>
        <v/>
      </c>
    </row>
    <row r="69" spans="1:7" x14ac:dyDescent="0.25">
      <c r="A69" t="s">
        <v>81</v>
      </c>
      <c r="B69">
        <v>-0.2962593966</v>
      </c>
      <c r="C69">
        <v>0.74359450000000005</v>
      </c>
      <c r="D69" s="1">
        <v>0.1980662</v>
      </c>
      <c r="E69">
        <v>-1.5</v>
      </c>
      <c r="F69" s="1">
        <v>0.13</v>
      </c>
      <c r="G69" t="str">
        <f t="shared" si="1"/>
        <v/>
      </c>
    </row>
    <row r="70" spans="1:7" x14ac:dyDescent="0.25">
      <c r="A70" t="s">
        <v>77</v>
      </c>
      <c r="B70">
        <v>-0.25596009930000002</v>
      </c>
      <c r="C70">
        <v>0.77417290000000005</v>
      </c>
      <c r="D70" s="1">
        <v>0.19459499999999999</v>
      </c>
      <c r="E70">
        <v>-1.32</v>
      </c>
      <c r="F70" s="1">
        <v>0.19</v>
      </c>
      <c r="G70" t="str">
        <f t="shared" si="1"/>
        <v/>
      </c>
    </row>
    <row r="71" spans="1:7" x14ac:dyDescent="0.25">
      <c r="A71" t="s">
        <v>83</v>
      </c>
      <c r="B71">
        <v>-0.41460949520000001</v>
      </c>
      <c r="C71">
        <v>0.66059820000000002</v>
      </c>
      <c r="D71" s="1">
        <v>0.33978120000000001</v>
      </c>
      <c r="E71">
        <v>-1.22</v>
      </c>
      <c r="F71" s="1">
        <v>0.22</v>
      </c>
      <c r="G71" t="str">
        <f t="shared" si="1"/>
        <v/>
      </c>
    </row>
    <row r="72" spans="1:7" x14ac:dyDescent="0.25">
      <c r="A72" t="s">
        <v>69</v>
      </c>
      <c r="B72">
        <v>-0.50036567229999995</v>
      </c>
      <c r="C72">
        <v>0.60630890000000004</v>
      </c>
      <c r="D72" s="1">
        <v>0.27290360000000002</v>
      </c>
      <c r="E72">
        <v>-1.83</v>
      </c>
      <c r="F72" s="1">
        <v>6.7000000000000004E-2</v>
      </c>
      <c r="G72" t="str">
        <f t="shared" si="1"/>
        <v>^</v>
      </c>
    </row>
    <row r="73" spans="1:7" x14ac:dyDescent="0.25">
      <c r="A73" t="s">
        <v>73</v>
      </c>
      <c r="B73">
        <v>-0.1330646502</v>
      </c>
      <c r="C73">
        <v>0.87540850000000003</v>
      </c>
      <c r="D73" s="1">
        <v>0.2727617</v>
      </c>
      <c r="E73">
        <v>-0.49</v>
      </c>
      <c r="F73" s="1">
        <v>0.63</v>
      </c>
      <c r="G73" t="str">
        <f t="shared" si="1"/>
        <v/>
      </c>
    </row>
    <row r="75" spans="1:7" x14ac:dyDescent="0.25">
      <c r="A75" t="s">
        <v>16</v>
      </c>
      <c r="B75" t="s">
        <v>17</v>
      </c>
      <c r="C75" t="s">
        <v>122</v>
      </c>
      <c r="D75" t="s">
        <v>18</v>
      </c>
    </row>
    <row r="76" spans="1:7" x14ac:dyDescent="0.25">
      <c r="A76" t="s">
        <v>19</v>
      </c>
      <c r="B76" t="s">
        <v>20</v>
      </c>
      <c r="C76">
        <v>0.3928681</v>
      </c>
      <c r="D76">
        <v>0.15434529999999999</v>
      </c>
    </row>
    <row r="78" spans="1:7" x14ac:dyDescent="0.25">
      <c r="A78" t="s">
        <v>341</v>
      </c>
      <c r="B78">
        <v>19594</v>
      </c>
    </row>
    <row r="79" spans="1:7" x14ac:dyDescent="0.25">
      <c r="A79" t="s">
        <v>3</v>
      </c>
      <c r="B79">
        <v>344403.8</v>
      </c>
    </row>
    <row r="80" spans="1:7" x14ac:dyDescent="0.25">
      <c r="A80" t="s">
        <v>4</v>
      </c>
      <c r="B80">
        <v>357741.5</v>
      </c>
    </row>
    <row r="81" spans="1:2" x14ac:dyDescent="0.25">
      <c r="A81" t="s">
        <v>342</v>
      </c>
      <c r="B81">
        <v>-170510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tabColor rgb="FFFF0000"/>
    <pageSetUpPr fitToPage="1"/>
  </sheetPr>
  <dimension ref="B1:J78"/>
  <sheetViews>
    <sheetView topLeftCell="A40" workbookViewId="0">
      <selection activeCell="B1" sqref="B1:F78"/>
    </sheetView>
  </sheetViews>
  <sheetFormatPr defaultRowHeight="15" x14ac:dyDescent="0.25"/>
  <cols>
    <col min="1" max="1" width="3" style="11" bestFit="1" customWidth="1"/>
    <col min="2" max="2" width="23.140625" style="11" bestFit="1" customWidth="1"/>
    <col min="3" max="6" width="15.7109375" style="20" customWidth="1"/>
    <col min="7" max="16384" width="9.140625" style="11"/>
  </cols>
  <sheetData>
    <row r="1" spans="2:8" ht="18.75" x14ac:dyDescent="0.3">
      <c r="B1" s="103" t="s">
        <v>188</v>
      </c>
      <c r="C1" s="103"/>
      <c r="D1" s="103"/>
      <c r="E1" s="103"/>
      <c r="F1" s="103"/>
    </row>
    <row r="2" spans="2:8" ht="18.75" x14ac:dyDescent="0.3">
      <c r="B2" s="104" t="s">
        <v>333</v>
      </c>
      <c r="C2" s="104"/>
      <c r="D2" s="104"/>
      <c r="E2" s="104"/>
      <c r="F2" s="104"/>
    </row>
    <row r="3" spans="2:8" ht="15.75" thickBot="1" x14ac:dyDescent="0.3">
      <c r="B3" s="25"/>
      <c r="C3" s="68" t="s">
        <v>114</v>
      </c>
      <c r="D3" s="68" t="s">
        <v>115</v>
      </c>
      <c r="E3" s="68" t="s">
        <v>116</v>
      </c>
      <c r="F3" s="68" t="s">
        <v>117</v>
      </c>
    </row>
    <row r="4" spans="2:8" x14ac:dyDescent="0.25">
      <c r="B4" s="121" t="s">
        <v>123</v>
      </c>
      <c r="C4" s="26" t="str">
        <f>_xlfn.CONCAT(FIXED(VLOOKUP($H4,'mod2'!A:G,2,0),4)," ",VLOOKUP($H4,'mod2'!A:G,7,0))</f>
        <v xml:space="preserve">-0.0590 </v>
      </c>
      <c r="D4" s="26" t="str">
        <f>_xlfn.CONCAT(FIXED(VLOOKUP($H4,'mod2.fr'!$A:H,2,0),4)," ",VLOOKUP($H4,'mod2.fr'!$A:H,7,0))</f>
        <v xml:space="preserve">-0.0637 </v>
      </c>
      <c r="E4" s="26" t="str">
        <f>_xlfn.CONCAT(FIXED(VLOOKUP($H4,'mod3.fr'!$A:G,2,0),4)," ",VLOOKUP($H4,'mod3.fr'!$A:G,7,0))</f>
        <v xml:space="preserve">-0.0595 </v>
      </c>
      <c r="F4" s="26" t="str">
        <f>_xlfn.CONCAT(FIXED(VLOOKUP($H4,'mod4.fr'!$A:H,2,0),4)," ",VLOOKUP($H4,'mod4.fr'!$A:H,7,0))</f>
        <v xml:space="preserve">-0.0621 </v>
      </c>
      <c r="H4" s="11" t="s">
        <v>120</v>
      </c>
    </row>
    <row r="5" spans="2:8" x14ac:dyDescent="0.25">
      <c r="B5" s="122" t="s">
        <v>1</v>
      </c>
      <c r="C5" s="27" t="str">
        <f>_xlfn.CONCAT("(",FIXED(VLOOKUP($H4,'mod2'!A:G,4,0),4),")")</f>
        <v>(0.0386)</v>
      </c>
      <c r="D5" s="27" t="str">
        <f>_xlfn.CONCAT("(",FIXED(VLOOKUP($H4,'mod2.fr'!$A:H,4,0),4),")")</f>
        <v>(0.0461)</v>
      </c>
      <c r="E5" s="27" t="str">
        <f>_xlfn.CONCAT("(",FIXED(VLOOKUP($H4,'mod3.fr'!$A:G,4,0),4),")")</f>
        <v>(0.0459)</v>
      </c>
      <c r="F5" s="27" t="str">
        <f>_xlfn.CONCAT("(",FIXED(VLOOKUP($H4,'mod4.fr'!$A:H,4,0),4),")")</f>
        <v>(0.0459)</v>
      </c>
    </row>
    <row r="6" spans="2:8" x14ac:dyDescent="0.25">
      <c r="B6" s="121" t="s">
        <v>0</v>
      </c>
      <c r="C6" s="26" t="str">
        <f>_xlfn.CONCAT(FIXED(VLOOKUP($H6,'mod2'!A:G,2,0),4)," ",VLOOKUP($H6,'mod2'!A:G,7,0))</f>
        <v xml:space="preserve">-0.0185 </v>
      </c>
      <c r="D6" s="26" t="str">
        <f>_xlfn.CONCAT(FIXED(VLOOKUP($H6,'mod2.fr'!$A:H,2,0),4)," ",VLOOKUP($H6,'mod2.fr'!$A:H,7,0))</f>
        <v xml:space="preserve">-0.0127 </v>
      </c>
      <c r="E6" s="26" t="str">
        <f>_xlfn.CONCAT(FIXED(VLOOKUP($H6,'mod3.fr'!$A:G,2,0),4)," ",VLOOKUP($H6,'mod3.fr'!$A:G,7,0))</f>
        <v xml:space="preserve">-0.0087 </v>
      </c>
      <c r="F6" s="26" t="str">
        <f>_xlfn.CONCAT(FIXED(VLOOKUP($H6,'mod4.fr'!$A:H,2,0),4)," ",VLOOKUP($H6,'mod4.fr'!$A:H,7,0))</f>
        <v xml:space="preserve">-0.0081 </v>
      </c>
      <c r="H6" s="11" t="s">
        <v>10</v>
      </c>
    </row>
    <row r="7" spans="2:8" x14ac:dyDescent="0.25">
      <c r="B7" s="122" t="s">
        <v>1</v>
      </c>
      <c r="C7" s="27" t="str">
        <f>_xlfn.CONCAT("(",FIXED(VLOOKUP($H6,'mod2'!A:G,4,0),4),")")</f>
        <v>(0.0177)</v>
      </c>
      <c r="D7" s="27" t="str">
        <f>_xlfn.CONCAT("(",FIXED(VLOOKUP($H6,'mod2.fr'!$A:H,4,0),4),")")</f>
        <v>(0.0212)</v>
      </c>
      <c r="E7" s="27" t="str">
        <f>_xlfn.CONCAT("(",FIXED(VLOOKUP($H6,'mod3.fr'!$A:G,4,0),4),")")</f>
        <v>(0.0211)</v>
      </c>
      <c r="F7" s="27" t="str">
        <f>_xlfn.CONCAT("(",FIXED(VLOOKUP($H6,'mod4.fr'!$A:H,4,0),4),")")</f>
        <v>(0.0211)</v>
      </c>
    </row>
    <row r="8" spans="2:8" x14ac:dyDescent="0.25">
      <c r="B8" s="121" t="s">
        <v>2</v>
      </c>
      <c r="C8" s="26" t="str">
        <f>_xlfn.CONCAT(FIXED(VLOOKUP($H8,'mod2'!A:G,2,0),4)," ",VLOOKUP($H8,'mod2'!A:G,7,0))</f>
        <v>-0.0703 ***</v>
      </c>
      <c r="D8" s="26" t="str">
        <f>_xlfn.CONCAT(FIXED(VLOOKUP($H8,'mod2.fr'!$A:H,2,0),4)," ",VLOOKUP($H8,'mod2.fr'!$A:H,7,0))</f>
        <v>-0.0829 ***</v>
      </c>
      <c r="E8" s="26" t="str">
        <f>_xlfn.CONCAT(FIXED(VLOOKUP($H8,'mod3.fr'!$A:G,2,0),4)," ",VLOOKUP($H8,'mod3.fr'!$A:G,7,0))</f>
        <v>-0.0705 **</v>
      </c>
      <c r="F8" s="26" t="str">
        <f>_xlfn.CONCAT(FIXED(VLOOKUP($H8,'mod4.fr'!$A:H,2,0),4)," ",VLOOKUP($H8,'mod4.fr'!$A:H,7,0))</f>
        <v>-0.0684 **</v>
      </c>
      <c r="H8" s="11" t="s">
        <v>12</v>
      </c>
    </row>
    <row r="9" spans="2:8" x14ac:dyDescent="0.25">
      <c r="B9" s="122" t="s">
        <v>1</v>
      </c>
      <c r="C9" s="27" t="str">
        <f>_xlfn.CONCAT("(",FIXED(VLOOKUP($H8,'mod2'!A:G,4,0),4),")")</f>
        <v>(0.0190)</v>
      </c>
      <c r="D9" s="27" t="str">
        <f>_xlfn.CONCAT("(",FIXED(VLOOKUP($H8,'mod2.fr'!$A:H,4,0),4),")")</f>
        <v>(0.0244)</v>
      </c>
      <c r="E9" s="27" t="str">
        <f>_xlfn.CONCAT("(",FIXED(VLOOKUP($H8,'mod3.fr'!$A:G,4,0),4),")")</f>
        <v>(0.0243)</v>
      </c>
      <c r="F9" s="27" t="str">
        <f>_xlfn.CONCAT("(",FIXED(VLOOKUP($H8,'mod4.fr'!$A:H,4,0),4),")")</f>
        <v>(0.0243)</v>
      </c>
    </row>
    <row r="10" spans="2:8" x14ac:dyDescent="0.25">
      <c r="B10" s="121" t="s">
        <v>89</v>
      </c>
      <c r="C10" s="26" t="str">
        <f>_xlfn.CONCAT(FIXED(VLOOKUP($H10,'mod2'!A:G,2,0),4)," ",VLOOKUP($H10,'mod2'!A:G,7,0))</f>
        <v>0.0534 ***</v>
      </c>
      <c r="D10" s="26" t="str">
        <f>_xlfn.CONCAT(FIXED(VLOOKUP($H10,'mod2.fr'!$A:H,2,0),4)," ",VLOOKUP($H10,'mod2.fr'!$A:H,7,0))</f>
        <v>0.0800 ***</v>
      </c>
      <c r="E10" s="26" t="str">
        <f>_xlfn.CONCAT(FIXED(VLOOKUP($H10,'mod3.fr'!$A:G,2,0),4)," ",VLOOKUP($H10,'mod3.fr'!$A:G,7,0))</f>
        <v>0.0616 **</v>
      </c>
      <c r="F10" s="26" t="str">
        <f>_xlfn.CONCAT(FIXED(VLOOKUP($H10,'mod4.fr'!$A:H,2,0),4)," ",VLOOKUP($H10,'mod4.fr'!$A:H,7,0))</f>
        <v>0.0713 ***</v>
      </c>
      <c r="H10" s="11" t="s">
        <v>124</v>
      </c>
    </row>
    <row r="11" spans="2:8" x14ac:dyDescent="0.25">
      <c r="B11" s="122"/>
      <c r="C11" s="27" t="str">
        <f>_xlfn.CONCAT("(",FIXED(VLOOKUP($H10,'mod2'!A:G,4,0),4),")")</f>
        <v>(0.0151)</v>
      </c>
      <c r="D11" s="27" t="str">
        <f>_xlfn.CONCAT("(",FIXED(VLOOKUP($H10,'mod2.fr'!$A:H,4,0),4),")")</f>
        <v>(0.0204)</v>
      </c>
      <c r="E11" s="27" t="str">
        <f>_xlfn.CONCAT("(",FIXED(VLOOKUP($H10,'mod3.fr'!$A:G,4,0),4),")")</f>
        <v>(0.0203)</v>
      </c>
      <c r="F11" s="27" t="str">
        <f>_xlfn.CONCAT("(",FIXED(VLOOKUP($H10,'mod4.fr'!$A:H,4,0),4),")")</f>
        <v>(0.0209)</v>
      </c>
    </row>
    <row r="12" spans="2:8" x14ac:dyDescent="0.25">
      <c r="B12" s="121" t="s">
        <v>31</v>
      </c>
      <c r="C12" s="26" t="str">
        <f>_xlfn.CONCAT(FIXED(VLOOKUP($H12,'mod2'!A:G,2,0),4)," ",VLOOKUP($H12,'mod2'!A:G,7,0))</f>
        <v>-0.0651 ***</v>
      </c>
      <c r="D12" s="26" t="str">
        <f>_xlfn.CONCAT(FIXED(VLOOKUP($H12,'mod2.fr'!$A:H,2,0),4)," ",VLOOKUP($H12,'mod2.fr'!$A:H,7,0))</f>
        <v>-0.0639 ***</v>
      </c>
      <c r="E12" s="26" t="str">
        <f>_xlfn.CONCAT(FIXED(VLOOKUP($H12,'mod3.fr'!$A:G,2,0),4)," ",VLOOKUP($H12,'mod3.fr'!$A:G,7,0))</f>
        <v>-0.0630 ***</v>
      </c>
      <c r="F12" s="26" t="str">
        <f>_xlfn.CONCAT(FIXED(VLOOKUP($H12,'mod4.fr'!$A:H,2,0),4)," ",VLOOKUP($H12,'mod4.fr'!$A:H,7,0))</f>
        <v>-0.0634 ***</v>
      </c>
      <c r="H12" s="11" t="s">
        <v>31</v>
      </c>
    </row>
    <row r="13" spans="2:8" x14ac:dyDescent="0.25">
      <c r="B13" s="122"/>
      <c r="C13" s="27" t="str">
        <f>_xlfn.CONCAT("(",FIXED(VLOOKUP($H12,'mod2'!A:G,4,0),4),")")</f>
        <v>(0.0034)</v>
      </c>
      <c r="D13" s="27" t="str">
        <f>_xlfn.CONCAT("(",FIXED(VLOOKUP($H12,'mod2.fr'!$A:H,4,0),4),")")</f>
        <v>(0.0039)</v>
      </c>
      <c r="E13" s="27" t="str">
        <f>_xlfn.CONCAT("(",FIXED(VLOOKUP($H12,'mod3.fr'!$A:G,4,0),4),")")</f>
        <v>(0.0039)</v>
      </c>
      <c r="F13" s="27" t="str">
        <f>_xlfn.CONCAT("(",FIXED(VLOOKUP($H12,'mod4.fr'!$A:H,4,0),4),")")</f>
        <v>(0.0039)</v>
      </c>
    </row>
    <row r="14" spans="2:8" x14ac:dyDescent="0.25">
      <c r="B14" s="121" t="s">
        <v>187</v>
      </c>
      <c r="C14" s="26" t="str">
        <f>_xlfn.CONCAT(FIXED(VLOOKUP($H14,'mod2'!A:G,2,0),4)," ",VLOOKUP($H14,'mod2'!A:G,7,0))</f>
        <v>-0.1027 ***</v>
      </c>
      <c r="D14" s="26" t="str">
        <f>_xlfn.CONCAT(FIXED(VLOOKUP($H14,'mod2.fr'!$A:H,2,0),4)," ",VLOOKUP($H14,'mod2.fr'!$A:H,7,0))</f>
        <v>-0.1195 ***</v>
      </c>
      <c r="E14" s="26" t="str">
        <f>_xlfn.CONCAT(FIXED(VLOOKUP($H14,'mod3.fr'!$A:G,2,0),4)," ",VLOOKUP($H14,'mod3.fr'!$A:G,7,0))</f>
        <v xml:space="preserve">-0.0387 </v>
      </c>
      <c r="F14" s="26" t="str">
        <f>_xlfn.CONCAT(FIXED(VLOOKUP($H14,'mod4.fr'!$A:H,2,0),4)," ",VLOOKUP($H14,'mod4.fr'!$A:H,7,0))</f>
        <v xml:space="preserve">-0.0396 </v>
      </c>
      <c r="H14" s="11" t="s">
        <v>173</v>
      </c>
    </row>
    <row r="15" spans="2:8" x14ac:dyDescent="0.25">
      <c r="B15" s="122"/>
      <c r="C15" s="27" t="str">
        <f>_xlfn.CONCAT("(",FIXED(VLOOKUP($H14,'mod2'!A:G,4,0),4),")")</f>
        <v>(0.0243)</v>
      </c>
      <c r="D15" s="27" t="str">
        <f>_xlfn.CONCAT("(",FIXED(VLOOKUP($H14,'mod2.fr'!$A:H,4,0),4),")")</f>
        <v>(0.0264)</v>
      </c>
      <c r="E15" s="27" t="str">
        <f>_xlfn.CONCAT("(",FIXED(VLOOKUP($H14,'mod3.fr'!$A:G,4,0),4),")")</f>
        <v>(0.0264)</v>
      </c>
      <c r="F15" s="27" t="str">
        <f>_xlfn.CONCAT("(",FIXED(VLOOKUP($H14,'mod4.fr'!$A:H,4,0),4),")")</f>
        <v>(0.0264)</v>
      </c>
    </row>
    <row r="16" spans="2:8" x14ac:dyDescent="0.25">
      <c r="B16" s="121" t="s">
        <v>90</v>
      </c>
      <c r="C16" s="26" t="str">
        <f>_xlfn.CONCAT(FIXED(VLOOKUP($H16,'mod2'!A:G,2,0),4)," ",VLOOKUP($H16,'mod2'!A:G,7,0))</f>
        <v>-0.1413 ***</v>
      </c>
      <c r="D16" s="26" t="str">
        <f>_xlfn.CONCAT(FIXED(VLOOKUP($H16,'mod2.fr'!$A:H,2,0),4)," ",VLOOKUP($H16,'mod2.fr'!$A:H,7,0))</f>
        <v>-0.1823 ***</v>
      </c>
      <c r="E16" s="26" t="str">
        <f>_xlfn.CONCAT(FIXED(VLOOKUP($H16,'mod3.fr'!$A:G,2,0),4)," ",VLOOKUP($H16,'mod3.fr'!$A:G,7,0))</f>
        <v>-0.1904 ***</v>
      </c>
      <c r="F16" s="26" t="str">
        <f>_xlfn.CONCAT(FIXED(VLOOKUP($H16,'mod4.fr'!$A:H,2,0),4)," ",VLOOKUP($H16,'mod4.fr'!$A:H,7,0))</f>
        <v>-0.1856 ***</v>
      </c>
      <c r="H16" s="11" t="s">
        <v>23</v>
      </c>
    </row>
    <row r="17" spans="2:8" x14ac:dyDescent="0.25">
      <c r="B17" s="122"/>
      <c r="C17" s="27" t="str">
        <f>_xlfn.CONCAT("(",FIXED(VLOOKUP($H16,'mod2'!A:G,4,0),4),")")</f>
        <v>(0.0191)</v>
      </c>
      <c r="D17" s="27" t="str">
        <f>_xlfn.CONCAT("(",FIXED(VLOOKUP($H16,'mod2.fr'!$A:H,4,0),4),")")</f>
        <v>(0.0262)</v>
      </c>
      <c r="E17" s="27" t="str">
        <f>_xlfn.CONCAT("(",FIXED(VLOOKUP($H16,'mod3.fr'!$A:G,4,0),4),")")</f>
        <v>(0.0261)</v>
      </c>
      <c r="F17" s="27" t="str">
        <f>_xlfn.CONCAT("(",FIXED(VLOOKUP($H16,'mod4.fr'!$A:H,4,0),4),")")</f>
        <v>(0.0261)</v>
      </c>
    </row>
    <row r="18" spans="2:8" x14ac:dyDescent="0.25">
      <c r="B18" s="121" t="s">
        <v>91</v>
      </c>
      <c r="C18" s="26" t="str">
        <f>_xlfn.CONCAT(FIXED(VLOOKUP($H18,'mod2'!A:G,2,0),4)," ",VLOOKUP($H18,'mod2'!A:G,7,0))</f>
        <v xml:space="preserve">0.0005 </v>
      </c>
      <c r="D18" s="26" t="str">
        <f>_xlfn.CONCAT(FIXED(VLOOKUP($H18,'mod2.fr'!$A:H,2,0),4)," ",VLOOKUP($H18,'mod2.fr'!$A:H,7,0))</f>
        <v xml:space="preserve">-0.0014 </v>
      </c>
      <c r="E18" s="26" t="str">
        <f>_xlfn.CONCAT(FIXED(VLOOKUP($H18,'mod3.fr'!$A:G,2,0),4)," ",VLOOKUP($H18,'mod3.fr'!$A:G,7,0))</f>
        <v xml:space="preserve">-0.0093 </v>
      </c>
      <c r="F18" s="26" t="str">
        <f>_xlfn.CONCAT(FIXED(VLOOKUP($H18,'mod4.fr'!$A:H,2,0),4)," ",VLOOKUP($H18,'mod4.fr'!$A:H,7,0))</f>
        <v xml:space="preserve">-0.0054 </v>
      </c>
      <c r="H18" s="11" t="s">
        <v>24</v>
      </c>
    </row>
    <row r="19" spans="2:8" x14ac:dyDescent="0.25">
      <c r="B19" s="122"/>
      <c r="C19" s="27" t="str">
        <f>_xlfn.CONCAT("(",FIXED(VLOOKUP($H18,'mod2'!A:G,4,0),4),")")</f>
        <v>(0.0212)</v>
      </c>
      <c r="D19" s="27" t="str">
        <f>_xlfn.CONCAT("(",FIXED(VLOOKUP($H18,'mod2.fr'!$A:H,4,0),4),")")</f>
        <v>(0.0286)</v>
      </c>
      <c r="E19" s="27" t="str">
        <f>_xlfn.CONCAT("(",FIXED(VLOOKUP($H18,'mod3.fr'!$A:G,4,0),4),")")</f>
        <v>(0.0285)</v>
      </c>
      <c r="F19" s="27" t="str">
        <f>_xlfn.CONCAT("(",FIXED(VLOOKUP($H18,'mod4.fr'!$A:H,4,0),4),")")</f>
        <v>(0.0285)</v>
      </c>
    </row>
    <row r="20" spans="2:8" x14ac:dyDescent="0.25">
      <c r="B20" s="121" t="s">
        <v>92</v>
      </c>
      <c r="C20" s="26" t="str">
        <f>_xlfn.CONCAT(FIXED(VLOOKUP($H20,'mod2'!A:G,2,0),4)," ",VLOOKUP($H20,'mod2'!A:G,7,0))</f>
        <v>0.0374 .</v>
      </c>
      <c r="D20" s="26" t="str">
        <f>_xlfn.CONCAT(FIXED(VLOOKUP($H20,'mod2.fr'!$A:H,2,0),4)," ",VLOOKUP($H20,'mod2.fr'!$A:H,7,0))</f>
        <v xml:space="preserve">0.0317 </v>
      </c>
      <c r="E20" s="26" t="str">
        <f>_xlfn.CONCAT(FIXED(VLOOKUP($H20,'mod3.fr'!$A:G,2,0),4)," ",VLOOKUP($H20,'mod3.fr'!$A:G,7,0))</f>
        <v xml:space="preserve">0.0339 </v>
      </c>
      <c r="F20" s="26" t="str">
        <f>_xlfn.CONCAT(FIXED(VLOOKUP($H20,'mod4.fr'!$A:H,2,0),4)," ",VLOOKUP($H20,'mod4.fr'!$A:H,7,0))</f>
        <v xml:space="preserve">0.0359 </v>
      </c>
      <c r="H20" s="11" t="s">
        <v>25</v>
      </c>
    </row>
    <row r="21" spans="2:8" x14ac:dyDescent="0.25">
      <c r="B21" s="122"/>
      <c r="C21" s="27" t="str">
        <f>_xlfn.CONCAT("(",FIXED(VLOOKUP($H20,'mod2'!A:G,4,0),4),")")</f>
        <v>(0.0223)</v>
      </c>
      <c r="D21" s="27" t="str">
        <f>_xlfn.CONCAT("(",FIXED(VLOOKUP($H20,'mod2.fr'!$A:H,4,0),4),")")</f>
        <v>(0.0268)</v>
      </c>
      <c r="E21" s="27" t="str">
        <f>_xlfn.CONCAT("(",FIXED(VLOOKUP($H20,'mod3.fr'!$A:G,4,0),4),")")</f>
        <v>(0.0267)</v>
      </c>
      <c r="F21" s="27" t="str">
        <f>_xlfn.CONCAT("(",FIXED(VLOOKUP($H20,'mod4.fr'!$A:H,4,0),4),")")</f>
        <v>(0.0268)</v>
      </c>
    </row>
    <row r="22" spans="2:8" x14ac:dyDescent="0.25">
      <c r="B22" s="121" t="s">
        <v>93</v>
      </c>
      <c r="C22" s="26" t="str">
        <f>_xlfn.CONCAT(FIXED(VLOOKUP($H22,'mod2'!A:G,2,0),4)," ",VLOOKUP($H22,'mod2'!A:G,7,0))</f>
        <v xml:space="preserve">-0.0499 </v>
      </c>
      <c r="D22" s="26" t="str">
        <f>_xlfn.CONCAT(FIXED(VLOOKUP($H22,'mod2.fr'!$A:H,2,0),4)," ",VLOOKUP($H22,'mod2.fr'!$A:H,7,0))</f>
        <v>-0.0728 ^</v>
      </c>
      <c r="E22" s="26" t="str">
        <f>_xlfn.CONCAT(FIXED(VLOOKUP($H22,'mod3.fr'!$A:G,2,0),4)," ",VLOOKUP($H22,'mod3.fr'!$A:G,7,0))</f>
        <v xml:space="preserve">-0.0580 </v>
      </c>
      <c r="F22" s="26" t="str">
        <f>_xlfn.CONCAT(FIXED(VLOOKUP($H22,'mod4.fr'!$A:H,2,0),4)," ",VLOOKUP($H22,'mod4.fr'!$A:H,7,0))</f>
        <v xml:space="preserve">-0.0535 </v>
      </c>
      <c r="H22" s="11" t="s">
        <v>26</v>
      </c>
    </row>
    <row r="23" spans="2:8" x14ac:dyDescent="0.25">
      <c r="B23" s="122"/>
      <c r="C23" s="27" t="str">
        <f>_xlfn.CONCAT("(",FIXED(VLOOKUP($H22,'mod2'!A:G,4,0),4),")")</f>
        <v>(0.0354)</v>
      </c>
      <c r="D23" s="27" t="str">
        <f>_xlfn.CONCAT("(",FIXED(VLOOKUP($H22,'mod2.fr'!$A:H,4,0),4),")")</f>
        <v>(0.0431)</v>
      </c>
      <c r="E23" s="27" t="str">
        <f>_xlfn.CONCAT("(",FIXED(VLOOKUP($H22,'mod3.fr'!$A:G,4,0),4),")")</f>
        <v>(0.0429)</v>
      </c>
      <c r="F23" s="27" t="str">
        <f>_xlfn.CONCAT("(",FIXED(VLOOKUP($H22,'mod4.fr'!$A:H,4,0),4),")")</f>
        <v>(0.0430)</v>
      </c>
    </row>
    <row r="24" spans="2:8" x14ac:dyDescent="0.25">
      <c r="B24" s="121" t="s">
        <v>32</v>
      </c>
      <c r="C24" s="26" t="str">
        <f>_xlfn.CONCAT(FIXED(VLOOKUP($H24,'mod2'!A:G,2,0),4)," ",VLOOKUP($H24,'mod2'!A:G,7,0))</f>
        <v xml:space="preserve">0.0131 </v>
      </c>
      <c r="D24" s="26" t="str">
        <f>_xlfn.CONCAT(FIXED(VLOOKUP($H24,'mod2.fr'!$A:H,2,0),4)," ",VLOOKUP($H24,'mod2.fr'!$A:H,7,0))</f>
        <v xml:space="preserve">0.0179 </v>
      </c>
      <c r="E24" s="26" t="str">
        <f>_xlfn.CONCAT(FIXED(VLOOKUP($H24,'mod3.fr'!$A:G,2,0),4)," ",VLOOKUP($H24,'mod3.fr'!$A:G,7,0))</f>
        <v>0.0269 *</v>
      </c>
      <c r="F24" s="26" t="str">
        <f>_xlfn.CONCAT(FIXED(VLOOKUP($H24,'mod4.fr'!$A:H,2,0),4)," ",VLOOKUP($H24,'mod4.fr'!$A:H,7,0))</f>
        <v>0.0250 ^</v>
      </c>
      <c r="H24" s="11" t="s">
        <v>32</v>
      </c>
    </row>
    <row r="25" spans="2:8" x14ac:dyDescent="0.25">
      <c r="B25" s="122"/>
      <c r="C25" s="27" t="str">
        <f>_xlfn.CONCAT("(",FIXED(VLOOKUP($H24,'mod2'!A:G,4,0),4),")")</f>
        <v>(0.0115)</v>
      </c>
      <c r="D25" s="27" t="str">
        <f>_xlfn.CONCAT("(",FIXED(VLOOKUP($H24,'mod2.fr'!$A:H,4,0),4),")")</f>
        <v>(0.0132)</v>
      </c>
      <c r="E25" s="27" t="str">
        <f>_xlfn.CONCAT("(",FIXED(VLOOKUP($H24,'mod3.fr'!$A:G,4,0),4),")")</f>
        <v>(0.0132)</v>
      </c>
      <c r="F25" s="27" t="str">
        <f>_xlfn.CONCAT("(",FIXED(VLOOKUP($H24,'mod4.fr'!$A:H,4,0),4),")")</f>
        <v>(0.0132)</v>
      </c>
    </row>
    <row r="26" spans="2:8" x14ac:dyDescent="0.25">
      <c r="B26" s="121" t="s">
        <v>94</v>
      </c>
      <c r="C26" s="26" t="str">
        <f>_xlfn.CONCAT(FIXED(VLOOKUP($H26,'mod2'!A:G,2,0),4)," ",VLOOKUP($H26,'mod2'!A:G,7,0))</f>
        <v>0.0145 ***</v>
      </c>
      <c r="D26" s="26" t="str">
        <f>_xlfn.CONCAT(FIXED(VLOOKUP($H26,'mod2.fr'!$A:H,2,0),4)," ",VLOOKUP($H26,'mod2.fr'!$A:H,7,0))</f>
        <v>0.0168 ***</v>
      </c>
      <c r="E26" s="26" t="str">
        <f>_xlfn.CONCAT(FIXED(VLOOKUP($H26,'mod3.fr'!$A:G,2,0),4)," ",VLOOKUP($H26,'mod3.fr'!$A:G,7,0))</f>
        <v>0.0192 ***</v>
      </c>
      <c r="F26" s="26" t="str">
        <f>_xlfn.CONCAT(FIXED(VLOOKUP($H26,'mod4.fr'!$A:H,2,0),4)," ",VLOOKUP($H26,'mod4.fr'!$A:H,7,0))</f>
        <v>0.0194 ***</v>
      </c>
      <c r="H26" s="11" t="s">
        <v>33</v>
      </c>
    </row>
    <row r="27" spans="2:8" x14ac:dyDescent="0.25">
      <c r="B27" s="122"/>
      <c r="C27" s="27" t="str">
        <f>_xlfn.CONCAT("(",FIXED(VLOOKUP($H26,'mod2'!A:G,4,0),4),")")</f>
        <v>(0.0030)</v>
      </c>
      <c r="D27" s="27" t="str">
        <f>_xlfn.CONCAT("(",FIXED(VLOOKUP($H26,'mod2.fr'!$A:H,4,0),4),")")</f>
        <v>(0.0034)</v>
      </c>
      <c r="E27" s="27" t="str">
        <f>_xlfn.CONCAT("(",FIXED(VLOOKUP($H26,'mod3.fr'!$A:G,4,0),4),")")</f>
        <v>(0.0034)</v>
      </c>
      <c r="F27" s="27" t="str">
        <f>_xlfn.CONCAT("(",FIXED(VLOOKUP($H26,'mod4.fr'!$A:H,4,0),4),")")</f>
        <v>(0.0034)</v>
      </c>
    </row>
    <row r="28" spans="2:8" x14ac:dyDescent="0.25">
      <c r="B28" s="121" t="s">
        <v>125</v>
      </c>
      <c r="C28" s="26" t="str">
        <f>_xlfn.CONCAT(FIXED(VLOOKUP($H28,'mod2'!A:G,2,0),4)," ",VLOOKUP($H28,'mod2'!A:G,7,0))</f>
        <v xml:space="preserve">-0.0037 </v>
      </c>
      <c r="D28" s="26" t="str">
        <f>_xlfn.CONCAT(FIXED(VLOOKUP($H28,'mod2.fr'!$A:H,2,0),4)," ",VLOOKUP($H28,'mod2.fr'!$A:H,7,0))</f>
        <v xml:space="preserve">-0.0054 </v>
      </c>
      <c r="E28" s="26" t="str">
        <f>_xlfn.CONCAT(FIXED(VLOOKUP($H28,'mod3.fr'!$A:G,2,0),4)," ",VLOOKUP($H28,'mod3.fr'!$A:G,7,0))</f>
        <v xml:space="preserve">-0.0075 </v>
      </c>
      <c r="F28" s="26" t="str">
        <f>_xlfn.CONCAT(FIXED(VLOOKUP($H28,'mod4.fr'!$A:H,2,0),4)," ",VLOOKUP($H28,'mod4.fr'!$A:H,7,0))</f>
        <v xml:space="preserve">-0.0078 </v>
      </c>
      <c r="H28" s="11" t="s">
        <v>118</v>
      </c>
    </row>
    <row r="29" spans="2:8" x14ac:dyDescent="0.25">
      <c r="B29" s="122"/>
      <c r="C29" s="27" t="str">
        <f>_xlfn.CONCAT("(",FIXED(VLOOKUP($H28,'mod2'!A:G,4,0),4),")")</f>
        <v>(0.0048)</v>
      </c>
      <c r="D29" s="27" t="str">
        <f>_xlfn.CONCAT("(",FIXED(VLOOKUP($H28,'mod2.fr'!$A:H,4,0),4),")")</f>
        <v>(0.0056)</v>
      </c>
      <c r="E29" s="27" t="str">
        <f>_xlfn.CONCAT("(",FIXED(VLOOKUP($H28,'mod3.fr'!$A:G,4,0),4),")")</f>
        <v>(0.0056)</v>
      </c>
      <c r="F29" s="27" t="str">
        <f>_xlfn.CONCAT("(",FIXED(VLOOKUP($H28,'mod4.fr'!$A:H,4,0),4),")")</f>
        <v>(0.0056)</v>
      </c>
    </row>
    <row r="30" spans="2:8" x14ac:dyDescent="0.25">
      <c r="B30" s="121" t="s">
        <v>95</v>
      </c>
      <c r="C30" s="26" t="str">
        <f>_xlfn.CONCAT(FIXED(VLOOKUP($H30,'mod2'!A:G,2,0),4)," ",VLOOKUP($H30,'mod2'!A:G,7,0))</f>
        <v>0.0626 **</v>
      </c>
      <c r="D30" s="26" t="str">
        <f>_xlfn.CONCAT(FIXED(VLOOKUP($H30,'mod2.fr'!$A:H,2,0),4)," ",VLOOKUP($H30,'mod2.fr'!$A:H,7,0))</f>
        <v>0.0820 **</v>
      </c>
      <c r="E30" s="26" t="str">
        <f>_xlfn.CONCAT(FIXED(VLOOKUP($H30,'mod3.fr'!$A:G,2,0),4)," ",VLOOKUP($H30,'mod3.fr'!$A:G,7,0))</f>
        <v>0.1033 ***</v>
      </c>
      <c r="F30" s="26" t="str">
        <f>_xlfn.CONCAT(FIXED(VLOOKUP($H30,'mod4.fr'!$A:H,2,0),4)," ",VLOOKUP($H30,'mod4.fr'!$A:H,7,0))</f>
        <v>0.1063 ***</v>
      </c>
      <c r="H30" s="11" t="s">
        <v>29</v>
      </c>
    </row>
    <row r="31" spans="2:8" x14ac:dyDescent="0.25">
      <c r="B31" s="122"/>
      <c r="C31" s="27" t="str">
        <f>_xlfn.CONCAT("(",FIXED(VLOOKUP($H30,'mod2'!A:G,4,0),4),")")</f>
        <v>(0.0211)</v>
      </c>
      <c r="D31" s="27" t="str">
        <f>_xlfn.CONCAT("(",FIXED(VLOOKUP($H30,'mod2.fr'!$A:H,4,0),4),")")</f>
        <v>(0.0268)</v>
      </c>
      <c r="E31" s="27" t="str">
        <f>_xlfn.CONCAT("(",FIXED(VLOOKUP($H30,'mod3.fr'!$A:G,4,0),4),")")</f>
        <v>(0.0267)</v>
      </c>
      <c r="F31" s="27" t="str">
        <f>_xlfn.CONCAT("(",FIXED(VLOOKUP($H30,'mod4.fr'!$A:H,4,0),4),")")</f>
        <v>(0.0267)</v>
      </c>
    </row>
    <row r="32" spans="2:8" x14ac:dyDescent="0.25">
      <c r="B32" s="121" t="s">
        <v>96</v>
      </c>
      <c r="C32" s="26" t="str">
        <f>_xlfn.CONCAT(FIXED(VLOOKUP($H32,'mod2'!A:G,2,0),4)," ",VLOOKUP($H32,'mod2'!A:G,7,0))</f>
        <v>0.1468 ***</v>
      </c>
      <c r="D32" s="26" t="str">
        <f>_xlfn.CONCAT(FIXED(VLOOKUP($H32,'mod2.fr'!$A:H,2,0),4)," ",VLOOKUP($H32,'mod2.fr'!$A:H,7,0))</f>
        <v>0.1726 ***</v>
      </c>
      <c r="E32" s="26" t="str">
        <f>_xlfn.CONCAT(FIXED(VLOOKUP($H32,'mod3.fr'!$A:G,2,0),4)," ",VLOOKUP($H32,'mod3.fr'!$A:G,7,0))</f>
        <v>0.2023 ***</v>
      </c>
      <c r="F32" s="26" t="str">
        <f>_xlfn.CONCAT(FIXED(VLOOKUP($H32,'mod4.fr'!$A:H,2,0),4)," ",VLOOKUP($H32,'mod4.fr'!$A:H,7,0))</f>
        <v>0.2105 ***</v>
      </c>
      <c r="H32" s="11" t="s">
        <v>30</v>
      </c>
    </row>
    <row r="33" spans="2:8" x14ac:dyDescent="0.25">
      <c r="B33" s="122"/>
      <c r="C33" s="27" t="str">
        <f>_xlfn.CONCAT("(",FIXED(VLOOKUP($H32,'mod2'!A:G,4,0),4),")")</f>
        <v>(0.0227)</v>
      </c>
      <c r="D33" s="27" t="str">
        <f>_xlfn.CONCAT("(",FIXED(VLOOKUP($H32,'mod2.fr'!$A:H,4,0),4),")")</f>
        <v>(0.0292)</v>
      </c>
      <c r="E33" s="27" t="str">
        <f>_xlfn.CONCAT("(",FIXED(VLOOKUP($H32,'mod3.fr'!$A:G,4,0),4),")")</f>
        <v>(0.0291)</v>
      </c>
      <c r="F33" s="27" t="str">
        <f>_xlfn.CONCAT("(",FIXED(VLOOKUP($H32,'mod4.fr'!$A:H,4,0),4),")")</f>
        <v>(0.0291)</v>
      </c>
    </row>
    <row r="34" spans="2:8" x14ac:dyDescent="0.25">
      <c r="B34" s="121" t="s">
        <v>97</v>
      </c>
      <c r="C34" s="26" t="str">
        <f>_xlfn.CONCAT(FIXED(VLOOKUP($H34,'mod2'!A:G,2,0),4)," ",VLOOKUP($H34,'mod2'!A:G,7,0))</f>
        <v>0.1368 ***</v>
      </c>
      <c r="D34" s="26" t="str">
        <f>_xlfn.CONCAT(FIXED(VLOOKUP($H34,'mod2.fr'!$A:H,2,0),4)," ",VLOOKUP($H34,'mod2.fr'!$A:H,7,0))</f>
        <v>0.1400 ***</v>
      </c>
      <c r="E34" s="26" t="str">
        <f>_xlfn.CONCAT(FIXED(VLOOKUP($H34,'mod3.fr'!$A:G,2,0),4)," ",VLOOKUP($H34,'mod3.fr'!$A:G,7,0))</f>
        <v>0.1677 ***</v>
      </c>
      <c r="F34" s="26" t="str">
        <f>_xlfn.CONCAT(FIXED(VLOOKUP($H34,'mod4.fr'!$A:H,2,0),4)," ",VLOOKUP($H34,'mod4.fr'!$A:H,7,0))</f>
        <v>0.1938 ***</v>
      </c>
      <c r="H34" s="11" t="s">
        <v>27</v>
      </c>
    </row>
    <row r="35" spans="2:8" x14ac:dyDescent="0.25">
      <c r="B35" s="122"/>
      <c r="C35" s="27" t="str">
        <f>_xlfn.CONCAT("(",FIXED(VLOOKUP($H34,'mod2'!A:G,4,0),4),")")</f>
        <v>(0.0334)</v>
      </c>
      <c r="D35" s="27" t="str">
        <f>_xlfn.CONCAT("(",FIXED(VLOOKUP($H34,'mod2.fr'!$A:H,4,0),4),")")</f>
        <v>(0.0415)</v>
      </c>
      <c r="E35" s="27" t="str">
        <f>_xlfn.CONCAT("(",FIXED(VLOOKUP($H34,'mod3.fr'!$A:G,4,0),4),")")</f>
        <v>(0.0414)</v>
      </c>
      <c r="F35" s="27" t="str">
        <f>_xlfn.CONCAT("(",FIXED(VLOOKUP($H34,'mod4.fr'!$A:H,4,0),4),")")</f>
        <v>(0.0420)</v>
      </c>
    </row>
    <row r="36" spans="2:8" x14ac:dyDescent="0.25">
      <c r="B36" s="121" t="s">
        <v>98</v>
      </c>
      <c r="C36" s="26" t="str">
        <f>_xlfn.CONCAT(FIXED(VLOOKUP($H36,'mod2'!A:G,2,0),4)," ",VLOOKUP($H36,'mod2'!A:G,7,0))</f>
        <v>0.1121 *</v>
      </c>
      <c r="D36" s="26" t="str">
        <f>_xlfn.CONCAT(FIXED(VLOOKUP($H36,'mod2.fr'!$A:H,2,0),4)," ",VLOOKUP($H36,'mod2.fr'!$A:H,7,0))</f>
        <v xml:space="preserve">0.0920 </v>
      </c>
      <c r="E36" s="26" t="str">
        <f>_xlfn.CONCAT(FIXED(VLOOKUP($H36,'mod3.fr'!$A:G,2,0),4)," ",VLOOKUP($H36,'mod3.fr'!$A:G,7,0))</f>
        <v>0.1432 *</v>
      </c>
      <c r="F36" s="26" t="str">
        <f>_xlfn.CONCAT(FIXED(VLOOKUP($H36,'mod4.fr'!$A:H,2,0),4)," ",VLOOKUP($H36,'mod4.fr'!$A:H,7,0))</f>
        <v>0.1634 **</v>
      </c>
      <c r="H36" s="11" t="s">
        <v>28</v>
      </c>
    </row>
    <row r="37" spans="2:8" x14ac:dyDescent="0.25">
      <c r="B37" s="122"/>
      <c r="C37" s="27" t="str">
        <f>_xlfn.CONCAT("(",FIXED(VLOOKUP($H36,'mod2'!A:G,4,0),4),")")</f>
        <v>(0.0504)</v>
      </c>
      <c r="D37" s="27" t="str">
        <f>_xlfn.CONCAT("(",FIXED(VLOOKUP($H36,'mod2.fr'!$A:H,4,0),4),")")</f>
        <v>(0.0610)</v>
      </c>
      <c r="E37" s="27" t="str">
        <f>_xlfn.CONCAT("(",FIXED(VLOOKUP($H36,'mod3.fr'!$A:G,4,0),4),")")</f>
        <v>(0.0609)</v>
      </c>
      <c r="F37" s="27" t="str">
        <f>_xlfn.CONCAT("(",FIXED(VLOOKUP($H36,'mod4.fr'!$A:H,4,0),4),")")</f>
        <v>(0.0617)</v>
      </c>
    </row>
    <row r="38" spans="2:8" x14ac:dyDescent="0.25">
      <c r="B38" s="121" t="s">
        <v>34</v>
      </c>
      <c r="C38" s="26" t="str">
        <f>_xlfn.CONCAT(FIXED(VLOOKUP($H38,'mod2'!A:G,2,0),4)," ",VLOOKUP($H38,'mod2'!A:G,7,0))</f>
        <v>0.0039 ***</v>
      </c>
      <c r="D38" s="26" t="str">
        <f>_xlfn.CONCAT(FIXED(VLOOKUP($H38,'mod2.fr'!$A:H,2,0),4)," ",VLOOKUP($H38,'mod2.fr'!$A:H,7,0))</f>
        <v>0.0047 ***</v>
      </c>
      <c r="E38" s="26" t="str">
        <f>_xlfn.CONCAT(FIXED(VLOOKUP($H38,'mod3.fr'!$A:G,2,0),4)," ",VLOOKUP($H38,'mod3.fr'!$A:G,7,0))</f>
        <v>0.0043 ***</v>
      </c>
      <c r="F38" s="26" t="str">
        <f>_xlfn.CONCAT(FIXED(VLOOKUP($H38,'mod4.fr'!$A:H,2,0),4)," ",VLOOKUP($H38,'mod4.fr'!$A:H,7,0))</f>
        <v>0.0044 ***</v>
      </c>
      <c r="H38" s="11" t="s">
        <v>34</v>
      </c>
    </row>
    <row r="39" spans="2:8" x14ac:dyDescent="0.25">
      <c r="B39" s="122"/>
      <c r="C39" s="27" t="str">
        <f>_xlfn.CONCAT("(",FIXED(VLOOKUP($H38,'mod2'!A:G,4,0),4),")")</f>
        <v>(0.0003)</v>
      </c>
      <c r="D39" s="27" t="str">
        <f>_xlfn.CONCAT("(",FIXED(VLOOKUP($H38,'mod2.fr'!$A:H,4,0),4),")")</f>
        <v>(0.0004)</v>
      </c>
      <c r="E39" s="27" t="str">
        <f>_xlfn.CONCAT("(",FIXED(VLOOKUP($H38,'mod3.fr'!$A:G,4,0),4),")")</f>
        <v>(0.0004)</v>
      </c>
      <c r="F39" s="27" t="str">
        <f>_xlfn.CONCAT("(",FIXED(VLOOKUP($H38,'mod4.fr'!$A:H,4,0),4),")")</f>
        <v>(0.0004)</v>
      </c>
    </row>
    <row r="40" spans="2:8" x14ac:dyDescent="0.25">
      <c r="B40" s="121" t="s">
        <v>99</v>
      </c>
      <c r="C40" s="26" t="str">
        <f>_xlfn.CONCAT(FIXED(VLOOKUP($H40,'mod2'!A:G,2,0),4)," ",VLOOKUP($H40,'mod2'!A:G,7,0))</f>
        <v>-0.0008 ***</v>
      </c>
      <c r="D40" s="26" t="str">
        <f>_xlfn.CONCAT(FIXED(VLOOKUP($H40,'mod2.fr'!$A:H,2,0),4)," ",VLOOKUP($H40,'mod2.fr'!$A:H,7,0))</f>
        <v>-0.0008 ***</v>
      </c>
      <c r="E40" s="26" t="str">
        <f>_xlfn.CONCAT(FIXED(VLOOKUP($H40,'mod3.fr'!$A:G,2,0),4)," ",VLOOKUP($H40,'mod3.fr'!$A:G,7,0))</f>
        <v>-0.0004 **</v>
      </c>
      <c r="F40" s="26" t="str">
        <f>_xlfn.CONCAT(FIXED(VLOOKUP($H40,'mod4.fr'!$A:H,2,0),4)," ",VLOOKUP($H40,'mod4.fr'!$A:H,7,0))</f>
        <v>-0.0004 *</v>
      </c>
      <c r="H40" s="11" t="s">
        <v>35</v>
      </c>
    </row>
    <row r="41" spans="2:8" x14ac:dyDescent="0.25">
      <c r="B41" s="122"/>
      <c r="C41" s="27" t="str">
        <f>_xlfn.CONCAT("(",FIXED(VLOOKUP($H40,'mod2'!A:G,4,0),4),")")</f>
        <v>(0.0001)</v>
      </c>
      <c r="D41" s="27" t="str">
        <f>_xlfn.CONCAT("(",FIXED(VLOOKUP($H40,'mod2.fr'!$A:H,4,0),4),")")</f>
        <v>(0.0001)</v>
      </c>
      <c r="E41" s="27" t="str">
        <f>_xlfn.CONCAT("(",FIXED(VLOOKUP($H40,'mod3.fr'!$A:G,4,0),4),")")</f>
        <v>(0.0001)</v>
      </c>
      <c r="F41" s="27" t="str">
        <f>_xlfn.CONCAT("(",FIXED(VLOOKUP($H40,'mod4.fr'!$A:H,4,0),4),")")</f>
        <v>(0.0002)</v>
      </c>
    </row>
    <row r="42" spans="2:8" x14ac:dyDescent="0.25">
      <c r="B42" s="121" t="s">
        <v>100</v>
      </c>
      <c r="C42" s="26" t="str">
        <f>_xlfn.CONCAT(FIXED(VLOOKUP($H42,'mod2'!A:G,2,0),4)," ",VLOOKUP($H42,'mod2'!A:G,7,0))</f>
        <v>0.0005 ***</v>
      </c>
      <c r="D42" s="26" t="str">
        <f>_xlfn.CONCAT(FIXED(VLOOKUP($H42,'mod2.fr'!$A:H,2,0),4)," ",VLOOKUP($H42,'mod2.fr'!$A:H,7,0))</f>
        <v>0.0003 ***</v>
      </c>
      <c r="E42" s="26" t="str">
        <f>_xlfn.CONCAT(FIXED(VLOOKUP($H42,'mod3.fr'!$A:G,2,0),4)," ",VLOOKUP($H42,'mod3.fr'!$A:G,7,0))</f>
        <v>0.0004 ***</v>
      </c>
      <c r="F42" s="26" t="str">
        <f>_xlfn.CONCAT(FIXED(VLOOKUP($H42,'mod4.fr'!$A:H,2,0),4)," ",VLOOKUP($H42,'mod4.fr'!$A:H,7,0))</f>
        <v>0.0004 ***</v>
      </c>
      <c r="H42" s="11" t="s">
        <v>36</v>
      </c>
    </row>
    <row r="43" spans="2:8" x14ac:dyDescent="0.25">
      <c r="B43" s="122"/>
      <c r="C43" s="27" t="str">
        <f>_xlfn.CONCAT("(",FIXED(VLOOKUP($H42,'mod2'!A:G,4,0),4),")")</f>
        <v>(0.0001)</v>
      </c>
      <c r="D43" s="27" t="str">
        <f>_xlfn.CONCAT("(",FIXED(VLOOKUP($H42,'mod2.fr'!$A:H,4,0),4),")")</f>
        <v>(0.0001)</v>
      </c>
      <c r="E43" s="27" t="str">
        <f>_xlfn.CONCAT("(",FIXED(VLOOKUP($H42,'mod3.fr'!$A:G,4,0),4),")")</f>
        <v>(0.0001)</v>
      </c>
      <c r="F43" s="27" t="str">
        <f>_xlfn.CONCAT("(",FIXED(VLOOKUP($H42,'mod4.fr'!$A:H,4,0),4),")")</f>
        <v>(0.0001)</v>
      </c>
    </row>
    <row r="44" spans="2:8" x14ac:dyDescent="0.25">
      <c r="B44" s="121" t="s">
        <v>101</v>
      </c>
      <c r="C44" s="26" t="str">
        <f>_xlfn.CONCAT(FIXED(VLOOKUP($H44,'mod2'!A:G,2,0),4)," ",VLOOKUP($H44,'mod2'!A:G,7,0))</f>
        <v>-0.0309 .</v>
      </c>
      <c r="D44" s="26" t="str">
        <f>_xlfn.CONCAT(FIXED(VLOOKUP($H44,'mod2.fr'!$A:H,2,0),4)," ",VLOOKUP($H44,'mod2.fr'!$A:H,7,0))</f>
        <v xml:space="preserve">-0.0219 </v>
      </c>
      <c r="E44" s="26" t="str">
        <f>_xlfn.CONCAT(FIXED(VLOOKUP($H44,'mod3.fr'!$A:G,2,0),4)," ",VLOOKUP($H44,'mod3.fr'!$A:G,7,0))</f>
        <v xml:space="preserve">-0.0127 </v>
      </c>
      <c r="F44" s="26" t="str">
        <f>_xlfn.CONCAT(FIXED(VLOOKUP($H44,'mod4.fr'!$A:H,2,0),4)," ",VLOOKUP($H44,'mod4.fr'!$A:H,7,0))</f>
        <v xml:space="preserve">-0.0147 </v>
      </c>
      <c r="H44" s="11" t="s">
        <v>37</v>
      </c>
    </row>
    <row r="45" spans="2:8" x14ac:dyDescent="0.25">
      <c r="B45" s="122"/>
      <c r="C45" s="27" t="str">
        <f>_xlfn.CONCAT("(",FIXED(VLOOKUP($H44,'mod2'!A:G,4,0),4),")")</f>
        <v>(0.0164)</v>
      </c>
      <c r="D45" s="27" t="str">
        <f>_xlfn.CONCAT("(",FIXED(VLOOKUP($H44,'mod2.fr'!$A:H,4,0),4),")")</f>
        <v>(0.0190)</v>
      </c>
      <c r="E45" s="27" t="str">
        <f>_xlfn.CONCAT("(",FIXED(VLOOKUP($H44,'mod3.fr'!$A:G,4,0),4),")")</f>
        <v>(0.0189)</v>
      </c>
      <c r="F45" s="27" t="str">
        <f>_xlfn.CONCAT("(",FIXED(VLOOKUP($H44,'mod4.fr'!$A:H,4,0),4),")")</f>
        <v>(0.0190)</v>
      </c>
    </row>
    <row r="46" spans="2:8" x14ac:dyDescent="0.25">
      <c r="B46" s="121" t="s">
        <v>102</v>
      </c>
      <c r="C46" s="26" t="str">
        <f>_xlfn.CONCAT(FIXED(VLOOKUP($H46,'mod2'!A:G,2,0),4)," ",VLOOKUP($H46,'mod2'!A:G,7,0))</f>
        <v>-0.0649 **</v>
      </c>
      <c r="D46" s="26" t="str">
        <f>_xlfn.CONCAT(FIXED(VLOOKUP($H46,'mod2.fr'!$A:H,2,0),4)," ",VLOOKUP($H46,'mod2.fr'!$A:H,7,0))</f>
        <v xml:space="preserve">-0.0390 </v>
      </c>
      <c r="E46" s="26" t="str">
        <f>_xlfn.CONCAT(FIXED(VLOOKUP($H46,'mod3.fr'!$A:G,2,0),4)," ",VLOOKUP($H46,'mod3.fr'!$A:G,7,0))</f>
        <v xml:space="preserve">-0.0274 </v>
      </c>
      <c r="F46" s="26" t="str">
        <f>_xlfn.CONCAT(FIXED(VLOOKUP($H46,'mod4.fr'!$A:H,2,0),4)," ",VLOOKUP($H46,'mod4.fr'!$A:H,7,0))</f>
        <v xml:space="preserve">-0.0320 </v>
      </c>
      <c r="H46" s="11" t="s">
        <v>38</v>
      </c>
    </row>
    <row r="47" spans="2:8" x14ac:dyDescent="0.25">
      <c r="B47" s="122"/>
      <c r="C47" s="27" t="str">
        <f>_xlfn.CONCAT("(",FIXED(VLOOKUP($H46,'mod2'!A:G,4,0),4),")")</f>
        <v>(0.0237)</v>
      </c>
      <c r="D47" s="27" t="str">
        <f>_xlfn.CONCAT("(",FIXED(VLOOKUP($H46,'mod2.fr'!$A:H,4,0),4),")")</f>
        <v>(0.0280)</v>
      </c>
      <c r="E47" s="27" t="str">
        <f>_xlfn.CONCAT("(",FIXED(VLOOKUP($H46,'mod3.fr'!$A:G,4,0),4),")")</f>
        <v>(0.0279)</v>
      </c>
      <c r="F47" s="27" t="str">
        <f>_xlfn.CONCAT("(",FIXED(VLOOKUP($H46,'mod4.fr'!$A:H,4,0),4),")")</f>
        <v>(0.0279)</v>
      </c>
    </row>
    <row r="48" spans="2:8" x14ac:dyDescent="0.25">
      <c r="B48" s="121" t="s">
        <v>127</v>
      </c>
      <c r="C48" s="26" t="str">
        <f>_xlfn.CONCAT(FIXED(VLOOKUP($H48,'mod2'!A:G,2,0),4)," ",VLOOKUP($H48,'mod2'!A:G,7,0))</f>
        <v>-0.0453 *</v>
      </c>
      <c r="D48" s="26" t="str">
        <f>_xlfn.CONCAT(FIXED(VLOOKUP($H48,'mod2.fr'!$A:H,2,0),4)," ",VLOOKUP($H48,'mod2.fr'!$A:H,7,0))</f>
        <v xml:space="preserve">-0.0352 </v>
      </c>
      <c r="E48" s="26" t="str">
        <f>_xlfn.CONCAT(FIXED(VLOOKUP($H48,'mod3.fr'!$A:G,2,0),4)," ",VLOOKUP($H48,'mod3.fr'!$A:G,7,0))</f>
        <v>-0.0800 **</v>
      </c>
      <c r="F48" s="26" t="str">
        <f>_xlfn.CONCAT(FIXED(VLOOKUP($H48,'mod4.fr'!$A:H,2,0),4)," ",VLOOKUP($H48,'mod4.fr'!$A:H,7,0))</f>
        <v>-0.0864 **</v>
      </c>
      <c r="H48" s="11" t="s">
        <v>39</v>
      </c>
    </row>
    <row r="49" spans="2:10" x14ac:dyDescent="0.25">
      <c r="B49" s="122"/>
      <c r="C49" s="27" t="str">
        <f>_xlfn.CONCAT("(",FIXED(VLOOKUP($H48,'mod2'!A:G,4,0),4),")")</f>
        <v>(0.0230)</v>
      </c>
      <c r="D49" s="27" t="str">
        <f>_xlfn.CONCAT("(",FIXED(VLOOKUP($H48,'mod2.fr'!$A:H,4,0),4),")")</f>
        <v>(0.0305)</v>
      </c>
      <c r="E49" s="27" t="str">
        <f>_xlfn.CONCAT("(",FIXED(VLOOKUP($H48,'mod3.fr'!$A:G,4,0),4),")")</f>
        <v>(0.0305)</v>
      </c>
      <c r="F49" s="27" t="str">
        <f>_xlfn.CONCAT("(",FIXED(VLOOKUP($H48,'mod4.fr'!$A:H,4,0),4),")")</f>
        <v>(0.0305)</v>
      </c>
    </row>
    <row r="50" spans="2:10" x14ac:dyDescent="0.25">
      <c r="B50" s="121" t="s">
        <v>126</v>
      </c>
      <c r="C50" s="26" t="str">
        <f>_xlfn.CONCAT(FIXED(VLOOKUP($H50,'mod2'!A:G,2,0),4)," ",VLOOKUP($H50,'mod2'!A:G,7,0))</f>
        <v>-0.1352 ***</v>
      </c>
      <c r="D50" s="26" t="str">
        <f>_xlfn.CONCAT(FIXED(VLOOKUP($H50,'mod2.fr'!$A:H,2,0),4)," ",VLOOKUP($H50,'mod2.fr'!$A:H,7,0))</f>
        <v>-0.1649 ***</v>
      </c>
      <c r="E50" s="26" t="str">
        <f>_xlfn.CONCAT(FIXED(VLOOKUP($H50,'mod3.fr'!$A:G,2,0),4)," ",VLOOKUP($H50,'mod3.fr'!$A:G,7,0))</f>
        <v>-0.2265 ***</v>
      </c>
      <c r="F50" s="26" t="str">
        <f>_xlfn.CONCAT(FIXED(VLOOKUP($H50,'mod4.fr'!$A:H,2,0),4)," ",VLOOKUP($H50,'mod4.fr'!$A:H,7,0))</f>
        <v>-0.2289 ***</v>
      </c>
      <c r="H50" s="11" t="s">
        <v>40</v>
      </c>
    </row>
    <row r="51" spans="2:10" x14ac:dyDescent="0.25">
      <c r="B51" s="122"/>
      <c r="C51" s="27" t="str">
        <f>_xlfn.CONCAT("(",FIXED(VLOOKUP($H50,'mod2'!A:G,4,0),4),")")</f>
        <v>(0.0250)</v>
      </c>
      <c r="D51" s="27" t="str">
        <f>_xlfn.CONCAT("(",FIXED(VLOOKUP($H50,'mod2.fr'!$A:H,4,0),4),")")</f>
        <v>(0.0331)</v>
      </c>
      <c r="E51" s="27" t="str">
        <f>_xlfn.CONCAT("(",FIXED(VLOOKUP($H50,'mod3.fr'!$A:G,4,0),4),")")</f>
        <v>(0.0332)</v>
      </c>
      <c r="F51" s="27" t="str">
        <f>_xlfn.CONCAT("(",FIXED(VLOOKUP($H50,'mod4.fr'!$A:H,4,0),4),")")</f>
        <v>(0.0332)</v>
      </c>
    </row>
    <row r="52" spans="2:10" x14ac:dyDescent="0.25">
      <c r="B52" s="121" t="s">
        <v>103</v>
      </c>
      <c r="C52" s="26" t="str">
        <f>_xlfn.CONCAT(FIXED(VLOOKUP($H52,'mod2'!A:G,2,0),4)," ",VLOOKUP($H52,'mod2'!A:G,7,0))</f>
        <v xml:space="preserve">-0.0300 </v>
      </c>
      <c r="D52" s="26" t="str">
        <f>_xlfn.CONCAT(FIXED(VLOOKUP($H52,'mod2.fr'!$A:H,2,0),4)," ",VLOOKUP($H52,'mod2.fr'!$A:H,7,0))</f>
        <v xml:space="preserve">-0.0372 </v>
      </c>
      <c r="E52" s="26" t="str">
        <f>_xlfn.CONCAT(FIXED(VLOOKUP($H52,'mod3.fr'!$A:G,2,0),4)," ",VLOOKUP($H52,'mod3.fr'!$A:G,7,0))</f>
        <v>-0.0889 **</v>
      </c>
      <c r="F52" s="26" t="str">
        <f>_xlfn.CONCAT(FIXED(VLOOKUP($H52,'mod4.fr'!$A:H,2,0),4)," ",VLOOKUP($H52,'mod4.fr'!$A:H,7,0))</f>
        <v>-0.0943 ***</v>
      </c>
      <c r="H52" s="11" t="s">
        <v>41</v>
      </c>
    </row>
    <row r="53" spans="2:10" x14ac:dyDescent="0.25">
      <c r="B53" s="122"/>
      <c r="C53" s="27" t="str">
        <f>_xlfn.CONCAT("(",FIXED(VLOOKUP($H52,'mod2'!A:G,4,0),4),")")</f>
        <v>(0.0206)</v>
      </c>
      <c r="D53" s="27" t="str">
        <f>_xlfn.CONCAT("(",FIXED(VLOOKUP($H52,'mod2.fr'!$A:H,4,0),4),")")</f>
        <v>(0.0273)</v>
      </c>
      <c r="E53" s="27" t="str">
        <f>_xlfn.CONCAT("(",FIXED(VLOOKUP($H52,'mod3.fr'!$A:G,4,0),4),")")</f>
        <v>(0.0274)</v>
      </c>
      <c r="F53" s="27" t="str">
        <f>_xlfn.CONCAT("(",FIXED(VLOOKUP($H52,'mod4.fr'!$A:H,4,0),4),")")</f>
        <v>(0.0274)</v>
      </c>
    </row>
    <row r="54" spans="2:10" x14ac:dyDescent="0.25">
      <c r="B54" s="121" t="s">
        <v>104</v>
      </c>
      <c r="C54" s="26"/>
      <c r="D54" s="26"/>
      <c r="E54" s="26" t="str">
        <f>_xlfn.CONCAT(FIXED(VLOOKUP($H54,'mod3.fr'!$A:G,2,0),4)," ",VLOOKUP($H54,'mod3.fr'!$A:G,7,0))</f>
        <v>-0.0751 ***</v>
      </c>
      <c r="F54" s="26" t="str">
        <f>_xlfn.CONCAT(FIXED(VLOOKUP($H54,'mod4.fr'!$A:H,2,0),4)," ",VLOOKUP($H54,'mod4.fr'!$A:H,7,0))</f>
        <v>-0.0747 ***</v>
      </c>
      <c r="H54" s="11" t="s">
        <v>43</v>
      </c>
    </row>
    <row r="55" spans="2:10" x14ac:dyDescent="0.25">
      <c r="B55" s="122"/>
      <c r="C55" s="27"/>
      <c r="D55" s="27"/>
      <c r="E55" s="27" t="str">
        <f>_xlfn.CONCAT("(",FIXED(VLOOKUP($H54,'mod3.fr'!$A:G,4,0),4),")")</f>
        <v>(0.0049)</v>
      </c>
      <c r="F55" s="27" t="str">
        <f>_xlfn.CONCAT("(",FIXED(VLOOKUP($H54,'mod4.fr'!$A:H,4,0),4),")")</f>
        <v>(0.0049)</v>
      </c>
      <c r="J55" t="s">
        <v>145</v>
      </c>
    </row>
    <row r="56" spans="2:10" x14ac:dyDescent="0.25">
      <c r="B56" s="121" t="s">
        <v>105</v>
      </c>
      <c r="C56" s="26"/>
      <c r="D56" s="26"/>
      <c r="E56" s="26" t="str">
        <f>_xlfn.CONCAT(FIXED(VLOOKUP($H56,'mod3.fr'!$A:G,2,0),4)," ",VLOOKUP($H56,'mod3.fr'!$A:G,7,0))</f>
        <v xml:space="preserve">0.0143 </v>
      </c>
      <c r="F56" s="26" t="str">
        <f>_xlfn.CONCAT(FIXED(VLOOKUP($H56,'mod4.fr'!$A:H,2,0),4)," ",VLOOKUP($H56,'mod4.fr'!$A:H,7,0))</f>
        <v xml:space="preserve">0.0141 </v>
      </c>
      <c r="H56" s="11" t="s">
        <v>44</v>
      </c>
    </row>
    <row r="57" spans="2:10" x14ac:dyDescent="0.25">
      <c r="B57" s="122"/>
      <c r="C57" s="27"/>
      <c r="D57" s="27"/>
      <c r="E57" s="27" t="str">
        <f>_xlfn.CONCAT("(",FIXED(VLOOKUP($H56,'mod3.fr'!$A:G,4,0),4),")")</f>
        <v>(0.0157)</v>
      </c>
      <c r="F57" s="27" t="str">
        <f>_xlfn.CONCAT("(",FIXED(VLOOKUP($H56,'mod4.fr'!$A:H,4,0),4),")")</f>
        <v>(0.0158)</v>
      </c>
    </row>
    <row r="58" spans="2:10" x14ac:dyDescent="0.25">
      <c r="B58" s="121" t="s">
        <v>146</v>
      </c>
      <c r="C58" s="26"/>
      <c r="D58" s="26"/>
      <c r="E58" s="26" t="str">
        <f>_xlfn.CONCAT(FIXED(VLOOKUP($H58,'mod3.fr'!$A:G,2,0),4)," ",VLOOKUP($H58,'mod3.fr'!$A:G,7,0))</f>
        <v>-0.4580 ***</v>
      </c>
      <c r="F58" s="26" t="str">
        <f>_xlfn.CONCAT(FIXED(VLOOKUP($H58,'mod4.fr'!$A:H,2,0),4)," ",VLOOKUP($H58,'mod4.fr'!$A:H,7,0))</f>
        <v xml:space="preserve">-0.2952 </v>
      </c>
      <c r="H58" t="s">
        <v>145</v>
      </c>
    </row>
    <row r="59" spans="2:10" x14ac:dyDescent="0.25">
      <c r="B59" s="122"/>
      <c r="C59" s="27"/>
      <c r="D59" s="27"/>
      <c r="E59" s="27" t="str">
        <f>_xlfn.CONCAT("(",FIXED(VLOOKUP($H58,'mod3.fr'!$A:G,4,0),4),")")</f>
        <v>(0.0938)</v>
      </c>
      <c r="F59" s="27" t="str">
        <f>_xlfn.CONCAT("(",FIXED(VLOOKUP($H58,'mod4.fr'!$A:H,4,0),4),")")</f>
        <v>(0.1900)</v>
      </c>
    </row>
    <row r="60" spans="2:10" x14ac:dyDescent="0.25">
      <c r="B60" s="121" t="s">
        <v>132</v>
      </c>
      <c r="C60" s="26"/>
      <c r="D60" s="26"/>
      <c r="E60" s="26" t="str">
        <f>_xlfn.CONCAT(FIXED(VLOOKUP($H60,'mod3.fr'!$A:G,2,0),4)," ",VLOOKUP($H60,'mod3.fr'!$A:G,7,0))</f>
        <v>-0.3883 *</v>
      </c>
      <c r="F60" s="26" t="str">
        <f>_xlfn.CONCAT(FIXED(VLOOKUP($H60,'mod4.fr'!$A:H,2,0),4)," ",VLOOKUP($H60,'mod4.fr'!$A:H,7,0))</f>
        <v xml:space="preserve">-0.2374 </v>
      </c>
      <c r="H60" s="11" t="s">
        <v>45</v>
      </c>
    </row>
    <row r="61" spans="2:10" x14ac:dyDescent="0.25">
      <c r="B61" s="122"/>
      <c r="C61" s="27"/>
      <c r="D61" s="27"/>
      <c r="E61" s="27" t="str">
        <f>_xlfn.CONCAT("(",FIXED(VLOOKUP($H60,'mod3.fr'!$A:G,4,0),4),")")</f>
        <v>(0.1702)</v>
      </c>
      <c r="F61" s="27" t="str">
        <f>_xlfn.CONCAT("(",FIXED(VLOOKUP($H60,'mod4.fr'!$A:H,4,0),4),")")</f>
        <v>(0.2391)</v>
      </c>
    </row>
    <row r="62" spans="2:10" x14ac:dyDescent="0.25">
      <c r="B62" s="121" t="s">
        <v>133</v>
      </c>
      <c r="C62" s="26"/>
      <c r="D62" s="26"/>
      <c r="E62" s="26" t="str">
        <f>_xlfn.CONCAT(FIXED(VLOOKUP($H62,'mod3.fr'!$A:G,2,0),4)," ",VLOOKUP($H62,'mod3.fr'!$A:G,7,0))</f>
        <v>-0.4506 ***</v>
      </c>
      <c r="F62" s="26" t="str">
        <f>_xlfn.CONCAT(FIXED(VLOOKUP($H62,'mod4.fr'!$A:H,2,0),4)," ",VLOOKUP($H62,'mod4.fr'!$A:H,7,0))</f>
        <v xml:space="preserve">-0.2899 </v>
      </c>
      <c r="H62" s="11" t="s">
        <v>129</v>
      </c>
    </row>
    <row r="63" spans="2:10" x14ac:dyDescent="0.25">
      <c r="B63" s="122"/>
      <c r="C63" s="27"/>
      <c r="D63" s="27"/>
      <c r="E63" s="27" t="str">
        <f>_xlfn.CONCAT("(",FIXED(VLOOKUP($H62,'mod3.fr'!$A:G,4,0),4),")")</f>
        <v>(0.0758)</v>
      </c>
      <c r="F63" s="27" t="str">
        <f>_xlfn.CONCAT("(",FIXED(VLOOKUP($H62,'mod4.fr'!$A:H,4,0),4),")")</f>
        <v>(0.1826)</v>
      </c>
    </row>
    <row r="64" spans="2:10" x14ac:dyDescent="0.25">
      <c r="B64" s="121" t="s">
        <v>134</v>
      </c>
      <c r="C64" s="26"/>
      <c r="D64" s="26"/>
      <c r="E64" s="26" t="str">
        <f>_xlfn.CONCAT(FIXED(VLOOKUP($H64,'mod3.fr'!$A:G,2,0),4)," ",VLOOKUP($H64,'mod3.fr'!$A:G,7,0))</f>
        <v>-0.3136 ***</v>
      </c>
      <c r="F64" s="26" t="str">
        <f>_xlfn.CONCAT(FIXED(VLOOKUP($H64,'mod4.fr'!$A:H,2,0),4)," ",VLOOKUP($H64,'mod4.fr'!$A:H,7,0))</f>
        <v xml:space="preserve">-0.1694 </v>
      </c>
      <c r="H64" s="11" t="s">
        <v>130</v>
      </c>
    </row>
    <row r="65" spans="2:8" x14ac:dyDescent="0.25">
      <c r="B65" s="122"/>
      <c r="C65" s="27"/>
      <c r="D65" s="27"/>
      <c r="E65" s="27" t="str">
        <f>_xlfn.CONCAT("(",FIXED(VLOOKUP($H64,'mod3.fr'!$A:G,4,0),4),")")</f>
        <v>(0.0670)</v>
      </c>
      <c r="F65" s="27" t="str">
        <f>_xlfn.CONCAT("(",FIXED(VLOOKUP($H64,'mod4.fr'!$A:H,4,0),4),")")</f>
        <v>(0.1793)</v>
      </c>
    </row>
    <row r="66" spans="2:8" x14ac:dyDescent="0.25">
      <c r="B66" s="121" t="s">
        <v>136</v>
      </c>
      <c r="C66" s="26"/>
      <c r="D66" s="26"/>
      <c r="E66" s="26" t="str">
        <f>_xlfn.CONCAT(FIXED(VLOOKUP($H66,'mod3.fr'!$A:G,2,0),4)," ",VLOOKUP($H66,'mod3.fr'!$A:G,7,0))</f>
        <v>-0.3257 ***</v>
      </c>
      <c r="F66" s="26" t="str">
        <f>_xlfn.CONCAT(FIXED(VLOOKUP($H66,'mod4.fr'!$A:H,2,0),4)," ",VLOOKUP($H66,'mod4.fr'!$A:H,7,0))</f>
        <v xml:space="preserve">-0.1721 </v>
      </c>
      <c r="H66" s="11" t="s">
        <v>46</v>
      </c>
    </row>
    <row r="67" spans="2:8" x14ac:dyDescent="0.25">
      <c r="B67" s="122"/>
      <c r="C67" s="27"/>
      <c r="D67" s="27"/>
      <c r="E67" s="27" t="str">
        <f>_xlfn.CONCAT("(",FIXED(VLOOKUP($H66,'mod3.fr'!$A:G,4,0),4),")")</f>
        <v>(0.0587)</v>
      </c>
      <c r="F67" s="27" t="str">
        <f>_xlfn.CONCAT("(",FIXED(VLOOKUP($H66,'mod4.fr'!$A:H,4,0),4),")")</f>
        <v>(0.1770)</v>
      </c>
    </row>
    <row r="68" spans="2:8" x14ac:dyDescent="0.25">
      <c r="B68" s="121" t="s">
        <v>135</v>
      </c>
      <c r="C68" s="26"/>
      <c r="D68" s="26"/>
      <c r="E68" s="26" t="str">
        <f>_xlfn.CONCAT(FIXED(VLOOKUP($H68,'mod3.fr'!$A:G,2,0),4)," ",VLOOKUP($H68,'mod3.fr'!$A:G,7,0))</f>
        <v>-0.0824 ***</v>
      </c>
      <c r="F68" s="26" t="str">
        <f>_xlfn.CONCAT(FIXED(VLOOKUP($H68,'mod4.fr'!$A:H,2,0),4)," ",VLOOKUP($H68,'mod4.fr'!$A:H,7,0))</f>
        <v xml:space="preserve">0.0814 </v>
      </c>
      <c r="H68" s="11" t="s">
        <v>131</v>
      </c>
    </row>
    <row r="69" spans="2:8" x14ac:dyDescent="0.25">
      <c r="B69" s="122"/>
      <c r="C69" s="27"/>
      <c r="D69" s="27"/>
      <c r="E69" s="27" t="str">
        <f>_xlfn.CONCAT("(",FIXED(VLOOKUP($H68,'mod3.fr'!$A:G,4,0),4),")")</f>
        <v>(0.0210)</v>
      </c>
      <c r="F69" s="27" t="str">
        <f>_xlfn.CONCAT("(",FIXED(VLOOKUP($H68,'mod4.fr'!$A:H,4,0),4),")")</f>
        <v>(0.1672)</v>
      </c>
    </row>
    <row r="70" spans="2:8" x14ac:dyDescent="0.25">
      <c r="B70" s="121" t="s">
        <v>106</v>
      </c>
      <c r="C70" s="26"/>
      <c r="D70" s="26"/>
      <c r="E70" s="26"/>
      <c r="F70" s="26" t="str">
        <f>_xlfn.CONCAT(FIXED(VLOOKUP($H70,'mod4.fr'!$A:H,2,0),4)," ",VLOOKUP($H70,'mod4.fr'!$A:H,7,0))</f>
        <v xml:space="preserve">0.0350 </v>
      </c>
      <c r="H70" s="11" t="s">
        <v>106</v>
      </c>
    </row>
    <row r="71" spans="2:8" x14ac:dyDescent="0.25">
      <c r="B71" s="122"/>
      <c r="C71" s="27"/>
      <c r="D71" s="27"/>
      <c r="E71" s="27"/>
      <c r="F71" s="27" t="str">
        <f>_xlfn.CONCAT("(",FIXED(VLOOKUP($H70,'mod4.fr'!$A:H,4,0),4),")")</f>
        <v>(0.0552)</v>
      </c>
    </row>
    <row r="72" spans="2:8" x14ac:dyDescent="0.25">
      <c r="B72" s="18" t="s">
        <v>107</v>
      </c>
      <c r="C72" s="26" t="s">
        <v>300</v>
      </c>
      <c r="D72" s="20" t="s">
        <v>300</v>
      </c>
      <c r="E72" s="26" t="s">
        <v>300</v>
      </c>
      <c r="F72" s="20" t="s">
        <v>112</v>
      </c>
    </row>
    <row r="73" spans="2:8" x14ac:dyDescent="0.25">
      <c r="B73" s="18" t="s">
        <v>108</v>
      </c>
      <c r="C73" s="26" t="s">
        <v>300</v>
      </c>
      <c r="D73" s="20" t="s">
        <v>300</v>
      </c>
      <c r="E73" s="26" t="s">
        <v>300</v>
      </c>
      <c r="F73" s="20" t="s">
        <v>112</v>
      </c>
    </row>
    <row r="74" spans="2:8" x14ac:dyDescent="0.25">
      <c r="B74" s="18" t="s">
        <v>3</v>
      </c>
      <c r="C74" s="31" t="str">
        <f>FIXED('mod2'!B30,2)</f>
        <v>345,770.30</v>
      </c>
      <c r="D74" s="69" t="str">
        <f>FIXED('mod2.fr'!B35,2)</f>
        <v>344,697.00</v>
      </c>
      <c r="E74" s="31" t="str">
        <f>FIXED('mod3.fr'!B40,2)</f>
        <v>344,379.40</v>
      </c>
      <c r="F74" s="69" t="str">
        <f>FIXED('mod4.fr'!B79,2)</f>
        <v>344,403.80</v>
      </c>
    </row>
    <row r="75" spans="2:8" ht="15.75" thickBot="1" x14ac:dyDescent="0.3">
      <c r="B75" s="50" t="s">
        <v>113</v>
      </c>
      <c r="C75" s="43" t="s">
        <v>170</v>
      </c>
      <c r="D75" s="70">
        <f>-FIXED('mod2.fr'!C32,4)</f>
        <v>-0.40150000000000002</v>
      </c>
      <c r="E75" s="43" t="str">
        <f>FIXED('mod3.fr'!C37,4)</f>
        <v>0.3956</v>
      </c>
      <c r="F75" s="70" t="str">
        <f>FIXED('mod4.fr'!C76,4)</f>
        <v>0.3929</v>
      </c>
    </row>
    <row r="76" spans="2:8" x14ac:dyDescent="0.25">
      <c r="B76" s="127" t="s">
        <v>334</v>
      </c>
      <c r="C76" s="127"/>
      <c r="D76" s="127"/>
      <c r="E76" s="127"/>
      <c r="F76" s="127"/>
    </row>
    <row r="77" spans="2:8" x14ac:dyDescent="0.25">
      <c r="B77" s="128"/>
      <c r="C77" s="128"/>
      <c r="D77" s="128"/>
      <c r="E77" s="128"/>
      <c r="F77" s="128"/>
    </row>
    <row r="78" spans="2:8" x14ac:dyDescent="0.25">
      <c r="B78" s="128"/>
      <c r="C78" s="128"/>
      <c r="D78" s="128"/>
      <c r="E78" s="128"/>
      <c r="F78" s="128"/>
    </row>
  </sheetData>
  <mergeCells count="37">
    <mergeCell ref="B60:B61"/>
    <mergeCell ref="B62:B63"/>
    <mergeCell ref="B70:B71"/>
    <mergeCell ref="B56:B57"/>
    <mergeCell ref="B26:B27"/>
    <mergeCell ref="B28:B29"/>
    <mergeCell ref="B38:B39"/>
    <mergeCell ref="B40:B41"/>
    <mergeCell ref="B42:B43"/>
    <mergeCell ref="B44:B45"/>
    <mergeCell ref="B46:B47"/>
    <mergeCell ref="B50:B51"/>
    <mergeCell ref="B52:B53"/>
    <mergeCell ref="B48:B49"/>
    <mergeCell ref="B54:B55"/>
    <mergeCell ref="B58:B59"/>
    <mergeCell ref="B18:B19"/>
    <mergeCell ref="B16:B17"/>
    <mergeCell ref="B12:B13"/>
    <mergeCell ref="B14:B15"/>
    <mergeCell ref="B20:B21"/>
    <mergeCell ref="B76:F78"/>
    <mergeCell ref="B2:F2"/>
    <mergeCell ref="B1:F1"/>
    <mergeCell ref="B64:B65"/>
    <mergeCell ref="B66:B67"/>
    <mergeCell ref="B68:B69"/>
    <mergeCell ref="B24:B25"/>
    <mergeCell ref="B36:B37"/>
    <mergeCell ref="B6:B7"/>
    <mergeCell ref="B8:B9"/>
    <mergeCell ref="B10:B11"/>
    <mergeCell ref="B22:B23"/>
    <mergeCell ref="B30:B31"/>
    <mergeCell ref="B32:B33"/>
    <mergeCell ref="B34:B35"/>
    <mergeCell ref="B4:B5"/>
  </mergeCells>
  <pageMargins left="0.7" right="0.7" top="0.75" bottom="0.75" header="0.3" footer="0.3"/>
  <pageSetup scale="60"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79"/>
  <sheetViews>
    <sheetView workbookViewId="0">
      <selection activeCell="B3" sqref="B3:N79"/>
    </sheetView>
  </sheetViews>
  <sheetFormatPr defaultRowHeight="15" x14ac:dyDescent="0.25"/>
  <cols>
    <col min="1" max="1" width="3" bestFit="1" customWidth="1"/>
    <col min="2" max="2" width="34.710937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C1" s="129" t="s">
        <v>313</v>
      </c>
      <c r="D1" s="129"/>
      <c r="E1" s="129"/>
      <c r="F1" s="129" t="s">
        <v>314</v>
      </c>
      <c r="G1" s="129"/>
      <c r="H1" s="129"/>
      <c r="I1" s="129" t="s">
        <v>89</v>
      </c>
      <c r="J1" s="129"/>
      <c r="K1" s="129"/>
      <c r="L1" s="129" t="s">
        <v>315</v>
      </c>
      <c r="M1" s="129"/>
      <c r="N1" s="129"/>
    </row>
    <row r="2" spans="1:19" x14ac:dyDescent="0.25">
      <c r="B2" t="s">
        <v>148</v>
      </c>
      <c r="C2" t="s">
        <v>149</v>
      </c>
      <c r="D2" t="s">
        <v>150</v>
      </c>
      <c r="E2" t="s">
        <v>151</v>
      </c>
      <c r="F2" t="s">
        <v>152</v>
      </c>
      <c r="G2" t="s">
        <v>153</v>
      </c>
      <c r="H2" t="s">
        <v>154</v>
      </c>
      <c r="I2" t="s">
        <v>155</v>
      </c>
      <c r="J2" t="s">
        <v>156</v>
      </c>
      <c r="K2" t="s">
        <v>157</v>
      </c>
      <c r="L2" t="s">
        <v>158</v>
      </c>
      <c r="M2" t="s">
        <v>159</v>
      </c>
      <c r="N2" t="s">
        <v>160</v>
      </c>
    </row>
    <row r="3" spans="1:19" x14ac:dyDescent="0.25">
      <c r="A3">
        <v>1</v>
      </c>
      <c r="B3" t="s">
        <v>120</v>
      </c>
      <c r="C3">
        <v>2.04058137494195E-2</v>
      </c>
      <c r="D3">
        <v>7.8038432509097894E-2</v>
      </c>
      <c r="E3">
        <v>0.79371916541731002</v>
      </c>
      <c r="F3">
        <v>-9.1266362875391804E-2</v>
      </c>
      <c r="G3">
        <v>0.104857684583421</v>
      </c>
      <c r="H3">
        <v>0.384091046346204</v>
      </c>
      <c r="I3">
        <v>1.07613463640797E-3</v>
      </c>
      <c r="J3">
        <v>5.8833239640167401E-2</v>
      </c>
      <c r="K3">
        <v>0.985406492305967</v>
      </c>
      <c r="L3">
        <v>-0.15133739164973101</v>
      </c>
      <c r="M3">
        <v>7.4729336597298496E-2</v>
      </c>
      <c r="N3">
        <v>4.28529590733778E-2</v>
      </c>
      <c r="P3" t="str">
        <f>IF(E3&lt;0.001,"***",IF(E3&lt;0.01,"**",IF(E3&lt;0.05,"*",IF(E3&lt;0.1,"^",""))))</f>
        <v/>
      </c>
      <c r="Q3" t="str">
        <f>IF(H3&lt;0.001,"***",IF(H3&lt;0.01,"**",IF(H3&lt;0.05,"*",IF(H3&lt;0.1,"^",""))))</f>
        <v/>
      </c>
      <c r="R3" t="str">
        <f>IF(K3&lt;0.001,"***",IF(K3&lt;0.01,"**",IF(K3&lt;0.05,"*",IF(K3&lt;0.1,"^",""))))</f>
        <v/>
      </c>
      <c r="S3" t="str">
        <f>IF(N3&lt;0.001,"***",IF(N3&lt;0.01,"**",IF(N3&lt;0.05,"*",IF(N3&lt;0.1,"^",""))))</f>
        <v>*</v>
      </c>
    </row>
    <row r="4" spans="1:19" x14ac:dyDescent="0.25">
      <c r="A4">
        <v>2</v>
      </c>
      <c r="B4" t="s">
        <v>10</v>
      </c>
      <c r="C4">
        <v>-0.102194392911756</v>
      </c>
      <c r="D4">
        <v>4.8139363546917197E-2</v>
      </c>
      <c r="E4">
        <v>3.3763385018173803E-2</v>
      </c>
      <c r="F4">
        <v>-4.28165730520969E-2</v>
      </c>
      <c r="G4">
        <v>4.0925358246535697E-2</v>
      </c>
      <c r="H4">
        <v>0.29546347787750099</v>
      </c>
      <c r="I4">
        <v>-1.77787467112159E-2</v>
      </c>
      <c r="J4">
        <v>3.1307831950164899E-2</v>
      </c>
      <c r="K4">
        <v>0.570123934059098</v>
      </c>
      <c r="L4">
        <v>4.7256898944090099E-4</v>
      </c>
      <c r="M4">
        <v>2.89480307384801E-2</v>
      </c>
      <c r="N4">
        <v>0.98697532287075596</v>
      </c>
      <c r="P4" t="str">
        <f t="shared" ref="P4:P67" si="0">IF(E4&lt;0.001,"***",IF(E4&lt;0.01,"**",IF(E4&lt;0.05,"*",IF(E4&lt;0.1,"^",""))))</f>
        <v>*</v>
      </c>
      <c r="Q4" t="str">
        <f t="shared" ref="Q4:Q67" si="1">IF(H4&lt;0.001,"***",IF(H4&lt;0.01,"**",IF(H4&lt;0.05,"*",IF(H4&lt;0.1,"^",""))))</f>
        <v/>
      </c>
      <c r="R4" t="str">
        <f t="shared" ref="R4:R67" si="2">IF(K4&lt;0.001,"***",IF(K4&lt;0.01,"**",IF(K4&lt;0.05,"*",IF(K4&lt;0.1,"^",""))))</f>
        <v/>
      </c>
      <c r="S4" t="str">
        <f t="shared" ref="S4:S67" si="3">IF(N4&lt;0.001,"***",IF(N4&lt;0.01,"**",IF(N4&lt;0.05,"*",IF(N4&lt;0.1,"^",""))))</f>
        <v/>
      </c>
    </row>
    <row r="5" spans="1:19" x14ac:dyDescent="0.25">
      <c r="A5">
        <v>3</v>
      </c>
      <c r="B5" t="s">
        <v>12</v>
      </c>
      <c r="C5">
        <v>-0.13378082178893899</v>
      </c>
      <c r="D5">
        <v>5.1630161836977898E-2</v>
      </c>
      <c r="E5">
        <v>9.5659405973657092E-3</v>
      </c>
      <c r="F5">
        <v>1.58240923398895E-2</v>
      </c>
      <c r="G5">
        <v>5.2632193064776803E-2</v>
      </c>
      <c r="H5">
        <v>0.76367816145302203</v>
      </c>
      <c r="I5">
        <v>-9.6319741796329003E-2</v>
      </c>
      <c r="J5">
        <v>3.3598753292464499E-2</v>
      </c>
      <c r="K5">
        <v>4.1469035388398403E-3</v>
      </c>
      <c r="L5">
        <v>-3.74999898361673E-2</v>
      </c>
      <c r="M5">
        <v>3.5758219896370201E-2</v>
      </c>
      <c r="N5">
        <v>0.294311777114452</v>
      </c>
      <c r="P5" t="str">
        <f>IF(E5&lt;0.001,"***",IF(E5&lt;0.01,"**",IF(E5&lt;0.05,"*",IF(E5&lt;0.1,"^",""))))</f>
        <v>**</v>
      </c>
      <c r="Q5" t="str">
        <f t="shared" si="1"/>
        <v/>
      </c>
      <c r="R5" t="str">
        <f t="shared" si="2"/>
        <v>**</v>
      </c>
      <c r="S5" t="str">
        <f t="shared" si="3"/>
        <v/>
      </c>
    </row>
    <row r="6" spans="1:19" x14ac:dyDescent="0.25">
      <c r="A6">
        <v>4</v>
      </c>
      <c r="B6" t="s">
        <v>24</v>
      </c>
      <c r="C6">
        <v>-4.0548229915796902E-2</v>
      </c>
      <c r="D6">
        <v>5.4924682838905198E-2</v>
      </c>
      <c r="E6">
        <v>0.46036162810910503</v>
      </c>
      <c r="F6">
        <v>2.5230390536875001E-3</v>
      </c>
      <c r="G6">
        <v>5.5490711503734101E-2</v>
      </c>
      <c r="H6">
        <v>0.96373446203732405</v>
      </c>
      <c r="I6">
        <v>-4.1467023145719401E-3</v>
      </c>
      <c r="J6">
        <v>4.1641571514793703E-2</v>
      </c>
      <c r="K6">
        <v>0.92067711245367501</v>
      </c>
      <c r="L6">
        <v>-7.7709754047282798E-3</v>
      </c>
      <c r="M6">
        <v>3.9302532734959303E-2</v>
      </c>
      <c r="N6">
        <v>0.84326257545849403</v>
      </c>
      <c r="P6" t="str">
        <f t="shared" si="0"/>
        <v/>
      </c>
      <c r="Q6" t="str">
        <f t="shared" si="1"/>
        <v/>
      </c>
      <c r="R6" t="str">
        <f t="shared" si="2"/>
        <v/>
      </c>
      <c r="S6" t="str">
        <f t="shared" si="3"/>
        <v/>
      </c>
    </row>
    <row r="7" spans="1:19" x14ac:dyDescent="0.25">
      <c r="A7">
        <v>5</v>
      </c>
      <c r="B7" t="s">
        <v>23</v>
      </c>
      <c r="C7">
        <v>-0.27288604500268299</v>
      </c>
      <c r="D7">
        <v>4.9557536568182299E-2</v>
      </c>
      <c r="E7" s="1">
        <v>3.6614408283064399E-8</v>
      </c>
      <c r="F7">
        <v>-0.15931867751249401</v>
      </c>
      <c r="G7">
        <v>4.5940605579243003E-2</v>
      </c>
      <c r="H7">
        <v>5.2448927677406498E-4</v>
      </c>
      <c r="I7">
        <v>-0.21949657348278101</v>
      </c>
      <c r="J7">
        <v>3.7728757609899799E-2</v>
      </c>
      <c r="K7" s="1">
        <v>5.9644129635216797E-9</v>
      </c>
      <c r="L7">
        <v>-0.14786374322145099</v>
      </c>
      <c r="M7">
        <v>3.6636919410867601E-2</v>
      </c>
      <c r="N7">
        <v>5.4388321475640198E-5</v>
      </c>
      <c r="P7" t="str">
        <f t="shared" si="0"/>
        <v>***</v>
      </c>
      <c r="Q7" t="str">
        <f t="shared" si="1"/>
        <v>***</v>
      </c>
      <c r="R7" t="str">
        <f t="shared" si="2"/>
        <v>***</v>
      </c>
      <c r="S7" t="str">
        <f t="shared" si="3"/>
        <v>***</v>
      </c>
    </row>
    <row r="8" spans="1:19" x14ac:dyDescent="0.25">
      <c r="A8">
        <v>6</v>
      </c>
      <c r="B8" t="s">
        <v>25</v>
      </c>
      <c r="C8">
        <v>1.5578803848065301E-2</v>
      </c>
      <c r="D8">
        <v>3.5769244926913302E-2</v>
      </c>
      <c r="E8">
        <v>0.66317321141131302</v>
      </c>
      <c r="F8">
        <v>5.9928594883526198E-2</v>
      </c>
      <c r="G8">
        <v>4.16705373477297E-2</v>
      </c>
      <c r="H8">
        <v>0.15039073873200501</v>
      </c>
      <c r="I8">
        <v>1.11100388017397E-2</v>
      </c>
      <c r="J8">
        <v>3.5729542195218102E-2</v>
      </c>
      <c r="K8">
        <v>0.75583995926785696</v>
      </c>
      <c r="L8">
        <v>6.1352839254611498E-2</v>
      </c>
      <c r="M8">
        <v>4.1684604395212398E-2</v>
      </c>
      <c r="N8">
        <v>0.141065572214745</v>
      </c>
      <c r="P8" t="str">
        <f t="shared" si="0"/>
        <v/>
      </c>
      <c r="Q8" t="str">
        <f t="shared" si="1"/>
        <v/>
      </c>
      <c r="R8" t="str">
        <f t="shared" si="2"/>
        <v/>
      </c>
      <c r="S8" t="str">
        <f t="shared" si="3"/>
        <v/>
      </c>
    </row>
    <row r="9" spans="1:19" x14ac:dyDescent="0.25">
      <c r="A9">
        <v>7</v>
      </c>
      <c r="B9" t="s">
        <v>26</v>
      </c>
      <c r="C9">
        <v>-8.4086902817621503E-2</v>
      </c>
      <c r="D9">
        <v>5.6073216701829902E-2</v>
      </c>
      <c r="E9">
        <v>0.133720326302499</v>
      </c>
      <c r="F9">
        <v>-3.52067252714321E-2</v>
      </c>
      <c r="G9">
        <v>6.9203728209266804E-2</v>
      </c>
      <c r="H9">
        <v>0.61093427228098296</v>
      </c>
      <c r="I9">
        <v>-9.2603232084631906E-2</v>
      </c>
      <c r="J9">
        <v>5.5936524840953301E-2</v>
      </c>
      <c r="K9">
        <v>9.78219743019101E-2</v>
      </c>
      <c r="L9">
        <v>-3.3521638160896303E-2</v>
      </c>
      <c r="M9">
        <v>6.92685866250808E-2</v>
      </c>
      <c r="N9">
        <v>0.62843051754936796</v>
      </c>
      <c r="P9" t="str">
        <f t="shared" si="0"/>
        <v/>
      </c>
      <c r="Q9" t="str">
        <f t="shared" si="1"/>
        <v/>
      </c>
      <c r="R9" t="str">
        <f t="shared" si="2"/>
        <v>^</v>
      </c>
      <c r="S9" t="str">
        <f t="shared" si="3"/>
        <v/>
      </c>
    </row>
    <row r="10" spans="1:19" x14ac:dyDescent="0.25">
      <c r="A10">
        <v>8</v>
      </c>
      <c r="B10" t="s">
        <v>30</v>
      </c>
      <c r="C10">
        <v>0.193011490893577</v>
      </c>
      <c r="D10">
        <v>4.1950940488265802E-2</v>
      </c>
      <c r="E10">
        <v>4.2069782572040603E-6</v>
      </c>
      <c r="F10">
        <v>0.233283928581487</v>
      </c>
      <c r="G10">
        <v>4.1004754587591598E-2</v>
      </c>
      <c r="H10" s="1">
        <v>1.27641764935404E-8</v>
      </c>
      <c r="I10">
        <v>0.19518394057806099</v>
      </c>
      <c r="J10">
        <v>4.1924649905009902E-2</v>
      </c>
      <c r="K10">
        <v>3.2305575312641102E-6</v>
      </c>
      <c r="L10">
        <v>0.23545426504804501</v>
      </c>
      <c r="M10">
        <v>4.10376345534504E-2</v>
      </c>
      <c r="N10" s="1">
        <v>9.6072716448958301E-9</v>
      </c>
      <c r="P10" t="str">
        <f t="shared" si="0"/>
        <v>***</v>
      </c>
      <c r="Q10" t="str">
        <f t="shared" si="1"/>
        <v>***</v>
      </c>
      <c r="R10" t="str">
        <f t="shared" si="2"/>
        <v>***</v>
      </c>
      <c r="S10" t="str">
        <f t="shared" si="3"/>
        <v>***</v>
      </c>
    </row>
    <row r="11" spans="1:19" x14ac:dyDescent="0.25">
      <c r="A11">
        <v>9</v>
      </c>
      <c r="B11" t="s">
        <v>27</v>
      </c>
      <c r="C11">
        <v>0.17029184813092299</v>
      </c>
      <c r="D11">
        <v>5.87342181970813E-2</v>
      </c>
      <c r="E11">
        <v>3.7392112349628999E-3</v>
      </c>
      <c r="F11">
        <v>0.203986652965186</v>
      </c>
      <c r="G11">
        <v>6.1491494849585299E-2</v>
      </c>
      <c r="H11">
        <v>9.0887111412829601E-4</v>
      </c>
      <c r="I11">
        <v>0.17744450402762399</v>
      </c>
      <c r="J11">
        <v>5.8628734732804402E-2</v>
      </c>
      <c r="K11">
        <v>2.4733808621327799E-3</v>
      </c>
      <c r="L11">
        <v>0.20564533793667999</v>
      </c>
      <c r="M11">
        <v>6.1510468115124201E-2</v>
      </c>
      <c r="N11">
        <v>8.2801007909416601E-4</v>
      </c>
      <c r="P11" t="str">
        <f t="shared" si="0"/>
        <v>**</v>
      </c>
      <c r="Q11" t="str">
        <f t="shared" si="1"/>
        <v>***</v>
      </c>
      <c r="R11" t="str">
        <f t="shared" si="2"/>
        <v>**</v>
      </c>
      <c r="S11" t="str">
        <f t="shared" si="3"/>
        <v>***</v>
      </c>
    </row>
    <row r="12" spans="1:19" x14ac:dyDescent="0.25">
      <c r="A12">
        <v>10</v>
      </c>
      <c r="B12" t="s">
        <v>29</v>
      </c>
      <c r="C12">
        <v>9.6662236259308407E-2</v>
      </c>
      <c r="D12">
        <v>4.01640774412695E-2</v>
      </c>
      <c r="E12">
        <v>1.60980992761082E-2</v>
      </c>
      <c r="F12">
        <v>0.119824448998995</v>
      </c>
      <c r="G12">
        <v>3.6102409927849799E-2</v>
      </c>
      <c r="H12">
        <v>9.03354969074455E-4</v>
      </c>
      <c r="I12">
        <v>9.9345437255502003E-2</v>
      </c>
      <c r="J12">
        <v>4.0102057813205201E-2</v>
      </c>
      <c r="K12">
        <v>1.3237494139414401E-2</v>
      </c>
      <c r="L12">
        <v>0.120786666386515</v>
      </c>
      <c r="M12">
        <v>3.6129900336410697E-2</v>
      </c>
      <c r="N12">
        <v>8.2841456471849405E-4</v>
      </c>
      <c r="P12" t="str">
        <f t="shared" si="0"/>
        <v>*</v>
      </c>
      <c r="Q12" t="str">
        <f t="shared" si="1"/>
        <v>***</v>
      </c>
      <c r="R12" t="str">
        <f t="shared" si="2"/>
        <v>*</v>
      </c>
      <c r="S12" t="str">
        <f t="shared" si="3"/>
        <v>***</v>
      </c>
    </row>
    <row r="13" spans="1:19" x14ac:dyDescent="0.25">
      <c r="A13">
        <v>11</v>
      </c>
      <c r="B13" t="s">
        <v>28</v>
      </c>
      <c r="C13">
        <v>0.110837080293197</v>
      </c>
      <c r="D13">
        <v>8.45689749438365E-2</v>
      </c>
      <c r="E13">
        <v>0.189989015222566</v>
      </c>
      <c r="F13">
        <v>0.22705425287773601</v>
      </c>
      <c r="G13">
        <v>9.2354418478028097E-2</v>
      </c>
      <c r="H13">
        <v>1.3951492676866101E-2</v>
      </c>
      <c r="I13">
        <v>0.121969862240818</v>
      </c>
      <c r="J13">
        <v>8.4405779499460903E-2</v>
      </c>
      <c r="K13">
        <v>0.14844620248677001</v>
      </c>
      <c r="L13">
        <v>0.222571368567827</v>
      </c>
      <c r="M13">
        <v>9.2392736721360599E-2</v>
      </c>
      <c r="N13">
        <v>1.5997595099569599E-2</v>
      </c>
      <c r="P13" t="str">
        <f t="shared" si="0"/>
        <v/>
      </c>
      <c r="Q13" t="str">
        <f t="shared" si="1"/>
        <v>*</v>
      </c>
      <c r="R13" t="str">
        <f t="shared" si="2"/>
        <v/>
      </c>
      <c r="S13" t="str">
        <f t="shared" si="3"/>
        <v>*</v>
      </c>
    </row>
    <row r="14" spans="1:19" x14ac:dyDescent="0.25">
      <c r="A14">
        <v>12</v>
      </c>
      <c r="B14" t="s">
        <v>173</v>
      </c>
      <c r="C14">
        <v>-9.8590886746311897E-3</v>
      </c>
      <c r="D14">
        <v>3.7784742493595098E-2</v>
      </c>
      <c r="E14">
        <v>0.79414820754193605</v>
      </c>
      <c r="F14">
        <v>-5.7007930327260099E-2</v>
      </c>
      <c r="G14">
        <v>3.7248102530552399E-2</v>
      </c>
      <c r="H14">
        <v>0.12589494310723201</v>
      </c>
      <c r="I14">
        <v>-1.18673860251213E-2</v>
      </c>
      <c r="J14">
        <v>3.7767615887889898E-2</v>
      </c>
      <c r="K14">
        <v>0.75335303341797599</v>
      </c>
      <c r="L14">
        <v>-5.8886825943465303E-2</v>
      </c>
      <c r="M14">
        <v>3.7249749457297102E-2</v>
      </c>
      <c r="N14">
        <v>0.113908903788091</v>
      </c>
      <c r="P14" t="str">
        <f t="shared" si="0"/>
        <v/>
      </c>
      <c r="Q14" t="str">
        <f t="shared" si="1"/>
        <v/>
      </c>
      <c r="R14" t="str">
        <f t="shared" si="2"/>
        <v/>
      </c>
      <c r="S14" t="str">
        <f t="shared" si="3"/>
        <v/>
      </c>
    </row>
    <row r="15" spans="1:19" x14ac:dyDescent="0.25">
      <c r="A15">
        <v>13</v>
      </c>
      <c r="B15" t="s">
        <v>31</v>
      </c>
      <c r="C15">
        <v>-6.2757947582756907E-2</v>
      </c>
      <c r="D15">
        <v>5.4312161043182598E-3</v>
      </c>
      <c r="E15" s="1">
        <v>0</v>
      </c>
      <c r="F15">
        <v>-6.7973011613603099E-2</v>
      </c>
      <c r="G15">
        <v>5.5662018389180399E-3</v>
      </c>
      <c r="H15" s="1">
        <v>0</v>
      </c>
      <c r="I15">
        <v>-6.2337498199424399E-2</v>
      </c>
      <c r="J15">
        <v>5.4233833964319302E-3</v>
      </c>
      <c r="K15" s="1">
        <v>0</v>
      </c>
      <c r="L15">
        <v>-6.7710351392532203E-2</v>
      </c>
      <c r="M15">
        <v>5.5629033025248404E-3</v>
      </c>
      <c r="N15" s="1">
        <v>0</v>
      </c>
      <c r="P15" t="str">
        <f t="shared" si="0"/>
        <v>***</v>
      </c>
      <c r="Q15" t="str">
        <f t="shared" si="1"/>
        <v>***</v>
      </c>
      <c r="R15" t="str">
        <f t="shared" si="2"/>
        <v>***</v>
      </c>
      <c r="S15" t="str">
        <f t="shared" si="3"/>
        <v>***</v>
      </c>
    </row>
    <row r="16" spans="1:19" x14ac:dyDescent="0.25">
      <c r="A16">
        <v>14</v>
      </c>
      <c r="B16" t="s">
        <v>32</v>
      </c>
      <c r="C16">
        <v>2.32386262643496E-2</v>
      </c>
      <c r="D16">
        <v>1.7066098912387199E-2</v>
      </c>
      <c r="E16">
        <v>0.17329777281355899</v>
      </c>
      <c r="F16">
        <v>3.1093244818105499E-2</v>
      </c>
      <c r="G16">
        <v>2.1670860303984001E-2</v>
      </c>
      <c r="H16">
        <v>0.151345486204954</v>
      </c>
      <c r="I16">
        <v>2.2282114032413002E-2</v>
      </c>
      <c r="J16">
        <v>1.70588497300206E-2</v>
      </c>
      <c r="K16">
        <v>0.19148765163227099</v>
      </c>
      <c r="L16">
        <v>3.1040071926223899E-2</v>
      </c>
      <c r="M16">
        <v>2.1685059471377399E-2</v>
      </c>
      <c r="N16">
        <v>0.15231458077764201</v>
      </c>
      <c r="P16" t="str">
        <f t="shared" si="0"/>
        <v/>
      </c>
      <c r="Q16" t="str">
        <f t="shared" si="1"/>
        <v/>
      </c>
      <c r="R16" t="str">
        <f t="shared" si="2"/>
        <v/>
      </c>
      <c r="S16" t="str">
        <f t="shared" si="3"/>
        <v/>
      </c>
    </row>
    <row r="17" spans="1:19" x14ac:dyDescent="0.25">
      <c r="A17">
        <v>15</v>
      </c>
      <c r="B17" t="s">
        <v>33</v>
      </c>
      <c r="C17">
        <v>2.7619020382665699E-2</v>
      </c>
      <c r="D17">
        <v>5.4017785652082997E-3</v>
      </c>
      <c r="E17" s="1">
        <v>3.1716730664044198E-7</v>
      </c>
      <c r="F17">
        <v>1.2775947762105999E-2</v>
      </c>
      <c r="G17">
        <v>4.43276748190606E-3</v>
      </c>
      <c r="H17">
        <v>3.9495837849275999E-3</v>
      </c>
      <c r="I17">
        <v>2.7594893195994299E-2</v>
      </c>
      <c r="J17">
        <v>5.4037865684203002E-3</v>
      </c>
      <c r="K17" s="1">
        <v>3.2803380634049999E-7</v>
      </c>
      <c r="L17">
        <v>1.2678786767083399E-2</v>
      </c>
      <c r="M17">
        <v>4.4350175971835503E-3</v>
      </c>
      <c r="N17">
        <v>4.2525935465126397E-3</v>
      </c>
      <c r="P17" t="str">
        <f t="shared" si="0"/>
        <v>***</v>
      </c>
      <c r="Q17" t="str">
        <f t="shared" si="1"/>
        <v>**</v>
      </c>
      <c r="R17" t="str">
        <f t="shared" si="2"/>
        <v>***</v>
      </c>
      <c r="S17" t="str">
        <f t="shared" si="3"/>
        <v>**</v>
      </c>
    </row>
    <row r="18" spans="1:19" x14ac:dyDescent="0.25">
      <c r="A18">
        <v>16</v>
      </c>
      <c r="B18" t="s">
        <v>118</v>
      </c>
      <c r="C18">
        <v>-2.7142974676979399E-3</v>
      </c>
      <c r="D18">
        <v>7.9581232542684198E-3</v>
      </c>
      <c r="E18">
        <v>0.73304895826813399</v>
      </c>
      <c r="F18">
        <v>-1.47796324020625E-2</v>
      </c>
      <c r="G18">
        <v>8.0679898172768202E-3</v>
      </c>
      <c r="H18">
        <v>6.6968502684638595E-2</v>
      </c>
      <c r="I18">
        <v>-2.54741853660642E-3</v>
      </c>
      <c r="J18">
        <v>7.9550119593003801E-3</v>
      </c>
      <c r="K18">
        <v>0.74879540680699097</v>
      </c>
      <c r="L18">
        <v>-1.4760401651318899E-2</v>
      </c>
      <c r="M18">
        <v>8.0649359158701597E-3</v>
      </c>
      <c r="N18">
        <v>6.7220854466639599E-2</v>
      </c>
      <c r="P18" t="str">
        <f t="shared" si="0"/>
        <v/>
      </c>
      <c r="Q18" t="str">
        <f t="shared" si="1"/>
        <v>^</v>
      </c>
      <c r="R18" t="str">
        <f t="shared" si="2"/>
        <v/>
      </c>
      <c r="S18" t="str">
        <f t="shared" si="3"/>
        <v>^</v>
      </c>
    </row>
    <row r="19" spans="1:19" x14ac:dyDescent="0.25">
      <c r="A19">
        <v>17</v>
      </c>
      <c r="B19" t="s">
        <v>34</v>
      </c>
      <c r="C19">
        <v>4.9569610294525196E-3</v>
      </c>
      <c r="D19">
        <v>6.62093662753257E-4</v>
      </c>
      <c r="E19" s="1">
        <v>7.0610184366159994E-14</v>
      </c>
      <c r="F19">
        <v>3.75401929831801E-3</v>
      </c>
      <c r="G19">
        <v>6.0041957371384199E-4</v>
      </c>
      <c r="H19" s="1">
        <v>4.04382527463554E-10</v>
      </c>
      <c r="I19">
        <v>4.9761326282362402E-3</v>
      </c>
      <c r="J19">
        <v>6.6197869527494897E-4</v>
      </c>
      <c r="K19" s="1">
        <v>5.6066262743570399E-14</v>
      </c>
      <c r="L19">
        <v>3.75313623426158E-3</v>
      </c>
      <c r="M19">
        <v>6.0133418384326095E-4</v>
      </c>
      <c r="N19" s="1">
        <v>4.3381431780176198E-10</v>
      </c>
      <c r="P19" t="str">
        <f t="shared" si="0"/>
        <v>***</v>
      </c>
      <c r="Q19" t="str">
        <f t="shared" si="1"/>
        <v>***</v>
      </c>
      <c r="R19" t="str">
        <f t="shared" si="2"/>
        <v>***</v>
      </c>
      <c r="S19" t="str">
        <f t="shared" si="3"/>
        <v>***</v>
      </c>
    </row>
    <row r="20" spans="1:19" x14ac:dyDescent="0.25">
      <c r="A20">
        <v>18</v>
      </c>
      <c r="B20" t="s">
        <v>35</v>
      </c>
      <c r="C20">
        <v>-5.8083180785316996E-4</v>
      </c>
      <c r="D20">
        <v>2.3210986341325201E-4</v>
      </c>
      <c r="E20">
        <v>1.23354339347032E-2</v>
      </c>
      <c r="F20">
        <v>-2.38085273290734E-4</v>
      </c>
      <c r="G20">
        <v>1.99072896830937E-4</v>
      </c>
      <c r="H20">
        <v>0.231708147088248</v>
      </c>
      <c r="I20">
        <v>-5.7305160020194195E-4</v>
      </c>
      <c r="J20">
        <v>2.31796984974291E-4</v>
      </c>
      <c r="K20">
        <v>1.3427935340216E-2</v>
      </c>
      <c r="L20">
        <v>-2.29986053544745E-4</v>
      </c>
      <c r="M20">
        <v>1.99237569846722E-4</v>
      </c>
      <c r="N20">
        <v>0.24836459401421701</v>
      </c>
      <c r="P20" t="str">
        <f t="shared" si="0"/>
        <v>*</v>
      </c>
      <c r="Q20" t="str">
        <f t="shared" si="1"/>
        <v/>
      </c>
      <c r="R20" t="str">
        <f t="shared" si="2"/>
        <v>*</v>
      </c>
      <c r="S20" t="str">
        <f t="shared" si="3"/>
        <v/>
      </c>
    </row>
    <row r="21" spans="1:19" x14ac:dyDescent="0.25">
      <c r="A21">
        <v>19</v>
      </c>
      <c r="B21" t="s">
        <v>36</v>
      </c>
      <c r="C21">
        <v>3.6109182949425103E-4</v>
      </c>
      <c r="D21">
        <v>1.1880849985074699E-4</v>
      </c>
      <c r="E21">
        <v>2.3714743626652699E-3</v>
      </c>
      <c r="F21">
        <v>4.16446181585959E-4</v>
      </c>
      <c r="G21">
        <v>1.1374671808200401E-4</v>
      </c>
      <c r="H21">
        <v>2.5106514741635199E-4</v>
      </c>
      <c r="I21">
        <v>3.52047955249868E-4</v>
      </c>
      <c r="J21">
        <v>1.18596391560674E-4</v>
      </c>
      <c r="K21">
        <v>2.9930171361700602E-3</v>
      </c>
      <c r="L21">
        <v>4.1374760716718801E-4</v>
      </c>
      <c r="M21">
        <v>1.1380889375636801E-4</v>
      </c>
      <c r="N21">
        <v>2.7748574654518098E-4</v>
      </c>
      <c r="P21" t="str">
        <f t="shared" si="0"/>
        <v>**</v>
      </c>
      <c r="Q21" t="str">
        <f t="shared" si="1"/>
        <v>***</v>
      </c>
      <c r="R21" t="str">
        <f t="shared" si="2"/>
        <v>**</v>
      </c>
      <c r="S21" t="str">
        <f t="shared" si="3"/>
        <v>***</v>
      </c>
    </row>
    <row r="22" spans="1:19" x14ac:dyDescent="0.25">
      <c r="A22">
        <v>20</v>
      </c>
      <c r="B22" t="s">
        <v>37</v>
      </c>
      <c r="C22">
        <v>-3.1313895749392499E-3</v>
      </c>
      <c r="D22">
        <v>2.6662055526508001E-2</v>
      </c>
      <c r="E22">
        <v>0.90650551007524904</v>
      </c>
      <c r="F22">
        <v>-1.8990276488072E-2</v>
      </c>
      <c r="G22">
        <v>2.7192311730559499E-2</v>
      </c>
      <c r="H22">
        <v>0.48494625251122198</v>
      </c>
      <c r="I22">
        <v>-4.4703658568485596E-3</v>
      </c>
      <c r="J22">
        <v>2.6646447833533399E-2</v>
      </c>
      <c r="K22">
        <v>0.86676743371516196</v>
      </c>
      <c r="L22">
        <v>-1.95143180361734E-2</v>
      </c>
      <c r="M22">
        <v>2.7193159600085198E-2</v>
      </c>
      <c r="N22">
        <v>0.47299246514245002</v>
      </c>
      <c r="P22" t="str">
        <f t="shared" si="0"/>
        <v/>
      </c>
      <c r="Q22" t="str">
        <f t="shared" si="1"/>
        <v/>
      </c>
      <c r="R22" t="str">
        <f t="shared" si="2"/>
        <v/>
      </c>
      <c r="S22" t="str">
        <f t="shared" si="3"/>
        <v/>
      </c>
    </row>
    <row r="23" spans="1:19" x14ac:dyDescent="0.25">
      <c r="A23">
        <v>21</v>
      </c>
      <c r="B23" t="s">
        <v>38</v>
      </c>
      <c r="C23">
        <v>1.24370490695009E-2</v>
      </c>
      <c r="D23">
        <v>3.84958129285108E-2</v>
      </c>
      <c r="E23">
        <v>0.74663816151505202</v>
      </c>
      <c r="F23">
        <v>-7.2732202149407996E-2</v>
      </c>
      <c r="G23">
        <v>4.11407413713233E-2</v>
      </c>
      <c r="H23">
        <v>7.7079713983400494E-2</v>
      </c>
      <c r="I23">
        <v>1.2693174519732399E-2</v>
      </c>
      <c r="J23">
        <v>3.8439744331107001E-2</v>
      </c>
      <c r="K23">
        <v>0.74124155581385098</v>
      </c>
      <c r="L23">
        <v>-7.6757799463589099E-2</v>
      </c>
      <c r="M23">
        <v>4.1086545761831697E-2</v>
      </c>
      <c r="N23">
        <v>6.1734488171229798E-2</v>
      </c>
      <c r="P23" t="str">
        <f t="shared" si="0"/>
        <v/>
      </c>
      <c r="Q23" t="str">
        <f t="shared" si="1"/>
        <v>^</v>
      </c>
      <c r="R23" t="str">
        <f t="shared" si="2"/>
        <v/>
      </c>
      <c r="S23" t="str">
        <f t="shared" si="3"/>
        <v>^</v>
      </c>
    </row>
    <row r="24" spans="1:19" x14ac:dyDescent="0.25">
      <c r="A24">
        <v>22</v>
      </c>
      <c r="B24" t="s">
        <v>40</v>
      </c>
      <c r="C24">
        <v>-0.19142799883217301</v>
      </c>
      <c r="D24">
        <v>4.8705735326841901E-2</v>
      </c>
      <c r="E24">
        <v>8.4841045621231195E-5</v>
      </c>
      <c r="F24">
        <v>-0.26301783214810298</v>
      </c>
      <c r="G24">
        <v>4.5469998333618401E-2</v>
      </c>
      <c r="H24" s="1">
        <v>7.2760423242001998E-9</v>
      </c>
      <c r="I24">
        <v>-0.191736965825794</v>
      </c>
      <c r="J24">
        <v>4.8675990699927299E-2</v>
      </c>
      <c r="K24">
        <v>8.1806250505689294E-5</v>
      </c>
      <c r="L24">
        <v>-0.26360514352336401</v>
      </c>
      <c r="M24">
        <v>4.55320393422049E-2</v>
      </c>
      <c r="N24" s="1">
        <v>7.0620242986763101E-9</v>
      </c>
      <c r="P24" t="str">
        <f t="shared" si="0"/>
        <v>***</v>
      </c>
      <c r="Q24" t="str">
        <f t="shared" si="1"/>
        <v>***</v>
      </c>
      <c r="R24" t="str">
        <f t="shared" si="2"/>
        <v>***</v>
      </c>
      <c r="S24" t="str">
        <f t="shared" si="3"/>
        <v>***</v>
      </c>
    </row>
    <row r="25" spans="1:19" x14ac:dyDescent="0.25">
      <c r="A25">
        <v>23</v>
      </c>
      <c r="B25" t="s">
        <v>41</v>
      </c>
      <c r="C25">
        <v>-3.09809657705741E-2</v>
      </c>
      <c r="D25">
        <v>3.9648159991773797E-2</v>
      </c>
      <c r="E25">
        <v>0.43456884969681397</v>
      </c>
      <c r="F25">
        <v>-0.15408837874987799</v>
      </c>
      <c r="G25">
        <v>3.8147245847473303E-2</v>
      </c>
      <c r="H25" s="1">
        <v>5.36097094324672E-5</v>
      </c>
      <c r="I25">
        <v>-3.07132606153744E-2</v>
      </c>
      <c r="J25">
        <v>3.9642348460078997E-2</v>
      </c>
      <c r="K25">
        <v>0.43848216445758198</v>
      </c>
      <c r="L25">
        <v>-0.15623911550831901</v>
      </c>
      <c r="M25">
        <v>3.82118307458287E-2</v>
      </c>
      <c r="N25" s="1">
        <v>4.3367986564790697E-5</v>
      </c>
      <c r="P25" t="str">
        <f t="shared" si="0"/>
        <v/>
      </c>
      <c r="Q25" t="str">
        <f t="shared" si="1"/>
        <v>***</v>
      </c>
      <c r="R25" t="str">
        <f t="shared" si="2"/>
        <v/>
      </c>
      <c r="S25" t="str">
        <f t="shared" si="3"/>
        <v>***</v>
      </c>
    </row>
    <row r="26" spans="1:19" x14ac:dyDescent="0.25">
      <c r="A26">
        <v>24</v>
      </c>
      <c r="B26" t="s">
        <v>39</v>
      </c>
      <c r="C26">
        <v>-1.14222197133975E-2</v>
      </c>
      <c r="D26">
        <v>4.49401707512673E-2</v>
      </c>
      <c r="E26">
        <v>0.79936806797348203</v>
      </c>
      <c r="F26">
        <v>-0.151543370028038</v>
      </c>
      <c r="G26">
        <v>4.1616196832771797E-2</v>
      </c>
      <c r="H26" s="1">
        <v>2.7110500997762398E-4</v>
      </c>
      <c r="I26">
        <v>-1.0627006141488799E-2</v>
      </c>
      <c r="J26">
        <v>4.4946024503889397E-2</v>
      </c>
      <c r="K26">
        <v>0.81309181095280902</v>
      </c>
      <c r="L26">
        <v>-0.153439759248687</v>
      </c>
      <c r="M26">
        <v>4.1668947495829202E-2</v>
      </c>
      <c r="N26" s="1">
        <v>2.3109143995436699E-4</v>
      </c>
      <c r="P26" t="str">
        <f t="shared" si="0"/>
        <v/>
      </c>
      <c r="Q26" t="str">
        <f t="shared" si="1"/>
        <v>***</v>
      </c>
      <c r="R26" t="str">
        <f t="shared" si="2"/>
        <v/>
      </c>
      <c r="S26" t="str">
        <f t="shared" si="3"/>
        <v>***</v>
      </c>
    </row>
    <row r="27" spans="1:19" x14ac:dyDescent="0.25">
      <c r="A27">
        <v>25</v>
      </c>
      <c r="B27" t="s">
        <v>43</v>
      </c>
      <c r="C27">
        <v>-7.2900743555921799E-2</v>
      </c>
      <c r="D27">
        <v>7.1537739817641296E-3</v>
      </c>
      <c r="E27" s="1">
        <v>0</v>
      </c>
      <c r="F27">
        <v>-7.7634196830916394E-2</v>
      </c>
      <c r="G27">
        <v>6.8881563333031996E-3</v>
      </c>
      <c r="H27">
        <v>0</v>
      </c>
      <c r="I27">
        <v>-7.2689911013289504E-2</v>
      </c>
      <c r="J27">
        <v>7.1515075348938199E-3</v>
      </c>
      <c r="K27" s="1">
        <v>0</v>
      </c>
      <c r="L27">
        <v>-7.8281411575053597E-2</v>
      </c>
      <c r="M27">
        <v>6.8867977463956103E-3</v>
      </c>
      <c r="N27">
        <v>0</v>
      </c>
      <c r="P27" t="str">
        <f t="shared" si="0"/>
        <v>***</v>
      </c>
      <c r="Q27" t="str">
        <f t="shared" si="1"/>
        <v>***</v>
      </c>
      <c r="R27" t="str">
        <f t="shared" si="2"/>
        <v>***</v>
      </c>
      <c r="S27" t="str">
        <f t="shared" si="3"/>
        <v>***</v>
      </c>
    </row>
    <row r="28" spans="1:19" x14ac:dyDescent="0.25">
      <c r="A28">
        <v>26</v>
      </c>
      <c r="B28" t="s">
        <v>44</v>
      </c>
      <c r="C28">
        <v>2.3674605258370899E-2</v>
      </c>
      <c r="D28">
        <v>2.2710430254527202E-2</v>
      </c>
      <c r="E28">
        <v>0.29720070309463098</v>
      </c>
      <c r="F28">
        <v>4.4214760599716896E-3</v>
      </c>
      <c r="G28">
        <v>2.2159318613639699E-2</v>
      </c>
      <c r="H28">
        <v>0.84184721783768901</v>
      </c>
      <c r="I28">
        <v>2.35212459036977E-2</v>
      </c>
      <c r="J28">
        <v>2.2711868569966799E-2</v>
      </c>
      <c r="K28">
        <v>0.30037163722941501</v>
      </c>
      <c r="L28">
        <v>5.2048826894653798E-3</v>
      </c>
      <c r="M28">
        <v>2.2165427165972199E-2</v>
      </c>
      <c r="N28">
        <v>0.81434854613079299</v>
      </c>
      <c r="P28" t="str">
        <f t="shared" si="0"/>
        <v/>
      </c>
      <c r="Q28" t="str">
        <f t="shared" si="1"/>
        <v/>
      </c>
      <c r="R28" t="str">
        <f t="shared" si="2"/>
        <v/>
      </c>
      <c r="S28" t="str">
        <f t="shared" si="3"/>
        <v/>
      </c>
    </row>
    <row r="29" spans="1:19" x14ac:dyDescent="0.25">
      <c r="A29">
        <v>27</v>
      </c>
      <c r="B29" t="s">
        <v>131</v>
      </c>
      <c r="C29">
        <v>-0.334869094288548</v>
      </c>
      <c r="D29">
        <v>0.322106915218622</v>
      </c>
      <c r="E29">
        <v>0.29851604393550801</v>
      </c>
      <c r="F29">
        <v>0.282047270560978</v>
      </c>
      <c r="G29">
        <v>0.195755115154684</v>
      </c>
      <c r="H29">
        <v>0.149636428678973</v>
      </c>
      <c r="I29">
        <v>-0.329713566566532</v>
      </c>
      <c r="J29">
        <v>0.32168449362350099</v>
      </c>
      <c r="K29">
        <v>0.30538231419522199</v>
      </c>
      <c r="L29">
        <v>0.27711658497265901</v>
      </c>
      <c r="M29">
        <v>0.19569355153814499</v>
      </c>
      <c r="N29">
        <v>0.15675378769600601</v>
      </c>
      <c r="P29" t="str">
        <f t="shared" si="0"/>
        <v/>
      </c>
      <c r="Q29" t="str">
        <f t="shared" si="1"/>
        <v/>
      </c>
      <c r="R29" t="str">
        <f t="shared" si="2"/>
        <v/>
      </c>
      <c r="S29" t="str">
        <f t="shared" si="3"/>
        <v/>
      </c>
    </row>
    <row r="30" spans="1:19" x14ac:dyDescent="0.25">
      <c r="A30">
        <v>28</v>
      </c>
      <c r="B30" t="s">
        <v>145</v>
      </c>
      <c r="C30">
        <v>-0.64363355002420797</v>
      </c>
      <c r="D30">
        <v>0.34308080529768498</v>
      </c>
      <c r="E30">
        <v>6.0649693039497597E-2</v>
      </c>
      <c r="F30">
        <v>-0.12354908498772001</v>
      </c>
      <c r="G30">
        <v>0.23804962927363199</v>
      </c>
      <c r="H30">
        <v>0.603756852760583</v>
      </c>
      <c r="I30">
        <v>-0.64210663000763502</v>
      </c>
      <c r="J30">
        <v>0.34261274672067898</v>
      </c>
      <c r="K30">
        <v>6.0910175410739398E-2</v>
      </c>
      <c r="L30">
        <v>-0.13473518072065499</v>
      </c>
      <c r="M30">
        <v>0.23807360731490501</v>
      </c>
      <c r="N30">
        <v>0.57143513008747504</v>
      </c>
      <c r="P30" t="str">
        <f t="shared" si="0"/>
        <v>^</v>
      </c>
      <c r="Q30" t="str">
        <f t="shared" si="1"/>
        <v/>
      </c>
      <c r="R30" t="str">
        <f t="shared" si="2"/>
        <v>^</v>
      </c>
      <c r="S30" t="str">
        <f t="shared" si="3"/>
        <v/>
      </c>
    </row>
    <row r="31" spans="1:19" x14ac:dyDescent="0.25">
      <c r="A31">
        <v>29</v>
      </c>
      <c r="B31" t="s">
        <v>46</v>
      </c>
      <c r="C31">
        <v>-0.58308377333806105</v>
      </c>
      <c r="D31">
        <v>0.33329508757982901</v>
      </c>
      <c r="E31">
        <v>8.0212910842108895E-2</v>
      </c>
      <c r="F31">
        <v>1.66006097510643E-2</v>
      </c>
      <c r="G31">
        <v>0.21127866788454999</v>
      </c>
      <c r="H31">
        <v>0.937372975631378</v>
      </c>
      <c r="I31">
        <v>-0.575007246543773</v>
      </c>
      <c r="J31">
        <v>0.33286053606452398</v>
      </c>
      <c r="K31">
        <v>8.4082934671258006E-2</v>
      </c>
      <c r="L31">
        <v>1.2461018227855201E-2</v>
      </c>
      <c r="M31">
        <v>0.21122560485113001</v>
      </c>
      <c r="N31">
        <v>0.95295698176240196</v>
      </c>
      <c r="P31" t="str">
        <f t="shared" si="0"/>
        <v>^</v>
      </c>
      <c r="Q31" t="str">
        <f t="shared" si="1"/>
        <v/>
      </c>
      <c r="R31" t="str">
        <f t="shared" si="2"/>
        <v>^</v>
      </c>
      <c r="S31" t="str">
        <f t="shared" si="3"/>
        <v/>
      </c>
    </row>
    <row r="32" spans="1:19" x14ac:dyDescent="0.25">
      <c r="A32">
        <v>30</v>
      </c>
      <c r="B32" t="s">
        <v>129</v>
      </c>
      <c r="C32">
        <v>-0.76844527236381899</v>
      </c>
      <c r="D32">
        <v>0.34275875943516398</v>
      </c>
      <c r="E32">
        <v>2.4965118514526499E-2</v>
      </c>
      <c r="F32">
        <v>-5.4756851934024603E-2</v>
      </c>
      <c r="G32">
        <v>0.21736475448824599</v>
      </c>
      <c r="H32">
        <v>0.801108863863781</v>
      </c>
      <c r="I32">
        <v>-0.76507342612498697</v>
      </c>
      <c r="J32">
        <v>0.34239489838519199</v>
      </c>
      <c r="K32">
        <v>2.5451723292503801E-2</v>
      </c>
      <c r="L32">
        <v>-5.5535897842809101E-2</v>
      </c>
      <c r="M32">
        <v>0.217366530216792</v>
      </c>
      <c r="N32">
        <v>0.798341386854174</v>
      </c>
      <c r="P32" t="str">
        <f t="shared" si="0"/>
        <v>*</v>
      </c>
      <c r="Q32" t="str">
        <f t="shared" si="1"/>
        <v/>
      </c>
      <c r="R32" t="str">
        <f t="shared" si="2"/>
        <v>*</v>
      </c>
      <c r="S32" t="str">
        <f t="shared" si="3"/>
        <v/>
      </c>
    </row>
    <row r="33" spans="1:19" x14ac:dyDescent="0.25">
      <c r="A33">
        <v>31</v>
      </c>
      <c r="B33" t="s">
        <v>130</v>
      </c>
      <c r="C33">
        <v>-0.42226690029668101</v>
      </c>
      <c r="D33">
        <v>0.34001206452341598</v>
      </c>
      <c r="E33">
        <v>0.21426703826200999</v>
      </c>
      <c r="F33">
        <v>-5.90495631005186E-2</v>
      </c>
      <c r="G33">
        <v>0.21170463277992299</v>
      </c>
      <c r="H33">
        <v>0.78030293194683298</v>
      </c>
      <c r="I33">
        <v>-0.41853971624485198</v>
      </c>
      <c r="J33">
        <v>0.339651596081601</v>
      </c>
      <c r="K33">
        <v>0.21785127251824701</v>
      </c>
      <c r="L33">
        <v>-6.7283033568352094E-2</v>
      </c>
      <c r="M33">
        <v>0.211673647140001</v>
      </c>
      <c r="N33">
        <v>0.75058952972994697</v>
      </c>
      <c r="P33" t="str">
        <f t="shared" si="0"/>
        <v/>
      </c>
      <c r="Q33" t="str">
        <f t="shared" si="1"/>
        <v/>
      </c>
      <c r="R33" t="str">
        <f t="shared" si="2"/>
        <v/>
      </c>
      <c r="S33" t="str">
        <f t="shared" si="3"/>
        <v/>
      </c>
    </row>
    <row r="34" spans="1:19" x14ac:dyDescent="0.25">
      <c r="A34">
        <v>32</v>
      </c>
      <c r="B34" t="s">
        <v>45</v>
      </c>
      <c r="C34">
        <v>-0.32140158703684701</v>
      </c>
      <c r="D34">
        <v>0.42032462175138202</v>
      </c>
      <c r="E34">
        <v>0.44447946985985298</v>
      </c>
      <c r="F34">
        <v>-0.21908731796243899</v>
      </c>
      <c r="G34">
        <v>0.29483846399806202</v>
      </c>
      <c r="H34">
        <v>0.45743580970386599</v>
      </c>
      <c r="I34">
        <v>-0.32398527872725402</v>
      </c>
      <c r="J34">
        <v>0.42004424481442199</v>
      </c>
      <c r="K34">
        <v>0.44052186300746299</v>
      </c>
      <c r="L34">
        <v>-0.207864305563709</v>
      </c>
      <c r="M34">
        <v>0.29476981705439198</v>
      </c>
      <c r="N34">
        <v>0.48070133758358302</v>
      </c>
      <c r="P34" t="str">
        <f t="shared" si="0"/>
        <v/>
      </c>
      <c r="Q34" t="str">
        <f t="shared" si="1"/>
        <v/>
      </c>
      <c r="R34" t="str">
        <f t="shared" si="2"/>
        <v/>
      </c>
      <c r="S34" t="str">
        <f t="shared" si="3"/>
        <v/>
      </c>
    </row>
    <row r="35" spans="1:19" x14ac:dyDescent="0.25">
      <c r="A35">
        <v>33</v>
      </c>
      <c r="B35" t="s">
        <v>106</v>
      </c>
      <c r="C35">
        <v>1.4090013642653301E-2</v>
      </c>
      <c r="D35">
        <v>9.1270187920771795E-2</v>
      </c>
      <c r="E35">
        <v>0.877312523511112</v>
      </c>
      <c r="F35">
        <v>5.2024306623418302E-2</v>
      </c>
      <c r="G35">
        <v>7.00221678295362E-2</v>
      </c>
      <c r="H35">
        <v>0.457500391804878</v>
      </c>
      <c r="I35">
        <v>1.13763575659219E-2</v>
      </c>
      <c r="J35">
        <v>9.11896986583665E-2</v>
      </c>
      <c r="K35">
        <v>0.90071762915866105</v>
      </c>
      <c r="L35">
        <v>5.05717836656112E-2</v>
      </c>
      <c r="M35">
        <v>7.0032187787310698E-2</v>
      </c>
      <c r="N35">
        <v>0.47021947198596997</v>
      </c>
      <c r="P35" t="str">
        <f t="shared" si="0"/>
        <v/>
      </c>
      <c r="Q35" t="str">
        <f t="shared" si="1"/>
        <v/>
      </c>
      <c r="R35" t="str">
        <f t="shared" si="2"/>
        <v/>
      </c>
      <c r="S35" t="str">
        <f t="shared" si="3"/>
        <v/>
      </c>
    </row>
    <row r="36" spans="1:19" x14ac:dyDescent="0.25">
      <c r="A36">
        <v>34</v>
      </c>
      <c r="B36" t="s">
        <v>47</v>
      </c>
      <c r="C36" s="1">
        <v>-1.9702368890556401E-2</v>
      </c>
      <c r="D36">
        <v>0.213980551866469</v>
      </c>
      <c r="E36">
        <v>0.92663804430896601</v>
      </c>
      <c r="F36">
        <v>7.5836733218881805E-2</v>
      </c>
      <c r="G36">
        <v>0.22738545057364401</v>
      </c>
      <c r="H36">
        <v>0.73874465694311597</v>
      </c>
      <c r="I36">
        <v>-2.3952978129940201E-2</v>
      </c>
      <c r="J36">
        <v>0.21403146827509201</v>
      </c>
      <c r="K36">
        <v>0.910892113149398</v>
      </c>
      <c r="L36">
        <v>5.2491943928108499E-2</v>
      </c>
      <c r="M36">
        <v>0.227326755857192</v>
      </c>
      <c r="N36">
        <v>0.81738498584472197</v>
      </c>
      <c r="P36" t="str">
        <f t="shared" si="0"/>
        <v/>
      </c>
      <c r="Q36" t="str">
        <f t="shared" si="1"/>
        <v/>
      </c>
      <c r="R36" t="str">
        <f t="shared" si="2"/>
        <v/>
      </c>
      <c r="S36" t="str">
        <f t="shared" si="3"/>
        <v/>
      </c>
    </row>
    <row r="37" spans="1:19" x14ac:dyDescent="0.25">
      <c r="A37">
        <v>35</v>
      </c>
      <c r="B37" t="s">
        <v>61</v>
      </c>
      <c r="C37">
        <v>8.8455360579262801E-2</v>
      </c>
      <c r="D37">
        <v>0.18559378785261399</v>
      </c>
      <c r="E37">
        <v>0.63364175943351397</v>
      </c>
      <c r="F37">
        <v>0.234168256291655</v>
      </c>
      <c r="G37">
        <v>0.20709932663102901</v>
      </c>
      <c r="H37">
        <v>0.25817925142582998</v>
      </c>
      <c r="I37">
        <v>9.2886458947008005E-2</v>
      </c>
      <c r="J37">
        <v>0.18562620157694501</v>
      </c>
      <c r="K37">
        <v>0.61679683750865</v>
      </c>
      <c r="L37">
        <v>0.22394456424827899</v>
      </c>
      <c r="M37">
        <v>0.207143278486524</v>
      </c>
      <c r="N37">
        <v>0.27964841231930598</v>
      </c>
      <c r="P37" t="str">
        <f t="shared" si="0"/>
        <v/>
      </c>
      <c r="Q37" t="str">
        <f t="shared" si="1"/>
        <v/>
      </c>
      <c r="R37" t="str">
        <f t="shared" si="2"/>
        <v/>
      </c>
      <c r="S37" t="str">
        <f t="shared" si="3"/>
        <v/>
      </c>
    </row>
    <row r="38" spans="1:19" x14ac:dyDescent="0.25">
      <c r="A38">
        <v>36</v>
      </c>
      <c r="B38" t="s">
        <v>62</v>
      </c>
      <c r="C38">
        <v>5.3379472578770203E-2</v>
      </c>
      <c r="D38">
        <v>0.18117881578033801</v>
      </c>
      <c r="E38">
        <v>0.76828177914315399</v>
      </c>
      <c r="F38">
        <v>9.4514624693046598E-2</v>
      </c>
      <c r="G38">
        <v>0.20217493650479201</v>
      </c>
      <c r="H38">
        <v>0.64014982747780702</v>
      </c>
      <c r="I38">
        <v>5.7726995560718697E-2</v>
      </c>
      <c r="J38">
        <v>0.18123366189483101</v>
      </c>
      <c r="K38">
        <v>0.75008864485778404</v>
      </c>
      <c r="L38">
        <v>8.1281464476691101E-2</v>
      </c>
      <c r="M38">
        <v>0.20221252216124599</v>
      </c>
      <c r="N38">
        <v>0.68771303114780102</v>
      </c>
      <c r="P38" t="str">
        <f t="shared" si="0"/>
        <v/>
      </c>
      <c r="Q38" t="str">
        <f t="shared" si="1"/>
        <v/>
      </c>
      <c r="R38" t="str">
        <f t="shared" si="2"/>
        <v/>
      </c>
      <c r="S38" t="str">
        <f t="shared" si="3"/>
        <v/>
      </c>
    </row>
    <row r="39" spans="1:19" x14ac:dyDescent="0.25">
      <c r="A39">
        <v>37</v>
      </c>
      <c r="B39" t="s">
        <v>58</v>
      </c>
      <c r="C39">
        <v>0.166857414842148</v>
      </c>
      <c r="D39">
        <v>0.190809564596745</v>
      </c>
      <c r="E39">
        <v>0.38186185192500199</v>
      </c>
      <c r="F39">
        <v>0.11482759857318101</v>
      </c>
      <c r="G39">
        <v>0.21293468916080499</v>
      </c>
      <c r="H39">
        <v>0.58970604556699102</v>
      </c>
      <c r="I39">
        <v>0.16801982405926399</v>
      </c>
      <c r="J39">
        <v>0.19081838494977599</v>
      </c>
      <c r="K39">
        <v>0.37857648438552199</v>
      </c>
      <c r="L39">
        <v>9.9328002029720405E-2</v>
      </c>
      <c r="M39">
        <v>0.212931909930589</v>
      </c>
      <c r="N39">
        <v>0.64087355755546704</v>
      </c>
      <c r="P39" t="str">
        <f t="shared" si="0"/>
        <v/>
      </c>
      <c r="Q39" t="str">
        <f t="shared" si="1"/>
        <v/>
      </c>
      <c r="R39" t="str">
        <f t="shared" si="2"/>
        <v/>
      </c>
      <c r="S39" t="str">
        <f t="shared" si="3"/>
        <v/>
      </c>
    </row>
    <row r="40" spans="1:19" x14ac:dyDescent="0.25">
      <c r="A40">
        <v>38</v>
      </c>
      <c r="B40" t="s">
        <v>54</v>
      </c>
      <c r="C40">
        <v>0.20317364952962599</v>
      </c>
      <c r="D40">
        <v>0.20703054354037201</v>
      </c>
      <c r="E40">
        <v>0.32641011220303101</v>
      </c>
      <c r="F40">
        <v>2.9494369115307301E-2</v>
      </c>
      <c r="G40">
        <v>0.26107337681151799</v>
      </c>
      <c r="H40">
        <v>0.91005157683066995</v>
      </c>
      <c r="I40">
        <v>0.205913016561909</v>
      </c>
      <c r="J40">
        <v>0.20698071533891299</v>
      </c>
      <c r="K40">
        <v>0.31981333224673297</v>
      </c>
      <c r="L40">
        <v>1.24106017451569E-2</v>
      </c>
      <c r="M40">
        <v>0.26127318099387098</v>
      </c>
      <c r="N40">
        <v>0.96211434706204801</v>
      </c>
      <c r="P40" t="str">
        <f t="shared" si="0"/>
        <v/>
      </c>
      <c r="Q40" t="str">
        <f t="shared" si="1"/>
        <v/>
      </c>
      <c r="R40" t="str">
        <f t="shared" si="2"/>
        <v/>
      </c>
      <c r="S40" t="str">
        <f t="shared" si="3"/>
        <v/>
      </c>
    </row>
    <row r="41" spans="1:19" x14ac:dyDescent="0.25">
      <c r="A41">
        <v>39</v>
      </c>
      <c r="B41" t="s">
        <v>64</v>
      </c>
      <c r="C41">
        <v>0.69171711386343404</v>
      </c>
      <c r="D41">
        <v>0.32619201633507</v>
      </c>
      <c r="E41">
        <v>3.3956943740295703E-2</v>
      </c>
      <c r="F41">
        <v>0.12691603292352499</v>
      </c>
      <c r="G41">
        <v>0.21963682394950501</v>
      </c>
      <c r="H41">
        <v>0.56336879421275798</v>
      </c>
      <c r="I41">
        <v>0.69388767642161298</v>
      </c>
      <c r="J41">
        <v>0.32593147300734499</v>
      </c>
      <c r="K41">
        <v>3.3259446639034199E-2</v>
      </c>
      <c r="L41">
        <v>0.10906054138462699</v>
      </c>
      <c r="M41">
        <v>0.21962470319081701</v>
      </c>
      <c r="N41">
        <v>0.61948748763329997</v>
      </c>
      <c r="P41" t="str">
        <f t="shared" si="0"/>
        <v>*</v>
      </c>
      <c r="Q41" t="str">
        <f t="shared" si="1"/>
        <v/>
      </c>
      <c r="R41" t="str">
        <f t="shared" si="2"/>
        <v>*</v>
      </c>
      <c r="S41" t="str">
        <f t="shared" si="3"/>
        <v/>
      </c>
    </row>
    <row r="42" spans="1:19" x14ac:dyDescent="0.25">
      <c r="A42">
        <v>40</v>
      </c>
      <c r="B42" t="s">
        <v>56</v>
      </c>
      <c r="C42">
        <v>0.27915076347690398</v>
      </c>
      <c r="D42">
        <v>0.20182326889178301</v>
      </c>
      <c r="E42">
        <v>0.166620534207649</v>
      </c>
      <c r="F42">
        <v>-0.18434162577327101</v>
      </c>
      <c r="G42">
        <v>0.286881449555831</v>
      </c>
      <c r="H42">
        <v>0.52050267321960497</v>
      </c>
      <c r="I42">
        <v>0.28293962526399002</v>
      </c>
      <c r="J42">
        <v>0.20182631272444801</v>
      </c>
      <c r="K42">
        <v>0.16094612051104901</v>
      </c>
      <c r="L42">
        <v>-0.20918408852554199</v>
      </c>
      <c r="M42">
        <v>0.28678280918561599</v>
      </c>
      <c r="N42">
        <v>0.465746979793766</v>
      </c>
      <c r="P42" t="str">
        <f t="shared" si="0"/>
        <v/>
      </c>
      <c r="Q42" t="str">
        <f t="shared" si="1"/>
        <v/>
      </c>
      <c r="R42" t="str">
        <f t="shared" si="2"/>
        <v/>
      </c>
      <c r="S42" t="str">
        <f t="shared" si="3"/>
        <v/>
      </c>
    </row>
    <row r="43" spans="1:19" x14ac:dyDescent="0.25">
      <c r="A43">
        <v>41</v>
      </c>
      <c r="B43" t="s">
        <v>60</v>
      </c>
      <c r="C43">
        <v>8.7394799383197594E-2</v>
      </c>
      <c r="D43">
        <v>0.19524086009639899</v>
      </c>
      <c r="E43">
        <v>0.654423453084227</v>
      </c>
      <c r="F43">
        <v>8.8912180391080106E-2</v>
      </c>
      <c r="G43">
        <v>0.23552939169120399</v>
      </c>
      <c r="H43">
        <v>0.70580258481247904</v>
      </c>
      <c r="I43">
        <v>8.8693761723008802E-2</v>
      </c>
      <c r="J43">
        <v>0.195213325404621</v>
      </c>
      <c r="K43">
        <v>0.64958214152106297</v>
      </c>
      <c r="L43">
        <v>7.7363127734874498E-2</v>
      </c>
      <c r="M43">
        <v>0.23559895807887399</v>
      </c>
      <c r="N43">
        <v>0.74263353435472301</v>
      </c>
      <c r="P43" t="str">
        <f t="shared" si="0"/>
        <v/>
      </c>
      <c r="Q43" t="str">
        <f t="shared" si="1"/>
        <v/>
      </c>
      <c r="R43" t="str">
        <f t="shared" si="2"/>
        <v/>
      </c>
      <c r="S43" t="str">
        <f t="shared" si="3"/>
        <v/>
      </c>
    </row>
    <row r="44" spans="1:19" x14ac:dyDescent="0.25">
      <c r="A44">
        <v>42</v>
      </c>
      <c r="B44" t="s">
        <v>52</v>
      </c>
      <c r="C44">
        <v>5.3410608913345398E-2</v>
      </c>
      <c r="D44">
        <v>0.23566021656331099</v>
      </c>
      <c r="E44">
        <v>0.82070178054865806</v>
      </c>
      <c r="F44">
        <v>-7.5423747082889797E-3</v>
      </c>
      <c r="G44">
        <v>0.30193799432341301</v>
      </c>
      <c r="H44">
        <v>0.98007101245068295</v>
      </c>
      <c r="I44">
        <v>5.2877332056010702E-2</v>
      </c>
      <c r="J44">
        <v>0.23562235471308801</v>
      </c>
      <c r="K44">
        <v>0.82243393335084103</v>
      </c>
      <c r="L44">
        <v>-2.4199564142197202E-2</v>
      </c>
      <c r="M44">
        <v>0.30202984449668202</v>
      </c>
      <c r="N44">
        <v>0.93613935933240899</v>
      </c>
      <c r="P44" t="str">
        <f t="shared" si="0"/>
        <v/>
      </c>
      <c r="Q44" t="str">
        <f t="shared" si="1"/>
        <v/>
      </c>
      <c r="R44" t="str">
        <f t="shared" si="2"/>
        <v/>
      </c>
      <c r="S44" t="str">
        <f t="shared" si="3"/>
        <v/>
      </c>
    </row>
    <row r="45" spans="1:19" x14ac:dyDescent="0.25">
      <c r="A45">
        <v>43</v>
      </c>
      <c r="B45" t="s">
        <v>67</v>
      </c>
      <c r="C45">
        <v>0.19609251435069799</v>
      </c>
      <c r="D45">
        <v>0.20311634997331601</v>
      </c>
      <c r="E45">
        <v>0.33433466606436502</v>
      </c>
      <c r="F45">
        <v>0.17849234537727701</v>
      </c>
      <c r="G45">
        <v>0.203845807565808</v>
      </c>
      <c r="H45">
        <v>0.38123430309673401</v>
      </c>
      <c r="I45">
        <v>0.20093422931513799</v>
      </c>
      <c r="J45">
        <v>0.20314620401053299</v>
      </c>
      <c r="K45">
        <v>0.32260863322261502</v>
      </c>
      <c r="L45">
        <v>0.16719150059926399</v>
      </c>
      <c r="M45">
        <v>0.20387547802940101</v>
      </c>
      <c r="N45">
        <v>0.412178056063294</v>
      </c>
      <c r="P45" t="str">
        <f t="shared" si="0"/>
        <v/>
      </c>
      <c r="Q45" t="str">
        <f t="shared" si="1"/>
        <v/>
      </c>
      <c r="R45" t="str">
        <f t="shared" si="2"/>
        <v/>
      </c>
      <c r="S45" t="str">
        <f t="shared" si="3"/>
        <v/>
      </c>
    </row>
    <row r="46" spans="1:19" x14ac:dyDescent="0.25">
      <c r="A46">
        <v>44</v>
      </c>
      <c r="B46" t="s">
        <v>57</v>
      </c>
      <c r="C46">
        <v>3.2145028469344597E-2</v>
      </c>
      <c r="D46">
        <v>0.25498396639639898</v>
      </c>
      <c r="E46">
        <v>0.89967899854957001</v>
      </c>
      <c r="F46">
        <v>9.3872372773945501E-2</v>
      </c>
      <c r="G46">
        <v>0.23371385574068301</v>
      </c>
      <c r="H46">
        <v>0.68793783933772701</v>
      </c>
      <c r="I46">
        <v>5.3564413718007901E-2</v>
      </c>
      <c r="J46">
        <v>0.25473176364691402</v>
      </c>
      <c r="K46">
        <v>0.833450925717797</v>
      </c>
      <c r="L46">
        <v>8.0854866945301404E-2</v>
      </c>
      <c r="M46">
        <v>0.23363267707382199</v>
      </c>
      <c r="N46">
        <v>0.72928494140467504</v>
      </c>
      <c r="P46" t="str">
        <f t="shared" si="0"/>
        <v/>
      </c>
      <c r="Q46" t="str">
        <f t="shared" si="1"/>
        <v/>
      </c>
      <c r="R46" t="str">
        <f t="shared" si="2"/>
        <v/>
      </c>
      <c r="S46" t="str">
        <f t="shared" si="3"/>
        <v/>
      </c>
    </row>
    <row r="47" spans="1:19" x14ac:dyDescent="0.25">
      <c r="A47">
        <v>45</v>
      </c>
      <c r="B47" t="s">
        <v>59</v>
      </c>
      <c r="C47">
        <v>6.3183215688991198E-2</v>
      </c>
      <c r="D47">
        <v>0.20149145718620901</v>
      </c>
      <c r="E47">
        <v>0.753841844003168</v>
      </c>
      <c r="F47">
        <v>0.110369841521544</v>
      </c>
      <c r="G47">
        <v>0.210361366585683</v>
      </c>
      <c r="H47">
        <v>0.59981412519821498</v>
      </c>
      <c r="I47">
        <v>5.9088810533951597E-2</v>
      </c>
      <c r="J47">
        <v>0.20150461685318799</v>
      </c>
      <c r="K47">
        <v>0.76934024140644197</v>
      </c>
      <c r="L47">
        <v>9.5585452162387494E-2</v>
      </c>
      <c r="M47">
        <v>0.21036531128191799</v>
      </c>
      <c r="N47">
        <v>0.64955650101657503</v>
      </c>
      <c r="P47" t="str">
        <f t="shared" si="0"/>
        <v/>
      </c>
      <c r="Q47" t="str">
        <f t="shared" si="1"/>
        <v/>
      </c>
      <c r="R47" t="str">
        <f t="shared" si="2"/>
        <v/>
      </c>
      <c r="S47" t="str">
        <f t="shared" si="3"/>
        <v/>
      </c>
    </row>
    <row r="48" spans="1:19" x14ac:dyDescent="0.25">
      <c r="A48">
        <v>46</v>
      </c>
      <c r="B48" t="s">
        <v>53</v>
      </c>
      <c r="C48">
        <v>3.6035108752556798E-2</v>
      </c>
      <c r="D48">
        <v>0.29217084553457401</v>
      </c>
      <c r="E48">
        <v>0.90184123688959705</v>
      </c>
      <c r="F48">
        <v>4.4399492419911903E-2</v>
      </c>
      <c r="G48">
        <v>0.35830218523153001</v>
      </c>
      <c r="H48">
        <v>0.90138152181799602</v>
      </c>
      <c r="I48">
        <v>3.9803818498685598E-2</v>
      </c>
      <c r="J48">
        <v>0.29213730561420698</v>
      </c>
      <c r="K48">
        <v>0.89162335008848403</v>
      </c>
      <c r="L48">
        <v>2.39752198886681E-2</v>
      </c>
      <c r="M48">
        <v>0.35854311526337701</v>
      </c>
      <c r="N48">
        <v>0.94668643557712895</v>
      </c>
      <c r="P48" t="str">
        <f t="shared" si="0"/>
        <v/>
      </c>
      <c r="Q48" t="str">
        <f t="shared" si="1"/>
        <v/>
      </c>
      <c r="R48" t="str">
        <f t="shared" si="2"/>
        <v/>
      </c>
      <c r="S48" t="str">
        <f t="shared" si="3"/>
        <v/>
      </c>
    </row>
    <row r="49" spans="1:19" x14ac:dyDescent="0.25">
      <c r="A49">
        <v>47</v>
      </c>
      <c r="B49" t="s">
        <v>51</v>
      </c>
      <c r="C49">
        <v>-0.43443659577753801</v>
      </c>
      <c r="D49">
        <v>0.35742374035548302</v>
      </c>
      <c r="E49">
        <v>0.22418820427614</v>
      </c>
      <c r="F49">
        <v>0.12908539459496801</v>
      </c>
      <c r="G49">
        <v>0.37965737363572999</v>
      </c>
      <c r="H49">
        <v>0.73385278383925101</v>
      </c>
      <c r="I49">
        <v>-0.44109347906770602</v>
      </c>
      <c r="J49">
        <v>0.35746701533526998</v>
      </c>
      <c r="K49">
        <v>0.217224605926718</v>
      </c>
      <c r="L49">
        <v>9.6183329217237504E-2</v>
      </c>
      <c r="M49">
        <v>0.38018871918125602</v>
      </c>
      <c r="N49">
        <v>0.80027719045090195</v>
      </c>
      <c r="P49" t="str">
        <f t="shared" si="0"/>
        <v/>
      </c>
      <c r="Q49" t="str">
        <f t="shared" si="1"/>
        <v/>
      </c>
      <c r="R49" t="str">
        <f t="shared" si="2"/>
        <v/>
      </c>
      <c r="S49" t="str">
        <f t="shared" si="3"/>
        <v/>
      </c>
    </row>
    <row r="50" spans="1:19" x14ac:dyDescent="0.25">
      <c r="A50">
        <v>48</v>
      </c>
      <c r="B50" t="s">
        <v>66</v>
      </c>
      <c r="C50">
        <v>-4.3646776936705101E-2</v>
      </c>
      <c r="D50">
        <v>0.20467227584306699</v>
      </c>
      <c r="E50">
        <v>0.83113039263664401</v>
      </c>
      <c r="F50">
        <v>0.22811317145367799</v>
      </c>
      <c r="G50">
        <v>0.21063761494000699</v>
      </c>
      <c r="H50">
        <v>0.278823944284873</v>
      </c>
      <c r="I50">
        <v>-3.8303118215240198E-2</v>
      </c>
      <c r="J50">
        <v>0.20473670491776799</v>
      </c>
      <c r="K50">
        <v>0.85159417345877997</v>
      </c>
      <c r="L50">
        <v>0.21408799671314699</v>
      </c>
      <c r="M50">
        <v>0.21065486702945499</v>
      </c>
      <c r="N50">
        <v>0.30948777944853101</v>
      </c>
      <c r="P50" t="str">
        <f t="shared" si="0"/>
        <v/>
      </c>
      <c r="Q50" t="str">
        <f t="shared" si="1"/>
        <v/>
      </c>
      <c r="R50" t="str">
        <f t="shared" si="2"/>
        <v/>
      </c>
      <c r="S50" t="str">
        <f t="shared" si="3"/>
        <v/>
      </c>
    </row>
    <row r="51" spans="1:19" x14ac:dyDescent="0.25">
      <c r="A51">
        <v>49</v>
      </c>
      <c r="B51" t="s">
        <v>48</v>
      </c>
      <c r="C51">
        <v>0.34415910612203898</v>
      </c>
      <c r="D51">
        <v>0.24058211622881401</v>
      </c>
      <c r="E51">
        <v>0.15256594964916101</v>
      </c>
      <c r="F51">
        <v>-2.0115974037952102E-2</v>
      </c>
      <c r="G51">
        <v>0.27430072680908801</v>
      </c>
      <c r="H51">
        <v>0.94153916288205597</v>
      </c>
      <c r="I51">
        <v>0.348562409023081</v>
      </c>
      <c r="J51">
        <v>0.240552262958454</v>
      </c>
      <c r="K51">
        <v>0.147335051759518</v>
      </c>
      <c r="L51">
        <v>-3.68779236211891E-2</v>
      </c>
      <c r="M51">
        <v>0.27422501927259901</v>
      </c>
      <c r="N51">
        <v>0.89302261270156602</v>
      </c>
      <c r="P51" t="str">
        <f t="shared" si="0"/>
        <v/>
      </c>
      <c r="Q51" t="str">
        <f t="shared" si="1"/>
        <v/>
      </c>
      <c r="R51" t="str">
        <f t="shared" si="2"/>
        <v/>
      </c>
      <c r="S51" t="str">
        <f t="shared" si="3"/>
        <v/>
      </c>
    </row>
    <row r="52" spans="1:19" x14ac:dyDescent="0.25">
      <c r="A52">
        <v>50</v>
      </c>
      <c r="B52" t="s">
        <v>55</v>
      </c>
      <c r="C52">
        <v>-0.107880281876697</v>
      </c>
      <c r="D52">
        <v>0.23563632049368399</v>
      </c>
      <c r="E52">
        <v>0.64707791882822396</v>
      </c>
      <c r="F52">
        <v>5.5115412309937203E-2</v>
      </c>
      <c r="G52">
        <v>0.248123079107848</v>
      </c>
      <c r="H52">
        <v>0.82421320927862096</v>
      </c>
      <c r="I52">
        <v>-0.101875512544847</v>
      </c>
      <c r="J52">
        <v>0.23556088302995401</v>
      </c>
      <c r="K52">
        <v>0.66539214756216203</v>
      </c>
      <c r="L52">
        <v>3.3382619611568701E-2</v>
      </c>
      <c r="M52">
        <v>0.24810324157629099</v>
      </c>
      <c r="N52">
        <v>0.89296662943529104</v>
      </c>
      <c r="P52" t="str">
        <f t="shared" si="0"/>
        <v/>
      </c>
      <c r="Q52" t="str">
        <f t="shared" si="1"/>
        <v/>
      </c>
      <c r="R52" t="str">
        <f t="shared" si="2"/>
        <v/>
      </c>
      <c r="S52" t="str">
        <f t="shared" si="3"/>
        <v/>
      </c>
    </row>
    <row r="53" spans="1:19" x14ac:dyDescent="0.25">
      <c r="A53">
        <v>51</v>
      </c>
      <c r="B53" t="s">
        <v>50</v>
      </c>
      <c r="C53">
        <v>-0.31196817444401198</v>
      </c>
      <c r="D53">
        <v>0.494594197951435</v>
      </c>
      <c r="E53">
        <v>0.528200187364817</v>
      </c>
      <c r="F53">
        <v>-0.21558038973572199</v>
      </c>
      <c r="G53">
        <v>0.244983020831501</v>
      </c>
      <c r="H53">
        <v>0.37886963324895301</v>
      </c>
      <c r="I53">
        <v>-0.29502604363849</v>
      </c>
      <c r="J53">
        <v>0.494624196272683</v>
      </c>
      <c r="K53">
        <v>0.55086459846817704</v>
      </c>
      <c r="L53">
        <v>-0.229985429561059</v>
      </c>
      <c r="M53">
        <v>0.245107206134654</v>
      </c>
      <c r="N53">
        <v>0.34808745512859102</v>
      </c>
      <c r="P53" t="str">
        <f t="shared" si="0"/>
        <v/>
      </c>
      <c r="Q53" t="str">
        <f t="shared" si="1"/>
        <v/>
      </c>
      <c r="R53" t="str">
        <f t="shared" si="2"/>
        <v/>
      </c>
      <c r="S53" t="str">
        <f t="shared" si="3"/>
        <v/>
      </c>
    </row>
    <row r="54" spans="1:19" x14ac:dyDescent="0.25">
      <c r="A54">
        <v>52</v>
      </c>
      <c r="B54" t="s">
        <v>65</v>
      </c>
      <c r="C54">
        <v>0.21741602314333899</v>
      </c>
      <c r="D54">
        <v>0.33607633706835399</v>
      </c>
      <c r="E54">
        <v>0.51768079532640099</v>
      </c>
      <c r="F54">
        <v>0.14619474601163601</v>
      </c>
      <c r="G54">
        <v>0.21509511908777601</v>
      </c>
      <c r="H54">
        <v>0.49671035458207202</v>
      </c>
      <c r="I54">
        <v>0.217275866239245</v>
      </c>
      <c r="J54">
        <v>0.33613867724733798</v>
      </c>
      <c r="K54">
        <v>0.51802838161091702</v>
      </c>
      <c r="L54">
        <v>0.13422246353762199</v>
      </c>
      <c r="M54">
        <v>0.21514490718521101</v>
      </c>
      <c r="N54">
        <v>0.53271293226410399</v>
      </c>
      <c r="P54" t="str">
        <f t="shared" si="0"/>
        <v/>
      </c>
      <c r="Q54" t="str">
        <f t="shared" si="1"/>
        <v/>
      </c>
      <c r="R54" t="str">
        <f t="shared" si="2"/>
        <v/>
      </c>
      <c r="S54" t="str">
        <f t="shared" si="3"/>
        <v/>
      </c>
    </row>
    <row r="55" spans="1:19" x14ac:dyDescent="0.25">
      <c r="A55">
        <v>53</v>
      </c>
      <c r="B55" t="s">
        <v>49</v>
      </c>
      <c r="C55">
        <v>-0.35092298070442501</v>
      </c>
      <c r="D55">
        <v>0.292506263408295</v>
      </c>
      <c r="E55">
        <v>0.230251600874572</v>
      </c>
      <c r="F55">
        <v>0.28169980052867399</v>
      </c>
      <c r="G55">
        <v>0.25394734661115498</v>
      </c>
      <c r="H55">
        <v>0.26730756275977502</v>
      </c>
      <c r="I55">
        <v>-0.34206398647826303</v>
      </c>
      <c r="J55">
        <v>0.29255946897006802</v>
      </c>
      <c r="K55">
        <v>0.24231830379345701</v>
      </c>
      <c r="L55">
        <v>0.26624238763552699</v>
      </c>
      <c r="M55">
        <v>0.25399995723705199</v>
      </c>
      <c r="N55">
        <v>0.294547137103986</v>
      </c>
      <c r="P55" t="str">
        <f t="shared" si="0"/>
        <v/>
      </c>
      <c r="Q55" t="str">
        <f t="shared" si="1"/>
        <v/>
      </c>
      <c r="R55" t="str">
        <f t="shared" si="2"/>
        <v/>
      </c>
      <c r="S55" t="str">
        <f t="shared" si="3"/>
        <v/>
      </c>
    </row>
    <row r="56" spans="1:19" x14ac:dyDescent="0.25">
      <c r="A56">
        <v>54</v>
      </c>
      <c r="B56" t="s">
        <v>63</v>
      </c>
      <c r="C56">
        <v>0.41957824169015401</v>
      </c>
      <c r="D56">
        <v>0.39305481802850101</v>
      </c>
      <c r="E56">
        <v>0.28575504314808797</v>
      </c>
      <c r="F56">
        <v>5.6291292920807201E-2</v>
      </c>
      <c r="G56">
        <v>0.32902112026147401</v>
      </c>
      <c r="H56">
        <v>0.86415522259238098</v>
      </c>
      <c r="I56">
        <v>0.41586253054046401</v>
      </c>
      <c r="J56">
        <v>0.39310987374307998</v>
      </c>
      <c r="K56">
        <v>0.29011078380124</v>
      </c>
      <c r="L56">
        <v>6.1428347214856398E-2</v>
      </c>
      <c r="M56">
        <v>0.328459495651031</v>
      </c>
      <c r="N56">
        <v>0.85164530434806596</v>
      </c>
      <c r="P56" t="str">
        <f t="shared" si="0"/>
        <v/>
      </c>
      <c r="Q56" t="str">
        <f t="shared" si="1"/>
        <v/>
      </c>
      <c r="R56" t="str">
        <f t="shared" si="2"/>
        <v/>
      </c>
      <c r="S56" t="str">
        <f t="shared" si="3"/>
        <v/>
      </c>
    </row>
    <row r="57" spans="1:19" x14ac:dyDescent="0.25">
      <c r="A57">
        <v>55</v>
      </c>
      <c r="B57" t="s">
        <v>75</v>
      </c>
      <c r="C57">
        <v>0.17118378768999501</v>
      </c>
      <c r="D57">
        <v>0.357388798697994</v>
      </c>
      <c r="E57">
        <v>0.63194947108173405</v>
      </c>
      <c r="F57">
        <v>-0.66494925092555701</v>
      </c>
      <c r="G57">
        <v>0.27213636487453302</v>
      </c>
      <c r="H57">
        <v>1.45479333765904E-2</v>
      </c>
      <c r="I57">
        <v>0.16090440801398201</v>
      </c>
      <c r="J57">
        <v>0.35707962030763402</v>
      </c>
      <c r="K57">
        <v>0.65226912319949004</v>
      </c>
      <c r="L57">
        <v>-0.64042541980962497</v>
      </c>
      <c r="M57">
        <v>0.27217582525559297</v>
      </c>
      <c r="N57">
        <v>1.8623424780128899E-2</v>
      </c>
      <c r="P57" t="str">
        <f t="shared" si="0"/>
        <v/>
      </c>
      <c r="Q57" t="str">
        <f t="shared" si="1"/>
        <v>*</v>
      </c>
      <c r="R57" t="str">
        <f t="shared" si="2"/>
        <v/>
      </c>
      <c r="S57" t="str">
        <f t="shared" si="3"/>
        <v>*</v>
      </c>
    </row>
    <row r="58" spans="1:19" x14ac:dyDescent="0.25">
      <c r="A58">
        <v>56</v>
      </c>
      <c r="B58" t="s">
        <v>74</v>
      </c>
      <c r="C58">
        <v>-0.15310411096350901</v>
      </c>
      <c r="D58">
        <v>0.33668759851028701</v>
      </c>
      <c r="E58">
        <v>0.649298880874288</v>
      </c>
      <c r="F58">
        <v>-0.49094435586245799</v>
      </c>
      <c r="G58">
        <v>0.25572459601797698</v>
      </c>
      <c r="H58">
        <v>5.4881053798752702E-2</v>
      </c>
      <c r="I58">
        <v>-0.163199784683835</v>
      </c>
      <c r="J58">
        <v>0.33640046547122099</v>
      </c>
      <c r="K58">
        <v>0.62758028071716498</v>
      </c>
      <c r="L58">
        <v>-0.47486451875836599</v>
      </c>
      <c r="M58">
        <v>0.25580540733898</v>
      </c>
      <c r="N58">
        <v>6.3403602594389805E-2</v>
      </c>
      <c r="P58" t="str">
        <f t="shared" si="0"/>
        <v/>
      </c>
      <c r="Q58" t="str">
        <f t="shared" si="1"/>
        <v>^</v>
      </c>
      <c r="R58" t="str">
        <f t="shared" si="2"/>
        <v/>
      </c>
      <c r="S58" t="str">
        <f t="shared" si="3"/>
        <v>^</v>
      </c>
    </row>
    <row r="59" spans="1:19" x14ac:dyDescent="0.25">
      <c r="A59">
        <v>57</v>
      </c>
      <c r="B59" t="s">
        <v>84</v>
      </c>
      <c r="C59">
        <v>-3.33369801035883E-2</v>
      </c>
      <c r="D59">
        <v>0.37272796731562202</v>
      </c>
      <c r="E59">
        <v>0.928731828822843</v>
      </c>
      <c r="F59">
        <v>-0.45676958913591997</v>
      </c>
      <c r="G59">
        <v>0.26558544102309201</v>
      </c>
      <c r="H59">
        <v>8.54580213360744E-2</v>
      </c>
      <c r="I59">
        <v>-5.8032247185926297E-2</v>
      </c>
      <c r="J59">
        <v>0.372334168291097</v>
      </c>
      <c r="K59">
        <v>0.87614285932787594</v>
      </c>
      <c r="L59">
        <v>-0.43961150467250099</v>
      </c>
      <c r="M59">
        <v>0.26571417561433702</v>
      </c>
      <c r="N59">
        <v>9.8035589677820695E-2</v>
      </c>
      <c r="P59" t="str">
        <f t="shared" si="0"/>
        <v/>
      </c>
      <c r="Q59" t="str">
        <f t="shared" si="1"/>
        <v>^</v>
      </c>
      <c r="R59" t="str">
        <f t="shared" si="2"/>
        <v/>
      </c>
      <c r="S59" t="str">
        <f t="shared" si="3"/>
        <v>^</v>
      </c>
    </row>
    <row r="60" spans="1:19" x14ac:dyDescent="0.25">
      <c r="A60">
        <v>58</v>
      </c>
      <c r="B60" t="s">
        <v>79</v>
      </c>
      <c r="C60">
        <v>0.113726936396047</v>
      </c>
      <c r="D60">
        <v>0.334323595366598</v>
      </c>
      <c r="E60">
        <v>0.73372833114331504</v>
      </c>
      <c r="F60">
        <v>-0.59240504071408195</v>
      </c>
      <c r="G60">
        <v>0.25017225715400698</v>
      </c>
      <c r="H60">
        <v>1.7885089349637201E-2</v>
      </c>
      <c r="I60">
        <v>0.104216878013406</v>
      </c>
      <c r="J60">
        <v>0.33400044365807702</v>
      </c>
      <c r="K60">
        <v>0.755020637471428</v>
      </c>
      <c r="L60">
        <v>-0.57588841646970401</v>
      </c>
      <c r="M60">
        <v>0.25027647514491103</v>
      </c>
      <c r="N60">
        <v>2.13911235728526E-2</v>
      </c>
      <c r="P60" t="str">
        <f t="shared" si="0"/>
        <v/>
      </c>
      <c r="Q60" t="str">
        <f t="shared" si="1"/>
        <v>*</v>
      </c>
      <c r="R60" t="str">
        <f t="shared" si="2"/>
        <v/>
      </c>
      <c r="S60" t="str">
        <f t="shared" si="3"/>
        <v>*</v>
      </c>
    </row>
    <row r="61" spans="1:19" x14ac:dyDescent="0.25">
      <c r="A61">
        <v>59</v>
      </c>
      <c r="B61" t="s">
        <v>72</v>
      </c>
      <c r="C61">
        <v>0.1926430622069</v>
      </c>
      <c r="D61">
        <v>0.334257922745401</v>
      </c>
      <c r="E61">
        <v>0.56439175753075699</v>
      </c>
      <c r="F61">
        <v>-0.40440543153698899</v>
      </c>
      <c r="G61">
        <v>0.25458264742157899</v>
      </c>
      <c r="H61">
        <v>0.11217252574308501</v>
      </c>
      <c r="I61">
        <v>0.18643856974425299</v>
      </c>
      <c r="J61">
        <v>0.33395407141980799</v>
      </c>
      <c r="K61">
        <v>0.57665587650268302</v>
      </c>
      <c r="L61">
        <v>-0.38588342181114499</v>
      </c>
      <c r="M61">
        <v>0.25464953678994501</v>
      </c>
      <c r="N61">
        <v>0.12968354764596601</v>
      </c>
      <c r="P61" t="str">
        <f t="shared" si="0"/>
        <v/>
      </c>
      <c r="Q61" t="str">
        <f t="shared" si="1"/>
        <v/>
      </c>
      <c r="R61" t="str">
        <f t="shared" si="2"/>
        <v/>
      </c>
      <c r="S61" t="str">
        <f t="shared" si="3"/>
        <v/>
      </c>
    </row>
    <row r="62" spans="1:19" x14ac:dyDescent="0.25">
      <c r="A62">
        <v>60</v>
      </c>
      <c r="B62" t="s">
        <v>78</v>
      </c>
      <c r="C62">
        <v>0.17563184462777101</v>
      </c>
      <c r="D62">
        <v>0.33243155899117299</v>
      </c>
      <c r="E62">
        <v>0.59727390544909498</v>
      </c>
      <c r="F62">
        <v>-0.46486300038005102</v>
      </c>
      <c r="G62">
        <v>0.247957579633623</v>
      </c>
      <c r="H62">
        <v>6.0824611378340401E-2</v>
      </c>
      <c r="I62">
        <v>0.16632557057309899</v>
      </c>
      <c r="J62">
        <v>0.33214361425384697</v>
      </c>
      <c r="K62">
        <v>0.61653721228959502</v>
      </c>
      <c r="L62">
        <v>-0.44427528962176699</v>
      </c>
      <c r="M62">
        <v>0.24802303051278099</v>
      </c>
      <c r="N62">
        <v>7.3250575569935999E-2</v>
      </c>
      <c r="P62" t="str">
        <f t="shared" si="0"/>
        <v/>
      </c>
      <c r="Q62" t="str">
        <f t="shared" si="1"/>
        <v>^</v>
      </c>
      <c r="R62" t="str">
        <f t="shared" si="2"/>
        <v/>
      </c>
      <c r="S62" t="str">
        <f t="shared" si="3"/>
        <v>^</v>
      </c>
    </row>
    <row r="63" spans="1:19" x14ac:dyDescent="0.25">
      <c r="A63">
        <v>61</v>
      </c>
      <c r="B63" t="s">
        <v>71</v>
      </c>
      <c r="C63">
        <v>0.115465742977774</v>
      </c>
      <c r="D63">
        <v>0.34191891859960299</v>
      </c>
      <c r="E63">
        <v>0.735589882755602</v>
      </c>
      <c r="F63">
        <v>-0.32840132775526798</v>
      </c>
      <c r="G63">
        <v>0.27414088738681403</v>
      </c>
      <c r="H63">
        <v>0.23094464647030699</v>
      </c>
      <c r="I63">
        <v>0.108159664618086</v>
      </c>
      <c r="J63">
        <v>0.34161700835113801</v>
      </c>
      <c r="K63">
        <v>0.75153887253678198</v>
      </c>
      <c r="L63">
        <v>-0.30560104626608597</v>
      </c>
      <c r="M63">
        <v>0.27427813485336899</v>
      </c>
      <c r="N63">
        <v>0.26519285060063802</v>
      </c>
      <c r="P63" t="str">
        <f t="shared" si="0"/>
        <v/>
      </c>
      <c r="Q63" t="str">
        <f t="shared" si="1"/>
        <v/>
      </c>
      <c r="R63" t="str">
        <f t="shared" si="2"/>
        <v/>
      </c>
      <c r="S63" t="str">
        <f t="shared" si="3"/>
        <v/>
      </c>
    </row>
    <row r="64" spans="1:19" x14ac:dyDescent="0.25">
      <c r="A64">
        <v>62</v>
      </c>
      <c r="B64" t="s">
        <v>68</v>
      </c>
      <c r="C64">
        <v>9.8740447985734794E-2</v>
      </c>
      <c r="D64">
        <v>0.36700626815906801</v>
      </c>
      <c r="E64">
        <v>0.78789663366862195</v>
      </c>
      <c r="F64">
        <v>-0.49667358316511701</v>
      </c>
      <c r="G64">
        <v>0.30412967671281299</v>
      </c>
      <c r="H64">
        <v>0.10244837585055799</v>
      </c>
      <c r="I64">
        <v>8.8316456816497704E-2</v>
      </c>
      <c r="J64">
        <v>0.36668889708176999</v>
      </c>
      <c r="K64">
        <v>0.80967256787660402</v>
      </c>
      <c r="L64">
        <v>-0.48050213792722202</v>
      </c>
      <c r="M64">
        <v>0.304259308815301</v>
      </c>
      <c r="N64">
        <v>0.114278254876214</v>
      </c>
      <c r="P64" t="str">
        <f t="shared" si="0"/>
        <v/>
      </c>
      <c r="Q64" t="str">
        <f t="shared" si="1"/>
        <v/>
      </c>
      <c r="R64" t="str">
        <f t="shared" si="2"/>
        <v/>
      </c>
      <c r="S64" t="str">
        <f t="shared" si="3"/>
        <v/>
      </c>
    </row>
    <row r="65" spans="1:19" x14ac:dyDescent="0.25">
      <c r="A65">
        <v>63</v>
      </c>
      <c r="B65" t="s">
        <v>80</v>
      </c>
      <c r="C65">
        <v>0.11473780947340501</v>
      </c>
      <c r="D65">
        <v>0.34432474625525</v>
      </c>
      <c r="E65">
        <v>0.73896401876821904</v>
      </c>
      <c r="F65">
        <v>-0.500527135138638</v>
      </c>
      <c r="G65">
        <v>0.32513074653771201</v>
      </c>
      <c r="H65">
        <v>0.123691018393371</v>
      </c>
      <c r="I65">
        <v>0.109481720809052</v>
      </c>
      <c r="J65">
        <v>0.34397256356866801</v>
      </c>
      <c r="K65">
        <v>0.75026784982953898</v>
      </c>
      <c r="L65">
        <v>-0.47788415952414398</v>
      </c>
      <c r="M65">
        <v>0.32529599688871302</v>
      </c>
      <c r="N65">
        <v>0.14181249537283899</v>
      </c>
      <c r="P65" t="str">
        <f t="shared" si="0"/>
        <v/>
      </c>
      <c r="Q65" t="str">
        <f t="shared" si="1"/>
        <v/>
      </c>
      <c r="R65" t="str">
        <f t="shared" si="2"/>
        <v/>
      </c>
      <c r="S65" t="str">
        <f t="shared" si="3"/>
        <v/>
      </c>
    </row>
    <row r="66" spans="1:19" x14ac:dyDescent="0.25">
      <c r="A66">
        <v>64</v>
      </c>
      <c r="B66" t="s">
        <v>76</v>
      </c>
      <c r="C66">
        <v>0.113944766875027</v>
      </c>
      <c r="D66">
        <v>0.33835201274446602</v>
      </c>
      <c r="E66">
        <v>0.73629483633846604</v>
      </c>
      <c r="F66">
        <v>-0.50025172333922996</v>
      </c>
      <c r="G66">
        <v>0.284889600830387</v>
      </c>
      <c r="H66">
        <v>7.9097049038949999E-2</v>
      </c>
      <c r="I66">
        <v>0.104608983869498</v>
      </c>
      <c r="J66">
        <v>0.338059660127913</v>
      </c>
      <c r="K66">
        <v>0.75698729084940597</v>
      </c>
      <c r="L66">
        <v>-0.470693723796345</v>
      </c>
      <c r="M66">
        <v>0.28477012796204398</v>
      </c>
      <c r="N66">
        <v>9.8353233403031703E-2</v>
      </c>
      <c r="P66" t="str">
        <f t="shared" si="0"/>
        <v/>
      </c>
      <c r="Q66" t="str">
        <f t="shared" si="1"/>
        <v>^</v>
      </c>
      <c r="R66" t="str">
        <f t="shared" si="2"/>
        <v/>
      </c>
      <c r="S66" t="str">
        <f t="shared" si="3"/>
        <v>^</v>
      </c>
    </row>
    <row r="67" spans="1:19" x14ac:dyDescent="0.25">
      <c r="A67">
        <v>65</v>
      </c>
      <c r="B67" t="s">
        <v>82</v>
      </c>
      <c r="C67">
        <v>-1.67685629119903E-2</v>
      </c>
      <c r="D67">
        <v>0.35723094922170001</v>
      </c>
      <c r="E67">
        <v>0.962560730666148</v>
      </c>
      <c r="F67">
        <v>-0.44888178879476498</v>
      </c>
      <c r="G67">
        <v>0.260994797755701</v>
      </c>
      <c r="H67">
        <v>8.5452824467822402E-2</v>
      </c>
      <c r="I67">
        <v>-2.0197188472359601E-2</v>
      </c>
      <c r="J67">
        <v>0.35689182682682502</v>
      </c>
      <c r="K67">
        <v>0.95487028283326403</v>
      </c>
      <c r="L67">
        <v>-0.43312121337735099</v>
      </c>
      <c r="M67">
        <v>0.26109639384474298</v>
      </c>
      <c r="N67">
        <v>9.7144894684624103E-2</v>
      </c>
      <c r="P67" t="str">
        <f t="shared" si="0"/>
        <v/>
      </c>
      <c r="Q67" t="str">
        <f t="shared" si="1"/>
        <v>^</v>
      </c>
      <c r="R67" t="str">
        <f t="shared" si="2"/>
        <v/>
      </c>
      <c r="S67" t="str">
        <f t="shared" si="3"/>
        <v>^</v>
      </c>
    </row>
    <row r="68" spans="1:19" x14ac:dyDescent="0.25">
      <c r="A68">
        <v>66</v>
      </c>
      <c r="B68" t="s">
        <v>81</v>
      </c>
      <c r="C68">
        <v>0.18710116661706</v>
      </c>
      <c r="D68">
        <v>0.34324408196212303</v>
      </c>
      <c r="E68">
        <v>0.58568711189856704</v>
      </c>
      <c r="F68">
        <v>-0.59087204548599703</v>
      </c>
      <c r="G68">
        <v>0.26250564464444598</v>
      </c>
      <c r="H68">
        <v>2.4392332708444799E-2</v>
      </c>
      <c r="I68">
        <v>0.17957607228160899</v>
      </c>
      <c r="J68">
        <v>0.34289633629257898</v>
      </c>
      <c r="K68">
        <v>0.60048465749084401</v>
      </c>
      <c r="L68">
        <v>-0.57749041653771105</v>
      </c>
      <c r="M68">
        <v>0.26259538932788001</v>
      </c>
      <c r="N68">
        <v>2.7866238820600998E-2</v>
      </c>
      <c r="P68" t="str">
        <f t="shared" ref="P68:P79" si="4">IF(E68&lt;0.001,"***",IF(E68&lt;0.01,"**",IF(E68&lt;0.05,"*",IF(E68&lt;0.1,"^",""))))</f>
        <v/>
      </c>
      <c r="Q68" t="str">
        <f t="shared" ref="Q68:Q79" si="5">IF(H68&lt;0.001,"***",IF(H68&lt;0.01,"**",IF(H68&lt;0.05,"*",IF(H68&lt;0.1,"^",""))))</f>
        <v>*</v>
      </c>
      <c r="R68" t="str">
        <f t="shared" ref="R68:R79" si="6">IF(K68&lt;0.001,"***",IF(K68&lt;0.01,"**",IF(K68&lt;0.05,"*",IF(K68&lt;0.1,"^",""))))</f>
        <v/>
      </c>
      <c r="S68" t="str">
        <f t="shared" ref="S68:S79" si="7">IF(N68&lt;0.001,"***",IF(N68&lt;0.01,"**",IF(N68&lt;0.05,"*",IF(N68&lt;0.1,"^",""))))</f>
        <v>*</v>
      </c>
    </row>
    <row r="69" spans="1:19" x14ac:dyDescent="0.25">
      <c r="A69">
        <v>67</v>
      </c>
      <c r="B69" t="s">
        <v>70</v>
      </c>
      <c r="C69">
        <v>-0.19770895624753601</v>
      </c>
      <c r="D69">
        <v>0.39122227394251202</v>
      </c>
      <c r="E69">
        <v>0.61330445017708402</v>
      </c>
      <c r="F69">
        <v>-0.366970008397973</v>
      </c>
      <c r="G69">
        <v>0.262358900913162</v>
      </c>
      <c r="H69">
        <v>0.16189311494647399</v>
      </c>
      <c r="I69">
        <v>-0.20449110415906399</v>
      </c>
      <c r="J69">
        <v>0.39081340920852198</v>
      </c>
      <c r="K69">
        <v>0.60080387330447504</v>
      </c>
      <c r="L69">
        <v>-0.34699848167156899</v>
      </c>
      <c r="M69">
        <v>0.26239858756648299</v>
      </c>
      <c r="N69">
        <v>0.186031704495106</v>
      </c>
      <c r="P69" t="str">
        <f t="shared" si="4"/>
        <v/>
      </c>
      <c r="Q69" t="str">
        <f t="shared" si="5"/>
        <v/>
      </c>
      <c r="R69" t="str">
        <f t="shared" si="6"/>
        <v/>
      </c>
      <c r="S69" t="str">
        <f t="shared" si="7"/>
        <v/>
      </c>
    </row>
    <row r="70" spans="1:19" x14ac:dyDescent="0.25">
      <c r="A70">
        <v>68</v>
      </c>
      <c r="B70" t="s">
        <v>77</v>
      </c>
      <c r="C70">
        <v>0.21123704468243601</v>
      </c>
      <c r="D70">
        <v>0.34436682870708601</v>
      </c>
      <c r="E70">
        <v>0.53960721763902297</v>
      </c>
      <c r="F70">
        <v>-0.52171124394633295</v>
      </c>
      <c r="G70">
        <v>0.25375184644686399</v>
      </c>
      <c r="H70">
        <v>3.9783485738970101E-2</v>
      </c>
      <c r="I70">
        <v>0.202674274541746</v>
      </c>
      <c r="J70">
        <v>0.34408890688211402</v>
      </c>
      <c r="K70">
        <v>0.55584975491387001</v>
      </c>
      <c r="L70">
        <v>-0.50769766877073397</v>
      </c>
      <c r="M70">
        <v>0.25387187851068799</v>
      </c>
      <c r="N70">
        <v>4.5519870644384598E-2</v>
      </c>
      <c r="P70" t="str">
        <f t="shared" si="4"/>
        <v/>
      </c>
      <c r="Q70" t="str">
        <f t="shared" si="5"/>
        <v>*</v>
      </c>
      <c r="R70" t="str">
        <f t="shared" si="6"/>
        <v/>
      </c>
      <c r="S70" t="str">
        <f t="shared" si="7"/>
        <v>*</v>
      </c>
    </row>
    <row r="71" spans="1:19" x14ac:dyDescent="0.25">
      <c r="A71">
        <v>69</v>
      </c>
      <c r="B71" t="s">
        <v>69</v>
      </c>
      <c r="C71">
        <v>-0.44733912148467603</v>
      </c>
      <c r="D71">
        <v>0.48374051977309801</v>
      </c>
      <c r="E71">
        <v>0.35509588287586502</v>
      </c>
      <c r="F71">
        <v>-0.55168931404208699</v>
      </c>
      <c r="G71">
        <v>0.34703327270741102</v>
      </c>
      <c r="H71">
        <v>0.11189560727263401</v>
      </c>
      <c r="I71">
        <v>-0.45192281343893398</v>
      </c>
      <c r="J71">
        <v>0.483886708661461</v>
      </c>
      <c r="K71">
        <v>0.350333073433785</v>
      </c>
      <c r="L71">
        <v>-0.549008001589808</v>
      </c>
      <c r="M71">
        <v>0.34674722518418399</v>
      </c>
      <c r="N71">
        <v>0.113351053096216</v>
      </c>
      <c r="P71" t="str">
        <f t="shared" si="4"/>
        <v/>
      </c>
      <c r="Q71" t="str">
        <f t="shared" si="5"/>
        <v/>
      </c>
      <c r="R71" t="str">
        <f t="shared" si="6"/>
        <v/>
      </c>
      <c r="S71" t="str">
        <f t="shared" si="7"/>
        <v/>
      </c>
    </row>
    <row r="72" spans="1:19" x14ac:dyDescent="0.25">
      <c r="A72">
        <v>70</v>
      </c>
      <c r="B72" t="s">
        <v>83</v>
      </c>
      <c r="C72">
        <v>-0.28002296346634897</v>
      </c>
      <c r="D72">
        <v>0.58613674211619105</v>
      </c>
      <c r="E72">
        <v>0.63283284625410097</v>
      </c>
      <c r="F72">
        <v>-0.37605464927801602</v>
      </c>
      <c r="G72">
        <v>0.42983005481726599</v>
      </c>
      <c r="H72">
        <v>0.381632959793613</v>
      </c>
      <c r="I72">
        <v>-0.27383824748295299</v>
      </c>
      <c r="J72">
        <v>0.58565640295789401</v>
      </c>
      <c r="K72">
        <v>0.64008860151845004</v>
      </c>
      <c r="L72">
        <v>-0.35017607638450698</v>
      </c>
      <c r="M72">
        <v>0.43008819227469502</v>
      </c>
      <c r="N72">
        <v>0.41553268913937302</v>
      </c>
      <c r="P72" t="str">
        <f t="shared" si="4"/>
        <v/>
      </c>
      <c r="Q72" t="str">
        <f t="shared" si="5"/>
        <v/>
      </c>
      <c r="R72" t="str">
        <f t="shared" si="6"/>
        <v/>
      </c>
      <c r="S72" t="str">
        <f t="shared" si="7"/>
        <v/>
      </c>
    </row>
    <row r="73" spans="1:19" x14ac:dyDescent="0.25">
      <c r="A73">
        <v>71</v>
      </c>
      <c r="B73" t="s">
        <v>73</v>
      </c>
      <c r="C73">
        <v>0.25525782526351898</v>
      </c>
      <c r="D73">
        <v>0.71033590521943402</v>
      </c>
      <c r="E73">
        <v>0.71933472975532897</v>
      </c>
      <c r="F73">
        <v>-0.32679625241505</v>
      </c>
      <c r="G73">
        <v>0.32366215803035597</v>
      </c>
      <c r="H73">
        <v>0.31264708060929303</v>
      </c>
      <c r="I73">
        <v>0.22764064807904899</v>
      </c>
      <c r="J73">
        <v>0.71012707747555204</v>
      </c>
      <c r="K73">
        <v>0.74854138667127501</v>
      </c>
      <c r="L73">
        <v>-0.29517143904232501</v>
      </c>
      <c r="M73">
        <v>0.32359902659185702</v>
      </c>
      <c r="N73">
        <v>0.361688805878779</v>
      </c>
      <c r="P73" t="str">
        <f t="shared" si="4"/>
        <v/>
      </c>
      <c r="Q73" t="str">
        <f t="shared" si="5"/>
        <v/>
      </c>
      <c r="R73" t="str">
        <f t="shared" si="6"/>
        <v/>
      </c>
      <c r="S73" t="str">
        <f t="shared" si="7"/>
        <v/>
      </c>
    </row>
    <row r="74" spans="1:19" x14ac:dyDescent="0.25">
      <c r="A74">
        <v>72</v>
      </c>
      <c r="B74" t="s">
        <v>137</v>
      </c>
      <c r="C74">
        <v>3.1102709378854201E-2</v>
      </c>
      <c r="D74">
        <v>0.16991253083612301</v>
      </c>
      <c r="E74">
        <v>0.85475776827833205</v>
      </c>
      <c r="F74">
        <v>-0.12294204891753301</v>
      </c>
      <c r="G74">
        <v>0.21302319426114699</v>
      </c>
      <c r="H74">
        <v>0.563851725958747</v>
      </c>
      <c r="I74" t="s">
        <v>170</v>
      </c>
      <c r="J74" t="s">
        <v>170</v>
      </c>
      <c r="K74" t="s">
        <v>170</v>
      </c>
      <c r="L74" t="s">
        <v>170</v>
      </c>
      <c r="M74" t="s">
        <v>170</v>
      </c>
      <c r="N74" t="s">
        <v>170</v>
      </c>
      <c r="P74" t="str">
        <f t="shared" si="4"/>
        <v/>
      </c>
      <c r="Q74" t="str">
        <f t="shared" si="5"/>
        <v/>
      </c>
      <c r="R74" t="str">
        <f t="shared" si="6"/>
        <v/>
      </c>
      <c r="S74" t="str">
        <f t="shared" si="7"/>
        <v/>
      </c>
    </row>
    <row r="75" spans="1:19" x14ac:dyDescent="0.25">
      <c r="A75">
        <v>73</v>
      </c>
      <c r="B75" t="s">
        <v>87</v>
      </c>
      <c r="C75">
        <v>0.14821127910711099</v>
      </c>
      <c r="D75">
        <v>8.4525749032488398E-2</v>
      </c>
      <c r="E75">
        <v>7.9525597493493194E-2</v>
      </c>
      <c r="F75">
        <v>6.97205069861834E-2</v>
      </c>
      <c r="G75">
        <v>7.6682236216080196E-2</v>
      </c>
      <c r="H75">
        <v>0.36323755919450101</v>
      </c>
      <c r="I75" t="s">
        <v>170</v>
      </c>
      <c r="J75" t="s">
        <v>170</v>
      </c>
      <c r="K75" t="s">
        <v>170</v>
      </c>
      <c r="L75" t="s">
        <v>170</v>
      </c>
      <c r="M75" t="s">
        <v>170</v>
      </c>
      <c r="N75" t="s">
        <v>170</v>
      </c>
      <c r="P75" t="str">
        <f t="shared" si="4"/>
        <v>^</v>
      </c>
      <c r="Q75" t="str">
        <f t="shared" si="5"/>
        <v/>
      </c>
      <c r="R75" t="str">
        <f t="shared" si="6"/>
        <v/>
      </c>
      <c r="S75" t="str">
        <f t="shared" si="7"/>
        <v/>
      </c>
    </row>
    <row r="76" spans="1:19" x14ac:dyDescent="0.25">
      <c r="A76">
        <v>74</v>
      </c>
      <c r="B76" t="s">
        <v>88</v>
      </c>
      <c r="C76">
        <v>1.6908348630912302E-2</v>
      </c>
      <c r="D76">
        <v>8.8557426453386698E-2</v>
      </c>
      <c r="E76">
        <v>0.84857973523998897</v>
      </c>
      <c r="F76">
        <v>-0.12798027295346401</v>
      </c>
      <c r="G76">
        <v>8.9327532193164805E-2</v>
      </c>
      <c r="H76">
        <v>0.15194129283058799</v>
      </c>
      <c r="I76" t="s">
        <v>170</v>
      </c>
      <c r="J76" t="s">
        <v>170</v>
      </c>
      <c r="K76" t="s">
        <v>170</v>
      </c>
      <c r="L76" t="s">
        <v>170</v>
      </c>
      <c r="M76" t="s">
        <v>170</v>
      </c>
      <c r="N76" t="s">
        <v>170</v>
      </c>
      <c r="P76" t="str">
        <f t="shared" si="4"/>
        <v/>
      </c>
      <c r="Q76" t="str">
        <f t="shared" si="5"/>
        <v/>
      </c>
      <c r="R76" t="str">
        <f t="shared" si="6"/>
        <v/>
      </c>
      <c r="S76" t="str">
        <f t="shared" si="7"/>
        <v/>
      </c>
    </row>
    <row r="77" spans="1:19" x14ac:dyDescent="0.25">
      <c r="A77">
        <v>75</v>
      </c>
      <c r="B77" t="s">
        <v>138</v>
      </c>
      <c r="C77">
        <v>-9.2113105764851599E-2</v>
      </c>
      <c r="D77">
        <v>0.13501559820255499</v>
      </c>
      <c r="E77">
        <v>0.49508690561656199</v>
      </c>
      <c r="F77">
        <v>-0.118631780068265</v>
      </c>
      <c r="G77">
        <v>0.165842308468827</v>
      </c>
      <c r="H77">
        <v>0.47440589451238502</v>
      </c>
      <c r="I77" t="s">
        <v>170</v>
      </c>
      <c r="J77" t="s">
        <v>170</v>
      </c>
      <c r="K77" t="s">
        <v>170</v>
      </c>
      <c r="L77" t="s">
        <v>170</v>
      </c>
      <c r="M77" t="s">
        <v>170</v>
      </c>
      <c r="N77" t="s">
        <v>170</v>
      </c>
      <c r="P77" t="str">
        <f t="shared" si="4"/>
        <v/>
      </c>
      <c r="Q77" t="str">
        <f t="shared" si="5"/>
        <v/>
      </c>
      <c r="R77" t="str">
        <f t="shared" si="6"/>
        <v/>
      </c>
      <c r="S77" t="str">
        <f t="shared" si="7"/>
        <v/>
      </c>
    </row>
    <row r="78" spans="1:19" x14ac:dyDescent="0.25">
      <c r="A78">
        <v>76</v>
      </c>
      <c r="B78" t="s">
        <v>85</v>
      </c>
      <c r="C78">
        <v>0.14471382488478399</v>
      </c>
      <c r="D78">
        <v>6.9519538920411295E-2</v>
      </c>
      <c r="E78">
        <v>3.7376453760560299E-2</v>
      </c>
      <c r="F78">
        <v>8.9244855593566499E-2</v>
      </c>
      <c r="G78">
        <v>6.3749676173165598E-2</v>
      </c>
      <c r="H78">
        <v>0.161535355129686</v>
      </c>
      <c r="I78" t="s">
        <v>170</v>
      </c>
      <c r="J78" t="s">
        <v>170</v>
      </c>
      <c r="K78" t="s">
        <v>170</v>
      </c>
      <c r="L78" t="s">
        <v>170</v>
      </c>
      <c r="M78" t="s">
        <v>170</v>
      </c>
      <c r="N78" t="s">
        <v>170</v>
      </c>
      <c r="P78" t="str">
        <f t="shared" si="4"/>
        <v>*</v>
      </c>
      <c r="Q78" t="str">
        <f t="shared" si="5"/>
        <v/>
      </c>
      <c r="R78" t="str">
        <f t="shared" si="6"/>
        <v/>
      </c>
      <c r="S78" t="str">
        <f t="shared" si="7"/>
        <v/>
      </c>
    </row>
    <row r="79" spans="1:19" x14ac:dyDescent="0.25">
      <c r="A79">
        <v>77</v>
      </c>
      <c r="B79" t="s">
        <v>86</v>
      </c>
      <c r="C79">
        <v>9.0372901723659901E-2</v>
      </c>
      <c r="D79">
        <v>7.2231193798167198E-2</v>
      </c>
      <c r="E79">
        <v>0.21087549609638101</v>
      </c>
      <c r="F79">
        <v>-6.3352312680928197E-2</v>
      </c>
      <c r="G79">
        <v>7.8804685131661001E-2</v>
      </c>
      <c r="H79">
        <v>0.42144574232806897</v>
      </c>
      <c r="I79" t="s">
        <v>170</v>
      </c>
      <c r="J79" t="s">
        <v>170</v>
      </c>
      <c r="K79" t="s">
        <v>170</v>
      </c>
      <c r="L79" t="s">
        <v>170</v>
      </c>
      <c r="M79" t="s">
        <v>170</v>
      </c>
      <c r="N79" t="s">
        <v>170</v>
      </c>
      <c r="P79" t="str">
        <f t="shared" si="4"/>
        <v/>
      </c>
      <c r="Q79" t="str">
        <f t="shared" si="5"/>
        <v/>
      </c>
      <c r="R79" t="str">
        <f t="shared" si="6"/>
        <v/>
      </c>
      <c r="S79" t="str">
        <f t="shared" si="7"/>
        <v/>
      </c>
    </row>
  </sheetData>
  <mergeCells count="4">
    <mergeCell ref="C1:E1"/>
    <mergeCell ref="F1:H1"/>
    <mergeCell ref="I1:K1"/>
    <mergeCell ref="L1:N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tabColor rgb="FFFF0000"/>
    <pageSetUpPr fitToPage="1"/>
  </sheetPr>
  <dimension ref="B1:H95"/>
  <sheetViews>
    <sheetView workbookViewId="0">
      <selection activeCell="B86" sqref="B1:F88"/>
    </sheetView>
  </sheetViews>
  <sheetFormatPr defaultRowHeight="15" x14ac:dyDescent="0.25"/>
  <cols>
    <col min="1" max="1" width="3" style="11" bestFit="1" customWidth="1"/>
    <col min="2" max="2" width="27.5703125" style="11" customWidth="1"/>
    <col min="3" max="6" width="15.7109375" style="20" customWidth="1"/>
    <col min="7" max="16384" width="9.140625" style="11"/>
  </cols>
  <sheetData>
    <row r="1" spans="2:8" ht="18.75" x14ac:dyDescent="0.3">
      <c r="B1" s="103" t="s">
        <v>335</v>
      </c>
      <c r="C1" s="103"/>
      <c r="D1" s="103"/>
      <c r="E1" s="103"/>
      <c r="F1" s="103"/>
    </row>
    <row r="2" spans="2:8" ht="15.75" x14ac:dyDescent="0.25">
      <c r="B2" s="130" t="s">
        <v>338</v>
      </c>
      <c r="C2" s="130"/>
      <c r="D2" s="130"/>
      <c r="E2" s="130"/>
      <c r="F2" s="130"/>
    </row>
    <row r="3" spans="2:8" ht="15.75" thickBot="1" x14ac:dyDescent="0.3">
      <c r="B3" s="25"/>
      <c r="C3" s="131" t="s">
        <v>111</v>
      </c>
      <c r="D3" s="132"/>
      <c r="E3" s="131" t="s">
        <v>147</v>
      </c>
      <c r="F3" s="132"/>
    </row>
    <row r="4" spans="2:8" x14ac:dyDescent="0.25">
      <c r="B4" s="121" t="s">
        <v>123</v>
      </c>
      <c r="C4" s="26" t="str">
        <f>_xlfn.CONCAT(ROUND(VLOOKUP($H4,'Interactions by Gender '!$B:$S,8,0),4)," ",VLOOKUP($H4,'Interactions by Gender '!$B:$S,17,0))</f>
        <v xml:space="preserve">0.0011 </v>
      </c>
      <c r="D4" s="26" t="str">
        <f>_xlfn.CONCAT(ROUND(VLOOKUP($H4,'Interactions by Gender '!$B:$S,2,0),4)," ",VLOOKUP($H4,'Interactions by Gender '!$B:$S,15,0))</f>
        <v xml:space="preserve">0.0204 </v>
      </c>
      <c r="E4" s="26" t="str">
        <f>_xlfn.CONCAT(ROUND(VLOOKUP($H4,'Interactions by Gender '!$B:$S,11,0),4)," ",VLOOKUP($H4,'Interactions by Gender '!$B:$S,18,0))</f>
        <v>-0.1513 *</v>
      </c>
      <c r="F4" s="26" t="str">
        <f>_xlfn.CONCAT(ROUND(VLOOKUP($H4,'Interactions by Gender '!$B:$S,5,0),4)," ",VLOOKUP($H4,'Interactions by Gender '!$B:$S,16,0))</f>
        <v xml:space="preserve">-0.0913 </v>
      </c>
      <c r="H4" s="11" t="s">
        <v>120</v>
      </c>
    </row>
    <row r="5" spans="2:8" x14ac:dyDescent="0.25">
      <c r="B5" s="122" t="s">
        <v>1</v>
      </c>
      <c r="C5" s="27" t="str">
        <f>_xlfn.CONCAT("(",ROUND(VLOOKUP($H4,'Interactions by Gender '!$B:$S,9,0),4),")")</f>
        <v>(0.0588)</v>
      </c>
      <c r="D5" s="27" t="str">
        <f>_xlfn.CONCAT("(",ROUND(VLOOKUP($H4,'Interactions by Gender '!$B:$S,3,0),4),")")</f>
        <v>(0.078)</v>
      </c>
      <c r="E5" s="27" t="str">
        <f>_xlfn.CONCAT("(",ROUND(VLOOKUP($H4,'Interactions by Gender '!$B:$S,12,0),4),")")</f>
        <v>(0.0747)</v>
      </c>
      <c r="F5" s="27" t="str">
        <f>_xlfn.CONCAT("(",ROUND(VLOOKUP($H4,'Interactions by Gender '!$B:$S,6,0),4),")")</f>
        <v>(0.1049)</v>
      </c>
    </row>
    <row r="6" spans="2:8" x14ac:dyDescent="0.25">
      <c r="B6" s="121" t="s">
        <v>0</v>
      </c>
      <c r="C6" s="26" t="str">
        <f>_xlfn.CONCAT(ROUND(VLOOKUP($H6,'Interactions by Gender '!$B:$S,8,0),4)," ",VLOOKUP($H6,'Interactions by Gender '!$B:$S,17,0))</f>
        <v xml:space="preserve">-0.0178 </v>
      </c>
      <c r="D6" s="26" t="str">
        <f>_xlfn.CONCAT(ROUND(VLOOKUP($H6,'Interactions by Gender '!$B:$S,2,0),4)," ",VLOOKUP($H6,'Interactions by Gender '!$B:$S,15,0))</f>
        <v>-0.1022 *</v>
      </c>
      <c r="E6" s="26" t="str">
        <f>_xlfn.CONCAT(ROUND(VLOOKUP($H6,'Interactions by Gender '!$B:$S,11,0),4)," ",VLOOKUP($H6,'Interactions by Gender '!$B:$S,18,0))</f>
        <v xml:space="preserve">0.0005 </v>
      </c>
      <c r="F6" s="26" t="str">
        <f>_xlfn.CONCAT(ROUND(VLOOKUP($H6,'Interactions by Gender '!$B:$S,5,0),4)," ",VLOOKUP($H6,'Interactions by Gender '!$B:$S,16,0))</f>
        <v xml:space="preserve">-0.0428 </v>
      </c>
      <c r="H6" s="11" t="s">
        <v>10</v>
      </c>
    </row>
    <row r="7" spans="2:8" x14ac:dyDescent="0.25">
      <c r="B7" s="122" t="s">
        <v>1</v>
      </c>
      <c r="C7" s="27" t="str">
        <f>_xlfn.CONCAT("(",ROUND(VLOOKUP($H6,'Interactions by Gender '!$B:$S,9,0),4),")")</f>
        <v>(0.0313)</v>
      </c>
      <c r="D7" s="27" t="str">
        <f>_xlfn.CONCAT("(",ROUND(VLOOKUP($H6,'Interactions by Gender '!$B:$S,3,0),4),")")</f>
        <v>(0.0481)</v>
      </c>
      <c r="E7" s="27" t="str">
        <f>_xlfn.CONCAT("(",ROUND(VLOOKUP($H6,'Interactions by Gender '!$B:$S,12,0),4),")")</f>
        <v>(0.0289)</v>
      </c>
      <c r="F7" s="27" t="str">
        <f>_xlfn.CONCAT("(",ROUND(VLOOKUP($H6,'Interactions by Gender '!$B:$S,6,0),4),")")</f>
        <v>(0.0409)</v>
      </c>
    </row>
    <row r="8" spans="2:8" x14ac:dyDescent="0.25">
      <c r="B8" s="121" t="s">
        <v>2</v>
      </c>
      <c r="C8" s="26" t="str">
        <f>_xlfn.CONCAT(ROUND(VLOOKUP($H8,'Interactions by Gender '!$B:$S,8,0),4)," ",VLOOKUP($H8,'Interactions by Gender '!$B:$S,17,0))</f>
        <v>-0.0963 **</v>
      </c>
      <c r="D8" s="26" t="str">
        <f>_xlfn.CONCAT(ROUND(VLOOKUP($H8,'Interactions by Gender '!$B:$S,2,0),4)," ",VLOOKUP($H8,'Interactions by Gender '!$B:$S,15,0))</f>
        <v>-0.1338 **</v>
      </c>
      <c r="E8" s="26" t="str">
        <f>_xlfn.CONCAT(ROUND(VLOOKUP($H8,'Interactions by Gender '!$B:$S,11,0),4)," ",VLOOKUP($H8,'Interactions by Gender '!$B:$S,18,0))</f>
        <v xml:space="preserve">-0.0375 </v>
      </c>
      <c r="F8" s="26" t="str">
        <f>_xlfn.CONCAT(ROUND(VLOOKUP($H8,'Interactions by Gender '!$B:$S,5,0),4)," ",VLOOKUP($H8,'Interactions by Gender '!$B:$S,16,0))</f>
        <v xml:space="preserve">0.0158 </v>
      </c>
      <c r="H8" s="11" t="s">
        <v>12</v>
      </c>
    </row>
    <row r="9" spans="2:8" x14ac:dyDescent="0.25">
      <c r="B9" s="122" t="s">
        <v>1</v>
      </c>
      <c r="C9" s="27" t="str">
        <f>_xlfn.CONCAT("(",ROUND(VLOOKUP($H8,'Interactions by Gender '!$B:$S,9,0),4),")")</f>
        <v>(0.0336)</v>
      </c>
      <c r="D9" s="27" t="str">
        <f>_xlfn.CONCAT("(",ROUND(VLOOKUP($H8,'Interactions by Gender '!$B:$S,3,0),4),")")</f>
        <v>(0.0516)</v>
      </c>
      <c r="E9" s="27" t="str">
        <f>_xlfn.CONCAT("(",ROUND(VLOOKUP($H8,'Interactions by Gender '!$B:$S,12,0),4),")")</f>
        <v>(0.0358)</v>
      </c>
      <c r="F9" s="27" t="str">
        <f>_xlfn.CONCAT("(",ROUND(VLOOKUP($H8,'Interactions by Gender '!$B:$S,6,0),4),")")</f>
        <v>(0.0526)</v>
      </c>
    </row>
    <row r="10" spans="2:8" x14ac:dyDescent="0.25">
      <c r="B10" s="121" t="s">
        <v>90</v>
      </c>
      <c r="C10" s="26" t="str">
        <f>_xlfn.CONCAT(ROUND(VLOOKUP($H10,'Interactions by Gender '!$B:$S,8,0),4)," ",VLOOKUP($H10,'Interactions by Gender '!$B:$S,17,0))</f>
        <v>-0.2195 ***</v>
      </c>
      <c r="D10" s="26" t="str">
        <f>_xlfn.CONCAT(ROUND(VLOOKUP($H10,'Interactions by Gender '!$B:$S,2,0),4)," ",VLOOKUP($H10,'Interactions by Gender '!$B:$S,15,0))</f>
        <v>-0.2729 ***</v>
      </c>
      <c r="E10" s="26" t="str">
        <f>_xlfn.CONCAT(ROUND(VLOOKUP($H10,'Interactions by Gender '!$B:$S,11,0),4)," ",VLOOKUP($H10,'Interactions by Gender '!$B:$S,18,0))</f>
        <v>-0.1479 ***</v>
      </c>
      <c r="F10" s="26" t="str">
        <f>_xlfn.CONCAT(ROUND(VLOOKUP($H10,'Interactions by Gender '!$B:$S,5,0),4)," ",VLOOKUP($H10,'Interactions by Gender '!$B:$S,16,0))</f>
        <v>-0.1593 ***</v>
      </c>
      <c r="H10" s="11" t="s">
        <v>23</v>
      </c>
    </row>
    <row r="11" spans="2:8" x14ac:dyDescent="0.25">
      <c r="B11" s="122"/>
      <c r="C11" s="27" t="str">
        <f>_xlfn.CONCAT("(",ROUND(VLOOKUP($H10,'Interactions by Gender '!$B:$S,9,0),4),")")</f>
        <v>(0.0377)</v>
      </c>
      <c r="D11" s="27" t="str">
        <f>_xlfn.CONCAT("(",ROUND(VLOOKUP($H10,'Interactions by Gender '!$B:$S,3,0),4),")")</f>
        <v>(0.0496)</v>
      </c>
      <c r="E11" s="27" t="str">
        <f>_xlfn.CONCAT("(",ROUND(VLOOKUP($H10,'Interactions by Gender '!$B:$S,12,0),4),")")</f>
        <v>(0.0366)</v>
      </c>
      <c r="F11" s="27" t="str">
        <f>_xlfn.CONCAT("(",ROUND(VLOOKUP($H10,'Interactions by Gender '!$B:$S,6,0),4),")")</f>
        <v>(0.0459)</v>
      </c>
    </row>
    <row r="12" spans="2:8" x14ac:dyDescent="0.25">
      <c r="B12" s="121" t="s">
        <v>139</v>
      </c>
      <c r="C12" s="26"/>
      <c r="D12" s="26" t="str">
        <f>_xlfn.CONCAT(ROUND(VLOOKUP($H12,'Interactions by Gender '!$B:$S,2,0),4)," ",VLOOKUP($H12,'Interactions by Gender '!$B:$S,15,0))</f>
        <v xml:space="preserve">-0.0921 </v>
      </c>
      <c r="E12" s="26"/>
      <c r="F12" s="26" t="str">
        <f>_xlfn.CONCAT(ROUND(VLOOKUP($H12,'Interactions by Gender '!$B:$S,5,0),4)," ",VLOOKUP($H12,'Interactions by Gender '!$B:$S,16,0))</f>
        <v xml:space="preserve">-0.1186 </v>
      </c>
      <c r="H12" s="11" t="s">
        <v>138</v>
      </c>
    </row>
    <row r="13" spans="2:8" x14ac:dyDescent="0.25">
      <c r="B13" s="122" t="s">
        <v>1</v>
      </c>
      <c r="C13" s="27"/>
      <c r="D13" s="27" t="str">
        <f>_xlfn.CONCAT("(",ROUND(VLOOKUP($H12,'Interactions by Gender '!$B:$S,3,0),4),")")</f>
        <v>(0.135)</v>
      </c>
      <c r="E13" s="27"/>
      <c r="F13" s="27" t="str">
        <f>_xlfn.CONCAT("(",ROUND(VLOOKUP($H12,'Interactions by Gender '!$B:$S,6,0),4),")")</f>
        <v>(0.1658)</v>
      </c>
    </row>
    <row r="14" spans="2:8" x14ac:dyDescent="0.25">
      <c r="B14" s="121" t="s">
        <v>141</v>
      </c>
      <c r="C14" s="26"/>
      <c r="D14" s="26" t="str">
        <f>_xlfn.CONCAT(ROUND(VLOOKUP($H14,'Interactions by Gender '!$B:$S,2,0),4)," ",VLOOKUP($H14,'Interactions by Gender '!$B:$S,15,0))</f>
        <v>0.1447 *</v>
      </c>
      <c r="E14" s="26"/>
      <c r="F14" s="26" t="str">
        <f>_xlfn.CONCAT(ROUND(VLOOKUP($H14,'Interactions by Gender '!$B:$S,5,0),4)," ",VLOOKUP($H14,'Interactions by Gender '!$B:$S,16,0))</f>
        <v xml:space="preserve">0.0892 </v>
      </c>
      <c r="H14" s="11" t="s">
        <v>85</v>
      </c>
    </row>
    <row r="15" spans="2:8" x14ac:dyDescent="0.25">
      <c r="B15" s="122" t="s">
        <v>1</v>
      </c>
      <c r="C15" s="27"/>
      <c r="D15" s="27" t="str">
        <f>_xlfn.CONCAT("(",ROUND(VLOOKUP($H14,'Interactions by Gender '!$B:$S,3,0),4),")")</f>
        <v>(0.0695)</v>
      </c>
      <c r="E15" s="27"/>
      <c r="F15" s="27" t="str">
        <f>_xlfn.CONCAT("(",ROUND(VLOOKUP($H14,'Interactions by Gender '!$B:$S,6,0),4),")")</f>
        <v>(0.0637)</v>
      </c>
    </row>
    <row r="16" spans="2:8" x14ac:dyDescent="0.25">
      <c r="B16" s="121" t="s">
        <v>143</v>
      </c>
      <c r="C16" s="26"/>
      <c r="D16" s="26" t="str">
        <f>_xlfn.CONCAT(ROUND(VLOOKUP($H16,'Interactions by Gender '!$B:$S,2,0),4)," ",VLOOKUP($H16,'Interactions by Gender '!$B:$S,15,0))</f>
        <v xml:space="preserve">0.0904 </v>
      </c>
      <c r="E16" s="26"/>
      <c r="F16" s="26" t="str">
        <f>_xlfn.CONCAT(ROUND(VLOOKUP($H16,'Interactions by Gender '!$B:$S,5,0),4)," ",VLOOKUP($H16,'Interactions by Gender '!$B:$S,16,0))</f>
        <v xml:space="preserve">-0.0634 </v>
      </c>
      <c r="H16" s="11" t="s">
        <v>86</v>
      </c>
    </row>
    <row r="17" spans="2:8" x14ac:dyDescent="0.25">
      <c r="B17" s="122" t="s">
        <v>1</v>
      </c>
      <c r="C17" s="27"/>
      <c r="D17" s="27" t="str">
        <f>_xlfn.CONCAT("(",ROUND(VLOOKUP($H16,'Interactions by Gender '!$B:$S,3,0),4),")")</f>
        <v>(0.0722)</v>
      </c>
      <c r="E17" s="27"/>
      <c r="F17" s="27" t="str">
        <f>_xlfn.CONCAT("(",ROUND(VLOOKUP($H16,'Interactions by Gender '!$B:$S,6,0),4),")")</f>
        <v>(0.0788)</v>
      </c>
    </row>
    <row r="18" spans="2:8" x14ac:dyDescent="0.25">
      <c r="B18" s="121" t="s">
        <v>91</v>
      </c>
      <c r="C18" s="26" t="str">
        <f>_xlfn.CONCAT(ROUND(VLOOKUP($H18,'Interactions by Gender '!$B:$S,8,0),4)," ",VLOOKUP($H18,'Interactions by Gender '!$B:$S,17,0))</f>
        <v xml:space="preserve">-0.0041 </v>
      </c>
      <c r="D18" s="26" t="str">
        <f>_xlfn.CONCAT(ROUND(VLOOKUP($H18,'Interactions by Gender '!$B:$S,2,0),4)," ",VLOOKUP($H18,'Interactions by Gender '!$B:$S,15,0))</f>
        <v xml:space="preserve">-0.0405 </v>
      </c>
      <c r="E18" s="26" t="str">
        <f>_xlfn.CONCAT(ROUND(VLOOKUP($H18,'Interactions by Gender '!$B:$S,11,0),4)," ",VLOOKUP($H18,'Interactions by Gender '!$B:$S,18,0))</f>
        <v xml:space="preserve">-0.0078 </v>
      </c>
      <c r="F18" s="26" t="str">
        <f>_xlfn.CONCAT(ROUND(VLOOKUP($H18,'Interactions by Gender '!$B:$S,5,0),4)," ",VLOOKUP($H18,'Interactions by Gender '!$B:$S,16,0))</f>
        <v xml:space="preserve">0.0025 </v>
      </c>
      <c r="H18" s="11" t="s">
        <v>24</v>
      </c>
    </row>
    <row r="19" spans="2:8" x14ac:dyDescent="0.25">
      <c r="B19" s="122"/>
      <c r="C19" s="27" t="str">
        <f>_xlfn.CONCAT("(",ROUND(VLOOKUP($H18,'Interactions by Gender '!$B:$S,9,0),4),")")</f>
        <v>(0.0416)</v>
      </c>
      <c r="D19" s="27" t="str">
        <f>_xlfn.CONCAT("(",ROUND(VLOOKUP($H18,'Interactions by Gender '!$B:$S,3,0),4),")")</f>
        <v>(0.0549)</v>
      </c>
      <c r="E19" s="27" t="str">
        <f>_xlfn.CONCAT("(",ROUND(VLOOKUP($H18,'Interactions by Gender '!$B:$S,12,0),4),")")</f>
        <v>(0.0393)</v>
      </c>
      <c r="F19" s="27" t="str">
        <f>_xlfn.CONCAT("(",ROUND(VLOOKUP($H18,'Interactions by Gender '!$B:$S,6,0),4),")")</f>
        <v>(0.0555)</v>
      </c>
    </row>
    <row r="20" spans="2:8" x14ac:dyDescent="0.25">
      <c r="B20" s="121" t="s">
        <v>140</v>
      </c>
      <c r="C20" s="26"/>
      <c r="D20" s="26" t="str">
        <f>_xlfn.CONCAT(ROUND(VLOOKUP($H20,'Interactions by Gender '!$B:$S,2,0),4)," ",VLOOKUP($H20,'Interactions by Gender '!$B:$S,15,0))</f>
        <v xml:space="preserve">0.0311 </v>
      </c>
      <c r="E20" s="26"/>
      <c r="F20" s="26" t="str">
        <f>_xlfn.CONCAT(ROUND(VLOOKUP($H20,'Interactions by Gender '!$B:$S,5,0),4)," ",VLOOKUP($H20,'Interactions by Gender '!$B:$S,16,0))</f>
        <v xml:space="preserve">-0.1229 </v>
      </c>
      <c r="H20" s="11" t="s">
        <v>137</v>
      </c>
    </row>
    <row r="21" spans="2:8" x14ac:dyDescent="0.25">
      <c r="B21" s="122" t="s">
        <v>1</v>
      </c>
      <c r="C21" s="27"/>
      <c r="D21" s="27" t="str">
        <f>_xlfn.CONCAT("(",ROUND(VLOOKUP($H20,'Interactions by Gender '!$B:$S,3,0),4),")")</f>
        <v>(0.1699)</v>
      </c>
      <c r="E21" s="27"/>
      <c r="F21" s="27" t="str">
        <f>_xlfn.CONCAT("(",ROUND(VLOOKUP($H20,'Interactions by Gender '!$B:$S,6,0),4),")")</f>
        <v>(0.213)</v>
      </c>
    </row>
    <row r="22" spans="2:8" x14ac:dyDescent="0.25">
      <c r="B22" s="121" t="s">
        <v>142</v>
      </c>
      <c r="C22" s="26"/>
      <c r="D22" s="26" t="str">
        <f>_xlfn.CONCAT(ROUND(VLOOKUP($H22,'Interactions by Gender '!$B:$S,2,0),4)," ",VLOOKUP($H22,'Interactions by Gender '!$B:$S,15,0))</f>
        <v>0.1482 ^</v>
      </c>
      <c r="E22" s="26"/>
      <c r="F22" s="26" t="str">
        <f>_xlfn.CONCAT(ROUND(VLOOKUP($H22,'Interactions by Gender '!$B:$S,5,0),4)," ",VLOOKUP($H22,'Interactions by Gender '!$B:$S,16,0))</f>
        <v xml:space="preserve">0.0697 </v>
      </c>
      <c r="H22" s="11" t="s">
        <v>87</v>
      </c>
    </row>
    <row r="23" spans="2:8" x14ac:dyDescent="0.25">
      <c r="B23" s="122" t="s">
        <v>1</v>
      </c>
      <c r="C23" s="27"/>
      <c r="D23" s="27" t="str">
        <f>_xlfn.CONCAT("(",ROUND(VLOOKUP($H22,'Interactions by Gender '!$B:$S,3,0),4),")")</f>
        <v>(0.0845)</v>
      </c>
      <c r="E23" s="27"/>
      <c r="F23" s="27" t="str">
        <f>_xlfn.CONCAT("(",ROUND(VLOOKUP($H22,'Interactions by Gender '!$B:$S,6,0),4),")")</f>
        <v>(0.0767)</v>
      </c>
    </row>
    <row r="24" spans="2:8" x14ac:dyDescent="0.25">
      <c r="B24" s="121" t="s">
        <v>144</v>
      </c>
      <c r="C24" s="26"/>
      <c r="D24" s="26" t="str">
        <f>_xlfn.CONCAT(ROUND(VLOOKUP($H24,'Interactions by Gender '!$B:$S,2,0),4)," ",VLOOKUP($H24,'Interactions by Gender '!$B:$S,15,0))</f>
        <v xml:space="preserve">0.0169 </v>
      </c>
      <c r="E24" s="26"/>
      <c r="F24" s="26" t="str">
        <f>_xlfn.CONCAT(ROUND(VLOOKUP($H24,'Interactions by Gender '!$B:$S,5,0),4)," ",VLOOKUP($H24,'Interactions by Gender '!$B:$S,16,0))</f>
        <v xml:space="preserve">-0.128 </v>
      </c>
      <c r="H24" s="11" t="s">
        <v>88</v>
      </c>
    </row>
    <row r="25" spans="2:8" x14ac:dyDescent="0.25">
      <c r="B25" s="122" t="s">
        <v>1</v>
      </c>
      <c r="C25" s="27"/>
      <c r="D25" s="27" t="str">
        <f>_xlfn.CONCAT("(",ROUND(VLOOKUP($H24,'Interactions by Gender '!$B:$S,3,0),4),")")</f>
        <v>(0.0886)</v>
      </c>
      <c r="E25" s="27"/>
      <c r="F25" s="27" t="str">
        <f>_xlfn.CONCAT("(",ROUND(VLOOKUP($H24,'Interactions by Gender '!$B:$S,6,0),4),")")</f>
        <v>(0.0893)</v>
      </c>
    </row>
    <row r="26" spans="2:8" x14ac:dyDescent="0.25">
      <c r="B26" s="121" t="s">
        <v>31</v>
      </c>
      <c r="C26" s="26" t="str">
        <f>_xlfn.CONCAT(ROUND(VLOOKUP($H26,'Interactions by Gender '!$B:$S,8,0),4)," ",VLOOKUP($H26,'Interactions by Gender '!$B:$S,17,0))</f>
        <v>-0.0623 ***</v>
      </c>
      <c r="D26" s="26" t="str">
        <f>_xlfn.CONCAT(ROUND(VLOOKUP($H26,'Interactions by Gender '!$B:$S,2,0),4)," ",VLOOKUP($H26,'Interactions by Gender '!$B:$S,15,0))</f>
        <v>-0.0628 ***</v>
      </c>
      <c r="E26" s="26" t="str">
        <f>_xlfn.CONCAT(ROUND(VLOOKUP($H26,'Interactions by Gender '!$B:$S,11,0),4)," ",VLOOKUP($H26,'Interactions by Gender '!$B:$S,18,0))</f>
        <v>-0.0677 ***</v>
      </c>
      <c r="F26" s="26" t="str">
        <f>_xlfn.CONCAT(ROUND(VLOOKUP($H26,'Interactions by Gender '!$B:$S,5,0),4)," ",VLOOKUP($H26,'Interactions by Gender '!$B:$S,16,0))</f>
        <v>-0.068 ***</v>
      </c>
      <c r="H26" s="11" t="s">
        <v>31</v>
      </c>
    </row>
    <row r="27" spans="2:8" x14ac:dyDescent="0.25">
      <c r="B27" s="122"/>
      <c r="C27" s="27" t="str">
        <f>_xlfn.CONCAT("(",ROUND(VLOOKUP($H26,'Interactions by Gender '!$B:$S,9,0),4),")")</f>
        <v>(0.0054)</v>
      </c>
      <c r="D27" s="27" t="str">
        <f>_xlfn.CONCAT("(",ROUND(VLOOKUP($H26,'Interactions by Gender '!$B:$S,3,0),4),")")</f>
        <v>(0.0054)</v>
      </c>
      <c r="E27" s="27" t="str">
        <f>_xlfn.CONCAT("(",ROUND(VLOOKUP($H26,'Interactions by Gender '!$B:$S,12,0),4),")")</f>
        <v>(0.0056)</v>
      </c>
      <c r="F27" s="27" t="str">
        <f>_xlfn.CONCAT("(",ROUND(VLOOKUP($H26,'Interactions by Gender '!$B:$S,6,0),4),")")</f>
        <v>(0.0056)</v>
      </c>
    </row>
    <row r="28" spans="2:8" x14ac:dyDescent="0.25">
      <c r="B28" s="121" t="s">
        <v>187</v>
      </c>
      <c r="C28" s="26" t="str">
        <f>_xlfn.CONCAT(ROUND(VLOOKUP($H28,'Interactions by Gender '!$B:$S,8,0),4)," ",VLOOKUP($H28,'Interactions by Gender '!$B:$S,17,0))</f>
        <v xml:space="preserve">-0.0119 </v>
      </c>
      <c r="D28" s="26" t="str">
        <f>_xlfn.CONCAT(ROUND(VLOOKUP($H28,'Interactions by Gender '!$B:$S,2,0),4)," ",VLOOKUP($H28,'Interactions by Gender '!$B:$S,15,0))</f>
        <v xml:space="preserve">-0.0099 </v>
      </c>
      <c r="E28" s="26" t="str">
        <f>_xlfn.CONCAT(ROUND(VLOOKUP($H28,'Interactions by Gender '!$B:$S,11,0),4)," ",VLOOKUP($H28,'Interactions by Gender '!$B:$S,18,0))</f>
        <v xml:space="preserve">-0.0589 </v>
      </c>
      <c r="F28" s="26" t="str">
        <f>_xlfn.CONCAT(ROUND(VLOOKUP($H28,'Interactions by Gender '!$B:$S,5,0),4)," ",VLOOKUP($H28,'Interactions by Gender '!$B:$S,16,0))</f>
        <v xml:space="preserve">-0.057 </v>
      </c>
      <c r="H28" s="11" t="s">
        <v>173</v>
      </c>
    </row>
    <row r="29" spans="2:8" x14ac:dyDescent="0.25">
      <c r="B29" s="122"/>
      <c r="C29" s="27" t="str">
        <f>_xlfn.CONCAT("(",ROUND(VLOOKUP($H28,'Interactions by Gender '!$B:$S,9,0),4),")")</f>
        <v>(0.0378)</v>
      </c>
      <c r="D29" s="27" t="str">
        <f>_xlfn.CONCAT("(",ROUND(VLOOKUP($H28,'Interactions by Gender '!$B:$S,3,0),4),")")</f>
        <v>(0.0378)</v>
      </c>
      <c r="E29" s="27" t="str">
        <f>_xlfn.CONCAT("(",ROUND(VLOOKUP($H28,'Interactions by Gender '!$B:$S,12,0),4),")")</f>
        <v>(0.0372)</v>
      </c>
      <c r="F29" s="27" t="str">
        <f>_xlfn.CONCAT("(",ROUND(VLOOKUP($H28,'Interactions by Gender '!$B:$S,6,0),4),")")</f>
        <v>(0.0372)</v>
      </c>
    </row>
    <row r="30" spans="2:8" x14ac:dyDescent="0.25">
      <c r="B30" s="121" t="s">
        <v>92</v>
      </c>
      <c r="C30" s="26" t="str">
        <f>_xlfn.CONCAT(ROUND(VLOOKUP($H30,'Interactions by Gender '!$B:$S,8,0),4)," ",VLOOKUP($H30,'Interactions by Gender '!$B:$S,17,0))</f>
        <v xml:space="preserve">0.0111 </v>
      </c>
      <c r="D30" s="26" t="str">
        <f>_xlfn.CONCAT(ROUND(VLOOKUP($H30,'Interactions by Gender '!$B:$S,2,0),4)," ",VLOOKUP($H30,'Interactions by Gender '!$B:$S,15,0))</f>
        <v xml:space="preserve">0.0156 </v>
      </c>
      <c r="E30" s="26" t="str">
        <f>_xlfn.CONCAT(ROUND(VLOOKUP($H30,'Interactions by Gender '!$B:$S,11,0),4)," ",VLOOKUP($H30,'Interactions by Gender '!$B:$S,18,0))</f>
        <v xml:space="preserve">0.0614 </v>
      </c>
      <c r="F30" s="26" t="str">
        <f>_xlfn.CONCAT(ROUND(VLOOKUP($H30,'Interactions by Gender '!$B:$S,5,0),4)," ",VLOOKUP($H30,'Interactions by Gender '!$B:$S,16,0))</f>
        <v xml:space="preserve">0.0599 </v>
      </c>
      <c r="H30" s="11" t="s">
        <v>25</v>
      </c>
    </row>
    <row r="31" spans="2:8" x14ac:dyDescent="0.25">
      <c r="B31" s="122"/>
      <c r="C31" s="27" t="str">
        <f>_xlfn.CONCAT("(",ROUND(VLOOKUP($H30,'Interactions by Gender '!$B:$S,9,0),4),")")</f>
        <v>(0.0357)</v>
      </c>
      <c r="D31" s="27" t="str">
        <f>_xlfn.CONCAT("(",ROUND(VLOOKUP($H30,'Interactions by Gender '!$B:$S,3,0),4),")")</f>
        <v>(0.0358)</v>
      </c>
      <c r="E31" s="27" t="str">
        <f>_xlfn.CONCAT("(",ROUND(VLOOKUP($H30,'Interactions by Gender '!$B:$S,12,0),4),")")</f>
        <v>(0.0417)</v>
      </c>
      <c r="F31" s="27" t="str">
        <f>_xlfn.CONCAT("(",ROUND(VLOOKUP($H30,'Interactions by Gender '!$B:$S,6,0),4),")")</f>
        <v>(0.0417)</v>
      </c>
    </row>
    <row r="32" spans="2:8" x14ac:dyDescent="0.25">
      <c r="B32" s="121" t="s">
        <v>93</v>
      </c>
      <c r="C32" s="26" t="str">
        <f>_xlfn.CONCAT(ROUND(VLOOKUP($H32,'Interactions by Gender '!$B:$S,8,0),4)," ",VLOOKUP($H32,'Interactions by Gender '!$B:$S,17,0))</f>
        <v>-0.0926 ^</v>
      </c>
      <c r="D32" s="26" t="str">
        <f>_xlfn.CONCAT(ROUND(VLOOKUP($H32,'Interactions by Gender '!$B:$S,2,0),4)," ",VLOOKUP($H32,'Interactions by Gender '!$B:$S,15,0))</f>
        <v xml:space="preserve">-0.0841 </v>
      </c>
      <c r="E32" s="26" t="str">
        <f>_xlfn.CONCAT(ROUND(VLOOKUP($H32,'Interactions by Gender '!$B:$S,11,0),4)," ",VLOOKUP($H32,'Interactions by Gender '!$B:$S,18,0))</f>
        <v xml:space="preserve">-0.0335 </v>
      </c>
      <c r="F32" s="26" t="str">
        <f>_xlfn.CONCAT(ROUND(VLOOKUP($H32,'Interactions by Gender '!$B:$S,5,0),4)," ",VLOOKUP($H32,'Interactions by Gender '!$B:$S,16,0))</f>
        <v xml:space="preserve">-0.0352 </v>
      </c>
      <c r="H32" s="11" t="s">
        <v>26</v>
      </c>
    </row>
    <row r="33" spans="2:8" x14ac:dyDescent="0.25">
      <c r="B33" s="122"/>
      <c r="C33" s="27" t="str">
        <f>_xlfn.CONCAT("(",ROUND(VLOOKUP($H32,'Interactions by Gender '!$B:$S,9,0),4),")")</f>
        <v>(0.0559)</v>
      </c>
      <c r="D33" s="27" t="str">
        <f>_xlfn.CONCAT("(",ROUND(VLOOKUP($H32,'Interactions by Gender '!$B:$S,3,0),4),")")</f>
        <v>(0.0561)</v>
      </c>
      <c r="E33" s="27" t="str">
        <f>_xlfn.CONCAT("(",ROUND(VLOOKUP($H32,'Interactions by Gender '!$B:$S,12,0),4),")")</f>
        <v>(0.0693)</v>
      </c>
      <c r="F33" s="27" t="str">
        <f>_xlfn.CONCAT("(",ROUND(VLOOKUP($H32,'Interactions by Gender '!$B:$S,6,0),4),")")</f>
        <v>(0.0692)</v>
      </c>
    </row>
    <row r="34" spans="2:8" x14ac:dyDescent="0.25">
      <c r="B34" s="121" t="s">
        <v>32</v>
      </c>
      <c r="C34" s="26" t="str">
        <f>_xlfn.CONCAT(ROUND(VLOOKUP($H34,'Interactions by Gender '!$B:$S,8,0),4)," ",VLOOKUP($H34,'Interactions by Gender '!$B:$S,17,0))</f>
        <v xml:space="preserve">0.0223 </v>
      </c>
      <c r="D34" s="26" t="str">
        <f>_xlfn.CONCAT(ROUND(VLOOKUP($H34,'Interactions by Gender '!$B:$S,2,0),4)," ",VLOOKUP($H34,'Interactions by Gender '!$B:$S,15,0))</f>
        <v xml:space="preserve">0.0232 </v>
      </c>
      <c r="E34" s="26" t="str">
        <f>_xlfn.CONCAT(ROUND(VLOOKUP($H34,'Interactions by Gender '!$B:$S,11,0),4)," ",VLOOKUP($H34,'Interactions by Gender '!$B:$S,18,0))</f>
        <v xml:space="preserve">0.031 </v>
      </c>
      <c r="F34" s="26" t="str">
        <f>_xlfn.CONCAT(ROUND(VLOOKUP($H34,'Interactions by Gender '!$B:$S,5,0),4)," ",VLOOKUP($H34,'Interactions by Gender '!$B:$S,16,0))</f>
        <v xml:space="preserve">0.0311 </v>
      </c>
      <c r="H34" s="11" t="s">
        <v>32</v>
      </c>
    </row>
    <row r="35" spans="2:8" x14ac:dyDescent="0.25">
      <c r="B35" s="122"/>
      <c r="C35" s="27" t="str">
        <f>_xlfn.CONCAT("(",ROUND(VLOOKUP($H34,'Interactions by Gender '!$B:$S,9,0),4),")")</f>
        <v>(0.0171)</v>
      </c>
      <c r="D35" s="27" t="str">
        <f>_xlfn.CONCAT("(",ROUND(VLOOKUP($H34,'Interactions by Gender '!$B:$S,3,0),4),")")</f>
        <v>(0.0171)</v>
      </c>
      <c r="E35" s="27" t="str">
        <f>_xlfn.CONCAT("(",ROUND(VLOOKUP($H34,'Interactions by Gender '!$B:$S,12,0),4),")")</f>
        <v>(0.0217)</v>
      </c>
      <c r="F35" s="27" t="str">
        <f>_xlfn.CONCAT("(",ROUND(VLOOKUP($H34,'Interactions by Gender '!$B:$S,6,0),4),")")</f>
        <v>(0.0217)</v>
      </c>
    </row>
    <row r="36" spans="2:8" x14ac:dyDescent="0.25">
      <c r="B36" s="121" t="s">
        <v>94</v>
      </c>
      <c r="C36" s="26" t="str">
        <f>_xlfn.CONCAT(ROUND(VLOOKUP($H36,'Interactions by Gender '!$B:$S,8,0),4)," ",VLOOKUP($H36,'Interactions by Gender '!$B:$S,17,0))</f>
        <v>0.0276 ***</v>
      </c>
      <c r="D36" s="26" t="str">
        <f>_xlfn.CONCAT(ROUND(VLOOKUP($H36,'Interactions by Gender '!$B:$S,2,0),4)," ",VLOOKUP($H36,'Interactions by Gender '!$B:$S,15,0))</f>
        <v>0.0276 ***</v>
      </c>
      <c r="E36" s="26" t="str">
        <f>_xlfn.CONCAT(ROUND(VLOOKUP($H36,'Interactions by Gender '!$B:$S,11,0),4)," ",VLOOKUP($H36,'Interactions by Gender '!$B:$S,18,0))</f>
        <v>0.0127 **</v>
      </c>
      <c r="F36" s="26" t="str">
        <f>_xlfn.CONCAT(ROUND(VLOOKUP($H36,'Interactions by Gender '!$B:$S,5,0),4)," ",VLOOKUP($H36,'Interactions by Gender '!$B:$S,16,0))</f>
        <v>0.0128 **</v>
      </c>
      <c r="H36" s="11" t="s">
        <v>33</v>
      </c>
    </row>
    <row r="37" spans="2:8" x14ac:dyDescent="0.25">
      <c r="B37" s="122"/>
      <c r="C37" s="27" t="str">
        <f>_xlfn.CONCAT("(",ROUND(VLOOKUP($H36,'Interactions by Gender '!$B:$S,9,0),4),")")</f>
        <v>(0.0054)</v>
      </c>
      <c r="D37" s="27" t="str">
        <f>_xlfn.CONCAT("(",ROUND(VLOOKUP($H36,'Interactions by Gender '!$B:$S,3,0),4),")")</f>
        <v>(0.0054)</v>
      </c>
      <c r="E37" s="27" t="str">
        <f>_xlfn.CONCAT("(",ROUND(VLOOKUP($H36,'Interactions by Gender '!$B:$S,12,0),4),")")</f>
        <v>(0.0044)</v>
      </c>
      <c r="F37" s="27" t="str">
        <f>_xlfn.CONCAT("(",ROUND(VLOOKUP($H36,'Interactions by Gender '!$B:$S,6,0),4),")")</f>
        <v>(0.0044)</v>
      </c>
    </row>
    <row r="38" spans="2:8" x14ac:dyDescent="0.25">
      <c r="B38" s="121" t="s">
        <v>125</v>
      </c>
      <c r="C38" s="26" t="str">
        <f>_xlfn.CONCAT(ROUND(VLOOKUP($H38,'Interactions by Gender '!$B:$S,8,0),4)," ",VLOOKUP($H38,'Interactions by Gender '!$B:$S,17,0))</f>
        <v xml:space="preserve">-0.0025 </v>
      </c>
      <c r="D38" s="26" t="str">
        <f>_xlfn.CONCAT(ROUND(VLOOKUP($H38,'Interactions by Gender '!$B:$S,2,0),4)," ",VLOOKUP($H38,'Interactions by Gender '!$B:$S,15,0))</f>
        <v xml:space="preserve">-0.0027 </v>
      </c>
      <c r="E38" s="26" t="str">
        <f>_xlfn.CONCAT(ROUND(VLOOKUP($H38,'Interactions by Gender '!$B:$S,11,0),4)," ",VLOOKUP($H38,'Interactions by Gender '!$B:$S,18,0))</f>
        <v>-0.0148 ^</v>
      </c>
      <c r="F38" s="26" t="str">
        <f>_xlfn.CONCAT(ROUND(VLOOKUP($H38,'Interactions by Gender '!$B:$S,5,0),4)," ",VLOOKUP($H38,'Interactions by Gender '!$B:$S,16,0))</f>
        <v>-0.0148 ^</v>
      </c>
      <c r="H38" s="11" t="s">
        <v>118</v>
      </c>
    </row>
    <row r="39" spans="2:8" x14ac:dyDescent="0.25">
      <c r="B39" s="122"/>
      <c r="C39" s="27" t="str">
        <f>_xlfn.CONCAT("(",ROUND(VLOOKUP($H38,'Interactions by Gender '!$B:$S,9,0),4),")")</f>
        <v>(0.008)</v>
      </c>
      <c r="D39" s="27" t="str">
        <f>_xlfn.CONCAT("(",ROUND(VLOOKUP($H38,'Interactions by Gender '!$B:$S,3,0),4),")")</f>
        <v>(0.008)</v>
      </c>
      <c r="E39" s="27" t="str">
        <f>_xlfn.CONCAT("(",ROUND(VLOOKUP($H38,'Interactions by Gender '!$B:$S,12,0),4),")")</f>
        <v>(0.0081)</v>
      </c>
      <c r="F39" s="27" t="str">
        <f>_xlfn.CONCAT("(",ROUND(VLOOKUP($H38,'Interactions by Gender '!$B:$S,6,0),4),")")</f>
        <v>(0.0081)</v>
      </c>
    </row>
    <row r="40" spans="2:8" x14ac:dyDescent="0.25">
      <c r="B40" s="121" t="s">
        <v>95</v>
      </c>
      <c r="C40" s="26" t="str">
        <f>_xlfn.CONCAT(ROUND(VLOOKUP($H40,'Interactions by Gender '!$B:$S,8,0),4)," ",VLOOKUP($H40,'Interactions by Gender '!$B:$S,17,0))</f>
        <v>0.0993 *</v>
      </c>
      <c r="D40" s="26" t="str">
        <f>_xlfn.CONCAT(ROUND(VLOOKUP($H40,'Interactions by Gender '!$B:$S,2,0),4)," ",VLOOKUP($H40,'Interactions by Gender '!$B:$S,15,0))</f>
        <v>0.0967 *</v>
      </c>
      <c r="E40" s="26" t="str">
        <f>_xlfn.CONCAT(ROUND(VLOOKUP($H40,'Interactions by Gender '!$B:$S,11,0),4)," ",VLOOKUP($H40,'Interactions by Gender '!$B:$S,18,0))</f>
        <v>0.1208 ***</v>
      </c>
      <c r="F40" s="26" t="str">
        <f>_xlfn.CONCAT(ROUND(VLOOKUP($H40,'Interactions by Gender '!$B:$S,5,0),4)," ",VLOOKUP($H40,'Interactions by Gender '!$B:$S,16,0))</f>
        <v>0.1198 ***</v>
      </c>
      <c r="H40" s="11" t="s">
        <v>29</v>
      </c>
    </row>
    <row r="41" spans="2:8" x14ac:dyDescent="0.25">
      <c r="B41" s="122"/>
      <c r="C41" s="27" t="str">
        <f>_xlfn.CONCAT("(",ROUND(VLOOKUP($H40,'Interactions by Gender '!$B:$S,9,0),4),")")</f>
        <v>(0.0401)</v>
      </c>
      <c r="D41" s="27" t="str">
        <f>_xlfn.CONCAT("(",ROUND(VLOOKUP($H40,'Interactions by Gender '!$B:$S,3,0),4),")")</f>
        <v>(0.0402)</v>
      </c>
      <c r="E41" s="27" t="str">
        <f>_xlfn.CONCAT("(",ROUND(VLOOKUP($H40,'Interactions by Gender '!$B:$S,12,0),4),")")</f>
        <v>(0.0361)</v>
      </c>
      <c r="F41" s="27" t="str">
        <f>_xlfn.CONCAT("(",ROUND(VLOOKUP($H40,'Interactions by Gender '!$B:$S,6,0),4),")")</f>
        <v>(0.0361)</v>
      </c>
    </row>
    <row r="42" spans="2:8" x14ac:dyDescent="0.25">
      <c r="B42" s="121" t="s">
        <v>96</v>
      </c>
      <c r="C42" s="26" t="str">
        <f>_xlfn.CONCAT(ROUND(VLOOKUP($H42,'Interactions by Gender '!$B:$S,8,0),4)," ",VLOOKUP($H42,'Interactions by Gender '!$B:$S,17,0))</f>
        <v>0.1952 ***</v>
      </c>
      <c r="D42" s="26" t="str">
        <f>_xlfn.CONCAT(ROUND(VLOOKUP($H42,'Interactions by Gender '!$B:$S,2,0),4)," ",VLOOKUP($H42,'Interactions by Gender '!$B:$S,15,0))</f>
        <v>0.193 ***</v>
      </c>
      <c r="E42" s="26" t="str">
        <f>_xlfn.CONCAT(ROUND(VLOOKUP($H42,'Interactions by Gender '!$B:$S,11,0),4)," ",VLOOKUP($H42,'Interactions by Gender '!$B:$S,18,0))</f>
        <v>0.2355 ***</v>
      </c>
      <c r="F42" s="26" t="str">
        <f>_xlfn.CONCAT(ROUND(VLOOKUP($H42,'Interactions by Gender '!$B:$S,5,0),4)," ",VLOOKUP($H42,'Interactions by Gender '!$B:$S,16,0))</f>
        <v>0.2333 ***</v>
      </c>
      <c r="H42" s="11" t="s">
        <v>30</v>
      </c>
    </row>
    <row r="43" spans="2:8" x14ac:dyDescent="0.25">
      <c r="B43" s="122"/>
      <c r="C43" s="27" t="str">
        <f>_xlfn.CONCAT("(",ROUND(VLOOKUP($H42,'Interactions by Gender '!$B:$S,9,0),4),")")</f>
        <v>(0.0419)</v>
      </c>
      <c r="D43" s="27" t="str">
        <f>_xlfn.CONCAT("(",ROUND(VLOOKUP($H42,'Interactions by Gender '!$B:$S,3,0),4),")")</f>
        <v>(0.042)</v>
      </c>
      <c r="E43" s="27" t="str">
        <f>_xlfn.CONCAT("(",ROUND(VLOOKUP($H42,'Interactions by Gender '!$B:$S,12,0),4),")")</f>
        <v>(0.041)</v>
      </c>
      <c r="F43" s="27" t="str">
        <f>_xlfn.CONCAT("(",ROUND(VLOOKUP($H42,'Interactions by Gender '!$B:$S,6,0),4),")")</f>
        <v>(0.041)</v>
      </c>
    </row>
    <row r="44" spans="2:8" x14ac:dyDescent="0.25">
      <c r="B44" s="121" t="s">
        <v>97</v>
      </c>
      <c r="C44" s="26" t="str">
        <f>_xlfn.CONCAT(ROUND(VLOOKUP($H44,'Interactions by Gender '!$B:$S,8,0),4)," ",VLOOKUP($H44,'Interactions by Gender '!$B:$S,17,0))</f>
        <v>0.1774 **</v>
      </c>
      <c r="D44" s="26" t="str">
        <f>_xlfn.CONCAT(ROUND(VLOOKUP($H44,'Interactions by Gender '!$B:$S,2,0),4)," ",VLOOKUP($H44,'Interactions by Gender '!$B:$S,15,0))</f>
        <v>0.1703 **</v>
      </c>
      <c r="E44" s="26" t="str">
        <f>_xlfn.CONCAT(ROUND(VLOOKUP($H44,'Interactions by Gender '!$B:$S,11,0),4)," ",VLOOKUP($H44,'Interactions by Gender '!$B:$S,18,0))</f>
        <v>0.2056 ***</v>
      </c>
      <c r="F44" s="26" t="str">
        <f>_xlfn.CONCAT(ROUND(VLOOKUP($H44,'Interactions by Gender '!$B:$S,5,0),4)," ",VLOOKUP($H44,'Interactions by Gender '!$B:$S,16,0))</f>
        <v>0.204 ***</v>
      </c>
      <c r="H44" s="11" t="s">
        <v>27</v>
      </c>
    </row>
    <row r="45" spans="2:8" x14ac:dyDescent="0.25">
      <c r="B45" s="122"/>
      <c r="C45" s="27" t="str">
        <f>_xlfn.CONCAT("(",ROUND(VLOOKUP($H44,'Interactions by Gender '!$B:$S,9,0),4),")")</f>
        <v>(0.0586)</v>
      </c>
      <c r="D45" s="27" t="str">
        <f>_xlfn.CONCAT("(",ROUND(VLOOKUP($H44,'Interactions by Gender '!$B:$S,3,0),4),")")</f>
        <v>(0.0587)</v>
      </c>
      <c r="E45" s="27" t="str">
        <f>_xlfn.CONCAT("(",ROUND(VLOOKUP($H44,'Interactions by Gender '!$B:$S,12,0),4),")")</f>
        <v>(0.0615)</v>
      </c>
      <c r="F45" s="27" t="str">
        <f>_xlfn.CONCAT("(",ROUND(VLOOKUP($H44,'Interactions by Gender '!$B:$S,6,0),4),")")</f>
        <v>(0.0615)</v>
      </c>
    </row>
    <row r="46" spans="2:8" x14ac:dyDescent="0.25">
      <c r="B46" s="121" t="s">
        <v>98</v>
      </c>
      <c r="C46" s="26" t="str">
        <f>_xlfn.CONCAT(ROUND(VLOOKUP($H46,'Interactions by Gender '!$B:$S,8,0),4)," ",VLOOKUP($H46,'Interactions by Gender '!$B:$S,17,0))</f>
        <v xml:space="preserve">0.122 </v>
      </c>
      <c r="D46" s="26" t="str">
        <f>_xlfn.CONCAT(ROUND(VLOOKUP($H46,'Interactions by Gender '!$B:$S,2,0),4)," ",VLOOKUP($H46,'Interactions by Gender '!$B:$S,15,0))</f>
        <v xml:space="preserve">0.1108 </v>
      </c>
      <c r="E46" s="26" t="str">
        <f>_xlfn.CONCAT(ROUND(VLOOKUP($H46,'Interactions by Gender '!$B:$S,11,0),4)," ",VLOOKUP($H46,'Interactions by Gender '!$B:$S,18,0))</f>
        <v>0.2226 *</v>
      </c>
      <c r="F46" s="26" t="str">
        <f>_xlfn.CONCAT(ROUND(VLOOKUP($H46,'Interactions by Gender '!$B:$S,5,0),4)," ",VLOOKUP($H46,'Interactions by Gender '!$B:$S,16,0))</f>
        <v>0.2271 *</v>
      </c>
      <c r="H46" s="11" t="s">
        <v>28</v>
      </c>
    </row>
    <row r="47" spans="2:8" x14ac:dyDescent="0.25">
      <c r="B47" s="122"/>
      <c r="C47" s="27" t="str">
        <f>_xlfn.CONCAT("(",ROUND(VLOOKUP($H46,'Interactions by Gender '!$B:$S,9,0),4),")")</f>
        <v>(0.0844)</v>
      </c>
      <c r="D47" s="27" t="str">
        <f>_xlfn.CONCAT("(",ROUND(VLOOKUP($H46,'Interactions by Gender '!$B:$S,3,0),4),")")</f>
        <v>(0.0846)</v>
      </c>
      <c r="E47" s="27" t="str">
        <f>_xlfn.CONCAT("(",ROUND(VLOOKUP($H46,'Interactions by Gender '!$B:$S,12,0),4),")")</f>
        <v>(0.0924)</v>
      </c>
      <c r="F47" s="27" t="str">
        <f>_xlfn.CONCAT("(",ROUND(VLOOKUP($H46,'Interactions by Gender '!$B:$S,6,0),4),")")</f>
        <v>(0.0924)</v>
      </c>
    </row>
    <row r="48" spans="2:8" x14ac:dyDescent="0.25">
      <c r="B48" s="121" t="s">
        <v>34</v>
      </c>
      <c r="C48" s="26" t="str">
        <f>_xlfn.CONCAT(ROUND(VLOOKUP($H48,'Interactions by Gender '!$B:$S,8,0),4)," ",VLOOKUP($H48,'Interactions by Gender '!$B:$S,17,0))</f>
        <v>0.005 ***</v>
      </c>
      <c r="D48" s="26" t="str">
        <f>_xlfn.CONCAT(ROUND(VLOOKUP($H48,'Interactions by Gender '!$B:$S,2,0),4)," ",VLOOKUP($H48,'Interactions by Gender '!$B:$S,15,0))</f>
        <v>0.005 ***</v>
      </c>
      <c r="E48" s="26" t="str">
        <f>_xlfn.CONCAT(ROUND(VLOOKUP($H48,'Interactions by Gender '!$B:$S,11,0),4)," ",VLOOKUP($H48,'Interactions by Gender '!$B:$S,18,0))</f>
        <v>0.0038 ***</v>
      </c>
      <c r="F48" s="26" t="str">
        <f>_xlfn.CONCAT(ROUND(VLOOKUP($H48,'Interactions by Gender '!$B:$S,5,0),4)," ",VLOOKUP($H48,'Interactions by Gender '!$B:$S,16,0))</f>
        <v>0.0038 ***</v>
      </c>
      <c r="H48" s="11" t="s">
        <v>34</v>
      </c>
    </row>
    <row r="49" spans="2:8" x14ac:dyDescent="0.25">
      <c r="B49" s="122"/>
      <c r="C49" s="27" t="str">
        <f>_xlfn.CONCAT("(",ROUND(VLOOKUP($H48,'Interactions by Gender '!$B:$S,9,0),4),")")</f>
        <v>(0.0007)</v>
      </c>
      <c r="D49" s="27" t="str">
        <f>_xlfn.CONCAT("(",ROUND(VLOOKUP($H48,'Interactions by Gender '!$B:$S,3,0),4),")")</f>
        <v>(0.0007)</v>
      </c>
      <c r="E49" s="27" t="str">
        <f>_xlfn.CONCAT("(",ROUND(VLOOKUP($H48,'Interactions by Gender '!$B:$S,12,0),4),")")</f>
        <v>(0.0006)</v>
      </c>
      <c r="F49" s="27" t="str">
        <f>_xlfn.CONCAT("(",ROUND(VLOOKUP($H48,'Interactions by Gender '!$B:$S,6,0),4),")")</f>
        <v>(0.0006)</v>
      </c>
    </row>
    <row r="50" spans="2:8" x14ac:dyDescent="0.25">
      <c r="B50" s="121" t="s">
        <v>99</v>
      </c>
      <c r="C50" s="26" t="str">
        <f>_xlfn.CONCAT(ROUND(VLOOKUP($H50,'Interactions by Gender '!$B:$S,8,0),4)," ",VLOOKUP($H50,'Interactions by Gender '!$B:$S,17,0))</f>
        <v>-0.0006 *</v>
      </c>
      <c r="D50" s="26" t="str">
        <f>_xlfn.CONCAT(ROUND(VLOOKUP($H50,'Interactions by Gender '!$B:$S,2,0),4)," ",VLOOKUP($H50,'Interactions by Gender '!$B:$S,15,0))</f>
        <v>-0.0006 *</v>
      </c>
      <c r="E50" s="26" t="str">
        <f>_xlfn.CONCAT(ROUND(VLOOKUP($H50,'Interactions by Gender '!$B:$S,11,0),4)," ",VLOOKUP($H50,'Interactions by Gender '!$B:$S,18,0))</f>
        <v xml:space="preserve">-0.0002 </v>
      </c>
      <c r="F50" s="26" t="str">
        <f>_xlfn.CONCAT(ROUND(VLOOKUP($H50,'Interactions by Gender '!$B:$S,5,0),4)," ",VLOOKUP($H50,'Interactions by Gender '!$B:$S,16,0))</f>
        <v xml:space="preserve">-0.0002 </v>
      </c>
      <c r="H50" s="11" t="s">
        <v>35</v>
      </c>
    </row>
    <row r="51" spans="2:8" x14ac:dyDescent="0.25">
      <c r="B51" s="122"/>
      <c r="C51" s="27" t="str">
        <f>_xlfn.CONCAT("(",ROUND(VLOOKUP($H50,'Interactions by Gender '!$B:$S,9,0),4),")")</f>
        <v>(0.0002)</v>
      </c>
      <c r="D51" s="27" t="str">
        <f>_xlfn.CONCAT("(",ROUND(VLOOKUP($H50,'Interactions by Gender '!$B:$S,3,0),4),")")</f>
        <v>(0.0002)</v>
      </c>
      <c r="E51" s="27" t="str">
        <f>_xlfn.CONCAT("(",ROUND(VLOOKUP($H50,'Interactions by Gender '!$B:$S,12,0),4),")")</f>
        <v>(0.0002)</v>
      </c>
      <c r="F51" s="27" t="str">
        <f>_xlfn.CONCAT("(",ROUND(VLOOKUP($H50,'Interactions by Gender '!$B:$S,6,0),4),")")</f>
        <v>(0.0002)</v>
      </c>
    </row>
    <row r="52" spans="2:8" x14ac:dyDescent="0.25">
      <c r="B52" s="121" t="s">
        <v>100</v>
      </c>
      <c r="C52" s="26" t="str">
        <f>_xlfn.CONCAT(ROUND(VLOOKUP($H52,'Interactions by Gender '!$B:$S,8,0),4)," ",VLOOKUP($H52,'Interactions by Gender '!$B:$S,17,0))</f>
        <v>0.0004 **</v>
      </c>
      <c r="D52" s="26" t="str">
        <f>_xlfn.CONCAT(ROUND(VLOOKUP($H52,'Interactions by Gender '!$B:$S,2,0),4)," ",VLOOKUP($H52,'Interactions by Gender '!$B:$S,15,0))</f>
        <v>0.0004 **</v>
      </c>
      <c r="E52" s="26" t="str">
        <f>_xlfn.CONCAT(ROUND(VLOOKUP($H52,'Interactions by Gender '!$B:$S,11,0),4)," ",VLOOKUP($H52,'Interactions by Gender '!$B:$S,18,0))</f>
        <v>0.0004 ***</v>
      </c>
      <c r="F52" s="26" t="str">
        <f>_xlfn.CONCAT(ROUND(VLOOKUP($H52,'Interactions by Gender '!$B:$S,5,0),4)," ",VLOOKUP($H52,'Interactions by Gender '!$B:$S,16,0))</f>
        <v>0.0004 ***</v>
      </c>
      <c r="H52" s="11" t="s">
        <v>36</v>
      </c>
    </row>
    <row r="53" spans="2:8" x14ac:dyDescent="0.25">
      <c r="B53" s="122"/>
      <c r="C53" s="27" t="str">
        <f>_xlfn.CONCAT("(",ROUND(VLOOKUP($H52,'Interactions by Gender '!$B:$S,9,0),4),")")</f>
        <v>(0.0001)</v>
      </c>
      <c r="D53" s="27" t="str">
        <f>_xlfn.CONCAT("(",ROUND(VLOOKUP($H52,'Interactions by Gender '!$B:$S,3,0),4),")")</f>
        <v>(0.0001)</v>
      </c>
      <c r="E53" s="27" t="str">
        <f>_xlfn.CONCAT("(",ROUND(VLOOKUP($H52,'Interactions by Gender '!$B:$S,12,0),4),")")</f>
        <v>(0.0001)</v>
      </c>
      <c r="F53" s="27" t="str">
        <f>_xlfn.CONCAT("(",ROUND(VLOOKUP($H52,'Interactions by Gender '!$B:$S,6,0),4),")")</f>
        <v>(0.0001)</v>
      </c>
    </row>
    <row r="54" spans="2:8" x14ac:dyDescent="0.25">
      <c r="B54" s="121" t="s">
        <v>101</v>
      </c>
      <c r="C54" s="26" t="str">
        <f>_xlfn.CONCAT(ROUND(VLOOKUP($H54,'Interactions by Gender '!$B:$S,8,0),4)," ",VLOOKUP($H54,'Interactions by Gender '!$B:$S,17,0))</f>
        <v xml:space="preserve">-0.0045 </v>
      </c>
      <c r="D54" s="26" t="str">
        <f>_xlfn.CONCAT(ROUND(VLOOKUP($H54,'Interactions by Gender '!$B:$S,2,0),4)," ",VLOOKUP($H54,'Interactions by Gender '!$B:$S,15,0))</f>
        <v xml:space="preserve">-0.0031 </v>
      </c>
      <c r="E54" s="26" t="str">
        <f>_xlfn.CONCAT(ROUND(VLOOKUP($H54,'Interactions by Gender '!$B:$S,11,0),4)," ",VLOOKUP($H54,'Interactions by Gender '!$B:$S,18,0))</f>
        <v xml:space="preserve">-0.0195 </v>
      </c>
      <c r="F54" s="26" t="str">
        <f>_xlfn.CONCAT(ROUND(VLOOKUP($H54,'Interactions by Gender '!$B:$S,5,0),4)," ",VLOOKUP($H54,'Interactions by Gender '!$B:$S,16,0))</f>
        <v xml:space="preserve">-0.019 </v>
      </c>
      <c r="H54" s="11" t="s">
        <v>37</v>
      </c>
    </row>
    <row r="55" spans="2:8" x14ac:dyDescent="0.25">
      <c r="B55" s="122"/>
      <c r="C55" s="27" t="str">
        <f>_xlfn.CONCAT("(",ROUND(VLOOKUP($H54,'Interactions by Gender '!$B:$S,9,0),4),")")</f>
        <v>(0.0266)</v>
      </c>
      <c r="D55" s="27" t="str">
        <f>_xlfn.CONCAT("(",ROUND(VLOOKUP($H54,'Interactions by Gender '!$B:$S,3,0),4),")")</f>
        <v>(0.0267)</v>
      </c>
      <c r="E55" s="27" t="str">
        <f>_xlfn.CONCAT("(",ROUND(VLOOKUP($H54,'Interactions by Gender '!$B:$S,12,0),4),")")</f>
        <v>(0.0272)</v>
      </c>
      <c r="F55" s="27" t="str">
        <f>_xlfn.CONCAT("(",ROUND(VLOOKUP($H54,'Interactions by Gender '!$B:$S,6,0),4),")")</f>
        <v>(0.0272)</v>
      </c>
    </row>
    <row r="56" spans="2:8" x14ac:dyDescent="0.25">
      <c r="B56" s="121" t="s">
        <v>102</v>
      </c>
      <c r="C56" s="26" t="str">
        <f>_xlfn.CONCAT(ROUND(VLOOKUP($H56,'Interactions by Gender '!$B:$S,8,0),4)," ",VLOOKUP($H56,'Interactions by Gender '!$B:$S,17,0))</f>
        <v xml:space="preserve">0.0127 </v>
      </c>
      <c r="D56" s="26" t="str">
        <f>_xlfn.CONCAT(ROUND(VLOOKUP($H56,'Interactions by Gender '!$B:$S,2,0),4)," ",VLOOKUP($H56,'Interactions by Gender '!$B:$S,15,0))</f>
        <v xml:space="preserve">0.0124 </v>
      </c>
      <c r="E56" s="26" t="str">
        <f>_xlfn.CONCAT(ROUND(VLOOKUP($H56,'Interactions by Gender '!$B:$S,11,0),4)," ",VLOOKUP($H56,'Interactions by Gender '!$B:$S,18,0))</f>
        <v>-0.0768 ^</v>
      </c>
      <c r="F56" s="26" t="str">
        <f>_xlfn.CONCAT(ROUND(VLOOKUP($H56,'Interactions by Gender '!$B:$S,5,0),4)," ",VLOOKUP($H56,'Interactions by Gender '!$B:$S,16,0))</f>
        <v>-0.0727 ^</v>
      </c>
      <c r="H56" s="11" t="s">
        <v>38</v>
      </c>
    </row>
    <row r="57" spans="2:8" x14ac:dyDescent="0.25">
      <c r="B57" s="122"/>
      <c r="C57" s="27" t="str">
        <f>_xlfn.CONCAT("(",ROUND(VLOOKUP($H56,'Interactions by Gender '!$B:$S,9,0),4),")")</f>
        <v>(0.0384)</v>
      </c>
      <c r="D57" s="27" t="str">
        <f>_xlfn.CONCAT("(",ROUND(VLOOKUP($H56,'Interactions by Gender '!$B:$S,3,0),4),")")</f>
        <v>(0.0385)</v>
      </c>
      <c r="E57" s="27" t="str">
        <f>_xlfn.CONCAT("(",ROUND(VLOOKUP($H56,'Interactions by Gender '!$B:$S,12,0),4),")")</f>
        <v>(0.0411)</v>
      </c>
      <c r="F57" s="27" t="str">
        <f>_xlfn.CONCAT("(",ROUND(VLOOKUP($H56,'Interactions by Gender '!$B:$S,6,0),4),")")</f>
        <v>(0.0411)</v>
      </c>
    </row>
    <row r="58" spans="2:8" x14ac:dyDescent="0.25">
      <c r="B58" s="121" t="s">
        <v>127</v>
      </c>
      <c r="C58" s="26" t="str">
        <f>_xlfn.CONCAT(ROUND(VLOOKUP($H58,'Interactions by Gender '!$B:$S,8,0),4)," ",VLOOKUP($H58,'Interactions by Gender '!$B:$S,17,0))</f>
        <v xml:space="preserve">-0.0106 </v>
      </c>
      <c r="D58" s="26" t="str">
        <f>_xlfn.CONCAT(ROUND(VLOOKUP($H58,'Interactions by Gender '!$B:$S,2,0),4)," ",VLOOKUP($H58,'Interactions by Gender '!$B:$S,15,0))</f>
        <v xml:space="preserve">-0.0114 </v>
      </c>
      <c r="E58" s="26" t="str">
        <f>_xlfn.CONCAT(ROUND(VLOOKUP($H58,'Interactions by Gender '!$B:$S,11,0),4)," ",VLOOKUP($H58,'Interactions by Gender '!$B:$S,18,0))</f>
        <v>-0.1534 ***</v>
      </c>
      <c r="F58" s="26" t="str">
        <f>_xlfn.CONCAT(ROUND(VLOOKUP($H58,'Interactions by Gender '!$B:$S,5,0),4)," ",VLOOKUP($H58,'Interactions by Gender '!$B:$S,16,0))</f>
        <v>-0.1515 ***</v>
      </c>
      <c r="H58" s="11" t="s">
        <v>39</v>
      </c>
    </row>
    <row r="59" spans="2:8" x14ac:dyDescent="0.25">
      <c r="B59" s="122"/>
      <c r="C59" s="27" t="str">
        <f>_xlfn.CONCAT("(",ROUND(VLOOKUP($H58,'Interactions by Gender '!$B:$S,9,0),4),")")</f>
        <v>(0.0449)</v>
      </c>
      <c r="D59" s="27" t="str">
        <f>_xlfn.CONCAT("(",ROUND(VLOOKUP($H58,'Interactions by Gender '!$B:$S,3,0),4),")")</f>
        <v>(0.0449)</v>
      </c>
      <c r="E59" s="27" t="str">
        <f>_xlfn.CONCAT("(",ROUND(VLOOKUP($H58,'Interactions by Gender '!$B:$S,12,0),4),")")</f>
        <v>(0.0417)</v>
      </c>
      <c r="F59" s="27" t="str">
        <f>_xlfn.CONCAT("(",ROUND(VLOOKUP($H58,'Interactions by Gender '!$B:$S,6,0),4),")")</f>
        <v>(0.0416)</v>
      </c>
    </row>
    <row r="60" spans="2:8" x14ac:dyDescent="0.25">
      <c r="B60" s="121" t="s">
        <v>126</v>
      </c>
      <c r="C60" s="26" t="str">
        <f>_xlfn.CONCAT(ROUND(VLOOKUP($H60,'Interactions by Gender '!$B:$S,8,0),4)," ",VLOOKUP($H60,'Interactions by Gender '!$B:$S,17,0))</f>
        <v>-0.1917 ***</v>
      </c>
      <c r="D60" s="26" t="str">
        <f>_xlfn.CONCAT(ROUND(VLOOKUP($H60,'Interactions by Gender '!$B:$S,2,0),4)," ",VLOOKUP($H60,'Interactions by Gender '!$B:$S,15,0))</f>
        <v>-0.1914 ***</v>
      </c>
      <c r="E60" s="26" t="str">
        <f>_xlfn.CONCAT(ROUND(VLOOKUP($H60,'Interactions by Gender '!$B:$S,11,0),4)," ",VLOOKUP($H60,'Interactions by Gender '!$B:$S,18,0))</f>
        <v>-0.2636 ***</v>
      </c>
      <c r="F60" s="26" t="str">
        <f>_xlfn.CONCAT(ROUND(VLOOKUP($H60,'Interactions by Gender '!$B:$S,5,0),4)," ",VLOOKUP($H60,'Interactions by Gender '!$B:$S,16,0))</f>
        <v>-0.263 ***</v>
      </c>
      <c r="H60" s="11" t="s">
        <v>40</v>
      </c>
    </row>
    <row r="61" spans="2:8" x14ac:dyDescent="0.25">
      <c r="B61" s="122"/>
      <c r="C61" s="27" t="str">
        <f>_xlfn.CONCAT("(",ROUND(VLOOKUP($H60,'Interactions by Gender '!$B:$S,9,0),4),")")</f>
        <v>(0.0487)</v>
      </c>
      <c r="D61" s="27" t="str">
        <f>_xlfn.CONCAT("(",ROUND(VLOOKUP($H60,'Interactions by Gender '!$B:$S,3,0),4),")")</f>
        <v>(0.0487)</v>
      </c>
      <c r="E61" s="27" t="str">
        <f>_xlfn.CONCAT("(",ROUND(VLOOKUP($H60,'Interactions by Gender '!$B:$S,12,0),4),")")</f>
        <v>(0.0455)</v>
      </c>
      <c r="F61" s="27" t="str">
        <f>_xlfn.CONCAT("(",ROUND(VLOOKUP($H60,'Interactions by Gender '!$B:$S,6,0),4),")")</f>
        <v>(0.0455)</v>
      </c>
    </row>
    <row r="62" spans="2:8" x14ac:dyDescent="0.25">
      <c r="B62" s="121" t="s">
        <v>103</v>
      </c>
      <c r="C62" s="26" t="str">
        <f>_xlfn.CONCAT(ROUND(VLOOKUP($H62,'Interactions by Gender '!$B:$S,8,0),4)," ",VLOOKUP($H62,'Interactions by Gender '!$B:$S,17,0))</f>
        <v xml:space="preserve">-0.0307 </v>
      </c>
      <c r="D62" s="26" t="str">
        <f>_xlfn.CONCAT(ROUND(VLOOKUP($H62,'Interactions by Gender '!$B:$S,2,0),4)," ",VLOOKUP($H62,'Interactions by Gender '!$B:$S,15,0))</f>
        <v xml:space="preserve">-0.031 </v>
      </c>
      <c r="E62" s="26" t="str">
        <f>_xlfn.CONCAT(ROUND(VLOOKUP($H62,'Interactions by Gender '!$B:$S,11,0),4)," ",VLOOKUP($H62,'Interactions by Gender '!$B:$S,18,0))</f>
        <v>-0.1562 ***</v>
      </c>
      <c r="F62" s="26" t="str">
        <f>_xlfn.CONCAT(ROUND(VLOOKUP($H62,'Interactions by Gender '!$B:$S,5,0),4)," ",VLOOKUP($H62,'Interactions by Gender '!$B:$S,16,0))</f>
        <v>-0.1541 ***</v>
      </c>
      <c r="H62" s="11" t="s">
        <v>41</v>
      </c>
    </row>
    <row r="63" spans="2:8" x14ac:dyDescent="0.25">
      <c r="B63" s="122"/>
      <c r="C63" s="27" t="str">
        <f>_xlfn.CONCAT("(",ROUND(VLOOKUP($H62,'Interactions by Gender '!$B:$S,9,0),4),")")</f>
        <v>(0.0396)</v>
      </c>
      <c r="D63" s="27" t="str">
        <f>_xlfn.CONCAT("(",ROUND(VLOOKUP($H62,'Interactions by Gender '!$B:$S,3,0),4),")")</f>
        <v>(0.0396)</v>
      </c>
      <c r="E63" s="27" t="str">
        <f>_xlfn.CONCAT("(",ROUND(VLOOKUP($H62,'Interactions by Gender '!$B:$S,12,0),4),")")</f>
        <v>(0.0382)</v>
      </c>
      <c r="F63" s="27" t="str">
        <f>_xlfn.CONCAT("(",ROUND(VLOOKUP($H62,'Interactions by Gender '!$B:$S,6,0),4),")")</f>
        <v>(0.0381)</v>
      </c>
    </row>
    <row r="64" spans="2:8" x14ac:dyDescent="0.25">
      <c r="B64" s="121" t="s">
        <v>104</v>
      </c>
      <c r="C64" s="26" t="str">
        <f>_xlfn.CONCAT(ROUND(VLOOKUP($H64,'Interactions by Gender '!$B:$S,8,0),4)," ",VLOOKUP($H64,'Interactions by Gender '!$B:$S,17,0))</f>
        <v>-0.0727 ***</v>
      </c>
      <c r="D64" s="26" t="str">
        <f>_xlfn.CONCAT(ROUND(VLOOKUP($H64,'Interactions by Gender '!$B:$S,2,0),4)," ",VLOOKUP($H64,'Interactions by Gender '!$B:$S,15,0))</f>
        <v>-0.0729 ***</v>
      </c>
      <c r="E64" s="26" t="str">
        <f>_xlfn.CONCAT(ROUND(VLOOKUP($H64,'Interactions by Gender '!$B:$S,11,0),4)," ",VLOOKUP($H64,'Interactions by Gender '!$B:$S,18,0))</f>
        <v>-0.0783 ***</v>
      </c>
      <c r="F64" s="26" t="str">
        <f>_xlfn.CONCAT(ROUND(VLOOKUP($H64,'Interactions by Gender '!$B:$S,5,0),4)," ",VLOOKUP($H64,'Interactions by Gender '!$B:$S,16,0))</f>
        <v>-0.0776 ***</v>
      </c>
      <c r="H64" s="11" t="s">
        <v>43</v>
      </c>
    </row>
    <row r="65" spans="2:8" x14ac:dyDescent="0.25">
      <c r="B65" s="122"/>
      <c r="C65" s="27" t="str">
        <f>_xlfn.CONCAT("(",ROUND(VLOOKUP($H64,'Interactions by Gender '!$B:$S,9,0),4),")")</f>
        <v>(0.0072)</v>
      </c>
      <c r="D65" s="27" t="str">
        <f>_xlfn.CONCAT("(",ROUND(VLOOKUP($H64,'Interactions by Gender '!$B:$S,3,0),4),")")</f>
        <v>(0.0072)</v>
      </c>
      <c r="E65" s="27" t="str">
        <f>_xlfn.CONCAT("(",ROUND(VLOOKUP($H64,'Interactions by Gender '!$B:$S,12,0),4),")")</f>
        <v>(0.0069)</v>
      </c>
      <c r="F65" s="27" t="str">
        <f>_xlfn.CONCAT("(",ROUND(VLOOKUP($H64,'Interactions by Gender '!$B:$S,6,0),4),")")</f>
        <v>(0.0069)</v>
      </c>
    </row>
    <row r="66" spans="2:8" x14ac:dyDescent="0.25">
      <c r="B66" s="121" t="s">
        <v>105</v>
      </c>
      <c r="C66" s="26" t="str">
        <f>_xlfn.CONCAT(ROUND(VLOOKUP($H66,'Interactions by Gender '!$B:$S,8,0),4)," ",VLOOKUP($H66,'Interactions by Gender '!$B:$S,17,0))</f>
        <v xml:space="preserve">0.0235 </v>
      </c>
      <c r="D66" s="26" t="str">
        <f>_xlfn.CONCAT(ROUND(VLOOKUP($H66,'Interactions by Gender '!$B:$S,2,0),4)," ",VLOOKUP($H66,'Interactions by Gender '!$B:$S,15,0))</f>
        <v xml:space="preserve">0.0237 </v>
      </c>
      <c r="E66" s="26" t="str">
        <f>_xlfn.CONCAT(ROUND(VLOOKUP($H66,'Interactions by Gender '!$B:$S,11,0),4)," ",VLOOKUP($H66,'Interactions by Gender '!$B:$S,18,0))</f>
        <v xml:space="preserve">0.0052 </v>
      </c>
      <c r="F66" s="26" t="str">
        <f>_xlfn.CONCAT(ROUND(VLOOKUP($H66,'Interactions by Gender '!$B:$S,5,0),4)," ",VLOOKUP($H66,'Interactions by Gender '!$B:$S,16,0))</f>
        <v xml:space="preserve">0.0044 </v>
      </c>
      <c r="H66" s="11" t="s">
        <v>44</v>
      </c>
    </row>
    <row r="67" spans="2:8" x14ac:dyDescent="0.25">
      <c r="B67" s="122"/>
      <c r="C67" s="27" t="str">
        <f>_xlfn.CONCAT("(",ROUND(VLOOKUP($H66,'Interactions by Gender '!$B:$S,9,0),4),")")</f>
        <v>(0.0227)</v>
      </c>
      <c r="D67" s="27" t="str">
        <f>_xlfn.CONCAT("(",ROUND(VLOOKUP($H66,'Interactions by Gender '!$B:$S,3,0),4),")")</f>
        <v>(0.0227)</v>
      </c>
      <c r="E67" s="27" t="str">
        <f>_xlfn.CONCAT("(",ROUND(VLOOKUP($H66,'Interactions by Gender '!$B:$S,12,0),4),")")</f>
        <v>(0.0222)</v>
      </c>
      <c r="F67" s="27" t="str">
        <f>_xlfn.CONCAT("(",ROUND(VLOOKUP($H66,'Interactions by Gender '!$B:$S,6,0),4),")")</f>
        <v>(0.0222)</v>
      </c>
    </row>
    <row r="68" spans="2:8" x14ac:dyDescent="0.25">
      <c r="B68" s="121" t="s">
        <v>146</v>
      </c>
      <c r="C68" s="26" t="str">
        <f>_xlfn.CONCAT(ROUND(VLOOKUP($H68,'Interactions by Gender '!$B:$S,8,0),4)," ",VLOOKUP($H68,'Interactions by Gender '!$B:$S,17,0))</f>
        <v>-0.6421 ^</v>
      </c>
      <c r="D68" s="26" t="str">
        <f>_xlfn.CONCAT(ROUND(VLOOKUP($H68,'Interactions by Gender '!$B:$S,2,0),4)," ",VLOOKUP($H68,'Interactions by Gender '!$B:$S,15,0))</f>
        <v>-0.6436 ^</v>
      </c>
      <c r="E68" s="26" t="str">
        <f>_xlfn.CONCAT(ROUND(VLOOKUP($H68,'Interactions by Gender '!$B:$S,11,0),4)," ",VLOOKUP($H68,'Interactions by Gender '!$B:$S,18,0))</f>
        <v xml:space="preserve">-0.1347 </v>
      </c>
      <c r="F68" s="26" t="str">
        <f>_xlfn.CONCAT(ROUND(VLOOKUP($H68,'Interactions by Gender '!$B:$S,5,0),4)," ",VLOOKUP($H68,'Interactions by Gender '!$B:$S,16,0))</f>
        <v xml:space="preserve">-0.1235 </v>
      </c>
      <c r="H68" s="11" t="s">
        <v>145</v>
      </c>
    </row>
    <row r="69" spans="2:8" x14ac:dyDescent="0.25">
      <c r="B69" s="122"/>
      <c r="C69" s="27" t="str">
        <f>_xlfn.CONCAT("(",ROUND(VLOOKUP($H68,'Interactions by Gender '!$B:$S,9,0),4),")")</f>
        <v>(0.3426)</v>
      </c>
      <c r="D69" s="27" t="str">
        <f>_xlfn.CONCAT("(",ROUND(VLOOKUP($H68,'Interactions by Gender '!$B:$S,3,0),4),")")</f>
        <v>(0.3431)</v>
      </c>
      <c r="E69" s="27" t="str">
        <f>_xlfn.CONCAT("(",ROUND(VLOOKUP($H68,'Interactions by Gender '!$B:$S,12,0),4),")")</f>
        <v>(0.2381)</v>
      </c>
      <c r="F69" s="27" t="str">
        <f>_xlfn.CONCAT("(",ROUND(VLOOKUP($H68,'Interactions by Gender '!$B:$S,6,0),4),")")</f>
        <v>(0.238)</v>
      </c>
    </row>
    <row r="70" spans="2:8" x14ac:dyDescent="0.25">
      <c r="B70" s="121" t="s">
        <v>132</v>
      </c>
      <c r="C70" s="26" t="str">
        <f>_xlfn.CONCAT(ROUND(VLOOKUP($H70,'Interactions by Gender '!$B:$S,8,0),4)," ",VLOOKUP($H70,'Interactions by Gender '!$B:$S,17,0))</f>
        <v xml:space="preserve">-0.324 </v>
      </c>
      <c r="D70" s="26" t="str">
        <f>_xlfn.CONCAT(ROUND(VLOOKUP($H70,'Interactions by Gender '!$B:$S,2,0),4)," ",VLOOKUP($H70,'Interactions by Gender '!$B:$S,15,0))</f>
        <v xml:space="preserve">-0.3214 </v>
      </c>
      <c r="E70" s="26" t="str">
        <f>_xlfn.CONCAT(ROUND(VLOOKUP($H70,'Interactions by Gender '!$B:$S,11,0),4)," ",VLOOKUP($H70,'Interactions by Gender '!$B:$S,18,0))</f>
        <v xml:space="preserve">-0.2079 </v>
      </c>
      <c r="F70" s="26" t="str">
        <f>_xlfn.CONCAT(ROUND(VLOOKUP($H70,'Interactions by Gender '!$B:$S,5,0),4)," ",VLOOKUP($H70,'Interactions by Gender '!$B:$S,16,0))</f>
        <v xml:space="preserve">-0.2191 </v>
      </c>
      <c r="H70" s="11" t="s">
        <v>45</v>
      </c>
    </row>
    <row r="71" spans="2:8" x14ac:dyDescent="0.25">
      <c r="B71" s="122"/>
      <c r="C71" s="27" t="str">
        <f>_xlfn.CONCAT("(",ROUND(VLOOKUP($H70,'Interactions by Gender '!$B:$S,9,0),4),")")</f>
        <v>(0.42)</v>
      </c>
      <c r="D71" s="27" t="str">
        <f>_xlfn.CONCAT("(",ROUND(VLOOKUP($H70,'Interactions by Gender '!$B:$S,3,0),4),")")</f>
        <v>(0.4203)</v>
      </c>
      <c r="E71" s="27" t="str">
        <f>_xlfn.CONCAT("(",ROUND(VLOOKUP($H70,'Interactions by Gender '!$B:$S,12,0),4),")")</f>
        <v>(0.2948)</v>
      </c>
      <c r="F71" s="27" t="str">
        <f>_xlfn.CONCAT("(",ROUND(VLOOKUP($H70,'Interactions by Gender '!$B:$S,6,0),4),")")</f>
        <v>(0.2948)</v>
      </c>
    </row>
    <row r="72" spans="2:8" x14ac:dyDescent="0.25">
      <c r="B72" s="121" t="s">
        <v>133</v>
      </c>
      <c r="C72" s="26" t="str">
        <f>_xlfn.CONCAT(ROUND(VLOOKUP($H72,'Interactions by Gender '!$B:$S,8,0),4)," ",VLOOKUP($H72,'Interactions by Gender '!$B:$S,17,0))</f>
        <v>-0.7651 *</v>
      </c>
      <c r="D72" s="26" t="str">
        <f>_xlfn.CONCAT(ROUND(VLOOKUP($H72,'Interactions by Gender '!$B:$S,2,0),4)," ",VLOOKUP($H72,'Interactions by Gender '!$B:$S,15,0))</f>
        <v>-0.7684 *</v>
      </c>
      <c r="E72" s="26" t="str">
        <f>_xlfn.CONCAT(ROUND(VLOOKUP($H72,'Interactions by Gender '!$B:$S,11,0),4)," ",VLOOKUP($H72,'Interactions by Gender '!$B:$S,18,0))</f>
        <v xml:space="preserve">-0.0555 </v>
      </c>
      <c r="F72" s="26" t="str">
        <f>_xlfn.CONCAT(ROUND(VLOOKUP($H72,'Interactions by Gender '!$B:$S,5,0),4)," ",VLOOKUP($H72,'Interactions by Gender '!$B:$S,16,0))</f>
        <v xml:space="preserve">-0.0548 </v>
      </c>
      <c r="H72" s="11" t="s">
        <v>129</v>
      </c>
    </row>
    <row r="73" spans="2:8" x14ac:dyDescent="0.25">
      <c r="B73" s="122"/>
      <c r="C73" s="27" t="str">
        <f>_xlfn.CONCAT("(",ROUND(VLOOKUP($H72,'Interactions by Gender '!$B:$S,9,0),4),")")</f>
        <v>(0.3424)</v>
      </c>
      <c r="D73" s="27" t="str">
        <f>_xlfn.CONCAT("(",ROUND(VLOOKUP($H72,'Interactions by Gender '!$B:$S,3,0),4),")")</f>
        <v>(0.3428)</v>
      </c>
      <c r="E73" s="27" t="str">
        <f>_xlfn.CONCAT("(",ROUND(VLOOKUP($H72,'Interactions by Gender '!$B:$S,12,0),4),")")</f>
        <v>(0.2174)</v>
      </c>
      <c r="F73" s="27" t="str">
        <f>_xlfn.CONCAT("(",ROUND(VLOOKUP($H72,'Interactions by Gender '!$B:$S,6,0),4),")")</f>
        <v>(0.2174)</v>
      </c>
    </row>
    <row r="74" spans="2:8" x14ac:dyDescent="0.25">
      <c r="B74" s="121" t="s">
        <v>134</v>
      </c>
      <c r="C74" s="26" t="str">
        <f>_xlfn.CONCAT(ROUND(VLOOKUP($H74,'Interactions by Gender '!$B:$S,8,0),4)," ",VLOOKUP($H74,'Interactions by Gender '!$B:$S,17,0))</f>
        <v xml:space="preserve">-0.4185 </v>
      </c>
      <c r="D74" s="26" t="str">
        <f>_xlfn.CONCAT(ROUND(VLOOKUP($H74,'Interactions by Gender '!$B:$S,2,0),4)," ",VLOOKUP($H74,'Interactions by Gender '!$B:$S,15,0))</f>
        <v xml:space="preserve">-0.4223 </v>
      </c>
      <c r="E74" s="26" t="str">
        <f>_xlfn.CONCAT(ROUND(VLOOKUP($H74,'Interactions by Gender '!$B:$S,11,0),4)," ",VLOOKUP($H74,'Interactions by Gender '!$B:$S,18,0))</f>
        <v xml:space="preserve">-0.0673 </v>
      </c>
      <c r="F74" s="26" t="str">
        <f>_xlfn.CONCAT(ROUND(VLOOKUP($H74,'Interactions by Gender '!$B:$S,5,0),4)," ",VLOOKUP($H74,'Interactions by Gender '!$B:$S,16,0))</f>
        <v xml:space="preserve">-0.059 </v>
      </c>
      <c r="H74" s="11" t="s">
        <v>130</v>
      </c>
    </row>
    <row r="75" spans="2:8" x14ac:dyDescent="0.25">
      <c r="B75" s="122"/>
      <c r="C75" s="27" t="str">
        <f>_xlfn.CONCAT("(",ROUND(VLOOKUP($H74,'Interactions by Gender '!$B:$S,9,0),4),")")</f>
        <v>(0.3397)</v>
      </c>
      <c r="D75" s="27" t="str">
        <f>_xlfn.CONCAT("(",ROUND(VLOOKUP($H74,'Interactions by Gender '!$B:$S,3,0),4),")")</f>
        <v>(0.34)</v>
      </c>
      <c r="E75" s="27" t="str">
        <f>_xlfn.CONCAT("(",ROUND(VLOOKUP($H74,'Interactions by Gender '!$B:$S,12,0),4),")")</f>
        <v>(0.2117)</v>
      </c>
      <c r="F75" s="27" t="str">
        <f>_xlfn.CONCAT("(",ROUND(VLOOKUP($H74,'Interactions by Gender '!$B:$S,6,0),4),")")</f>
        <v>(0.2117)</v>
      </c>
    </row>
    <row r="76" spans="2:8" x14ac:dyDescent="0.25">
      <c r="B76" s="121" t="s">
        <v>136</v>
      </c>
      <c r="C76" s="26" t="str">
        <f>_xlfn.CONCAT(ROUND(VLOOKUP($H76,'Interactions by Gender '!$B:$S,8,0),4)," ",VLOOKUP($H76,'Interactions by Gender '!$B:$S,17,0))</f>
        <v>-0.575 ^</v>
      </c>
      <c r="D76" s="26" t="str">
        <f>_xlfn.CONCAT(ROUND(VLOOKUP($H76,'Interactions by Gender '!$B:$S,2,0),4)," ",VLOOKUP($H76,'Interactions by Gender '!$B:$S,15,0))</f>
        <v>-0.5831 ^</v>
      </c>
      <c r="E76" s="26" t="str">
        <f>_xlfn.CONCAT(ROUND(VLOOKUP($H76,'Interactions by Gender '!$B:$S,11,0),4)," ",VLOOKUP($H76,'Interactions by Gender '!$B:$S,18,0))</f>
        <v xml:space="preserve">0.0125 </v>
      </c>
      <c r="F76" s="26" t="str">
        <f>_xlfn.CONCAT(ROUND(VLOOKUP($H76,'Interactions by Gender '!$B:$S,5,0),4)," ",VLOOKUP($H76,'Interactions by Gender '!$B:$S,16,0))</f>
        <v xml:space="preserve">0.0166 </v>
      </c>
      <c r="H76" s="11" t="s">
        <v>46</v>
      </c>
    </row>
    <row r="77" spans="2:8" x14ac:dyDescent="0.25">
      <c r="B77" s="122"/>
      <c r="C77" s="27" t="str">
        <f>_xlfn.CONCAT("(",ROUND(VLOOKUP($H76,'Interactions by Gender '!$B:$S,9,0),4),")")</f>
        <v>(0.3329)</v>
      </c>
      <c r="D77" s="27" t="str">
        <f>_xlfn.CONCAT("(",ROUND(VLOOKUP($H76,'Interactions by Gender '!$B:$S,3,0),4),")")</f>
        <v>(0.3333)</v>
      </c>
      <c r="E77" s="27" t="str">
        <f>_xlfn.CONCAT("(",ROUND(VLOOKUP($H76,'Interactions by Gender '!$B:$S,12,0),4),")")</f>
        <v>(0.2112)</v>
      </c>
      <c r="F77" s="27" t="str">
        <f>_xlfn.CONCAT("(",ROUND(VLOOKUP($H76,'Interactions by Gender '!$B:$S,6,0),4),")")</f>
        <v>(0.2113)</v>
      </c>
    </row>
    <row r="78" spans="2:8" x14ac:dyDescent="0.25">
      <c r="B78" s="121" t="s">
        <v>135</v>
      </c>
      <c r="C78" s="26" t="str">
        <f>_xlfn.CONCAT(ROUND(VLOOKUP($H78,'Interactions by Gender '!$B:$S,8,0),4)," ",VLOOKUP($H78,'Interactions by Gender '!$B:$S,17,0))</f>
        <v xml:space="preserve">-0.3297 </v>
      </c>
      <c r="D78" s="26" t="str">
        <f>_xlfn.CONCAT(ROUND(VLOOKUP($H78,'Interactions by Gender '!$B:$S,2,0),4)," ",VLOOKUP($H78,'Interactions by Gender '!$B:$S,15,0))</f>
        <v xml:space="preserve">-0.3349 </v>
      </c>
      <c r="E78" s="26" t="str">
        <f>_xlfn.CONCAT(ROUND(VLOOKUP($H78,'Interactions by Gender '!$B:$S,11,0),4)," ",VLOOKUP($H78,'Interactions by Gender '!$B:$S,18,0))</f>
        <v xml:space="preserve">0.2771 </v>
      </c>
      <c r="F78" s="26" t="str">
        <f>_xlfn.CONCAT(ROUND(VLOOKUP($H78,'Interactions by Gender '!$B:$S,5,0),4)," ",VLOOKUP($H78,'Interactions by Gender '!$B:$S,16,0))</f>
        <v xml:space="preserve">0.282 </v>
      </c>
      <c r="H78" s="11" t="s">
        <v>131</v>
      </c>
    </row>
    <row r="79" spans="2:8" x14ac:dyDescent="0.25">
      <c r="B79" s="122"/>
      <c r="C79" s="27" t="str">
        <f>_xlfn.CONCAT("(",ROUND(VLOOKUP($H78,'Interactions by Gender '!$B:$S,9,0),4),")")</f>
        <v>(0.3217)</v>
      </c>
      <c r="D79" s="27" t="str">
        <f>_xlfn.CONCAT("(",ROUND(VLOOKUP($H78,'Interactions by Gender '!$B:$S,3,0),4),")")</f>
        <v>(0.3221)</v>
      </c>
      <c r="E79" s="27" t="str">
        <f>_xlfn.CONCAT("(",ROUND(VLOOKUP($H78,'Interactions by Gender '!$B:$S,12,0),4),")")</f>
        <v>(0.1957)</v>
      </c>
      <c r="F79" s="27" t="str">
        <f>_xlfn.CONCAT("(",ROUND(VLOOKUP($H78,'Interactions by Gender '!$B:$S,6,0),4),")")</f>
        <v>(0.1958)</v>
      </c>
    </row>
    <row r="80" spans="2:8" x14ac:dyDescent="0.25">
      <c r="B80" s="121" t="s">
        <v>106</v>
      </c>
      <c r="C80" s="26" t="str">
        <f>_xlfn.CONCAT(ROUND(VLOOKUP($H80,'Interactions by Gender '!$B:$S,8,0),4)," ",VLOOKUP($H80,'Interactions by Gender '!$B:$S,17,0))</f>
        <v xml:space="preserve">0.0114 </v>
      </c>
      <c r="D80" s="26" t="str">
        <f>_xlfn.CONCAT(ROUND(VLOOKUP($H80,'Interactions by Gender '!$B:$S,2,0),4)," ",VLOOKUP($H80,'Interactions by Gender '!$B:$S,15,0))</f>
        <v xml:space="preserve">0.0141 </v>
      </c>
      <c r="E80" s="26" t="str">
        <f>_xlfn.CONCAT(ROUND(VLOOKUP($H80,'Interactions by Gender '!$B:$S,11,0),4)," ",VLOOKUP($H80,'Interactions by Gender '!$B:$S,18,0))</f>
        <v xml:space="preserve">0.0506 </v>
      </c>
      <c r="F80" s="26" t="str">
        <f>_xlfn.CONCAT(ROUND(VLOOKUP($H80,'Interactions by Gender '!$B:$S,5,0),4)," ",VLOOKUP($H80,'Interactions by Gender '!$B:$S,16,0))</f>
        <v xml:space="preserve">0.052 </v>
      </c>
      <c r="H80" s="11" t="s">
        <v>106</v>
      </c>
    </row>
    <row r="81" spans="2:6" x14ac:dyDescent="0.25">
      <c r="B81" s="122"/>
      <c r="C81" s="27" t="str">
        <f>_xlfn.CONCAT("(",ROUND(VLOOKUP($H80,'Interactions by Gender '!$B:$S,9,0),4),")")</f>
        <v>(0.0912)</v>
      </c>
      <c r="D81" s="27" t="str">
        <f>_xlfn.CONCAT("(",ROUND(VLOOKUP($H80,'Interactions by Gender '!$B:$S,3,0),4),")")</f>
        <v>(0.0913)</v>
      </c>
      <c r="E81" s="27" t="str">
        <f>_xlfn.CONCAT("(",ROUND(VLOOKUP($H80,'Interactions by Gender '!$B:$S,12,0),4),")")</f>
        <v>(0.07)</v>
      </c>
      <c r="F81" s="27" t="str">
        <f>_xlfn.CONCAT("(",ROUND(VLOOKUP($H80,'Interactions by Gender '!$B:$S,6,0),4),")")</f>
        <v>(0.07)</v>
      </c>
    </row>
    <row r="82" spans="2:6" x14ac:dyDescent="0.25">
      <c r="B82" s="35" t="s">
        <v>171</v>
      </c>
      <c r="C82" s="31">
        <f>C90</f>
        <v>9718</v>
      </c>
      <c r="D82" s="31">
        <f>D90</f>
        <v>9718</v>
      </c>
      <c r="E82" s="31">
        <f>E90</f>
        <v>9875</v>
      </c>
      <c r="F82" s="31">
        <f>F90</f>
        <v>8956</v>
      </c>
    </row>
    <row r="83" spans="2:6" x14ac:dyDescent="0.25">
      <c r="B83" s="18" t="s">
        <v>107</v>
      </c>
      <c r="C83" s="26" t="s">
        <v>112</v>
      </c>
      <c r="D83" s="26" t="s">
        <v>112</v>
      </c>
      <c r="E83" s="26" t="s">
        <v>112</v>
      </c>
      <c r="F83" s="26" t="s">
        <v>112</v>
      </c>
    </row>
    <row r="84" spans="2:6" x14ac:dyDescent="0.25">
      <c r="B84" s="18" t="s">
        <v>108</v>
      </c>
      <c r="C84" s="26" t="s">
        <v>112</v>
      </c>
      <c r="D84" s="26" t="s">
        <v>112</v>
      </c>
      <c r="E84" s="26" t="s">
        <v>112</v>
      </c>
      <c r="F84" s="26" t="s">
        <v>112</v>
      </c>
    </row>
    <row r="85" spans="2:6" ht="15.75" thickBot="1" x14ac:dyDescent="0.3">
      <c r="B85" s="50" t="s">
        <v>113</v>
      </c>
      <c r="C85" s="43" t="str">
        <f>FIXED(C91,4)</f>
        <v>0.4046</v>
      </c>
      <c r="D85" s="43" t="str">
        <f>FIXED(D91,4)</f>
        <v>0.4046</v>
      </c>
      <c r="E85" s="43" t="str">
        <f>FIXED(E91,4)</f>
        <v>0.3809</v>
      </c>
      <c r="F85" s="43" t="str">
        <f>FIXED(F91,4)</f>
        <v>0.3787</v>
      </c>
    </row>
    <row r="86" spans="2:6" x14ac:dyDescent="0.25">
      <c r="B86" s="123" t="s">
        <v>282</v>
      </c>
      <c r="C86" s="123"/>
      <c r="D86" s="123"/>
      <c r="E86" s="123"/>
      <c r="F86" s="123"/>
    </row>
    <row r="87" spans="2:6" x14ac:dyDescent="0.25">
      <c r="B87" s="124"/>
      <c r="C87" s="124"/>
      <c r="D87" s="124"/>
      <c r="E87" s="124"/>
      <c r="F87" s="124"/>
    </row>
    <row r="88" spans="2:6" x14ac:dyDescent="0.25">
      <c r="B88" s="124"/>
      <c r="C88" s="124"/>
      <c r="D88" s="124"/>
      <c r="E88" s="124"/>
      <c r="F88" s="124"/>
    </row>
    <row r="89" spans="2:6" s="84" customFormat="1" x14ac:dyDescent="0.25">
      <c r="C89" s="85"/>
      <c r="D89" s="85"/>
      <c r="E89" s="85"/>
      <c r="F89" s="85"/>
    </row>
    <row r="90" spans="2:6" s="84" customFormat="1" x14ac:dyDescent="0.25">
      <c r="B90" s="84" t="s">
        <v>341</v>
      </c>
      <c r="C90" s="85">
        <v>9718</v>
      </c>
      <c r="D90" s="85">
        <v>9718</v>
      </c>
      <c r="E90" s="85">
        <v>9875</v>
      </c>
      <c r="F90" s="85">
        <v>8956</v>
      </c>
    </row>
    <row r="91" spans="2:6" s="84" customFormat="1" x14ac:dyDescent="0.25">
      <c r="B91" s="84" t="s">
        <v>344</v>
      </c>
      <c r="C91" s="86">
        <v>0.4046457</v>
      </c>
      <c r="D91" s="85">
        <v>0.40459469999999997</v>
      </c>
      <c r="E91" s="85">
        <v>0.3809263</v>
      </c>
      <c r="F91" s="85">
        <v>0.37868370000000001</v>
      </c>
    </row>
    <row r="92" spans="2:6" s="84" customFormat="1" x14ac:dyDescent="0.25">
      <c r="B92" s="84" t="s">
        <v>3</v>
      </c>
      <c r="C92" s="85">
        <v>157121.70000000001</v>
      </c>
      <c r="D92" s="85">
        <v>157123.70000000001</v>
      </c>
      <c r="E92" s="85">
        <v>160175.6</v>
      </c>
      <c r="F92" s="85">
        <v>160181.6</v>
      </c>
    </row>
    <row r="93" spans="2:6" s="84" customFormat="1" x14ac:dyDescent="0.25">
      <c r="B93" s="84" t="s">
        <v>4</v>
      </c>
      <c r="C93" s="85">
        <v>163525.9</v>
      </c>
      <c r="D93" s="85">
        <v>163560.9</v>
      </c>
      <c r="E93" s="85">
        <v>166350.9</v>
      </c>
      <c r="F93" s="85">
        <v>166349.20000000001</v>
      </c>
    </row>
    <row r="94" spans="2:6" s="84" customFormat="1" x14ac:dyDescent="0.25">
      <c r="B94" s="84" t="s">
        <v>342</v>
      </c>
      <c r="C94" s="85">
        <v>-77669.149999999994</v>
      </c>
      <c r="D94" s="85">
        <v>-77665.52</v>
      </c>
      <c r="E94" s="85">
        <v>-79229.89</v>
      </c>
      <c r="F94" s="85">
        <v>-79233.929999999993</v>
      </c>
    </row>
    <row r="95" spans="2:6" s="84" customFormat="1" x14ac:dyDescent="0.25">
      <c r="C95" s="85"/>
      <c r="D95" s="85"/>
      <c r="E95" s="85"/>
      <c r="F95" s="85"/>
    </row>
  </sheetData>
  <mergeCells count="44">
    <mergeCell ref="B76:B77"/>
    <mergeCell ref="B78:B79"/>
    <mergeCell ref="B68:B69"/>
    <mergeCell ref="B80:B81"/>
    <mergeCell ref="B58:B59"/>
    <mergeCell ref="B64:B65"/>
    <mergeCell ref="B66:B67"/>
    <mergeCell ref="B70:B71"/>
    <mergeCell ref="B72:B73"/>
    <mergeCell ref="B74:B75"/>
    <mergeCell ref="B62:B63"/>
    <mergeCell ref="B60:B61"/>
    <mergeCell ref="B50:B51"/>
    <mergeCell ref="B52:B53"/>
    <mergeCell ref="B54:B55"/>
    <mergeCell ref="B56:B57"/>
    <mergeCell ref="B44:B45"/>
    <mergeCell ref="B46:B47"/>
    <mergeCell ref="B12:B13"/>
    <mergeCell ref="B20:B21"/>
    <mergeCell ref="B14:B15"/>
    <mergeCell ref="B22:B23"/>
    <mergeCell ref="B48:B49"/>
    <mergeCell ref="B26:B27"/>
    <mergeCell ref="B36:B37"/>
    <mergeCell ref="B38:B39"/>
    <mergeCell ref="B34:B35"/>
    <mergeCell ref="B28:B29"/>
    <mergeCell ref="B86:F88"/>
    <mergeCell ref="B2:F2"/>
    <mergeCell ref="B1:F1"/>
    <mergeCell ref="B16:B17"/>
    <mergeCell ref="B42:B43"/>
    <mergeCell ref="C3:D3"/>
    <mergeCell ref="E3:F3"/>
    <mergeCell ref="B4:B5"/>
    <mergeCell ref="B6:B7"/>
    <mergeCell ref="B8:B9"/>
    <mergeCell ref="B24:B25"/>
    <mergeCell ref="B18:B19"/>
    <mergeCell ref="B10:B11"/>
    <mergeCell ref="B30:B31"/>
    <mergeCell ref="B32:B33"/>
    <mergeCell ref="B40:B41"/>
  </mergeCells>
  <pageMargins left="0.7" right="0.7" top="0.75" bottom="0.75" header="0.3" footer="0.3"/>
  <pageSetup scale="52"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workbookViewId="0">
      <selection activeCell="G26" sqref="G26"/>
    </sheetView>
  </sheetViews>
  <sheetFormatPr defaultRowHeight="15" x14ac:dyDescent="0.25"/>
  <cols>
    <col min="1" max="1" width="3" bestFit="1" customWidth="1"/>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-0.15921522160513599</v>
      </c>
      <c r="D2">
        <v>8.5906179650476297E-2</v>
      </c>
      <c r="E2">
        <v>6.3830535646401801E-2</v>
      </c>
      <c r="F2">
        <v>-9.8094825007764896E-2</v>
      </c>
      <c r="G2">
        <v>6.9116198912396301E-2</v>
      </c>
      <c r="H2">
        <v>0.155819145288081</v>
      </c>
      <c r="I2">
        <v>-0.15618747172069899</v>
      </c>
      <c r="J2">
        <v>8.5544913654418395E-2</v>
      </c>
      <c r="K2">
        <v>6.7881153633024896E-2</v>
      </c>
      <c r="L2">
        <v>-9.8571187553091105E-2</v>
      </c>
      <c r="M2">
        <v>6.8760208773252104E-2</v>
      </c>
      <c r="N2">
        <v>0.151700761127391</v>
      </c>
      <c r="P2" t="str">
        <f>IF(E2&lt;0.001,"***",IF(E2&lt;0.01,"**",IF(E2&lt;0.05,"*",IF(E2&lt;0.1,"^",""))))</f>
        <v>^</v>
      </c>
      <c r="Q2" t="str">
        <f>IF(H2&lt;0.001,"***",IF(H2&lt;0.01,"**",IF(H2&lt;0.05,"*",IF(H2&lt;0.1,"^",""))))</f>
        <v/>
      </c>
      <c r="R2" t="str">
        <f>IF(K2&lt;0.001,"***",IF(K2&lt;0.01,"**",IF(K2&lt;0.05,"*",IF(K2&lt;0.1,"^",""))))</f>
        <v>^</v>
      </c>
      <c r="S2" t="str">
        <f>IF(N2&lt;0.001,"***",IF(N2&lt;0.01,"**",IF(N2&lt;0.05,"*",IF(N2&lt;0.1,"^",""))))</f>
        <v/>
      </c>
    </row>
    <row r="3" spans="1:19" x14ac:dyDescent="0.25">
      <c r="A3">
        <v>2</v>
      </c>
      <c r="B3" t="s">
        <v>10</v>
      </c>
      <c r="C3">
        <v>3.4686802151594601E-2</v>
      </c>
      <c r="D3">
        <v>3.6847319672152101E-2</v>
      </c>
      <c r="E3">
        <v>0.346517494737071</v>
      </c>
      <c r="F3">
        <v>2.9229658391745399E-2</v>
      </c>
      <c r="G3">
        <v>3.0345900477715199E-2</v>
      </c>
      <c r="H3">
        <v>0.33543911222481898</v>
      </c>
      <c r="I3">
        <v>3.6503741264095897E-2</v>
      </c>
      <c r="J3">
        <v>3.6616060192995299E-2</v>
      </c>
      <c r="K3">
        <v>0.31879726401181502</v>
      </c>
      <c r="L3">
        <v>2.9600688216125701E-2</v>
      </c>
      <c r="M3">
        <v>3.0122354422245801E-2</v>
      </c>
      <c r="N3">
        <v>0.32576409129120798</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-6.3388212100409999E-2</v>
      </c>
      <c r="D4">
        <v>4.1385263644917798E-2</v>
      </c>
      <c r="E4">
        <v>0.12560600491263399</v>
      </c>
      <c r="F4">
        <v>-3.78629261853747E-2</v>
      </c>
      <c r="G4">
        <v>3.1331457518002398E-2</v>
      </c>
      <c r="H4">
        <v>0.22686898593273899</v>
      </c>
      <c r="I4">
        <v>-6.0330924133496E-2</v>
      </c>
      <c r="J4">
        <v>4.1102040787986301E-2</v>
      </c>
      <c r="K4">
        <v>0.14214964209627901</v>
      </c>
      <c r="L4">
        <v>-3.7705175317205797E-2</v>
      </c>
      <c r="M4">
        <v>3.1049968679199399E-2</v>
      </c>
      <c r="N4">
        <v>0.22461845359501201</v>
      </c>
      <c r="P4" t="str">
        <f t="shared" ref="P4:P30" si="3">IF(E4&lt;0.001,"***",IF(E4&lt;0.01,"**",IF(E4&lt;0.05,"*",IF(E4&lt;0.1,"^",""))))</f>
        <v/>
      </c>
      <c r="Q4" t="str">
        <f t="shared" si="0"/>
        <v/>
      </c>
      <c r="R4" t="str">
        <f t="shared" si="1"/>
        <v/>
      </c>
      <c r="S4" t="str">
        <f t="shared" si="2"/>
        <v/>
      </c>
    </row>
    <row r="5" spans="1:19" x14ac:dyDescent="0.25">
      <c r="A5">
        <v>4</v>
      </c>
      <c r="B5" t="s">
        <v>124</v>
      </c>
      <c r="C5">
        <v>3.2399954378107797E-2</v>
      </c>
      <c r="D5">
        <v>3.8316575613581101E-2</v>
      </c>
      <c r="E5">
        <v>0.39778381878927299</v>
      </c>
      <c r="F5">
        <v>2.0213152741086898E-2</v>
      </c>
      <c r="G5">
        <v>2.7424171901611401E-2</v>
      </c>
      <c r="H5">
        <v>0.46108824419294298</v>
      </c>
      <c r="I5">
        <v>3.7009962043648398E-2</v>
      </c>
      <c r="J5">
        <v>3.7474503295643197E-2</v>
      </c>
      <c r="K5">
        <v>0.32334672208902798</v>
      </c>
      <c r="L5">
        <v>1.9445564075597301E-2</v>
      </c>
      <c r="M5">
        <v>2.65922565445986E-2</v>
      </c>
      <c r="N5">
        <v>0.46462700497842901</v>
      </c>
      <c r="P5" t="str">
        <f t="shared" si="3"/>
        <v/>
      </c>
      <c r="Q5" t="str">
        <f t="shared" si="0"/>
        <v/>
      </c>
      <c r="R5" t="str">
        <f t="shared" si="1"/>
        <v/>
      </c>
      <c r="S5" t="str">
        <f t="shared" si="2"/>
        <v/>
      </c>
    </row>
    <row r="6" spans="1:19" x14ac:dyDescent="0.25">
      <c r="A6">
        <v>5</v>
      </c>
      <c r="B6" t="s">
        <v>25</v>
      </c>
      <c r="C6">
        <v>-3.1650937351013202E-2</v>
      </c>
      <c r="D6">
        <v>5.33343803469737E-2</v>
      </c>
      <c r="E6">
        <v>0.55288443441824697</v>
      </c>
      <c r="F6">
        <v>-4.8152663694159603E-2</v>
      </c>
      <c r="G6">
        <v>4.4177223718517497E-2</v>
      </c>
      <c r="H6">
        <v>0.27571823101223097</v>
      </c>
      <c r="I6">
        <v>-2.7992064565625301E-2</v>
      </c>
      <c r="J6">
        <v>5.2934214623926598E-2</v>
      </c>
      <c r="K6">
        <v>0.59693827535388599</v>
      </c>
      <c r="L6">
        <v>-4.4407717063224099E-2</v>
      </c>
      <c r="M6">
        <v>4.3804418575239402E-2</v>
      </c>
      <c r="N6">
        <v>0.31069129699896902</v>
      </c>
      <c r="P6" t="str">
        <f t="shared" si="3"/>
        <v/>
      </c>
      <c r="Q6" t="str">
        <f t="shared" si="0"/>
        <v/>
      </c>
      <c r="R6" t="str">
        <f t="shared" si="1"/>
        <v/>
      </c>
      <c r="S6" t="str">
        <f t="shared" si="2"/>
        <v/>
      </c>
    </row>
    <row r="7" spans="1:19" x14ac:dyDescent="0.25">
      <c r="A7">
        <v>6</v>
      </c>
      <c r="B7" t="s">
        <v>26</v>
      </c>
      <c r="C7">
        <v>-5.6440252529198001E-3</v>
      </c>
      <c r="D7">
        <v>9.61005008694375E-2</v>
      </c>
      <c r="E7">
        <v>0.95316680898265904</v>
      </c>
      <c r="F7">
        <v>2.1447823127341E-2</v>
      </c>
      <c r="G7">
        <v>8.0518907997955705E-2</v>
      </c>
      <c r="H7">
        <v>0.78995425203338598</v>
      </c>
      <c r="I7">
        <v>1.9573808129006798E-3</v>
      </c>
      <c r="J7">
        <v>9.5679874939699594E-2</v>
      </c>
      <c r="K7">
        <v>0.98367833359414703</v>
      </c>
      <c r="L7">
        <v>3.85733312403823E-2</v>
      </c>
      <c r="M7">
        <v>8.0038988692538199E-2</v>
      </c>
      <c r="N7">
        <v>0.62985441859781999</v>
      </c>
      <c r="P7" t="str">
        <f t="shared" si="3"/>
        <v/>
      </c>
      <c r="Q7" t="str">
        <f t="shared" si="0"/>
        <v/>
      </c>
      <c r="R7" t="str">
        <f t="shared" si="1"/>
        <v/>
      </c>
      <c r="S7" t="str">
        <f t="shared" si="2"/>
        <v/>
      </c>
    </row>
    <row r="8" spans="1:19" x14ac:dyDescent="0.25">
      <c r="A8">
        <v>7</v>
      </c>
      <c r="B8" t="s">
        <v>30</v>
      </c>
      <c r="C8">
        <v>0.20452930302208799</v>
      </c>
      <c r="D8">
        <v>5.0784627884311699E-2</v>
      </c>
      <c r="E8">
        <v>5.6400380932353202E-5</v>
      </c>
      <c r="F8">
        <v>0.16183721992792499</v>
      </c>
      <c r="G8">
        <v>3.8121860861870999E-2</v>
      </c>
      <c r="H8" s="1">
        <v>2.1833987083115802E-5</v>
      </c>
      <c r="I8">
        <v>0.18980812500139799</v>
      </c>
      <c r="J8">
        <v>5.0460852406015499E-2</v>
      </c>
      <c r="K8">
        <v>1.6890239133926499E-4</v>
      </c>
      <c r="L8">
        <v>0.14620504712370899</v>
      </c>
      <c r="M8">
        <v>3.7826957274631201E-2</v>
      </c>
      <c r="N8" s="1">
        <v>1.1104279756589799E-4</v>
      </c>
      <c r="P8" t="str">
        <f t="shared" si="3"/>
        <v>***</v>
      </c>
      <c r="Q8" t="str">
        <f t="shared" si="0"/>
        <v>***</v>
      </c>
      <c r="R8" t="str">
        <f t="shared" si="1"/>
        <v>***</v>
      </c>
      <c r="S8" t="str">
        <f t="shared" si="2"/>
        <v>***</v>
      </c>
    </row>
    <row r="9" spans="1:19" x14ac:dyDescent="0.25">
      <c r="A9">
        <v>8</v>
      </c>
      <c r="B9" t="s">
        <v>27</v>
      </c>
      <c r="C9">
        <v>0.257218984869099</v>
      </c>
      <c r="D9">
        <v>8.2080658804331297E-2</v>
      </c>
      <c r="E9">
        <v>1.72596998918007E-3</v>
      </c>
      <c r="F9">
        <v>0.21987042581298</v>
      </c>
      <c r="G9">
        <v>6.5687723897352293E-2</v>
      </c>
      <c r="H9">
        <v>8.1630156044746498E-4</v>
      </c>
      <c r="I9">
        <v>0.21436833377616599</v>
      </c>
      <c r="J9">
        <v>8.0399715246332396E-2</v>
      </c>
      <c r="K9">
        <v>7.6695272100708598E-3</v>
      </c>
      <c r="L9">
        <v>0.17985007397628899</v>
      </c>
      <c r="M9">
        <v>6.4015912438288497E-2</v>
      </c>
      <c r="N9">
        <v>4.9624857261720201E-3</v>
      </c>
      <c r="P9" t="str">
        <f t="shared" si="3"/>
        <v>**</v>
      </c>
      <c r="Q9" t="str">
        <f t="shared" si="0"/>
        <v>***</v>
      </c>
      <c r="R9" t="str">
        <f t="shared" si="1"/>
        <v>**</v>
      </c>
      <c r="S9" t="str">
        <f t="shared" si="2"/>
        <v>**</v>
      </c>
    </row>
    <row r="10" spans="1:19" x14ac:dyDescent="0.25">
      <c r="A10">
        <v>9</v>
      </c>
      <c r="B10" t="s">
        <v>29</v>
      </c>
      <c r="C10">
        <v>0.17100259053817701</v>
      </c>
      <c r="D10">
        <v>4.4368498290330599E-2</v>
      </c>
      <c r="E10">
        <v>1.1613513408625899E-4</v>
      </c>
      <c r="F10">
        <v>0.138809304559429</v>
      </c>
      <c r="G10">
        <v>3.3791232049806198E-2</v>
      </c>
      <c r="H10" s="1">
        <v>3.9935973011933798E-5</v>
      </c>
      <c r="I10">
        <v>0.16836139080692999</v>
      </c>
      <c r="J10">
        <v>4.4162088043339202E-2</v>
      </c>
      <c r="K10">
        <v>1.37651080827306E-4</v>
      </c>
      <c r="L10">
        <v>0.13463053768435199</v>
      </c>
      <c r="M10">
        <v>3.3618029343568903E-2</v>
      </c>
      <c r="N10">
        <v>6.2092988622855294E-5</v>
      </c>
      <c r="P10" t="str">
        <f t="shared" si="3"/>
        <v>***</v>
      </c>
      <c r="Q10" t="str">
        <f t="shared" si="0"/>
        <v>***</v>
      </c>
      <c r="R10" t="str">
        <f t="shared" si="1"/>
        <v>***</v>
      </c>
      <c r="S10" t="str">
        <f t="shared" si="2"/>
        <v>***</v>
      </c>
    </row>
    <row r="11" spans="1:19" x14ac:dyDescent="0.25">
      <c r="A11">
        <v>10</v>
      </c>
      <c r="B11" t="s">
        <v>28</v>
      </c>
      <c r="C11">
        <v>0.26643328182398801</v>
      </c>
      <c r="D11">
        <v>0.125655538780718</v>
      </c>
      <c r="E11">
        <v>3.3976834937408898E-2</v>
      </c>
      <c r="F11">
        <v>0.23701456134096799</v>
      </c>
      <c r="G11">
        <v>0.10331351779285</v>
      </c>
      <c r="H11">
        <v>2.1783076655718998E-2</v>
      </c>
      <c r="I11">
        <v>0.24792618035428299</v>
      </c>
      <c r="J11">
        <v>0.123091042900024</v>
      </c>
      <c r="K11">
        <v>4.3991778205621598E-2</v>
      </c>
      <c r="L11">
        <v>0.22277302701040999</v>
      </c>
      <c r="M11">
        <v>0.100039362161656</v>
      </c>
      <c r="N11">
        <v>2.5957050913798099E-2</v>
      </c>
      <c r="P11" t="str">
        <f t="shared" si="3"/>
        <v>*</v>
      </c>
      <c r="Q11" t="str">
        <f t="shared" si="0"/>
        <v>*</v>
      </c>
      <c r="R11" t="str">
        <f t="shared" si="1"/>
        <v>*</v>
      </c>
      <c r="S11" t="str">
        <f t="shared" si="2"/>
        <v>*</v>
      </c>
    </row>
    <row r="12" spans="1:19" x14ac:dyDescent="0.25">
      <c r="A12">
        <v>11</v>
      </c>
      <c r="B12" t="s">
        <v>31</v>
      </c>
      <c r="C12">
        <v>-6.7006787985841296E-2</v>
      </c>
      <c r="D12">
        <v>6.1690883545429597E-3</v>
      </c>
      <c r="E12" s="1">
        <v>0</v>
      </c>
      <c r="F12">
        <v>-6.8628074225552393E-2</v>
      </c>
      <c r="G12">
        <v>5.3174338368381299E-3</v>
      </c>
      <c r="H12" s="1">
        <v>4.1508260346577601E-38</v>
      </c>
      <c r="I12">
        <v>-6.6120655308920001E-2</v>
      </c>
      <c r="J12">
        <v>6.1449260641075996E-3</v>
      </c>
      <c r="K12" s="1">
        <v>0</v>
      </c>
      <c r="L12">
        <v>-6.7928499555065497E-2</v>
      </c>
      <c r="M12">
        <v>5.2891860092706602E-3</v>
      </c>
      <c r="N12" s="1">
        <v>9.4272706824546307E-38</v>
      </c>
      <c r="P12" t="str">
        <f t="shared" si="3"/>
        <v>***</v>
      </c>
      <c r="Q12" t="str">
        <f t="shared" si="0"/>
        <v>***</v>
      </c>
      <c r="R12" t="str">
        <f t="shared" si="1"/>
        <v>***</v>
      </c>
      <c r="S12" t="str">
        <f t="shared" si="2"/>
        <v>***</v>
      </c>
    </row>
    <row r="13" spans="1:19" x14ac:dyDescent="0.25">
      <c r="A13">
        <v>12</v>
      </c>
      <c r="B13" t="s">
        <v>173</v>
      </c>
      <c r="C13">
        <v>3.05005076973291E-2</v>
      </c>
      <c r="D13">
        <v>4.45355731880724E-2</v>
      </c>
      <c r="E13">
        <v>0.49343403992229901</v>
      </c>
      <c r="F13">
        <v>4.2757562674970599E-2</v>
      </c>
      <c r="G13">
        <v>4.1149693105909199E-2</v>
      </c>
      <c r="H13">
        <v>0.29877047488761299</v>
      </c>
      <c r="I13">
        <v>3.1313754862656501E-2</v>
      </c>
      <c r="J13">
        <v>4.4350440286558199E-2</v>
      </c>
      <c r="K13">
        <v>0.48015527035067002</v>
      </c>
      <c r="L13">
        <v>4.5345969822340002E-2</v>
      </c>
      <c r="M13">
        <v>4.0920554942665097E-2</v>
      </c>
      <c r="N13">
        <v>0.26779855072472603</v>
      </c>
      <c r="P13" t="str">
        <f t="shared" si="3"/>
        <v/>
      </c>
      <c r="Q13" t="str">
        <f t="shared" si="0"/>
        <v/>
      </c>
      <c r="R13" t="str">
        <f t="shared" si="1"/>
        <v/>
      </c>
      <c r="S13" t="str">
        <f t="shared" si="2"/>
        <v/>
      </c>
    </row>
    <row r="14" spans="1:19" x14ac:dyDescent="0.25">
      <c r="A14">
        <v>13</v>
      </c>
      <c r="B14" t="s">
        <v>32</v>
      </c>
      <c r="C14">
        <v>2.8626208740116701E-2</v>
      </c>
      <c r="D14">
        <v>2.0456859784898501E-2</v>
      </c>
      <c r="E14">
        <v>0.161709488618164</v>
      </c>
      <c r="F14">
        <v>2.72397535121588E-2</v>
      </c>
      <c r="G14">
        <v>1.7701869612918902E-2</v>
      </c>
      <c r="H14">
        <v>0.12385152200461901</v>
      </c>
      <c r="I14">
        <v>3.0669511817013401E-2</v>
      </c>
      <c r="J14">
        <v>2.0330479419069101E-2</v>
      </c>
      <c r="K14">
        <v>0.13141423391110399</v>
      </c>
      <c r="L14">
        <v>2.9147878964183201E-2</v>
      </c>
      <c r="M14">
        <v>1.76141062758748E-2</v>
      </c>
      <c r="N14">
        <v>9.7964430047420906E-2</v>
      </c>
      <c r="P14" t="str">
        <f t="shared" si="3"/>
        <v/>
      </c>
      <c r="Q14" t="str">
        <f t="shared" si="0"/>
        <v/>
      </c>
      <c r="R14" t="str">
        <f t="shared" si="1"/>
        <v/>
      </c>
      <c r="S14" t="str">
        <f t="shared" si="2"/>
        <v>^</v>
      </c>
    </row>
    <row r="15" spans="1:19" x14ac:dyDescent="0.25">
      <c r="A15">
        <v>14</v>
      </c>
      <c r="B15" t="s">
        <v>33</v>
      </c>
      <c r="C15">
        <v>1.89399834750788E-2</v>
      </c>
      <c r="D15">
        <v>4.9822613815279203E-3</v>
      </c>
      <c r="E15">
        <v>1.4383243040383401E-4</v>
      </c>
      <c r="F15">
        <v>1.96019691239913E-2</v>
      </c>
      <c r="G15">
        <v>4.4136591525753702E-3</v>
      </c>
      <c r="H15">
        <v>8.9456142047614392E-6</v>
      </c>
      <c r="I15">
        <v>1.8816354017168999E-2</v>
      </c>
      <c r="J15">
        <v>4.9638478932648097E-3</v>
      </c>
      <c r="K15">
        <v>1.50236009358595E-4</v>
      </c>
      <c r="L15">
        <v>1.9743358754587499E-2</v>
      </c>
      <c r="M15">
        <v>4.3998111312423E-3</v>
      </c>
      <c r="N15">
        <v>7.2124836007600204E-6</v>
      </c>
      <c r="P15" t="str">
        <f t="shared" si="3"/>
        <v>***</v>
      </c>
      <c r="Q15" t="str">
        <f t="shared" si="0"/>
        <v>***</v>
      </c>
      <c r="R15" t="str">
        <f t="shared" si="1"/>
        <v>***</v>
      </c>
      <c r="S15" t="str">
        <f t="shared" si="2"/>
        <v>***</v>
      </c>
    </row>
    <row r="16" spans="1:19" x14ac:dyDescent="0.25">
      <c r="A16">
        <v>15</v>
      </c>
      <c r="B16" t="s">
        <v>118</v>
      </c>
      <c r="C16">
        <v>-1.18041172888623E-2</v>
      </c>
      <c r="D16">
        <v>9.1479940558331797E-3</v>
      </c>
      <c r="E16">
        <v>0.196929044118487</v>
      </c>
      <c r="F16">
        <v>-1.19640110024565E-2</v>
      </c>
      <c r="G16">
        <v>7.7662698351383102E-3</v>
      </c>
      <c r="H16">
        <v>0.123436254658635</v>
      </c>
      <c r="I16">
        <v>-1.16408141885467E-2</v>
      </c>
      <c r="J16">
        <v>9.0960082960967695E-3</v>
      </c>
      <c r="K16">
        <v>0.20062543229736399</v>
      </c>
      <c r="L16">
        <v>-1.16466824688926E-2</v>
      </c>
      <c r="M16">
        <v>7.7229848253667598E-3</v>
      </c>
      <c r="N16">
        <v>0.131540564117442</v>
      </c>
      <c r="P16" t="str">
        <f t="shared" si="3"/>
        <v/>
      </c>
      <c r="Q16" t="str">
        <f t="shared" si="0"/>
        <v/>
      </c>
      <c r="R16" t="str">
        <f t="shared" si="1"/>
        <v/>
      </c>
      <c r="S16" t="str">
        <f t="shared" si="2"/>
        <v/>
      </c>
    </row>
    <row r="17" spans="1:19" x14ac:dyDescent="0.25">
      <c r="A17">
        <v>16</v>
      </c>
      <c r="B17" t="s">
        <v>34</v>
      </c>
      <c r="C17">
        <v>4.63437106000264E-3</v>
      </c>
      <c r="D17">
        <v>9.2982073897399098E-4</v>
      </c>
      <c r="E17" s="1">
        <v>6.2233048270243795E-7</v>
      </c>
      <c r="F17">
        <v>3.2889790534088E-3</v>
      </c>
      <c r="G17">
        <v>6.7085036534589499E-4</v>
      </c>
      <c r="H17" s="1">
        <v>9.4527597970167296E-7</v>
      </c>
      <c r="I17">
        <v>4.6202398091025401E-3</v>
      </c>
      <c r="J17">
        <v>9.2292256673194096E-4</v>
      </c>
      <c r="K17" s="1">
        <v>5.5544800203755095E-7</v>
      </c>
      <c r="L17">
        <v>3.26079242643942E-3</v>
      </c>
      <c r="M17">
        <v>6.6448103161004495E-4</v>
      </c>
      <c r="N17" s="1">
        <v>9.2349602834813395E-7</v>
      </c>
      <c r="P17" t="str">
        <f t="shared" si="3"/>
        <v>***</v>
      </c>
      <c r="Q17" t="str">
        <f t="shared" si="0"/>
        <v>***</v>
      </c>
      <c r="R17" t="str">
        <f t="shared" si="1"/>
        <v>***</v>
      </c>
      <c r="S17" t="str">
        <f t="shared" si="2"/>
        <v>***</v>
      </c>
    </row>
    <row r="18" spans="1:19" x14ac:dyDescent="0.25">
      <c r="A18">
        <v>17</v>
      </c>
      <c r="B18" t="s">
        <v>35</v>
      </c>
      <c r="C18">
        <v>-3.82870697115752E-4</v>
      </c>
      <c r="D18">
        <v>3.0367191931068502E-4</v>
      </c>
      <c r="E18">
        <v>0.207379559455389</v>
      </c>
      <c r="F18">
        <v>-4.8278803662978498E-4</v>
      </c>
      <c r="G18">
        <v>2.7953429771750398E-4</v>
      </c>
      <c r="H18">
        <v>8.4146910697518604E-2</v>
      </c>
      <c r="I18">
        <v>-4.3955621390320701E-4</v>
      </c>
      <c r="J18">
        <v>2.9469335297648702E-4</v>
      </c>
      <c r="K18">
        <v>0.135811507662977</v>
      </c>
      <c r="L18">
        <v>-5.4746500209298195E-4</v>
      </c>
      <c r="M18">
        <v>2.7016256068326301E-4</v>
      </c>
      <c r="N18">
        <v>4.2720934733407198E-2</v>
      </c>
      <c r="P18" t="str">
        <f t="shared" si="3"/>
        <v/>
      </c>
      <c r="Q18" t="str">
        <f t="shared" si="0"/>
        <v>^</v>
      </c>
      <c r="R18" t="str">
        <f t="shared" si="1"/>
        <v/>
      </c>
      <c r="S18" t="str">
        <f t="shared" si="2"/>
        <v>*</v>
      </c>
    </row>
    <row r="19" spans="1:19" x14ac:dyDescent="0.25">
      <c r="A19">
        <v>18</v>
      </c>
      <c r="B19" t="s">
        <v>36</v>
      </c>
      <c r="C19">
        <v>3.29808950573904E-4</v>
      </c>
      <c r="D19">
        <v>1.4170884528270599E-4</v>
      </c>
      <c r="E19">
        <v>1.99455677842637E-2</v>
      </c>
      <c r="F19">
        <v>5.5108247527132202E-4</v>
      </c>
      <c r="G19">
        <v>1.11078349598978E-4</v>
      </c>
      <c r="H19" s="1">
        <v>7.0057167505936395E-7</v>
      </c>
      <c r="I19">
        <v>2.9766345563985201E-4</v>
      </c>
      <c r="J19">
        <v>1.4038376414489799E-4</v>
      </c>
      <c r="K19">
        <v>3.3976094962128403E-2</v>
      </c>
      <c r="L19">
        <v>5.2798115116716598E-4</v>
      </c>
      <c r="M19">
        <v>1.09649048643618E-4</v>
      </c>
      <c r="N19" s="1">
        <v>1.47058899477505E-6</v>
      </c>
      <c r="P19" t="str">
        <f t="shared" si="3"/>
        <v>*</v>
      </c>
      <c r="Q19" t="str">
        <f t="shared" si="0"/>
        <v>***</v>
      </c>
      <c r="R19" t="str">
        <f t="shared" si="1"/>
        <v>*</v>
      </c>
      <c r="S19" t="str">
        <f t="shared" si="2"/>
        <v>***</v>
      </c>
    </row>
    <row r="20" spans="1:19" x14ac:dyDescent="0.25">
      <c r="A20">
        <v>19</v>
      </c>
      <c r="B20" t="s">
        <v>37</v>
      </c>
      <c r="C20">
        <v>-1.54213818762629E-2</v>
      </c>
      <c r="D20">
        <v>3.26849990727121E-2</v>
      </c>
      <c r="E20">
        <v>0.63705646187114895</v>
      </c>
      <c r="F20">
        <v>-2.0283555938777301E-2</v>
      </c>
      <c r="G20">
        <v>2.80976545723341E-2</v>
      </c>
      <c r="H20">
        <v>0.47035904452215499</v>
      </c>
      <c r="I20">
        <v>-1.41493899806203E-2</v>
      </c>
      <c r="J20">
        <v>3.2514840570991202E-2</v>
      </c>
      <c r="K20">
        <v>0.66344111672844797</v>
      </c>
      <c r="L20">
        <v>-1.8752140195518199E-2</v>
      </c>
      <c r="M20">
        <v>2.7940392157227201E-2</v>
      </c>
      <c r="N20">
        <v>0.50212620839302302</v>
      </c>
      <c r="P20" t="str">
        <f t="shared" si="3"/>
        <v/>
      </c>
      <c r="Q20" t="str">
        <f t="shared" si="0"/>
        <v/>
      </c>
      <c r="R20" t="str">
        <f t="shared" si="1"/>
        <v/>
      </c>
      <c r="S20" t="str">
        <f t="shared" si="2"/>
        <v/>
      </c>
    </row>
    <row r="21" spans="1:19" x14ac:dyDescent="0.25">
      <c r="A21">
        <v>20</v>
      </c>
      <c r="B21" t="s">
        <v>38</v>
      </c>
      <c r="C21">
        <v>6.4296960397535602E-2</v>
      </c>
      <c r="D21">
        <v>4.6014297461856403E-2</v>
      </c>
      <c r="E21">
        <v>0.162315650959099</v>
      </c>
      <c r="F21">
        <v>2.48538996705555E-3</v>
      </c>
      <c r="G21">
        <v>3.81464895169926E-2</v>
      </c>
      <c r="H21">
        <v>0.94805151975478397</v>
      </c>
      <c r="I21">
        <v>6.5996308331690498E-2</v>
      </c>
      <c r="J21">
        <v>4.5863912834992297E-2</v>
      </c>
      <c r="K21">
        <v>0.15016202719107699</v>
      </c>
      <c r="L21">
        <v>4.6922691888888297E-3</v>
      </c>
      <c r="M21">
        <v>3.8047784402513399E-2</v>
      </c>
      <c r="N21">
        <v>0.90184920000422397</v>
      </c>
      <c r="P21" t="str">
        <f t="shared" si="3"/>
        <v/>
      </c>
      <c r="Q21" t="str">
        <f t="shared" si="0"/>
        <v/>
      </c>
      <c r="R21" t="str">
        <f t="shared" si="1"/>
        <v/>
      </c>
      <c r="S21" t="str">
        <f t="shared" si="2"/>
        <v/>
      </c>
    </row>
    <row r="22" spans="1:19" x14ac:dyDescent="0.25">
      <c r="A22">
        <v>21</v>
      </c>
      <c r="B22" t="s">
        <v>40</v>
      </c>
      <c r="C22">
        <v>-0.31476592526893099</v>
      </c>
      <c r="D22">
        <v>8.7202311510703304E-2</v>
      </c>
      <c r="E22">
        <v>3.0666327655259901E-4</v>
      </c>
      <c r="F22">
        <v>-0.252651388968751</v>
      </c>
      <c r="G22">
        <v>6.2995611679605296E-2</v>
      </c>
      <c r="H22">
        <v>6.0559801057701502E-5</v>
      </c>
      <c r="I22">
        <v>-0.29469202456823002</v>
      </c>
      <c r="J22">
        <v>8.6764582461099901E-2</v>
      </c>
      <c r="K22">
        <v>6.8264710057941403E-4</v>
      </c>
      <c r="L22">
        <v>-0.232848165396878</v>
      </c>
      <c r="M22">
        <v>6.2674674895521906E-2</v>
      </c>
      <c r="N22">
        <v>2.03053113962568E-4</v>
      </c>
      <c r="P22" t="str">
        <f t="shared" si="3"/>
        <v>***</v>
      </c>
      <c r="Q22" t="str">
        <f t="shared" si="0"/>
        <v>***</v>
      </c>
      <c r="R22" t="str">
        <f t="shared" si="1"/>
        <v>***</v>
      </c>
      <c r="S22" t="str">
        <f t="shared" si="2"/>
        <v>***</v>
      </c>
    </row>
    <row r="23" spans="1:19" x14ac:dyDescent="0.25">
      <c r="A23">
        <v>22</v>
      </c>
      <c r="B23" t="s">
        <v>41</v>
      </c>
      <c r="C23">
        <v>-0.10000988727346299</v>
      </c>
      <c r="D23">
        <v>7.5173869437497404E-2</v>
      </c>
      <c r="E23">
        <v>0.18339277285392799</v>
      </c>
      <c r="F23">
        <v>-9.0907503485190597E-2</v>
      </c>
      <c r="G23">
        <v>5.4844148104286901E-2</v>
      </c>
      <c r="H23">
        <v>9.7406171387955404E-2</v>
      </c>
      <c r="I23">
        <v>-8.1566543416949494E-2</v>
      </c>
      <c r="J23">
        <v>7.4629853770290203E-2</v>
      </c>
      <c r="K23">
        <v>0.27441666690390598</v>
      </c>
      <c r="L23">
        <v>-7.1607048348476102E-2</v>
      </c>
      <c r="M23">
        <v>5.4371592726769301E-2</v>
      </c>
      <c r="N23">
        <v>0.18784071616560799</v>
      </c>
      <c r="P23" t="str">
        <f t="shared" si="3"/>
        <v/>
      </c>
      <c r="Q23" t="str">
        <f t="shared" si="0"/>
        <v>^</v>
      </c>
      <c r="R23" t="str">
        <f t="shared" si="1"/>
        <v/>
      </c>
      <c r="S23" t="str">
        <f t="shared" si="2"/>
        <v/>
      </c>
    </row>
    <row r="24" spans="1:19" x14ac:dyDescent="0.25">
      <c r="A24">
        <v>23</v>
      </c>
      <c r="B24" t="s">
        <v>39</v>
      </c>
      <c r="C24">
        <v>-0.121910969653278</v>
      </c>
      <c r="D24">
        <v>8.2673107472782295E-2</v>
      </c>
      <c r="E24">
        <v>0.14031619282055299</v>
      </c>
      <c r="F24">
        <v>-0.101525695602005</v>
      </c>
      <c r="G24">
        <v>5.9894989243231701E-2</v>
      </c>
      <c r="H24">
        <v>9.0063737989985099E-2</v>
      </c>
      <c r="I24">
        <v>-0.103576996437378</v>
      </c>
      <c r="J24">
        <v>8.21728881117577E-2</v>
      </c>
      <c r="K24">
        <v>0.20749751119182999</v>
      </c>
      <c r="L24">
        <v>-8.1861928686420601E-2</v>
      </c>
      <c r="M24">
        <v>5.9490235047935699E-2</v>
      </c>
      <c r="N24">
        <v>0.168804120500054</v>
      </c>
      <c r="P24" t="str">
        <f t="shared" si="3"/>
        <v/>
      </c>
      <c r="Q24" t="str">
        <f t="shared" si="0"/>
        <v>^</v>
      </c>
      <c r="R24" t="str">
        <f t="shared" si="1"/>
        <v/>
      </c>
      <c r="S24" t="str">
        <f t="shared" si="2"/>
        <v/>
      </c>
    </row>
    <row r="25" spans="1:19" x14ac:dyDescent="0.25">
      <c r="A25">
        <v>24</v>
      </c>
      <c r="B25" t="s">
        <v>43</v>
      </c>
      <c r="C25">
        <v>-8.0877105184725906E-2</v>
      </c>
      <c r="D25">
        <v>8.4169514635266205E-3</v>
      </c>
      <c r="E25" s="1">
        <v>0</v>
      </c>
      <c r="F25">
        <v>-7.3924271713483897E-2</v>
      </c>
      <c r="G25">
        <v>7.7674501671368803E-3</v>
      </c>
      <c r="H25" s="1">
        <v>1.7793107230952402E-21</v>
      </c>
      <c r="I25">
        <v>-8.1432956428309305E-2</v>
      </c>
      <c r="J25">
        <v>8.3709545399591606E-3</v>
      </c>
      <c r="K25" s="1">
        <v>0</v>
      </c>
      <c r="L25">
        <v>-7.3857625259523593E-2</v>
      </c>
      <c r="M25">
        <v>7.7106400268061497E-3</v>
      </c>
      <c r="N25" s="1">
        <v>9.8308914169777697E-22</v>
      </c>
      <c r="P25" t="str">
        <f t="shared" si="3"/>
        <v>***</v>
      </c>
      <c r="Q25" t="str">
        <f t="shared" si="0"/>
        <v>***</v>
      </c>
      <c r="R25" t="str">
        <f t="shared" si="1"/>
        <v>***</v>
      </c>
      <c r="S25" t="str">
        <f t="shared" si="2"/>
        <v>***</v>
      </c>
    </row>
    <row r="26" spans="1:19" x14ac:dyDescent="0.25">
      <c r="A26">
        <v>25</v>
      </c>
      <c r="B26" t="s">
        <v>44</v>
      </c>
      <c r="C26">
        <v>-2.2111935142361601E-2</v>
      </c>
      <c r="D26">
        <v>3.0982441921127299E-2</v>
      </c>
      <c r="E26">
        <v>0.47541737081832097</v>
      </c>
      <c r="F26">
        <v>-2.4798985199146001E-2</v>
      </c>
      <c r="G26">
        <v>2.7859823346038901E-2</v>
      </c>
      <c r="H26">
        <v>0.37339376103334099</v>
      </c>
      <c r="I26">
        <v>-2.1690548945553102E-2</v>
      </c>
      <c r="J26">
        <v>3.03681217344565E-2</v>
      </c>
      <c r="K26">
        <v>0.475070201785873</v>
      </c>
      <c r="L26">
        <v>-2.4127335340535801E-2</v>
      </c>
      <c r="M26">
        <v>2.7119552570828001E-2</v>
      </c>
      <c r="N26">
        <v>0.373645424315523</v>
      </c>
      <c r="P26" t="str">
        <f t="shared" si="3"/>
        <v/>
      </c>
      <c r="Q26" t="str">
        <f t="shared" si="0"/>
        <v/>
      </c>
      <c r="R26" t="str">
        <f t="shared" si="1"/>
        <v/>
      </c>
      <c r="S26" t="str">
        <f t="shared" si="2"/>
        <v/>
      </c>
    </row>
    <row r="27" spans="1:19" x14ac:dyDescent="0.25">
      <c r="A27">
        <v>26</v>
      </c>
      <c r="B27" t="s">
        <v>131</v>
      </c>
      <c r="C27">
        <v>-0.246980507970256</v>
      </c>
      <c r="D27">
        <v>0.31838195318266399</v>
      </c>
      <c r="E27">
        <v>0.43790457291400597</v>
      </c>
      <c r="F27">
        <v>-0.15680727365813199</v>
      </c>
      <c r="G27">
        <v>0.29587886882979503</v>
      </c>
      <c r="H27">
        <v>0.59613191191527704</v>
      </c>
      <c r="I27">
        <v>-0.108356614533163</v>
      </c>
      <c r="J27">
        <v>3.7126537030326798E-2</v>
      </c>
      <c r="K27">
        <v>3.5163431146844099E-3</v>
      </c>
      <c r="L27">
        <v>-0.108426173237331</v>
      </c>
      <c r="M27">
        <v>3.3412556565420498E-2</v>
      </c>
      <c r="N27">
        <v>1.1742066545499901E-3</v>
      </c>
      <c r="P27" t="str">
        <f t="shared" si="3"/>
        <v/>
      </c>
      <c r="Q27" t="str">
        <f t="shared" si="0"/>
        <v/>
      </c>
      <c r="R27" t="str">
        <f t="shared" si="1"/>
        <v>**</v>
      </c>
      <c r="S27" t="str">
        <f t="shared" si="2"/>
        <v>**</v>
      </c>
    </row>
    <row r="28" spans="1:19" x14ac:dyDescent="0.25">
      <c r="A28">
        <v>27</v>
      </c>
      <c r="B28" t="s">
        <v>145</v>
      </c>
      <c r="C28">
        <v>-0.57270865566129403</v>
      </c>
      <c r="D28">
        <v>0.366530132002369</v>
      </c>
      <c r="E28">
        <v>0.11816682644797399</v>
      </c>
      <c r="F28">
        <v>-0.415270692380932</v>
      </c>
      <c r="G28">
        <v>0.34138971586760503</v>
      </c>
      <c r="H28">
        <v>0.22382785290082399</v>
      </c>
      <c r="I28">
        <v>-0.46205103351146498</v>
      </c>
      <c r="J28">
        <v>0.17963914750528401</v>
      </c>
      <c r="K28">
        <v>1.0108176802353199E-2</v>
      </c>
      <c r="L28">
        <v>-0.39806803029367499</v>
      </c>
      <c r="M28">
        <v>0.16829544869051899</v>
      </c>
      <c r="N28">
        <v>1.8015816194434101E-2</v>
      </c>
      <c r="P28" t="str">
        <f t="shared" si="3"/>
        <v/>
      </c>
      <c r="Q28" t="str">
        <f t="shared" si="0"/>
        <v/>
      </c>
      <c r="R28" t="str">
        <f t="shared" si="1"/>
        <v>*</v>
      </c>
      <c r="S28" t="str">
        <f t="shared" si="2"/>
        <v>*</v>
      </c>
    </row>
    <row r="29" spans="1:19" x14ac:dyDescent="0.25">
      <c r="A29">
        <v>28</v>
      </c>
      <c r="B29" t="s">
        <v>46</v>
      </c>
      <c r="C29">
        <v>-0.39207150963426501</v>
      </c>
      <c r="D29">
        <v>0.33390948638864199</v>
      </c>
      <c r="E29">
        <v>0.240320933630851</v>
      </c>
      <c r="F29">
        <v>-0.29831232838967497</v>
      </c>
      <c r="G29">
        <v>0.30989409239473498</v>
      </c>
      <c r="H29">
        <v>0.33573489203072998</v>
      </c>
      <c r="I29">
        <v>-0.25775598350765599</v>
      </c>
      <c r="J29">
        <v>0.100361734503228</v>
      </c>
      <c r="K29">
        <v>1.02207654935761E-2</v>
      </c>
      <c r="L29">
        <v>-0.25990429519292102</v>
      </c>
      <c r="M29">
        <v>9.2717596776538097E-2</v>
      </c>
      <c r="N29">
        <v>5.0601110894347096E-3</v>
      </c>
      <c r="P29" t="str">
        <f t="shared" si="3"/>
        <v/>
      </c>
      <c r="Q29" t="str">
        <f t="shared" si="0"/>
        <v/>
      </c>
      <c r="R29" t="str">
        <f t="shared" si="1"/>
        <v>*</v>
      </c>
      <c r="S29" t="str">
        <f t="shared" si="2"/>
        <v>**</v>
      </c>
    </row>
    <row r="30" spans="1:19" x14ac:dyDescent="0.25">
      <c r="A30">
        <v>29</v>
      </c>
      <c r="B30" t="s">
        <v>129</v>
      </c>
      <c r="C30">
        <v>-0.61630734142649901</v>
      </c>
      <c r="D30">
        <v>0.33994942746776802</v>
      </c>
      <c r="E30">
        <v>6.98413362168748E-2</v>
      </c>
      <c r="F30">
        <v>-0.54687708640994304</v>
      </c>
      <c r="G30">
        <v>0.315435792622482</v>
      </c>
      <c r="H30">
        <v>8.2967920170596607E-2</v>
      </c>
      <c r="I30">
        <v>-0.47910510797450501</v>
      </c>
      <c r="J30">
        <v>0.11847495349605899</v>
      </c>
      <c r="K30" s="1">
        <v>5.2561313498067397E-5</v>
      </c>
      <c r="L30">
        <v>-0.50941035541687796</v>
      </c>
      <c r="M30">
        <v>0.10868921443582399</v>
      </c>
      <c r="N30" s="1">
        <v>2.7743828195810698E-6</v>
      </c>
      <c r="P30" t="str">
        <f t="shared" si="3"/>
        <v>^</v>
      </c>
      <c r="Q30" t="str">
        <f t="shared" si="0"/>
        <v>^</v>
      </c>
      <c r="R30" t="str">
        <f t="shared" si="1"/>
        <v>***</v>
      </c>
      <c r="S30" t="str">
        <f t="shared" si="2"/>
        <v>***</v>
      </c>
    </row>
    <row r="31" spans="1:19" x14ac:dyDescent="0.25">
      <c r="A31">
        <v>30</v>
      </c>
      <c r="B31" t="s">
        <v>130</v>
      </c>
      <c r="C31">
        <v>-0.42707193148165401</v>
      </c>
      <c r="D31">
        <v>0.33176614700654999</v>
      </c>
      <c r="E31">
        <v>0.19800090675792201</v>
      </c>
      <c r="F31">
        <v>-0.31601712687720901</v>
      </c>
      <c r="G31">
        <v>0.30689690011022402</v>
      </c>
      <c r="H31">
        <v>0.30314261039519202</v>
      </c>
      <c r="I31">
        <v>-0.28374768053989102</v>
      </c>
      <c r="J31">
        <v>0.102577309964696</v>
      </c>
      <c r="K31">
        <v>5.6716579282604096E-3</v>
      </c>
      <c r="L31">
        <v>-0.263793279089165</v>
      </c>
      <c r="M31">
        <v>9.4576096459669495E-2</v>
      </c>
      <c r="N31">
        <v>5.2835610528586601E-3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-0.78598487033648501</v>
      </c>
      <c r="D32">
        <v>0.42530813799311101</v>
      </c>
      <c r="E32">
        <v>6.4597094220409296E-2</v>
      </c>
      <c r="F32">
        <v>-0.53494761740962005</v>
      </c>
      <c r="G32">
        <v>0.39514342142262499</v>
      </c>
      <c r="H32">
        <v>0.17579821222172301</v>
      </c>
      <c r="I32">
        <v>-0.716972641319788</v>
      </c>
      <c r="J32">
        <v>0.27866644963806803</v>
      </c>
      <c r="K32">
        <v>1.0085898692665501E-2</v>
      </c>
      <c r="L32">
        <v>-0.54211379076015098</v>
      </c>
      <c r="M32">
        <v>0.26031702904328402</v>
      </c>
      <c r="N32">
        <v>3.7295568826158199E-2</v>
      </c>
      <c r="P32" t="str">
        <f t="shared" si="4"/>
        <v>^</v>
      </c>
      <c r="Q32" t="str">
        <f t="shared" si="5"/>
        <v/>
      </c>
      <c r="R32" t="str">
        <f t="shared" si="6"/>
        <v>*</v>
      </c>
      <c r="S32" t="str">
        <f t="shared" si="7"/>
        <v>*</v>
      </c>
    </row>
    <row r="33" spans="1:19" x14ac:dyDescent="0.25">
      <c r="A33">
        <v>32</v>
      </c>
      <c r="B33" t="s">
        <v>106</v>
      </c>
      <c r="C33">
        <v>0.104339041137813</v>
      </c>
      <c r="D33">
        <v>9.0642822371590506E-2</v>
      </c>
      <c r="E33">
        <v>0.24969069726798601</v>
      </c>
      <c r="F33">
        <v>0.104475588204705</v>
      </c>
      <c r="G33">
        <v>8.3422428813646102E-2</v>
      </c>
      <c r="H33">
        <v>0.21043576666118999</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0.20803084457361101</v>
      </c>
      <c r="D34">
        <v>0.26300117342838902</v>
      </c>
      <c r="E34">
        <v>0.42895083341865697</v>
      </c>
      <c r="F34">
        <v>7.5349135496243294E-2</v>
      </c>
      <c r="G34">
        <v>0.24074438437037099</v>
      </c>
      <c r="H34">
        <v>0.75429283352702103</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0.33451295451428098</v>
      </c>
      <c r="D35">
        <v>0.322357386791286</v>
      </c>
      <c r="E35">
        <v>0.299405852647677</v>
      </c>
      <c r="F35">
        <v>0.19958640049509799</v>
      </c>
      <c r="G35">
        <v>0.29327936398611298</v>
      </c>
      <c r="H35">
        <v>0.49616678566213901</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56</v>
      </c>
      <c r="C36">
        <v>0.27300722874676298</v>
      </c>
      <c r="D36">
        <v>0.29672013470781</v>
      </c>
      <c r="E36">
        <v>0.35752925168135902</v>
      </c>
      <c r="F36">
        <v>0.12887325487524401</v>
      </c>
      <c r="G36">
        <v>0.27186583232941902</v>
      </c>
      <c r="H36">
        <v>0.63547669296712395</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58</v>
      </c>
      <c r="C37">
        <v>5.6550881135245097E-2</v>
      </c>
      <c r="D37">
        <v>0.27062500845851201</v>
      </c>
      <c r="E37">
        <v>0.834476351060083</v>
      </c>
      <c r="F37">
        <v>-9.6771648090769602E-2</v>
      </c>
      <c r="G37">
        <v>0.24875284431390901</v>
      </c>
      <c r="H37">
        <v>0.69725594941511404</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61</v>
      </c>
      <c r="C38">
        <v>0.248139220309052</v>
      </c>
      <c r="D38">
        <v>0.26701036502188702</v>
      </c>
      <c r="E38">
        <v>0.35272104608111399</v>
      </c>
      <c r="F38">
        <v>9.5817865798535504E-2</v>
      </c>
      <c r="G38">
        <v>0.245302751140582</v>
      </c>
      <c r="H38">
        <v>0.69608505613143401</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48</v>
      </c>
      <c r="C39">
        <v>0.155252802954122</v>
      </c>
      <c r="D39">
        <v>0.34209612539180101</v>
      </c>
      <c r="E39">
        <v>0.64995262348848304</v>
      </c>
      <c r="F39">
        <v>4.9750095044956998E-2</v>
      </c>
      <c r="G39">
        <v>0.31182483839957797</v>
      </c>
      <c r="H39">
        <v>0.87323950442261999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55</v>
      </c>
      <c r="C40">
        <v>-0.23958631975231301</v>
      </c>
      <c r="D40">
        <v>0.344399668958418</v>
      </c>
      <c r="E40">
        <v>0.48663951494316698</v>
      </c>
      <c r="F40">
        <v>-0.25830980389154401</v>
      </c>
      <c r="G40">
        <v>0.31428133618835102</v>
      </c>
      <c r="H40">
        <v>0.41113023853460801</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54</v>
      </c>
      <c r="C41">
        <v>0.28054294667908602</v>
      </c>
      <c r="D41">
        <v>0.31245935877009001</v>
      </c>
      <c r="E41">
        <v>0.36926328621825</v>
      </c>
      <c r="F41">
        <v>3.6588341984653799E-2</v>
      </c>
      <c r="G41">
        <v>0.284182535759126</v>
      </c>
      <c r="H41">
        <v>0.89755591445083405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60</v>
      </c>
      <c r="C42">
        <v>0.23788559394730599</v>
      </c>
      <c r="D42">
        <v>0.28433417944848399</v>
      </c>
      <c r="E42">
        <v>0.402794467885565</v>
      </c>
      <c r="F42">
        <v>9.6174208226342803E-2</v>
      </c>
      <c r="G42">
        <v>0.261532559910858</v>
      </c>
      <c r="H42">
        <v>0.71307217375700604</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52</v>
      </c>
      <c r="C43">
        <v>-3.9076162034298603E-2</v>
      </c>
      <c r="D43">
        <v>0.32419780062887499</v>
      </c>
      <c r="E43">
        <v>0.904061847582182</v>
      </c>
      <c r="F43">
        <v>-0.11694799286320599</v>
      </c>
      <c r="G43">
        <v>0.29630872504971001</v>
      </c>
      <c r="H43">
        <v>0.693076909344985</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67</v>
      </c>
      <c r="C44">
        <v>0.22370574285088199</v>
      </c>
      <c r="D44">
        <v>0.27091837507704197</v>
      </c>
      <c r="E44">
        <v>0.408956614817582</v>
      </c>
      <c r="F44">
        <v>8.3312152424304203E-2</v>
      </c>
      <c r="G44">
        <v>0.24862218078050399</v>
      </c>
      <c r="H44">
        <v>0.73755311270641699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57</v>
      </c>
      <c r="C45">
        <v>0.22823660450955999</v>
      </c>
      <c r="D45">
        <v>0.29783490218208403</v>
      </c>
      <c r="E45">
        <v>0.44348639567551801</v>
      </c>
      <c r="F45">
        <v>9.6439048816132106E-2</v>
      </c>
      <c r="G45">
        <v>0.27174373996141798</v>
      </c>
      <c r="H45">
        <v>0.72267224036465205</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59</v>
      </c>
      <c r="C46">
        <v>0.29717342152527298</v>
      </c>
      <c r="D46">
        <v>0.273318545032398</v>
      </c>
      <c r="E46">
        <v>0.276913676483237</v>
      </c>
      <c r="F46">
        <v>0.13718472868960399</v>
      </c>
      <c r="G46">
        <v>0.250669836229439</v>
      </c>
      <c r="H46">
        <v>0.58419147703267704</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66</v>
      </c>
      <c r="C47">
        <v>0.12953864154376299</v>
      </c>
      <c r="D47">
        <v>0.28262501991412797</v>
      </c>
      <c r="E47">
        <v>0.64670745389641604</v>
      </c>
      <c r="F47">
        <v>2.57945335409871E-2</v>
      </c>
      <c r="G47">
        <v>0.260023923248693</v>
      </c>
      <c r="H47">
        <v>0.92097898522574395</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65</v>
      </c>
      <c r="C48">
        <v>0.16538807289318999</v>
      </c>
      <c r="D48">
        <v>0.32227124049198802</v>
      </c>
      <c r="E48">
        <v>0.60781474165280203</v>
      </c>
      <c r="F48">
        <v>4.5577357892948499E-2</v>
      </c>
      <c r="G48">
        <v>0.294558971212668</v>
      </c>
      <c r="H48">
        <v>0.87703351371413596</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53</v>
      </c>
      <c r="C49">
        <v>0.58745468731737505</v>
      </c>
      <c r="D49">
        <v>0.42352569455827799</v>
      </c>
      <c r="E49">
        <v>0.16542408883151399</v>
      </c>
      <c r="F49">
        <v>0.38453523154657299</v>
      </c>
      <c r="G49">
        <v>0.36389266450417601</v>
      </c>
      <c r="H49">
        <v>0.29063616389234997</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49</v>
      </c>
      <c r="C50">
        <v>-0.127294237700492</v>
      </c>
      <c r="D50">
        <v>0.35502678375878899</v>
      </c>
      <c r="E50">
        <v>0.71993305439928601</v>
      </c>
      <c r="F50">
        <v>-0.19060795320250301</v>
      </c>
      <c r="G50">
        <v>0.32683333990068397</v>
      </c>
      <c r="H50">
        <v>0.55976124681774397</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47</v>
      </c>
      <c r="C51">
        <v>1.3651492483497301E-2</v>
      </c>
      <c r="D51">
        <v>0.30854523556115498</v>
      </c>
      <c r="E51">
        <v>0.96470934863111502</v>
      </c>
      <c r="F51">
        <v>-0.113633940385994</v>
      </c>
      <c r="G51">
        <v>0.28199433012540098</v>
      </c>
      <c r="H51">
        <v>0.68697372433216197</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-0.238471732326412</v>
      </c>
      <c r="D52">
        <v>0.59470454402015804</v>
      </c>
      <c r="E52">
        <v>0.68842605373273802</v>
      </c>
      <c r="F52">
        <v>-0.15951656867099501</v>
      </c>
      <c r="G52">
        <v>0.55688546617778101</v>
      </c>
      <c r="H52">
        <v>0.77453798490555104</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0.64757011287523303</v>
      </c>
      <c r="D53">
        <v>0.48451297927776499</v>
      </c>
      <c r="E53">
        <v>0.18137341813393101</v>
      </c>
      <c r="F53">
        <v>0.47489754563485798</v>
      </c>
      <c r="G53">
        <v>0.43955892249392398</v>
      </c>
      <c r="H53">
        <v>0.27996603427886602</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51</v>
      </c>
      <c r="C54">
        <v>-0.26210547977975202</v>
      </c>
      <c r="D54">
        <v>0.50496690408168299</v>
      </c>
      <c r="E54">
        <v>0.60372254874458697</v>
      </c>
      <c r="F54">
        <v>-0.40671255934737099</v>
      </c>
      <c r="G54">
        <v>0.474900594503746</v>
      </c>
      <c r="H54">
        <v>0.39176761078594602</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-0.228986003448958</v>
      </c>
      <c r="D55">
        <v>0.38652074435128198</v>
      </c>
      <c r="E55">
        <v>0.55356351557218098</v>
      </c>
      <c r="F55">
        <v>-0.182711534547634</v>
      </c>
      <c r="G55">
        <v>0.35818542169008899</v>
      </c>
      <c r="H55">
        <v>0.60997915416355897</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76</v>
      </c>
      <c r="C56">
        <v>-7.0557810598781801E-2</v>
      </c>
      <c r="D56">
        <v>0.39552734586689597</v>
      </c>
      <c r="E56">
        <v>0.858417322895904</v>
      </c>
      <c r="F56">
        <v>-6.1811670642423197E-2</v>
      </c>
      <c r="G56">
        <v>0.36755815806852699</v>
      </c>
      <c r="H56">
        <v>0.86645079297016803</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78</v>
      </c>
      <c r="C57">
        <v>-5.3525641619008101E-2</v>
      </c>
      <c r="D57">
        <v>0.38260922416028798</v>
      </c>
      <c r="E57">
        <v>0.88874186934288502</v>
      </c>
      <c r="F57">
        <v>-2.47745620943573E-2</v>
      </c>
      <c r="G57">
        <v>0.35536537935609103</v>
      </c>
      <c r="H57">
        <v>0.944419909743483</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68</v>
      </c>
      <c r="C58">
        <v>-0.153595926015722</v>
      </c>
      <c r="D58">
        <v>0.42338035958245901</v>
      </c>
      <c r="E58">
        <v>0.71676570563013797</v>
      </c>
      <c r="F58">
        <v>-0.127294938241336</v>
      </c>
      <c r="G58">
        <v>0.39208273973128699</v>
      </c>
      <c r="H58">
        <v>0.745435793686264</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75</v>
      </c>
      <c r="C59">
        <v>-0.22497511900571901</v>
      </c>
      <c r="D59">
        <v>0.40536368631300801</v>
      </c>
      <c r="E59">
        <v>0.57889757435148803</v>
      </c>
      <c r="F59">
        <v>-0.176416217284972</v>
      </c>
      <c r="G59">
        <v>0.37578506052889199</v>
      </c>
      <c r="H59">
        <v>0.63874056032163795</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79</v>
      </c>
      <c r="C60">
        <v>-8.8072319701710297E-2</v>
      </c>
      <c r="D60">
        <v>0.38353132077135199</v>
      </c>
      <c r="E60">
        <v>0.818375195019447</v>
      </c>
      <c r="F60">
        <v>-4.3545305804143501E-2</v>
      </c>
      <c r="G60">
        <v>0.35682424655150702</v>
      </c>
      <c r="H60">
        <v>0.902870724852745</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80</v>
      </c>
      <c r="C61">
        <v>-0.189076866894891</v>
      </c>
      <c r="D61">
        <v>0.40834694900431001</v>
      </c>
      <c r="E61">
        <v>0.64334290031860597</v>
      </c>
      <c r="F61">
        <v>-8.5511039253723206E-2</v>
      </c>
      <c r="G61">
        <v>0.37886360812402903</v>
      </c>
      <c r="H61">
        <v>0.82143163152522503</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71</v>
      </c>
      <c r="C62">
        <v>5.92536300149075E-2</v>
      </c>
      <c r="D62">
        <v>0.39957257750457398</v>
      </c>
      <c r="E62">
        <v>0.882111907261942</v>
      </c>
      <c r="F62">
        <v>5.5446363128717903E-2</v>
      </c>
      <c r="G62">
        <v>0.37033350702475198</v>
      </c>
      <c r="H62">
        <v>0.88098546343281003</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72</v>
      </c>
      <c r="C63">
        <v>3.9567927533732998E-2</v>
      </c>
      <c r="D63">
        <v>0.38296357104733603</v>
      </c>
      <c r="E63">
        <v>0.91770873060812796</v>
      </c>
      <c r="F63">
        <v>0.127446643373334</v>
      </c>
      <c r="G63">
        <v>0.35655230357249101</v>
      </c>
      <c r="H63">
        <v>0.72076120185590398</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82</v>
      </c>
      <c r="C64">
        <v>-0.25601627385112802</v>
      </c>
      <c r="D64">
        <v>0.39572052591126999</v>
      </c>
      <c r="E64">
        <v>0.517656323276379</v>
      </c>
      <c r="F64">
        <v>-0.200182631241732</v>
      </c>
      <c r="G64">
        <v>0.36708746598774999</v>
      </c>
      <c r="H64">
        <v>0.58552877864991604</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81</v>
      </c>
      <c r="C65">
        <v>-0.16297403478530001</v>
      </c>
      <c r="D65">
        <v>0.402654683149821</v>
      </c>
      <c r="E65">
        <v>0.68566210344054701</v>
      </c>
      <c r="F65">
        <v>-0.13330340050564099</v>
      </c>
      <c r="G65">
        <v>0.37405800694333802</v>
      </c>
      <c r="H65">
        <v>0.72156279530386203</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84</v>
      </c>
      <c r="C66">
        <v>-2.3820797017902899E-2</v>
      </c>
      <c r="D66">
        <v>0.41428139546375098</v>
      </c>
      <c r="E66">
        <v>0.95414764295548904</v>
      </c>
      <c r="F66">
        <v>-4.2363390134512902E-2</v>
      </c>
      <c r="G66">
        <v>0.38379703570391899</v>
      </c>
      <c r="H66">
        <v>0.91210827561751895</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77</v>
      </c>
      <c r="C67">
        <v>1.77929992722205E-2</v>
      </c>
      <c r="D67">
        <v>0.394777824530886</v>
      </c>
      <c r="E67">
        <v>0.964050781296239</v>
      </c>
      <c r="F67">
        <v>5.8389817926186603E-2</v>
      </c>
      <c r="G67">
        <v>0.36688370224851802</v>
      </c>
      <c r="H67">
        <v>0.87355010167210501</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70</v>
      </c>
      <c r="C68">
        <v>-7.3478539779916405E-2</v>
      </c>
      <c r="D68">
        <v>0.42322373012874598</v>
      </c>
      <c r="E68">
        <v>0.86216701789960404</v>
      </c>
      <c r="F68">
        <v>1.20112892119555E-2</v>
      </c>
      <c r="G68">
        <v>0.39039641415069798</v>
      </c>
      <c r="H68">
        <v>0.97545543425885495</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-0.36732323538422101</v>
      </c>
      <c r="D69">
        <v>0.62738701179834799</v>
      </c>
      <c r="E69">
        <v>0.55822427387466</v>
      </c>
      <c r="F69">
        <v>-0.29088374368981801</v>
      </c>
      <c r="G69">
        <v>0.57361954915430002</v>
      </c>
      <c r="H69">
        <v>0.61208310124562704</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73</v>
      </c>
      <c r="C70">
        <v>4.6526682691732497E-2</v>
      </c>
      <c r="D70">
        <v>0.58376468204997201</v>
      </c>
      <c r="E70">
        <v>0.936474990844406</v>
      </c>
      <c r="F70">
        <v>0.208405665800554</v>
      </c>
      <c r="G70">
        <v>0.52259028906260496</v>
      </c>
      <c r="H70">
        <v>0.69004528881344895</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69</v>
      </c>
      <c r="C71">
        <v>-0.925245795425373</v>
      </c>
      <c r="D71">
        <v>0.52968298106907796</v>
      </c>
      <c r="E71">
        <v>8.0673489803331E-2</v>
      </c>
      <c r="F71">
        <v>-0.78775003300802005</v>
      </c>
      <c r="G71">
        <v>0.48332351217139202</v>
      </c>
      <c r="H71">
        <v>0.103130925963654</v>
      </c>
      <c r="I71" t="s">
        <v>170</v>
      </c>
      <c r="J71" t="s">
        <v>170</v>
      </c>
      <c r="K71" t="s">
        <v>170</v>
      </c>
      <c r="L71" t="s">
        <v>170</v>
      </c>
      <c r="M71" t="s">
        <v>170</v>
      </c>
      <c r="N71" t="s">
        <v>170</v>
      </c>
      <c r="P71" t="str">
        <f t="shared" si="4"/>
        <v>^</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69"/>
  <sheetViews>
    <sheetView workbookViewId="0">
      <selection activeCell="G20" sqref="G20"/>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-8.4686783648290298E-2</v>
      </c>
      <c r="D2">
        <v>0.11211932028291</v>
      </c>
      <c r="E2">
        <v>0.45005262124103401</v>
      </c>
      <c r="F2">
        <v>-2.68050424750663E-2</v>
      </c>
      <c r="G2">
        <v>9.0658221067821704E-2</v>
      </c>
      <c r="H2">
        <v>0.76748104626012403</v>
      </c>
      <c r="I2">
        <v>-7.6612637126656599E-2</v>
      </c>
      <c r="J2">
        <v>0.111140265601146</v>
      </c>
      <c r="K2">
        <v>0.49061382388713598</v>
      </c>
      <c r="L2">
        <v>-1.9259482439074199E-2</v>
      </c>
      <c r="M2">
        <v>8.9865218552936804E-2</v>
      </c>
      <c r="N2">
        <v>0.83030126420338601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3.4525763320766699E-2</v>
      </c>
      <c r="D3">
        <v>5.1902420030997903E-2</v>
      </c>
      <c r="E3">
        <v>0.50591921035411802</v>
      </c>
      <c r="F3">
        <v>3.3602452185842402E-2</v>
      </c>
      <c r="G3">
        <v>4.36985902841526E-2</v>
      </c>
      <c r="H3">
        <v>0.44191727138110598</v>
      </c>
      <c r="I3">
        <v>2.9210880738222499E-2</v>
      </c>
      <c r="J3">
        <v>5.1320115046940597E-2</v>
      </c>
      <c r="K3">
        <v>0.56922741180687397</v>
      </c>
      <c r="L3">
        <v>2.6200782215112899E-2</v>
      </c>
      <c r="M3">
        <v>4.3204479617443399E-2</v>
      </c>
      <c r="N3">
        <v>0.54422480167508003</v>
      </c>
      <c r="P3" t="str">
        <f>IF(E3&lt;0.001,"***",IF(E3&lt;0.01,"**",IF(E3&lt;0.05,"*",IF(E3&lt;0.1,"^",""))))</f>
        <v/>
      </c>
      <c r="Q3" t="str">
        <f t="shared" ref="Q3:Q29" si="0">IF(H3&lt;0.001,"***",IF(H3&lt;0.01,"**",IF(H3&lt;0.05,"*",IF(H3&lt;0.1,"^",""))))</f>
        <v/>
      </c>
      <c r="R3" t="str">
        <f t="shared" ref="R3:R29" si="1">IF(K3&lt;0.001,"***",IF(K3&lt;0.01,"**",IF(K3&lt;0.05,"*",IF(K3&lt;0.1,"^",""))))</f>
        <v/>
      </c>
      <c r="S3" t="str">
        <f t="shared" ref="S3:S29" si="2">IF(N3&lt;0.001,"***",IF(N3&lt;0.01,"**",IF(N3&lt;0.05,"*",IF(N3&lt;0.1,"^",""))))</f>
        <v/>
      </c>
    </row>
    <row r="4" spans="1:19" x14ac:dyDescent="0.25">
      <c r="A4">
        <v>3</v>
      </c>
      <c r="B4" t="s">
        <v>12</v>
      </c>
      <c r="C4">
        <v>-8.6794082622828103E-2</v>
      </c>
      <c r="D4">
        <v>5.5051566302666298E-2</v>
      </c>
      <c r="E4">
        <v>0.114888499534104</v>
      </c>
      <c r="F4">
        <v>-4.6561108238597597E-2</v>
      </c>
      <c r="G4">
        <v>4.2431032401903199E-2</v>
      </c>
      <c r="H4">
        <v>0.27249444794406502</v>
      </c>
      <c r="I4">
        <v>-7.8828630962098703E-2</v>
      </c>
      <c r="J4">
        <v>5.4482989459456697E-2</v>
      </c>
      <c r="K4">
        <v>0.14793936281869399</v>
      </c>
      <c r="L4">
        <v>-4.2184078289961999E-2</v>
      </c>
      <c r="M4">
        <v>4.2079054689246199E-2</v>
      </c>
      <c r="N4">
        <v>0.31610416310381001</v>
      </c>
      <c r="P4" t="str">
        <f t="shared" ref="P4:P29" si="3">IF(E4&lt;0.001,"***",IF(E4&lt;0.01,"**",IF(E4&lt;0.05,"*",IF(E4&lt;0.1,"^",""))))</f>
        <v/>
      </c>
      <c r="Q4" t="str">
        <f t="shared" si="0"/>
        <v/>
      </c>
      <c r="R4" t="str">
        <f t="shared" si="1"/>
        <v/>
      </c>
      <c r="S4" t="str">
        <f t="shared" si="2"/>
        <v/>
      </c>
    </row>
    <row r="5" spans="1:19" x14ac:dyDescent="0.25">
      <c r="A5">
        <v>4</v>
      </c>
      <c r="B5" t="s">
        <v>25</v>
      </c>
      <c r="C5">
        <v>-7.8421740374152907E-2</v>
      </c>
      <c r="D5">
        <v>7.1466445689434402E-2</v>
      </c>
      <c r="E5">
        <v>0.27250042923433698</v>
      </c>
      <c r="F5">
        <v>-0.106448600931286</v>
      </c>
      <c r="G5">
        <v>5.9656143317881598E-2</v>
      </c>
      <c r="H5">
        <v>7.4363648329739199E-2</v>
      </c>
      <c r="I5">
        <v>-7.0065600633956102E-2</v>
      </c>
      <c r="J5">
        <v>7.04593920453081E-2</v>
      </c>
      <c r="K5">
        <v>0.32002277265870799</v>
      </c>
      <c r="L5">
        <v>-9.6733190600984301E-2</v>
      </c>
      <c r="M5">
        <v>5.8725667700002003E-2</v>
      </c>
      <c r="N5">
        <v>9.95159964504439E-2</v>
      </c>
      <c r="P5" t="str">
        <f t="shared" si="3"/>
        <v/>
      </c>
      <c r="Q5" t="str">
        <f t="shared" si="0"/>
        <v>^</v>
      </c>
      <c r="R5" t="str">
        <f t="shared" si="1"/>
        <v/>
      </c>
      <c r="S5" t="str">
        <f t="shared" si="2"/>
        <v>^</v>
      </c>
    </row>
    <row r="6" spans="1:19" x14ac:dyDescent="0.25">
      <c r="A6">
        <v>5</v>
      </c>
      <c r="B6" t="s">
        <v>26</v>
      </c>
      <c r="C6">
        <v>9.5368636209840305E-2</v>
      </c>
      <c r="D6">
        <v>0.11876440175205299</v>
      </c>
      <c r="E6">
        <v>0.42197073607389002</v>
      </c>
      <c r="F6">
        <v>0.120087702663615</v>
      </c>
      <c r="G6">
        <v>9.8706492106383006E-2</v>
      </c>
      <c r="H6">
        <v>0.22375110400355699</v>
      </c>
      <c r="I6">
        <v>8.5117492925521995E-2</v>
      </c>
      <c r="J6">
        <v>0.117700204088275</v>
      </c>
      <c r="K6">
        <v>0.46957421403626098</v>
      </c>
      <c r="L6">
        <v>0.113509639255407</v>
      </c>
      <c r="M6">
        <v>9.7826746423728503E-2</v>
      </c>
      <c r="N6">
        <v>0.245921420039731</v>
      </c>
      <c r="P6" t="str">
        <f t="shared" si="3"/>
        <v/>
      </c>
      <c r="Q6" t="str">
        <f t="shared" si="0"/>
        <v/>
      </c>
      <c r="R6" t="str">
        <f t="shared" si="1"/>
        <v/>
      </c>
      <c r="S6" t="str">
        <f t="shared" si="2"/>
        <v/>
      </c>
    </row>
    <row r="7" spans="1:19" x14ac:dyDescent="0.25">
      <c r="A7">
        <v>6</v>
      </c>
      <c r="B7" t="s">
        <v>30</v>
      </c>
      <c r="C7">
        <v>7.2816093178483504E-2</v>
      </c>
      <c r="D7">
        <v>7.01728749711273E-2</v>
      </c>
      <c r="E7">
        <v>0.299425003828592</v>
      </c>
      <c r="F7">
        <v>5.38668148964195E-2</v>
      </c>
      <c r="G7">
        <v>5.3213708865391202E-2</v>
      </c>
      <c r="H7">
        <v>0.31140741336287198</v>
      </c>
      <c r="I7">
        <v>4.7073941124629003E-2</v>
      </c>
      <c r="J7">
        <v>6.94285646226456E-2</v>
      </c>
      <c r="K7">
        <v>0.497759142609839</v>
      </c>
      <c r="L7">
        <v>2.83852456488498E-2</v>
      </c>
      <c r="M7">
        <v>5.2686516720141303E-2</v>
      </c>
      <c r="N7">
        <v>0.59005432846667105</v>
      </c>
      <c r="P7" t="str">
        <f t="shared" si="3"/>
        <v/>
      </c>
      <c r="Q7" t="str">
        <f t="shared" si="0"/>
        <v/>
      </c>
      <c r="R7" t="str">
        <f t="shared" si="1"/>
        <v/>
      </c>
      <c r="S7" t="str">
        <f t="shared" si="2"/>
        <v/>
      </c>
    </row>
    <row r="8" spans="1:19" x14ac:dyDescent="0.25">
      <c r="A8">
        <v>7</v>
      </c>
      <c r="B8" t="s">
        <v>27</v>
      </c>
      <c r="C8">
        <v>0.201676858896147</v>
      </c>
      <c r="D8">
        <v>0.109214610121787</v>
      </c>
      <c r="E8">
        <v>6.4803593930291906E-2</v>
      </c>
      <c r="F8">
        <v>0.17863227512098001</v>
      </c>
      <c r="G8">
        <v>8.8429012577112803E-2</v>
      </c>
      <c r="H8">
        <v>4.3376737395033303E-2</v>
      </c>
      <c r="I8">
        <v>0.15721424878045601</v>
      </c>
      <c r="J8">
        <v>0.106895941631782</v>
      </c>
      <c r="K8">
        <v>0.141366223666782</v>
      </c>
      <c r="L8">
        <v>0.13173444457446901</v>
      </c>
      <c r="M8">
        <v>8.6195986423324697E-2</v>
      </c>
      <c r="N8">
        <v>0.12643484957725601</v>
      </c>
      <c r="P8" t="str">
        <f t="shared" si="3"/>
        <v>^</v>
      </c>
      <c r="Q8" t="str">
        <f t="shared" si="0"/>
        <v>*</v>
      </c>
      <c r="R8" t="str">
        <f t="shared" si="1"/>
        <v/>
      </c>
      <c r="S8" t="str">
        <f t="shared" si="2"/>
        <v/>
      </c>
    </row>
    <row r="9" spans="1:19" x14ac:dyDescent="0.25">
      <c r="A9">
        <v>8</v>
      </c>
      <c r="B9" t="s">
        <v>29</v>
      </c>
      <c r="C9">
        <v>7.5756393182745893E-2</v>
      </c>
      <c r="D9">
        <v>6.5985662350411603E-2</v>
      </c>
      <c r="E9">
        <v>0.25093820495413599</v>
      </c>
      <c r="F9">
        <v>5.7640250304751103E-2</v>
      </c>
      <c r="G9">
        <v>5.0694772416183503E-2</v>
      </c>
      <c r="H9">
        <v>0.25553586072087803</v>
      </c>
      <c r="I9">
        <v>6.5913002566492199E-2</v>
      </c>
      <c r="J9">
        <v>6.5365351709994399E-2</v>
      </c>
      <c r="K9">
        <v>0.31327288395278602</v>
      </c>
      <c r="L9">
        <v>4.4849308585967397E-2</v>
      </c>
      <c r="M9">
        <v>5.0275608793560703E-2</v>
      </c>
      <c r="N9">
        <v>0.37235598665995701</v>
      </c>
      <c r="P9" t="str">
        <f t="shared" si="3"/>
        <v/>
      </c>
      <c r="Q9" t="str">
        <f t="shared" si="0"/>
        <v/>
      </c>
      <c r="R9" t="str">
        <f t="shared" si="1"/>
        <v/>
      </c>
      <c r="S9" t="str">
        <f t="shared" si="2"/>
        <v/>
      </c>
    </row>
    <row r="10" spans="1:19" x14ac:dyDescent="0.25">
      <c r="A10">
        <v>9</v>
      </c>
      <c r="B10" t="s">
        <v>28</v>
      </c>
      <c r="C10">
        <v>4.9685295636297797E-2</v>
      </c>
      <c r="D10">
        <v>0.148219913203888</v>
      </c>
      <c r="E10">
        <v>0.73746414205614097</v>
      </c>
      <c r="F10">
        <v>4.1922283871411899E-2</v>
      </c>
      <c r="G10">
        <v>0.12173149392843199</v>
      </c>
      <c r="H10">
        <v>0.730558106372864</v>
      </c>
      <c r="I10">
        <v>1.1116413634781899E-2</v>
      </c>
      <c r="J10">
        <v>0.14452983316667101</v>
      </c>
      <c r="K10">
        <v>0.93869170669882096</v>
      </c>
      <c r="L10">
        <v>1.5769029788158199E-2</v>
      </c>
      <c r="M10">
        <v>0.117183709277988</v>
      </c>
      <c r="N10">
        <v>0.89295443966524202</v>
      </c>
      <c r="P10" t="str">
        <f t="shared" si="3"/>
        <v/>
      </c>
      <c r="Q10" t="str">
        <f t="shared" si="0"/>
        <v/>
      </c>
      <c r="R10" t="str">
        <f t="shared" si="1"/>
        <v/>
      </c>
      <c r="S10" t="str">
        <f t="shared" si="2"/>
        <v/>
      </c>
    </row>
    <row r="11" spans="1:19" x14ac:dyDescent="0.25">
      <c r="A11">
        <v>10</v>
      </c>
      <c r="B11" t="s">
        <v>31</v>
      </c>
      <c r="C11">
        <v>-6.4445531581375295E-2</v>
      </c>
      <c r="D11">
        <v>8.5168376010991004E-3</v>
      </c>
      <c r="E11" s="1">
        <v>3.8191672047105398E-14</v>
      </c>
      <c r="F11">
        <v>-6.5066973405505102E-2</v>
      </c>
      <c r="G11">
        <v>7.38788158890296E-3</v>
      </c>
      <c r="H11" s="1">
        <v>1.2824518700525399E-18</v>
      </c>
      <c r="I11">
        <v>-6.3444911285306299E-2</v>
      </c>
      <c r="J11">
        <v>8.4221608023944301E-3</v>
      </c>
      <c r="K11" s="1">
        <v>4.9515946898282001E-14</v>
      </c>
      <c r="L11">
        <v>-6.5312828240189802E-2</v>
      </c>
      <c r="M11">
        <v>7.3123610054174797E-3</v>
      </c>
      <c r="N11" s="1">
        <v>4.1898647912692398E-19</v>
      </c>
      <c r="P11" t="str">
        <f t="shared" si="3"/>
        <v>***</v>
      </c>
      <c r="Q11" t="str">
        <f t="shared" si="0"/>
        <v>***</v>
      </c>
      <c r="R11" t="str">
        <f t="shared" si="1"/>
        <v>***</v>
      </c>
      <c r="S11" t="str">
        <f t="shared" si="2"/>
        <v>***</v>
      </c>
    </row>
    <row r="12" spans="1:19" x14ac:dyDescent="0.25">
      <c r="A12">
        <v>11</v>
      </c>
      <c r="B12" t="s">
        <v>173</v>
      </c>
      <c r="C12">
        <v>6.6128667301572006E-2</v>
      </c>
      <c r="D12">
        <v>6.1812338107802699E-2</v>
      </c>
      <c r="E12">
        <v>0.28469602815768003</v>
      </c>
      <c r="F12">
        <v>5.4979298463935899E-2</v>
      </c>
      <c r="G12">
        <v>5.7329925747590597E-2</v>
      </c>
      <c r="H12">
        <v>0.337559626794811</v>
      </c>
      <c r="I12">
        <v>6.9315308734776093E-2</v>
      </c>
      <c r="J12">
        <v>6.1212612380323203E-2</v>
      </c>
      <c r="K12">
        <v>0.257479029661217</v>
      </c>
      <c r="L12">
        <v>6.62013974250132E-2</v>
      </c>
      <c r="M12">
        <v>5.6692637947860398E-2</v>
      </c>
      <c r="N12">
        <v>0.24291780330641299</v>
      </c>
      <c r="P12" t="str">
        <f t="shared" si="3"/>
        <v/>
      </c>
      <c r="Q12" t="str">
        <f t="shared" si="0"/>
        <v/>
      </c>
      <c r="R12" t="str">
        <f t="shared" si="1"/>
        <v/>
      </c>
      <c r="S12" t="str">
        <f t="shared" si="2"/>
        <v/>
      </c>
    </row>
    <row r="13" spans="1:19" x14ac:dyDescent="0.25">
      <c r="A13">
        <v>12</v>
      </c>
      <c r="B13" t="s">
        <v>32</v>
      </c>
      <c r="C13">
        <v>1.42571477048075E-2</v>
      </c>
      <c r="D13">
        <v>2.5640223861504999E-2</v>
      </c>
      <c r="E13">
        <v>0.57817930787258898</v>
      </c>
      <c r="F13">
        <v>1.6372423262908001E-2</v>
      </c>
      <c r="G13">
        <v>2.22678730971318E-2</v>
      </c>
      <c r="H13">
        <v>0.46218808520968002</v>
      </c>
      <c r="I13">
        <v>1.4580213652523899E-2</v>
      </c>
      <c r="J13">
        <v>2.5358748277763601E-2</v>
      </c>
      <c r="K13">
        <v>0.56531974341982905</v>
      </c>
      <c r="L13">
        <v>1.50962882356626E-2</v>
      </c>
      <c r="M13">
        <v>2.2072887411688301E-2</v>
      </c>
      <c r="N13">
        <v>0.49401998855707102</v>
      </c>
      <c r="P13" t="str">
        <f t="shared" si="3"/>
        <v/>
      </c>
      <c r="Q13" t="str">
        <f t="shared" si="0"/>
        <v/>
      </c>
      <c r="R13" t="str">
        <f t="shared" si="1"/>
        <v/>
      </c>
      <c r="S13" t="str">
        <f t="shared" si="2"/>
        <v/>
      </c>
    </row>
    <row r="14" spans="1:19" x14ac:dyDescent="0.25">
      <c r="A14">
        <v>13</v>
      </c>
      <c r="B14" t="s">
        <v>33</v>
      </c>
      <c r="C14">
        <v>2.9224271437497101E-2</v>
      </c>
      <c r="D14">
        <v>7.6876689033592198E-3</v>
      </c>
      <c r="E14">
        <v>1.4385309330000601E-4</v>
      </c>
      <c r="F14">
        <v>2.9042632768406001E-2</v>
      </c>
      <c r="G14">
        <v>6.82594307297272E-3</v>
      </c>
      <c r="H14" s="1">
        <v>2.0928936163340099E-5</v>
      </c>
      <c r="I14">
        <v>2.9195799631084301E-2</v>
      </c>
      <c r="J14">
        <v>7.6416227861619002E-3</v>
      </c>
      <c r="K14">
        <v>1.3311218290246201E-4</v>
      </c>
      <c r="L14">
        <v>2.9069266081976301E-2</v>
      </c>
      <c r="M14">
        <v>6.8043107058382802E-3</v>
      </c>
      <c r="N14" s="1">
        <v>1.9356790732693901E-5</v>
      </c>
      <c r="P14" t="str">
        <f t="shared" si="3"/>
        <v>***</v>
      </c>
      <c r="Q14" t="str">
        <f t="shared" si="0"/>
        <v>***</v>
      </c>
      <c r="R14" t="str">
        <f t="shared" si="1"/>
        <v>***</v>
      </c>
      <c r="S14" t="str">
        <f t="shared" si="2"/>
        <v>***</v>
      </c>
    </row>
    <row r="15" spans="1:19" x14ac:dyDescent="0.25">
      <c r="A15">
        <v>14</v>
      </c>
      <c r="B15" t="s">
        <v>118</v>
      </c>
      <c r="C15">
        <v>-2.49498341720828E-2</v>
      </c>
      <c r="D15">
        <v>1.23819128571943E-2</v>
      </c>
      <c r="E15">
        <v>4.3902281690255701E-2</v>
      </c>
      <c r="F15">
        <v>-2.8328636639885899E-2</v>
      </c>
      <c r="G15">
        <v>1.07332412615935E-2</v>
      </c>
      <c r="H15">
        <v>8.3068454065561292E-3</v>
      </c>
      <c r="I15">
        <v>-2.5800682118080599E-2</v>
      </c>
      <c r="J15">
        <v>1.22667280256699E-2</v>
      </c>
      <c r="K15">
        <v>3.5439033141918701E-2</v>
      </c>
      <c r="L15">
        <v>-2.9016247323686E-2</v>
      </c>
      <c r="M15">
        <v>1.06574686935192E-2</v>
      </c>
      <c r="N15">
        <v>6.4766324876930704E-3</v>
      </c>
      <c r="P15" t="str">
        <f t="shared" si="3"/>
        <v>*</v>
      </c>
      <c r="Q15" t="str">
        <f t="shared" si="0"/>
        <v>**</v>
      </c>
      <c r="R15" t="str">
        <f t="shared" si="1"/>
        <v>*</v>
      </c>
      <c r="S15" t="str">
        <f t="shared" si="2"/>
        <v>**</v>
      </c>
    </row>
    <row r="16" spans="1:19" x14ac:dyDescent="0.25">
      <c r="A16">
        <v>15</v>
      </c>
      <c r="B16" t="s">
        <v>34</v>
      </c>
      <c r="C16">
        <v>4.5642740365001901E-3</v>
      </c>
      <c r="D16">
        <v>1.26002393713924E-3</v>
      </c>
      <c r="E16">
        <v>2.9191516443838301E-4</v>
      </c>
      <c r="F16">
        <v>3.5528415829438101E-3</v>
      </c>
      <c r="G16">
        <v>9.1981350373644905E-4</v>
      </c>
      <c r="H16">
        <v>1.1220163039483799E-4</v>
      </c>
      <c r="I16">
        <v>4.7553759218654503E-3</v>
      </c>
      <c r="J16">
        <v>1.2414486876437E-3</v>
      </c>
      <c r="K16">
        <v>1.2788031834498601E-4</v>
      </c>
      <c r="L16">
        <v>3.7032881289633598E-3</v>
      </c>
      <c r="M16">
        <v>9.0517566768364799E-4</v>
      </c>
      <c r="N16" s="1">
        <v>4.2907846856046599E-5</v>
      </c>
      <c r="P16" t="str">
        <f t="shared" si="3"/>
        <v>***</v>
      </c>
      <c r="Q16" t="str">
        <f t="shared" si="0"/>
        <v>***</v>
      </c>
      <c r="R16" t="str">
        <f t="shared" si="1"/>
        <v>***</v>
      </c>
      <c r="S16" t="str">
        <f t="shared" si="2"/>
        <v>***</v>
      </c>
    </row>
    <row r="17" spans="1:19" x14ac:dyDescent="0.25">
      <c r="A17">
        <v>16</v>
      </c>
      <c r="B17" t="s">
        <v>35</v>
      </c>
      <c r="C17">
        <v>-7.8022869226754895E-4</v>
      </c>
      <c r="D17">
        <v>4.52253299753615E-4</v>
      </c>
      <c r="E17">
        <v>8.4490918040990404E-2</v>
      </c>
      <c r="F17">
        <v>-6.72697000992599E-4</v>
      </c>
      <c r="G17">
        <v>4.19067139970603E-4</v>
      </c>
      <c r="H17">
        <v>0.10844432317762499</v>
      </c>
      <c r="I17">
        <v>-7.5223674447694698E-4</v>
      </c>
      <c r="J17">
        <v>4.3481294365487199E-4</v>
      </c>
      <c r="K17">
        <v>8.3626021682395399E-2</v>
      </c>
      <c r="L17">
        <v>-6.9881421994895398E-4</v>
      </c>
      <c r="M17">
        <v>4.0001337089849899E-4</v>
      </c>
      <c r="N17">
        <v>8.0641301237713098E-2</v>
      </c>
      <c r="P17" t="str">
        <f t="shared" si="3"/>
        <v>^</v>
      </c>
      <c r="Q17" t="str">
        <f t="shared" si="0"/>
        <v/>
      </c>
      <c r="R17" t="str">
        <f t="shared" si="1"/>
        <v>^</v>
      </c>
      <c r="S17" t="str">
        <f t="shared" si="2"/>
        <v>^</v>
      </c>
    </row>
    <row r="18" spans="1:19" x14ac:dyDescent="0.25">
      <c r="A18">
        <v>17</v>
      </c>
      <c r="B18" t="s">
        <v>36</v>
      </c>
      <c r="C18">
        <v>3.7046559585715501E-4</v>
      </c>
      <c r="D18">
        <v>2.0285234676937E-4</v>
      </c>
      <c r="E18">
        <v>6.78077904700604E-2</v>
      </c>
      <c r="F18">
        <v>5.6711019488387099E-4</v>
      </c>
      <c r="G18">
        <v>1.62117987189596E-4</v>
      </c>
      <c r="H18">
        <v>4.6852835515295399E-4</v>
      </c>
      <c r="I18">
        <v>3.53810402184255E-4</v>
      </c>
      <c r="J18">
        <v>1.99464868490977E-4</v>
      </c>
      <c r="K18">
        <v>7.6096554652308801E-2</v>
      </c>
      <c r="L18">
        <v>5.6668149641827701E-4</v>
      </c>
      <c r="M18">
        <v>1.59184234795227E-4</v>
      </c>
      <c r="N18">
        <v>3.7098238336316799E-4</v>
      </c>
      <c r="P18" t="str">
        <f t="shared" si="3"/>
        <v>^</v>
      </c>
      <c r="Q18" t="str">
        <f t="shared" si="0"/>
        <v>***</v>
      </c>
      <c r="R18" t="str">
        <f t="shared" si="1"/>
        <v>^</v>
      </c>
      <c r="S18" t="str">
        <f t="shared" si="2"/>
        <v>***</v>
      </c>
    </row>
    <row r="19" spans="1:19" x14ac:dyDescent="0.25">
      <c r="A19">
        <v>18</v>
      </c>
      <c r="B19" t="s">
        <v>37</v>
      </c>
      <c r="C19">
        <v>2.6297053231200698E-2</v>
      </c>
      <c r="D19">
        <v>4.4269191073560199E-2</v>
      </c>
      <c r="E19">
        <v>0.55249468193610396</v>
      </c>
      <c r="F19">
        <v>8.9917292857550901E-3</v>
      </c>
      <c r="G19">
        <v>3.8066776657366401E-2</v>
      </c>
      <c r="H19">
        <v>0.81327020996084298</v>
      </c>
      <c r="I19">
        <v>2.51106358739328E-2</v>
      </c>
      <c r="J19">
        <v>4.3772984678053302E-2</v>
      </c>
      <c r="K19">
        <v>0.56620059966235303</v>
      </c>
      <c r="L19">
        <v>8.9897737545885006E-3</v>
      </c>
      <c r="M19">
        <v>3.7657018128509197E-2</v>
      </c>
      <c r="N19">
        <v>0.81131672736926597</v>
      </c>
      <c r="P19" t="str">
        <f t="shared" si="3"/>
        <v/>
      </c>
      <c r="Q19" t="str">
        <f t="shared" si="0"/>
        <v/>
      </c>
      <c r="R19" t="str">
        <f t="shared" si="1"/>
        <v/>
      </c>
      <c r="S19" t="str">
        <f t="shared" si="2"/>
        <v/>
      </c>
    </row>
    <row r="20" spans="1:19" x14ac:dyDescent="0.25">
      <c r="A20">
        <v>19</v>
      </c>
      <c r="B20" t="s">
        <v>38</v>
      </c>
      <c r="C20">
        <v>0.156161099915473</v>
      </c>
      <c r="D20">
        <v>6.1439945320419201E-2</v>
      </c>
      <c r="E20">
        <v>1.1031896909736501E-2</v>
      </c>
      <c r="F20">
        <v>8.1609907102874496E-2</v>
      </c>
      <c r="G20">
        <v>5.1454871792338298E-2</v>
      </c>
      <c r="H20">
        <v>0.112728374668719</v>
      </c>
      <c r="I20">
        <v>0.155423049075051</v>
      </c>
      <c r="J20">
        <v>6.0851192234224798E-2</v>
      </c>
      <c r="K20">
        <v>1.0644750641943999E-2</v>
      </c>
      <c r="L20">
        <v>8.2143418189630196E-2</v>
      </c>
      <c r="M20">
        <v>5.1072091898235E-2</v>
      </c>
      <c r="N20">
        <v>0.10775160624319199</v>
      </c>
      <c r="P20" t="str">
        <f t="shared" si="3"/>
        <v>*</v>
      </c>
      <c r="Q20" t="str">
        <f t="shared" si="0"/>
        <v/>
      </c>
      <c r="R20" t="str">
        <f t="shared" si="1"/>
        <v>*</v>
      </c>
      <c r="S20" t="str">
        <f t="shared" si="2"/>
        <v/>
      </c>
    </row>
    <row r="21" spans="1:19" x14ac:dyDescent="0.25">
      <c r="A21">
        <v>20</v>
      </c>
      <c r="B21" t="s">
        <v>40</v>
      </c>
      <c r="C21">
        <v>-0.198643087611442</v>
      </c>
      <c r="D21">
        <v>0.12578955297835001</v>
      </c>
      <c r="E21">
        <v>0.114297070505976</v>
      </c>
      <c r="F21">
        <v>-0.159563731769512</v>
      </c>
      <c r="G21">
        <v>9.2110306716465098E-2</v>
      </c>
      <c r="H21">
        <v>8.3218138360327903E-2</v>
      </c>
      <c r="I21">
        <v>-0.167512042162139</v>
      </c>
      <c r="J21">
        <v>0.124199604266608</v>
      </c>
      <c r="K21">
        <v>0.17742290409726599</v>
      </c>
      <c r="L21">
        <v>-0.123915589996435</v>
      </c>
      <c r="M21">
        <v>9.1359489922961695E-2</v>
      </c>
      <c r="N21">
        <v>0.174987326184603</v>
      </c>
      <c r="P21" t="str">
        <f t="shared" si="3"/>
        <v/>
      </c>
      <c r="Q21" t="str">
        <f t="shared" si="0"/>
        <v>^</v>
      </c>
      <c r="R21" t="str">
        <f t="shared" si="1"/>
        <v/>
      </c>
      <c r="S21" t="str">
        <f t="shared" si="2"/>
        <v/>
      </c>
    </row>
    <row r="22" spans="1:19" x14ac:dyDescent="0.25">
      <c r="A22">
        <v>21</v>
      </c>
      <c r="B22" t="s">
        <v>41</v>
      </c>
      <c r="C22">
        <v>-3.1627970023529999E-3</v>
      </c>
      <c r="D22">
        <v>0.110858722704806</v>
      </c>
      <c r="E22">
        <v>0.97723945817593905</v>
      </c>
      <c r="F22">
        <v>-2.2924323076558201E-2</v>
      </c>
      <c r="G22">
        <v>8.2332053754999496E-2</v>
      </c>
      <c r="H22">
        <v>0.78067661222629703</v>
      </c>
      <c r="I22">
        <v>1.79703763139137E-2</v>
      </c>
      <c r="J22">
        <v>0.10910267911975501</v>
      </c>
      <c r="K22">
        <v>0.86917171148629102</v>
      </c>
      <c r="L22">
        <v>7.0358291062811301E-3</v>
      </c>
      <c r="M22">
        <v>8.1234329577304601E-2</v>
      </c>
      <c r="N22">
        <v>0.93098030529833897</v>
      </c>
      <c r="P22" t="str">
        <f t="shared" si="3"/>
        <v/>
      </c>
      <c r="Q22" t="str">
        <f t="shared" si="0"/>
        <v/>
      </c>
      <c r="R22" t="str">
        <f t="shared" si="1"/>
        <v/>
      </c>
      <c r="S22" t="str">
        <f t="shared" si="2"/>
        <v/>
      </c>
    </row>
    <row r="23" spans="1:19" x14ac:dyDescent="0.25">
      <c r="A23">
        <v>22</v>
      </c>
      <c r="B23" t="s">
        <v>39</v>
      </c>
      <c r="C23">
        <v>-9.6053925066213394E-2</v>
      </c>
      <c r="D23">
        <v>0.121687456237161</v>
      </c>
      <c r="E23">
        <v>0.429907799681162</v>
      </c>
      <c r="F23">
        <v>-6.78748470715516E-2</v>
      </c>
      <c r="G23">
        <v>8.9909533235706704E-2</v>
      </c>
      <c r="H23">
        <v>0.45029470062600402</v>
      </c>
      <c r="I23">
        <v>-6.3417700618806305E-2</v>
      </c>
      <c r="J23">
        <v>0.120108971059165</v>
      </c>
      <c r="K23">
        <v>0.59749838882505102</v>
      </c>
      <c r="L23">
        <v>-3.58594244277066E-2</v>
      </c>
      <c r="M23">
        <v>8.8927343029343395E-2</v>
      </c>
      <c r="N23">
        <v>0.68676867662663998</v>
      </c>
      <c r="P23" t="str">
        <f t="shared" si="3"/>
        <v/>
      </c>
      <c r="Q23" t="str">
        <f t="shared" si="0"/>
        <v/>
      </c>
      <c r="R23" t="str">
        <f t="shared" si="1"/>
        <v/>
      </c>
      <c r="S23" t="str">
        <f t="shared" si="2"/>
        <v/>
      </c>
    </row>
    <row r="24" spans="1:19" x14ac:dyDescent="0.25">
      <c r="A24">
        <v>23</v>
      </c>
      <c r="B24" t="s">
        <v>43</v>
      </c>
      <c r="C24">
        <v>-9.3197073502638506E-2</v>
      </c>
      <c r="D24">
        <v>1.17687609996769E-2</v>
      </c>
      <c r="E24" s="1">
        <v>2.4424906541753401E-15</v>
      </c>
      <c r="F24">
        <v>-8.5582346912201596E-2</v>
      </c>
      <c r="G24">
        <v>1.09208870127001E-2</v>
      </c>
      <c r="H24" s="1">
        <v>4.63002935595556E-15</v>
      </c>
      <c r="I24">
        <v>-9.1795332084648407E-2</v>
      </c>
      <c r="J24">
        <v>1.1616614779830101E-2</v>
      </c>
      <c r="K24" s="1">
        <v>2.7755575615628902E-15</v>
      </c>
      <c r="L24">
        <v>-8.3573127657581403E-2</v>
      </c>
      <c r="M24">
        <v>1.0764175129580699E-2</v>
      </c>
      <c r="N24" s="1">
        <v>8.2287558851721507E-15</v>
      </c>
      <c r="P24" t="str">
        <f t="shared" si="3"/>
        <v>***</v>
      </c>
      <c r="Q24" t="str">
        <f t="shared" si="0"/>
        <v>***</v>
      </c>
      <c r="R24" t="str">
        <f t="shared" si="1"/>
        <v>***</v>
      </c>
      <c r="S24" t="str">
        <f t="shared" si="2"/>
        <v>***</v>
      </c>
    </row>
    <row r="25" spans="1:19" x14ac:dyDescent="0.25">
      <c r="A25">
        <v>24</v>
      </c>
      <c r="B25" t="s">
        <v>44</v>
      </c>
      <c r="C25">
        <v>2.1353415473461E-2</v>
      </c>
      <c r="D25">
        <v>4.19798998922793E-2</v>
      </c>
      <c r="E25">
        <v>0.61099190737582898</v>
      </c>
      <c r="F25">
        <v>2.99136293188303E-2</v>
      </c>
      <c r="G25">
        <v>3.8490525520980999E-2</v>
      </c>
      <c r="H25">
        <v>0.43705928236403702</v>
      </c>
      <c r="I25">
        <v>1.5632168767475599E-2</v>
      </c>
      <c r="J25">
        <v>4.0404718708469602E-2</v>
      </c>
      <c r="K25">
        <v>0.698837880155179</v>
      </c>
      <c r="L25">
        <v>2.3733971385914699E-2</v>
      </c>
      <c r="M25">
        <v>3.7037750587709799E-2</v>
      </c>
      <c r="N25">
        <v>0.52164946082176999</v>
      </c>
      <c r="P25" t="str">
        <f t="shared" si="3"/>
        <v/>
      </c>
      <c r="Q25" t="str">
        <f t="shared" si="0"/>
        <v/>
      </c>
      <c r="R25" t="str">
        <f t="shared" si="1"/>
        <v/>
      </c>
      <c r="S25" t="str">
        <f t="shared" si="2"/>
        <v/>
      </c>
    </row>
    <row r="26" spans="1:19" x14ac:dyDescent="0.25">
      <c r="A26">
        <v>25</v>
      </c>
      <c r="B26" t="s">
        <v>131</v>
      </c>
      <c r="C26">
        <v>-0.445874386974008</v>
      </c>
      <c r="D26">
        <v>0.70556843825788096</v>
      </c>
      <c r="E26">
        <v>0.52742842934727896</v>
      </c>
      <c r="F26">
        <v>-0.19607459073601199</v>
      </c>
      <c r="G26">
        <v>0.65012348936495901</v>
      </c>
      <c r="H26">
        <v>0.76296011997288105</v>
      </c>
      <c r="I26">
        <v>-0.105860643438193</v>
      </c>
      <c r="J26">
        <v>5.0776970854064601E-2</v>
      </c>
      <c r="K26">
        <v>3.7086001913913098E-2</v>
      </c>
      <c r="L26">
        <v>-0.12476377287875901</v>
      </c>
      <c r="M26">
        <v>4.6241544471179598E-2</v>
      </c>
      <c r="N26">
        <v>6.9738927350380796E-3</v>
      </c>
      <c r="P26" t="str">
        <f t="shared" si="3"/>
        <v/>
      </c>
      <c r="Q26" t="str">
        <f t="shared" si="0"/>
        <v/>
      </c>
      <c r="R26" t="str">
        <f t="shared" si="1"/>
        <v>*</v>
      </c>
      <c r="S26" t="str">
        <f t="shared" si="2"/>
        <v>**</v>
      </c>
    </row>
    <row r="27" spans="1:19" x14ac:dyDescent="0.25">
      <c r="A27">
        <v>26</v>
      </c>
      <c r="B27" t="s">
        <v>145</v>
      </c>
      <c r="C27">
        <v>-1.0415078317914599</v>
      </c>
      <c r="D27">
        <v>0.75106332121223096</v>
      </c>
      <c r="E27">
        <v>0.16552987960510199</v>
      </c>
      <c r="F27">
        <v>-0.62892539329699904</v>
      </c>
      <c r="G27">
        <v>0.69415720314285001</v>
      </c>
      <c r="H27">
        <v>0.36492139008795399</v>
      </c>
      <c r="I27">
        <v>-0.73537403336714802</v>
      </c>
      <c r="J27">
        <v>0.24550449360055901</v>
      </c>
      <c r="K27">
        <v>2.7412222719698201E-3</v>
      </c>
      <c r="L27">
        <v>-0.60682577173613805</v>
      </c>
      <c r="M27">
        <v>0.23226300989829801</v>
      </c>
      <c r="N27">
        <v>8.9838935532835004E-3</v>
      </c>
      <c r="P27" t="str">
        <f t="shared" si="3"/>
        <v/>
      </c>
      <c r="Q27" t="str">
        <f t="shared" si="0"/>
        <v/>
      </c>
      <c r="R27" t="str">
        <f t="shared" si="1"/>
        <v>**</v>
      </c>
      <c r="S27" t="str">
        <f t="shared" si="2"/>
        <v>**</v>
      </c>
    </row>
    <row r="28" spans="1:19" x14ac:dyDescent="0.25">
      <c r="A28">
        <v>27</v>
      </c>
      <c r="B28" t="s">
        <v>46</v>
      </c>
      <c r="C28">
        <v>-0.501174147533338</v>
      </c>
      <c r="D28">
        <v>0.72027310235971398</v>
      </c>
      <c r="E28">
        <v>0.48654702568951202</v>
      </c>
      <c r="F28">
        <v>-0.211311808984328</v>
      </c>
      <c r="G28">
        <v>0.66373411394576498</v>
      </c>
      <c r="H28">
        <v>0.75020568693568002</v>
      </c>
      <c r="I28">
        <v>-0.16357490975927</v>
      </c>
      <c r="J28">
        <v>0.14150890228791499</v>
      </c>
      <c r="K28">
        <v>0.24770827473455201</v>
      </c>
      <c r="L28">
        <v>-0.15118858973934701</v>
      </c>
      <c r="M28">
        <v>0.13148609264028499</v>
      </c>
      <c r="N28">
        <v>0.25020783141353597</v>
      </c>
      <c r="P28" t="str">
        <f t="shared" si="3"/>
        <v/>
      </c>
      <c r="Q28" t="str">
        <f t="shared" si="0"/>
        <v/>
      </c>
      <c r="R28" t="str">
        <f t="shared" si="1"/>
        <v/>
      </c>
      <c r="S28" t="str">
        <f t="shared" si="2"/>
        <v/>
      </c>
    </row>
    <row r="29" spans="1:19" x14ac:dyDescent="0.25">
      <c r="A29">
        <v>28</v>
      </c>
      <c r="B29" t="s">
        <v>129</v>
      </c>
      <c r="C29">
        <v>-0.829847987248437</v>
      </c>
      <c r="D29">
        <v>0.72585406358887306</v>
      </c>
      <c r="E29">
        <v>0.252926042393955</v>
      </c>
      <c r="F29">
        <v>-0.587323058014107</v>
      </c>
      <c r="G29">
        <v>0.66960176825861695</v>
      </c>
      <c r="H29">
        <v>0.380419876906537</v>
      </c>
      <c r="I29">
        <v>-0.49421303172348102</v>
      </c>
      <c r="J29">
        <v>0.16901740815355901</v>
      </c>
      <c r="K29">
        <v>3.4552448378442099E-3</v>
      </c>
      <c r="L29">
        <v>-0.50626991844398705</v>
      </c>
      <c r="M29">
        <v>0.157227698319338</v>
      </c>
      <c r="N29">
        <v>1.2819989758990401E-3</v>
      </c>
      <c r="P29" t="str">
        <f t="shared" si="3"/>
        <v/>
      </c>
      <c r="Q29" t="str">
        <f t="shared" si="0"/>
        <v/>
      </c>
      <c r="R29" t="str">
        <f t="shared" si="1"/>
        <v>**</v>
      </c>
      <c r="S29" t="str">
        <f t="shared" si="2"/>
        <v>**</v>
      </c>
    </row>
    <row r="30" spans="1:19" x14ac:dyDescent="0.25">
      <c r="A30">
        <v>29</v>
      </c>
      <c r="B30" t="s">
        <v>130</v>
      </c>
      <c r="C30">
        <v>-0.50127902384760303</v>
      </c>
      <c r="D30">
        <v>0.72106057016455405</v>
      </c>
      <c r="E30">
        <v>0.48693195760532598</v>
      </c>
      <c r="F30">
        <v>-0.215600445209264</v>
      </c>
      <c r="G30">
        <v>0.66512286877511895</v>
      </c>
      <c r="H30">
        <v>0.74582348703288304</v>
      </c>
      <c r="I30">
        <v>-0.130841573571955</v>
      </c>
      <c r="J30">
        <v>0.149373470123979</v>
      </c>
      <c r="K30">
        <v>0.38106492323935198</v>
      </c>
      <c r="L30">
        <v>-0.12759884304335101</v>
      </c>
      <c r="M30">
        <v>0.139026337637148</v>
      </c>
      <c r="N30">
        <v>0.35872181070097903</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
      </c>
    </row>
    <row r="31" spans="1:19" x14ac:dyDescent="0.25">
      <c r="A31">
        <v>30</v>
      </c>
      <c r="B31" t="s">
        <v>45</v>
      </c>
      <c r="C31">
        <v>-0.88777438867146397</v>
      </c>
      <c r="D31">
        <v>0.84388570432250998</v>
      </c>
      <c r="E31">
        <v>0.29279594632294798</v>
      </c>
      <c r="F31">
        <v>-0.47974285718958098</v>
      </c>
      <c r="G31">
        <v>0.77448364891888299</v>
      </c>
      <c r="H31">
        <v>0.53562933833568305</v>
      </c>
      <c r="I31">
        <v>-0.57641756228635099</v>
      </c>
      <c r="J31">
        <v>0.44954645499527901</v>
      </c>
      <c r="K31">
        <v>0.19976539892940101</v>
      </c>
      <c r="L31">
        <v>-0.45560047669236697</v>
      </c>
      <c r="M31">
        <v>0.41140287197860198</v>
      </c>
      <c r="N31">
        <v>0.26810743720159003</v>
      </c>
      <c r="P31" t="str">
        <f t="shared" si="4"/>
        <v/>
      </c>
      <c r="Q31" t="str">
        <f t="shared" si="5"/>
        <v/>
      </c>
      <c r="R31" t="str">
        <f t="shared" si="6"/>
        <v/>
      </c>
      <c r="S31" t="str">
        <f t="shared" si="7"/>
        <v/>
      </c>
    </row>
    <row r="32" spans="1:19" x14ac:dyDescent="0.25">
      <c r="A32">
        <v>31</v>
      </c>
      <c r="B32" t="s">
        <v>106</v>
      </c>
      <c r="C32">
        <v>0.10654277908722901</v>
      </c>
      <c r="D32">
        <v>0.13715551935315901</v>
      </c>
      <c r="E32">
        <v>0.43727517782426001</v>
      </c>
      <c r="F32">
        <v>9.0916519107558394E-2</v>
      </c>
      <c r="G32">
        <v>0.127948705002188</v>
      </c>
      <c r="H32">
        <v>0.47735070122902701</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64</v>
      </c>
      <c r="C33">
        <v>0.99581576861425802</v>
      </c>
      <c r="D33">
        <v>0.58913346146636103</v>
      </c>
      <c r="E33">
        <v>9.0969446028695403E-2</v>
      </c>
      <c r="F33">
        <v>0.81713309659210398</v>
      </c>
      <c r="G33">
        <v>0.54918734715759299</v>
      </c>
      <c r="H33">
        <v>0.136778591936598</v>
      </c>
      <c r="I33" t="s">
        <v>170</v>
      </c>
      <c r="J33" t="s">
        <v>170</v>
      </c>
      <c r="K33" t="s">
        <v>170</v>
      </c>
      <c r="L33" t="s">
        <v>170</v>
      </c>
      <c r="M33" t="s">
        <v>170</v>
      </c>
      <c r="N33" t="s">
        <v>170</v>
      </c>
      <c r="P33" t="str">
        <f t="shared" si="4"/>
        <v>^</v>
      </c>
      <c r="Q33" t="str">
        <f t="shared" si="5"/>
        <v/>
      </c>
      <c r="R33" t="str">
        <f t="shared" si="6"/>
        <v/>
      </c>
      <c r="S33" t="str">
        <f t="shared" si="7"/>
        <v/>
      </c>
    </row>
    <row r="34" spans="1:19" x14ac:dyDescent="0.25">
      <c r="A34">
        <v>33</v>
      </c>
      <c r="B34" t="s">
        <v>61</v>
      </c>
      <c r="C34">
        <v>0.30176396186221</v>
      </c>
      <c r="D34">
        <v>0.32624586525974197</v>
      </c>
      <c r="E34">
        <v>0.35498737412235898</v>
      </c>
      <c r="F34">
        <v>0.11652275594241</v>
      </c>
      <c r="G34">
        <v>0.297200643173612</v>
      </c>
      <c r="H34">
        <v>0.69500823390067201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0.32985445561160798</v>
      </c>
      <c r="D35">
        <v>0.32188004872512699</v>
      </c>
      <c r="E35">
        <v>0.3054696163251</v>
      </c>
      <c r="F35">
        <v>0.14669252827985901</v>
      </c>
      <c r="G35">
        <v>0.29212162619729298</v>
      </c>
      <c r="H35">
        <v>0.61555321379135597</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54</v>
      </c>
      <c r="C36">
        <v>0.49608248557951701</v>
      </c>
      <c r="D36">
        <v>0.37094734885688502</v>
      </c>
      <c r="E36">
        <v>0.181111892667978</v>
      </c>
      <c r="F36">
        <v>0.187506010030875</v>
      </c>
      <c r="G36">
        <v>0.33729041223013201</v>
      </c>
      <c r="H36">
        <v>0.57826650990936701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56</v>
      </c>
      <c r="C37">
        <v>0.49292808457364101</v>
      </c>
      <c r="D37">
        <v>0.353659591673889</v>
      </c>
      <c r="E37">
        <v>0.16338027521029999</v>
      </c>
      <c r="F37">
        <v>0.31516172028778899</v>
      </c>
      <c r="G37">
        <v>0.32244136511682397</v>
      </c>
      <c r="H37">
        <v>0.32835960621229099</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60</v>
      </c>
      <c r="C38">
        <v>0.38440878935424799</v>
      </c>
      <c r="D38">
        <v>0.35039773630989501</v>
      </c>
      <c r="E38">
        <v>0.27261335711714801</v>
      </c>
      <c r="F38">
        <v>0.177091865246917</v>
      </c>
      <c r="G38">
        <v>0.32141962328857498</v>
      </c>
      <c r="H38">
        <v>0.58165574280166499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52</v>
      </c>
      <c r="C39">
        <v>1.53967772810289E-2</v>
      </c>
      <c r="D39">
        <v>0.39201132491094498</v>
      </c>
      <c r="E39">
        <v>0.96867005535918804</v>
      </c>
      <c r="F39">
        <v>-0.12865787523789399</v>
      </c>
      <c r="G39">
        <v>0.35691583262364102</v>
      </c>
      <c r="H39">
        <v>0.71849479690971496</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67</v>
      </c>
      <c r="C40">
        <v>0.29541053432485798</v>
      </c>
      <c r="D40">
        <v>0.35039895330836202</v>
      </c>
      <c r="E40">
        <v>0.399189792517051</v>
      </c>
      <c r="F40">
        <v>0.120216798540243</v>
      </c>
      <c r="G40">
        <v>0.31974141820115598</v>
      </c>
      <c r="H40">
        <v>0.70693078785445695</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57</v>
      </c>
      <c r="C41">
        <v>0.218793759726226</v>
      </c>
      <c r="D41">
        <v>0.40515792207960799</v>
      </c>
      <c r="E41">
        <v>0.58918259528602501</v>
      </c>
      <c r="F41">
        <v>1.2756252043495101E-2</v>
      </c>
      <c r="G41">
        <v>0.36926706592157599</v>
      </c>
      <c r="H41">
        <v>0.97244272898661699</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59</v>
      </c>
      <c r="C42">
        <v>0.32374534631748297</v>
      </c>
      <c r="D42">
        <v>0.34088527954457998</v>
      </c>
      <c r="E42">
        <v>0.34225487467153598</v>
      </c>
      <c r="F42">
        <v>0.106395083879606</v>
      </c>
      <c r="G42">
        <v>0.31078230613813801</v>
      </c>
      <c r="H42">
        <v>0.73209051069576603</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58</v>
      </c>
      <c r="C43">
        <v>0.20632050207803601</v>
      </c>
      <c r="D43">
        <v>0.334739499276202</v>
      </c>
      <c r="E43">
        <v>0.53765603181805799</v>
      </c>
      <c r="F43">
        <v>2.16538773298421E-2</v>
      </c>
      <c r="G43">
        <v>0.30604718390894498</v>
      </c>
      <c r="H43">
        <v>0.94359402411659099</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53</v>
      </c>
      <c r="C44">
        <v>0.90423221848711499</v>
      </c>
      <c r="D44">
        <v>0.54003700750540695</v>
      </c>
      <c r="E44">
        <v>9.4054102859442407E-2</v>
      </c>
      <c r="F44">
        <v>0.655927570460899</v>
      </c>
      <c r="G44">
        <v>0.44150980374794702</v>
      </c>
      <c r="H44">
        <v>0.13737260317710201</v>
      </c>
      <c r="I44" t="s">
        <v>170</v>
      </c>
      <c r="J44" t="s">
        <v>170</v>
      </c>
      <c r="K44" t="s">
        <v>170</v>
      </c>
      <c r="L44" t="s">
        <v>170</v>
      </c>
      <c r="M44" t="s">
        <v>170</v>
      </c>
      <c r="N44" t="s">
        <v>170</v>
      </c>
      <c r="P44" t="str">
        <f t="shared" si="4"/>
        <v>^</v>
      </c>
      <c r="Q44" t="str">
        <f t="shared" si="5"/>
        <v/>
      </c>
      <c r="R44" t="str">
        <f t="shared" si="6"/>
        <v/>
      </c>
      <c r="S44" t="str">
        <f t="shared" si="7"/>
        <v/>
      </c>
    </row>
    <row r="45" spans="1:19" x14ac:dyDescent="0.25">
      <c r="A45">
        <v>44</v>
      </c>
      <c r="B45" t="s">
        <v>47</v>
      </c>
      <c r="C45">
        <v>7.6414636894756097E-2</v>
      </c>
      <c r="D45">
        <v>0.43893762797205699</v>
      </c>
      <c r="E45">
        <v>0.86179475846605902</v>
      </c>
      <c r="F45">
        <v>-2.4462986953548201E-2</v>
      </c>
      <c r="G45">
        <v>0.39962953542702101</v>
      </c>
      <c r="H45">
        <v>0.95118865157440802</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65</v>
      </c>
      <c r="C46">
        <v>0.664023085322482</v>
      </c>
      <c r="D46">
        <v>0.60871940176484096</v>
      </c>
      <c r="E46">
        <v>0.27533778800251502</v>
      </c>
      <c r="F46">
        <v>0.56371489271589403</v>
      </c>
      <c r="G46">
        <v>0.56014802003798303</v>
      </c>
      <c r="H46">
        <v>0.31423870960026001</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66</v>
      </c>
      <c r="C47">
        <v>0.16272567581377501</v>
      </c>
      <c r="D47">
        <v>0.360126996428349</v>
      </c>
      <c r="E47">
        <v>0.65137246046435104</v>
      </c>
      <c r="F47">
        <v>4.9275625668105004E-3</v>
      </c>
      <c r="G47">
        <v>0.33201383986185701</v>
      </c>
      <c r="H47">
        <v>0.98815868107953997</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48</v>
      </c>
      <c r="C48">
        <v>0.50457233301911497</v>
      </c>
      <c r="D48">
        <v>0.45092539193952402</v>
      </c>
      <c r="E48">
        <v>0.26315260922443301</v>
      </c>
      <c r="F48">
        <v>0.32618873304806301</v>
      </c>
      <c r="G48">
        <v>0.40968445356321898</v>
      </c>
      <c r="H48">
        <v>0.42591867556539498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55</v>
      </c>
      <c r="C49">
        <v>7.9841511937627396E-2</v>
      </c>
      <c r="D49">
        <v>0.47760331427306302</v>
      </c>
      <c r="E49">
        <v>0.86723535650005001</v>
      </c>
      <c r="F49">
        <v>-1.22209073662892E-2</v>
      </c>
      <c r="G49">
        <v>0.43273694690426501</v>
      </c>
      <c r="H49">
        <v>0.97746996785589102</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49</v>
      </c>
      <c r="C50">
        <v>-4.3408626529711697E-2</v>
      </c>
      <c r="D50">
        <v>0.47367970682523902</v>
      </c>
      <c r="E50">
        <v>0.92698303279019001</v>
      </c>
      <c r="F50">
        <v>-0.17671693056964999</v>
      </c>
      <c r="G50">
        <v>0.43976066163798599</v>
      </c>
      <c r="H50">
        <v>0.68779591379261096</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51</v>
      </c>
      <c r="C51">
        <v>-0.18676801380076599</v>
      </c>
      <c r="D51">
        <v>0.61718765247351803</v>
      </c>
      <c r="E51">
        <v>0.76218603278443198</v>
      </c>
      <c r="F51">
        <v>-0.43714479500817299</v>
      </c>
      <c r="G51">
        <v>0.58346813027677502</v>
      </c>
      <c r="H51">
        <v>0.45372585341826399</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0.467799248989968</v>
      </c>
      <c r="D52">
        <v>1.2198746721875999</v>
      </c>
      <c r="E52">
        <v>0.70136285764950601</v>
      </c>
      <c r="F52">
        <v>0.55714111425829205</v>
      </c>
      <c r="G52">
        <v>1.13792581857449</v>
      </c>
      <c r="H52">
        <v>0.62440911875234195</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78</v>
      </c>
      <c r="C53">
        <v>5.51302559702328E-2</v>
      </c>
      <c r="D53">
        <v>0.68516281923200595</v>
      </c>
      <c r="E53">
        <v>0.93586902245578196</v>
      </c>
      <c r="F53">
        <v>-5.8058075631768902E-2</v>
      </c>
      <c r="G53">
        <v>0.62915008559822605</v>
      </c>
      <c r="H53">
        <v>0.92647544472763299</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68</v>
      </c>
      <c r="C54">
        <v>-1.42758804436608E-2</v>
      </c>
      <c r="D54">
        <v>0.71793055037960996</v>
      </c>
      <c r="E54">
        <v>0.98413529833111701</v>
      </c>
      <c r="F54">
        <v>-6.9757421739244999E-2</v>
      </c>
      <c r="G54">
        <v>0.66034879599241503</v>
      </c>
      <c r="H54">
        <v>0.91587017981167895</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79</v>
      </c>
      <c r="C55">
        <v>2.97579947211838E-2</v>
      </c>
      <c r="D55">
        <v>0.68707057543709704</v>
      </c>
      <c r="E55">
        <v>0.96545329667156599</v>
      </c>
      <c r="F55">
        <v>-5.7313401074601797E-2</v>
      </c>
      <c r="G55">
        <v>0.63157000393784801</v>
      </c>
      <c r="H55">
        <v>0.92769322407199795</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80</v>
      </c>
      <c r="C56">
        <v>-0.140202019674142</v>
      </c>
      <c r="D56">
        <v>0.69936868769765403</v>
      </c>
      <c r="E56">
        <v>0.84111348919369899</v>
      </c>
      <c r="F56">
        <v>-0.15284830533535901</v>
      </c>
      <c r="G56">
        <v>0.64301552130529704</v>
      </c>
      <c r="H56">
        <v>0.81210954247390599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71</v>
      </c>
      <c r="C57">
        <v>6.3238071165711798E-2</v>
      </c>
      <c r="D57">
        <v>0.69257542040371001</v>
      </c>
      <c r="E57">
        <v>0.92724740866340205</v>
      </c>
      <c r="F57">
        <v>-5.0876391195030998E-2</v>
      </c>
      <c r="G57">
        <v>0.63602634456195895</v>
      </c>
      <c r="H57">
        <v>0.93624440415558396</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72</v>
      </c>
      <c r="C58">
        <v>0.170934743517584</v>
      </c>
      <c r="D58">
        <v>0.68811051746704299</v>
      </c>
      <c r="E58">
        <v>0.80381583688294</v>
      </c>
      <c r="F58">
        <v>0.112397158891098</v>
      </c>
      <c r="G58">
        <v>0.63277633253341103</v>
      </c>
      <c r="H58">
        <v>0.859017163372643</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76</v>
      </c>
      <c r="C59">
        <v>5.6919518367670504E-3</v>
      </c>
      <c r="D59">
        <v>0.69380521048882204</v>
      </c>
      <c r="E59">
        <v>0.99345425851702696</v>
      </c>
      <c r="F59">
        <v>-0.116792197672661</v>
      </c>
      <c r="G59">
        <v>0.637952208636275</v>
      </c>
      <c r="H59">
        <v>0.85474028186626005</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82</v>
      </c>
      <c r="C60">
        <v>-0.14191986805016399</v>
      </c>
      <c r="D60">
        <v>0.70788750421587598</v>
      </c>
      <c r="E60">
        <v>0.841102346687437</v>
      </c>
      <c r="F60">
        <v>-0.228210296537913</v>
      </c>
      <c r="G60">
        <v>0.64943679364481699</v>
      </c>
      <c r="H60">
        <v>0.72529035305466305</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81</v>
      </c>
      <c r="C61">
        <v>2.74922854773192E-2</v>
      </c>
      <c r="D61">
        <v>0.70758569372924995</v>
      </c>
      <c r="E61">
        <v>0.96900707217374105</v>
      </c>
      <c r="F61">
        <v>-9.3659397319960494E-2</v>
      </c>
      <c r="G61">
        <v>0.65105364893013995</v>
      </c>
      <c r="H61">
        <v>0.88561245440908198</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84</v>
      </c>
      <c r="C62">
        <v>-0.30167242671259697</v>
      </c>
      <c r="D62">
        <v>0.74380034451493005</v>
      </c>
      <c r="E62">
        <v>0.68504936611990297</v>
      </c>
      <c r="F62">
        <v>-0.40756167894141798</v>
      </c>
      <c r="G62">
        <v>0.684786924206784</v>
      </c>
      <c r="H62">
        <v>0.55173272531842399</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77</v>
      </c>
      <c r="C63">
        <v>5.7199190480333097E-2</v>
      </c>
      <c r="D63">
        <v>0.70717248434236601</v>
      </c>
      <c r="E63">
        <v>0.93553392185966999</v>
      </c>
      <c r="F63">
        <v>-7.46376626629827E-3</v>
      </c>
      <c r="G63">
        <v>0.65164013218073602</v>
      </c>
      <c r="H63">
        <v>0.99086137675241204</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74</v>
      </c>
      <c r="C64">
        <v>-0.20628060688321601</v>
      </c>
      <c r="D64">
        <v>0.69484796486631495</v>
      </c>
      <c r="E64">
        <v>0.76656456134012896</v>
      </c>
      <c r="F64">
        <v>-0.27673330904044502</v>
      </c>
      <c r="G64">
        <v>0.637988760963346</v>
      </c>
      <c r="H64">
        <v>0.66446352342467196</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75</v>
      </c>
      <c r="C65">
        <v>0.100626264537306</v>
      </c>
      <c r="D65">
        <v>0.71670410432569598</v>
      </c>
      <c r="E65">
        <v>0.88834284636402405</v>
      </c>
      <c r="F65">
        <v>-3.4143609069734598E-2</v>
      </c>
      <c r="G65">
        <v>0.65780766573638605</v>
      </c>
      <c r="H65">
        <v>0.95860426645301899</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70</v>
      </c>
      <c r="C66">
        <v>-0.18650138259799301</v>
      </c>
      <c r="D66">
        <v>0.82205933846840895</v>
      </c>
      <c r="E66">
        <v>0.82052409208183297</v>
      </c>
      <c r="F66">
        <v>-0.32243874347801699</v>
      </c>
      <c r="G66">
        <v>0.75746488139722901</v>
      </c>
      <c r="H66">
        <v>0.67033998608705703</v>
      </c>
      <c r="I66" t="s">
        <v>170</v>
      </c>
      <c r="J66" t="s">
        <v>170</v>
      </c>
      <c r="K66" t="s">
        <v>170</v>
      </c>
      <c r="L66" t="s">
        <v>170</v>
      </c>
      <c r="M66" t="s">
        <v>170</v>
      </c>
      <c r="N66" t="s">
        <v>170</v>
      </c>
      <c r="P66" t="str">
        <f t="shared" si="4"/>
        <v/>
      </c>
      <c r="Q66" t="str">
        <f t="shared" si="5"/>
        <v/>
      </c>
      <c r="R66" t="str">
        <f t="shared" si="6"/>
        <v/>
      </c>
      <c r="S66" t="str">
        <f t="shared" si="7"/>
        <v/>
      </c>
    </row>
    <row r="67" spans="1:19" x14ac:dyDescent="0.25">
      <c r="B67" t="s">
        <v>83</v>
      </c>
      <c r="C67">
        <v>-1.0711662548109899</v>
      </c>
      <c r="D67">
        <v>1.02970744644248</v>
      </c>
      <c r="E67">
        <v>0.298217865617044</v>
      </c>
      <c r="F67">
        <v>-0.87680841283933997</v>
      </c>
      <c r="G67">
        <v>0.95617233514240296</v>
      </c>
      <c r="H67">
        <v>0.359143527107597</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69</v>
      </c>
      <c r="C68">
        <v>-1.95446380324322</v>
      </c>
      <c r="D68">
        <v>1.0377872542136199</v>
      </c>
      <c r="E68">
        <v>5.9659845152527799E-2</v>
      </c>
      <c r="F68">
        <v>-1.6121080371630401</v>
      </c>
      <c r="G68">
        <v>0.95702759224051903</v>
      </c>
      <c r="H68">
        <v>9.2086076593483099E-2</v>
      </c>
      <c r="I68" t="s">
        <v>170</v>
      </c>
      <c r="J68" t="s">
        <v>170</v>
      </c>
      <c r="K68" t="s">
        <v>170</v>
      </c>
      <c r="L68" t="s">
        <v>170</v>
      </c>
      <c r="M68" t="s">
        <v>170</v>
      </c>
      <c r="N68" t="s">
        <v>170</v>
      </c>
      <c r="P68" t="str">
        <f t="shared" si="4"/>
        <v>^</v>
      </c>
      <c r="Q68" t="str">
        <f t="shared" si="5"/>
        <v>^</v>
      </c>
      <c r="R68" t="str">
        <f t="shared" si="6"/>
        <v/>
      </c>
      <c r="S68" t="str">
        <f t="shared" si="7"/>
        <v/>
      </c>
    </row>
    <row r="69" spans="1:19" x14ac:dyDescent="0.25">
      <c r="B69" t="s">
        <v>73</v>
      </c>
      <c r="C69">
        <v>1.3068660630934099</v>
      </c>
      <c r="D69">
        <v>1.0600597000033301</v>
      </c>
      <c r="E69">
        <v>0.21764177887724201</v>
      </c>
      <c r="F69">
        <v>1.35056758717618</v>
      </c>
      <c r="G69">
        <v>0.97396135355174895</v>
      </c>
      <c r="H69">
        <v>0.16554097257697101</v>
      </c>
      <c r="I69" t="s">
        <v>170</v>
      </c>
      <c r="J69" t="s">
        <v>170</v>
      </c>
      <c r="K69" t="s">
        <v>170</v>
      </c>
      <c r="L69" t="s">
        <v>170</v>
      </c>
      <c r="M69" t="s">
        <v>170</v>
      </c>
      <c r="N69" t="s">
        <v>170</v>
      </c>
      <c r="P69" t="str">
        <f t="shared" si="4"/>
        <v/>
      </c>
      <c r="Q69" t="str">
        <f t="shared" si="5"/>
        <v/>
      </c>
      <c r="R69" t="str">
        <f t="shared" si="6"/>
        <v/>
      </c>
      <c r="S69" t="str">
        <f t="shared" si="7"/>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69"/>
  <sheetViews>
    <sheetView workbookViewId="0">
      <selection activeCell="B1" sqref="B1:N1048576"/>
    </sheetView>
  </sheetViews>
  <sheetFormatPr defaultRowHeight="15" x14ac:dyDescent="0.25"/>
  <cols>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-0.253467974814928</v>
      </c>
      <c r="D2">
        <v>0.13514097418830701</v>
      </c>
      <c r="E2">
        <v>6.0712703880641497E-2</v>
      </c>
      <c r="F2">
        <v>-0.17553497407090499</v>
      </c>
      <c r="G2">
        <v>0.10960119134127699</v>
      </c>
      <c r="H2">
        <v>0.109248722227406</v>
      </c>
      <c r="I2">
        <v>-0.241143886425807</v>
      </c>
      <c r="J2">
        <v>0.134019671844542</v>
      </c>
      <c r="K2">
        <v>7.1968535659344607E-2</v>
      </c>
      <c r="L2">
        <v>-0.17404251087372599</v>
      </c>
      <c r="M2">
        <v>0.108552926654196</v>
      </c>
      <c r="N2">
        <v>0.108869242389803</v>
      </c>
      <c r="P2" t="str">
        <f>IF(E2&lt;0.001,"***",IF(E2&lt;0.01,"**",IF(E2&lt;0.05,"*",IF(E2&lt;0.1,"^",""))))</f>
        <v>^</v>
      </c>
      <c r="Q2" t="str">
        <f>IF(H2&lt;0.001,"***",IF(H2&lt;0.01,"**",IF(H2&lt;0.05,"*",IF(H2&lt;0.1,"^",""))))</f>
        <v/>
      </c>
      <c r="R2" t="str">
        <f>IF(K2&lt;0.001,"***",IF(K2&lt;0.01,"**",IF(K2&lt;0.05,"*",IF(K2&lt;0.1,"^",""))))</f>
        <v>^</v>
      </c>
      <c r="S2" t="str">
        <f>IF(N2&lt;0.001,"***",IF(N2&lt;0.01,"**",IF(N2&lt;0.05,"*",IF(N2&lt;0.1,"^",""))))</f>
        <v/>
      </c>
    </row>
    <row r="3" spans="1:19" x14ac:dyDescent="0.25">
      <c r="A3">
        <v>2</v>
      </c>
      <c r="B3" t="s">
        <v>10</v>
      </c>
      <c r="C3">
        <v>2.1541589223747701E-2</v>
      </c>
      <c r="D3">
        <v>5.3131529863169699E-2</v>
      </c>
      <c r="E3">
        <v>0.68515491924368099</v>
      </c>
      <c r="F3">
        <v>1.34921507545033E-2</v>
      </c>
      <c r="G3">
        <v>4.3422817374289997E-2</v>
      </c>
      <c r="H3">
        <v>0.75601676675663698</v>
      </c>
      <c r="I3">
        <v>3.0087632699812301E-2</v>
      </c>
      <c r="J3">
        <v>5.2674758944613903E-2</v>
      </c>
      <c r="K3">
        <v>0.56786651799770504</v>
      </c>
      <c r="L3">
        <v>2.34664990480552E-2</v>
      </c>
      <c r="M3">
        <v>4.2815708508257298E-2</v>
      </c>
      <c r="N3">
        <v>0.58363592189217695</v>
      </c>
      <c r="P3" t="str">
        <f t="shared" ref="P3:P29"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-6.4190590680292994E-2</v>
      </c>
      <c r="D4">
        <v>6.4649368513603006E-2</v>
      </c>
      <c r="E4">
        <v>0.32075693564880697</v>
      </c>
      <c r="F4">
        <v>-5.4796147444838801E-2</v>
      </c>
      <c r="G4">
        <v>4.9357339260465698E-2</v>
      </c>
      <c r="H4">
        <v>0.26691608763966301</v>
      </c>
      <c r="I4">
        <v>-6.7204858442150406E-2</v>
      </c>
      <c r="J4">
        <v>6.3864300696650902E-2</v>
      </c>
      <c r="K4">
        <v>0.29265866532774598</v>
      </c>
      <c r="L4">
        <v>-6.6111992276849593E-2</v>
      </c>
      <c r="M4">
        <v>4.8447581114901599E-2</v>
      </c>
      <c r="N4">
        <v>0.172376058541997</v>
      </c>
      <c r="P4" t="str">
        <f t="shared" si="0"/>
        <v/>
      </c>
      <c r="Q4" t="str">
        <f t="shared" si="1"/>
        <v/>
      </c>
      <c r="R4" t="str">
        <f t="shared" si="2"/>
        <v/>
      </c>
      <c r="S4" t="str">
        <f t="shared" si="3"/>
        <v/>
      </c>
    </row>
    <row r="5" spans="1:19" x14ac:dyDescent="0.25">
      <c r="A5">
        <v>4</v>
      </c>
      <c r="B5" t="s">
        <v>25</v>
      </c>
      <c r="C5">
        <v>1.74391534759035E-2</v>
      </c>
      <c r="D5">
        <v>8.2225315163139995E-2</v>
      </c>
      <c r="E5">
        <v>0.83203695028711799</v>
      </c>
      <c r="F5">
        <v>2.4580439760953698E-2</v>
      </c>
      <c r="G5">
        <v>6.8719845073104704E-2</v>
      </c>
      <c r="H5">
        <v>0.72057489953473697</v>
      </c>
      <c r="I5">
        <v>1.11608317413051E-2</v>
      </c>
      <c r="J5">
        <v>8.1231718368033001E-2</v>
      </c>
      <c r="K5">
        <v>0.89071858497508904</v>
      </c>
      <c r="L5">
        <v>1.70607075554619E-2</v>
      </c>
      <c r="M5">
        <v>6.7640761846610206E-2</v>
      </c>
      <c r="N5">
        <v>0.80086696802554103</v>
      </c>
      <c r="P5" t="str">
        <f t="shared" si="0"/>
        <v/>
      </c>
      <c r="Q5" t="str">
        <f t="shared" si="1"/>
        <v/>
      </c>
      <c r="R5" t="str">
        <f t="shared" si="2"/>
        <v/>
      </c>
      <c r="S5" t="str">
        <f t="shared" si="3"/>
        <v/>
      </c>
    </row>
    <row r="6" spans="1:19" x14ac:dyDescent="0.25">
      <c r="A6">
        <v>5</v>
      </c>
      <c r="B6" t="s">
        <v>26</v>
      </c>
      <c r="C6">
        <v>-0.19734692800888301</v>
      </c>
      <c r="D6">
        <v>0.16818893130715101</v>
      </c>
      <c r="E6">
        <v>0.24064965087022799</v>
      </c>
      <c r="F6">
        <v>-0.15396588687957699</v>
      </c>
      <c r="G6">
        <v>0.14552748123592499</v>
      </c>
      <c r="H6">
        <v>0.29006229779402298</v>
      </c>
      <c r="I6">
        <v>-0.16987850802721799</v>
      </c>
      <c r="J6">
        <v>0.16623484510831299</v>
      </c>
      <c r="K6">
        <v>0.30681934906305097</v>
      </c>
      <c r="L6">
        <v>-0.102590461122022</v>
      </c>
      <c r="M6">
        <v>0.14352228741291201</v>
      </c>
      <c r="N6">
        <v>0.47472949148071403</v>
      </c>
      <c r="P6" t="str">
        <f t="shared" si="0"/>
        <v/>
      </c>
      <c r="Q6" t="str">
        <f t="shared" si="1"/>
        <v/>
      </c>
      <c r="R6" t="str">
        <f t="shared" si="2"/>
        <v/>
      </c>
      <c r="S6" t="str">
        <f t="shared" si="3"/>
        <v/>
      </c>
    </row>
    <row r="7" spans="1:19" x14ac:dyDescent="0.25">
      <c r="A7">
        <v>6</v>
      </c>
      <c r="B7" t="s">
        <v>30</v>
      </c>
      <c r="C7">
        <v>0.34886745223501298</v>
      </c>
      <c r="D7">
        <v>7.4700471556379794E-2</v>
      </c>
      <c r="E7" s="1">
        <v>3.0088094248314998E-6</v>
      </c>
      <c r="F7">
        <v>0.28299149195401002</v>
      </c>
      <c r="G7">
        <v>5.62137912783119E-2</v>
      </c>
      <c r="H7" s="1">
        <v>4.79847429535828E-7</v>
      </c>
      <c r="I7">
        <v>0.33102735958639101</v>
      </c>
      <c r="J7">
        <v>7.3980569812606395E-2</v>
      </c>
      <c r="K7" s="1">
        <v>7.6584028698700701E-6</v>
      </c>
      <c r="L7">
        <v>0.269694513818172</v>
      </c>
      <c r="M7">
        <v>5.5394589046585799E-2</v>
      </c>
      <c r="N7" s="1">
        <v>1.12387357871452E-6</v>
      </c>
      <c r="P7" t="str">
        <f t="shared" si="0"/>
        <v>***</v>
      </c>
      <c r="Q7" t="str">
        <f t="shared" si="1"/>
        <v>***</v>
      </c>
      <c r="R7" t="str">
        <f t="shared" si="2"/>
        <v>***</v>
      </c>
      <c r="S7" t="str">
        <f t="shared" si="3"/>
        <v>***</v>
      </c>
    </row>
    <row r="8" spans="1:19" x14ac:dyDescent="0.25">
      <c r="A8">
        <v>7</v>
      </c>
      <c r="B8" t="s">
        <v>27</v>
      </c>
      <c r="C8">
        <v>0.25327487393125397</v>
      </c>
      <c r="D8">
        <v>0.12928324204703801</v>
      </c>
      <c r="E8">
        <v>5.0104632195482397E-2</v>
      </c>
      <c r="F8">
        <v>0.235585859901881</v>
      </c>
      <c r="G8">
        <v>0.103756867900284</v>
      </c>
      <c r="H8">
        <v>2.3173822349342701E-2</v>
      </c>
      <c r="I8">
        <v>0.20467897618002401</v>
      </c>
      <c r="J8">
        <v>0.124540236922617</v>
      </c>
      <c r="K8">
        <v>0.100284344618329</v>
      </c>
      <c r="L8">
        <v>0.19363244902153301</v>
      </c>
      <c r="M8">
        <v>9.9447531192485505E-2</v>
      </c>
      <c r="N8">
        <v>5.1524963576005403E-2</v>
      </c>
      <c r="P8" t="str">
        <f t="shared" si="0"/>
        <v>^</v>
      </c>
      <c r="Q8" t="str">
        <f t="shared" si="1"/>
        <v>*</v>
      </c>
      <c r="R8" t="str">
        <f t="shared" si="2"/>
        <v/>
      </c>
      <c r="S8" t="str">
        <f t="shared" si="3"/>
        <v>^</v>
      </c>
    </row>
    <row r="9" spans="1:19" x14ac:dyDescent="0.25">
      <c r="A9">
        <v>8</v>
      </c>
      <c r="B9" t="s">
        <v>29</v>
      </c>
      <c r="C9">
        <v>0.25031149356318799</v>
      </c>
      <c r="D9">
        <v>6.0651459399559897E-2</v>
      </c>
      <c r="E9" s="1">
        <v>3.6744947173206199E-5</v>
      </c>
      <c r="F9">
        <v>0.210186174365666</v>
      </c>
      <c r="G9">
        <v>4.6508789040204598E-2</v>
      </c>
      <c r="H9" s="1">
        <v>6.2050702064924698E-6</v>
      </c>
      <c r="I9">
        <v>0.24518823678139401</v>
      </c>
      <c r="J9">
        <v>6.0310897904296903E-2</v>
      </c>
      <c r="K9" s="1">
        <v>4.7949085972165399E-5</v>
      </c>
      <c r="L9">
        <v>0.20750415665163799</v>
      </c>
      <c r="M9">
        <v>4.6051598018711101E-2</v>
      </c>
      <c r="N9" s="1">
        <v>6.6090444188665796E-6</v>
      </c>
      <c r="P9" t="str">
        <f t="shared" si="0"/>
        <v>***</v>
      </c>
      <c r="Q9" t="str">
        <f t="shared" si="1"/>
        <v>***</v>
      </c>
      <c r="R9" t="str">
        <f t="shared" si="2"/>
        <v>***</v>
      </c>
      <c r="S9" t="str">
        <f t="shared" si="3"/>
        <v>***</v>
      </c>
    </row>
    <row r="10" spans="1:19" x14ac:dyDescent="0.25">
      <c r="A10">
        <v>9</v>
      </c>
      <c r="B10" t="s">
        <v>28</v>
      </c>
      <c r="C10">
        <v>1.1018415624166</v>
      </c>
      <c r="D10">
        <v>0.27936763144139198</v>
      </c>
      <c r="E10" s="1">
        <v>8.0114961469202105E-5</v>
      </c>
      <c r="F10">
        <v>1.04094283230867</v>
      </c>
      <c r="G10">
        <v>0.233710882435261</v>
      </c>
      <c r="H10" s="1">
        <v>8.4294239719899706E-6</v>
      </c>
      <c r="I10">
        <v>0.96697483686276398</v>
      </c>
      <c r="J10">
        <v>0.26268829021374202</v>
      </c>
      <c r="K10">
        <v>2.3225426813355799E-4</v>
      </c>
      <c r="L10">
        <v>0.94285461868090903</v>
      </c>
      <c r="M10">
        <v>0.22086264119620899</v>
      </c>
      <c r="N10" s="1">
        <v>1.96383139232612E-5</v>
      </c>
      <c r="P10" t="str">
        <f t="shared" si="0"/>
        <v>***</v>
      </c>
      <c r="Q10" t="str">
        <f t="shared" si="1"/>
        <v>***</v>
      </c>
      <c r="R10" t="str">
        <f t="shared" si="2"/>
        <v>***</v>
      </c>
      <c r="S10" t="str">
        <f t="shared" si="3"/>
        <v>***</v>
      </c>
    </row>
    <row r="11" spans="1:19" x14ac:dyDescent="0.25">
      <c r="A11">
        <v>10</v>
      </c>
      <c r="B11" t="s">
        <v>31</v>
      </c>
      <c r="C11">
        <v>-7.44060291791344E-2</v>
      </c>
      <c r="D11">
        <v>7.7567417484079903E-3</v>
      </c>
      <c r="E11">
        <v>0</v>
      </c>
      <c r="F11">
        <v>-7.3463607904494299E-2</v>
      </c>
      <c r="G11">
        <v>7.9594627869967096E-3</v>
      </c>
      <c r="H11" s="1">
        <v>2.7134184679148901E-20</v>
      </c>
      <c r="I11">
        <v>-6.9388345868432497E-2</v>
      </c>
      <c r="J11">
        <v>9.1207914343166292E-3</v>
      </c>
      <c r="K11" s="1">
        <v>2.7866597918091401E-14</v>
      </c>
      <c r="L11">
        <v>-7.0397064646749302E-2</v>
      </c>
      <c r="M11">
        <v>7.8685948086118108E-3</v>
      </c>
      <c r="N11" s="1">
        <v>3.6664440790561001E-19</v>
      </c>
      <c r="P11" t="str">
        <f t="shared" si="0"/>
        <v>***</v>
      </c>
      <c r="Q11" t="str">
        <f t="shared" si="1"/>
        <v>***</v>
      </c>
      <c r="R11" t="str">
        <f t="shared" si="2"/>
        <v>***</v>
      </c>
      <c r="S11" t="str">
        <f t="shared" si="3"/>
        <v>***</v>
      </c>
    </row>
    <row r="12" spans="1:19" x14ac:dyDescent="0.25">
      <c r="A12">
        <v>11</v>
      </c>
      <c r="B12" t="s">
        <v>32</v>
      </c>
      <c r="C12">
        <v>5.82980821007699E-2</v>
      </c>
      <c r="D12">
        <v>3.5199591532920203E-2</v>
      </c>
      <c r="E12">
        <v>9.7678340634849994E-2</v>
      </c>
      <c r="F12">
        <v>6.5827456459303602E-2</v>
      </c>
      <c r="G12">
        <v>3.0904857370017601E-2</v>
      </c>
      <c r="H12">
        <v>3.3171318817275003E-2</v>
      </c>
      <c r="I12">
        <v>6.7570709312421803E-2</v>
      </c>
      <c r="J12">
        <v>3.4997589054078897E-2</v>
      </c>
      <c r="K12">
        <v>5.35171077971964E-2</v>
      </c>
      <c r="L12">
        <v>7.3709804494999198E-2</v>
      </c>
      <c r="M12">
        <v>3.0603430073840799E-2</v>
      </c>
      <c r="N12">
        <v>1.6016157019417498E-2</v>
      </c>
      <c r="P12" t="str">
        <f t="shared" si="0"/>
        <v>^</v>
      </c>
      <c r="Q12" t="str">
        <f t="shared" si="1"/>
        <v>*</v>
      </c>
      <c r="R12" t="str">
        <f t="shared" si="2"/>
        <v>^</v>
      </c>
      <c r="S12" t="str">
        <f t="shared" si="3"/>
        <v>*</v>
      </c>
    </row>
    <row r="13" spans="1:19" x14ac:dyDescent="0.25">
      <c r="A13">
        <v>12</v>
      </c>
      <c r="B13" t="s">
        <v>33</v>
      </c>
      <c r="C13">
        <v>1.0144563962641399E-2</v>
      </c>
      <c r="D13">
        <v>6.6104863234339598E-3</v>
      </c>
      <c r="E13">
        <v>0.124877961397478</v>
      </c>
      <c r="F13">
        <v>1.21792191864571E-2</v>
      </c>
      <c r="G13">
        <v>5.8806426315404304E-3</v>
      </c>
      <c r="H13">
        <v>3.8352308123520001E-2</v>
      </c>
      <c r="I13">
        <v>1.09238181600467E-2</v>
      </c>
      <c r="J13">
        <v>6.5777287303639097E-3</v>
      </c>
      <c r="K13">
        <v>9.6768090882731E-2</v>
      </c>
      <c r="L13">
        <v>1.3337360726176599E-2</v>
      </c>
      <c r="M13">
        <v>5.8456268107902904E-3</v>
      </c>
      <c r="N13">
        <v>2.25131831097325E-2</v>
      </c>
      <c r="P13" t="str">
        <f t="shared" si="0"/>
        <v/>
      </c>
      <c r="Q13" t="str">
        <f t="shared" si="1"/>
        <v>*</v>
      </c>
      <c r="R13" t="str">
        <f t="shared" si="2"/>
        <v>^</v>
      </c>
      <c r="S13" t="str">
        <f t="shared" si="3"/>
        <v>*</v>
      </c>
    </row>
    <row r="14" spans="1:19" x14ac:dyDescent="0.25">
      <c r="A14">
        <v>13</v>
      </c>
      <c r="B14" t="s">
        <v>118</v>
      </c>
      <c r="C14">
        <v>7.9239062897373195E-4</v>
      </c>
      <c r="D14">
        <v>1.39029720762544E-2</v>
      </c>
      <c r="E14">
        <v>0.95454970891341995</v>
      </c>
      <c r="F14">
        <v>3.6714630341809201E-3</v>
      </c>
      <c r="G14">
        <v>1.15709743691534E-2</v>
      </c>
      <c r="H14">
        <v>0.75101644508698495</v>
      </c>
      <c r="I14">
        <v>-1.58036006135059E-3</v>
      </c>
      <c r="J14">
        <v>1.38221818866193E-2</v>
      </c>
      <c r="K14">
        <v>0.90897218707371796</v>
      </c>
      <c r="L14">
        <v>1.68120692104322E-3</v>
      </c>
      <c r="M14">
        <v>1.1447113852241401E-2</v>
      </c>
      <c r="N14">
        <v>0.88323674786077</v>
      </c>
      <c r="P14" t="str">
        <f t="shared" si="0"/>
        <v/>
      </c>
      <c r="Q14" t="str">
        <f t="shared" si="1"/>
        <v/>
      </c>
      <c r="R14" t="str">
        <f t="shared" si="2"/>
        <v/>
      </c>
      <c r="S14" t="str">
        <f t="shared" si="3"/>
        <v/>
      </c>
    </row>
    <row r="15" spans="1:19" x14ac:dyDescent="0.25">
      <c r="A15">
        <v>14</v>
      </c>
      <c r="B15" t="s">
        <v>34</v>
      </c>
      <c r="C15">
        <v>4.125479758318E-3</v>
      </c>
      <c r="D15">
        <v>1.3849245168385E-3</v>
      </c>
      <c r="E15">
        <v>2.89334178836409E-3</v>
      </c>
      <c r="F15">
        <v>2.5471404118059802E-3</v>
      </c>
      <c r="G15">
        <v>1.0015120624690501E-3</v>
      </c>
      <c r="H15">
        <v>1.0981253900352801E-2</v>
      </c>
      <c r="I15">
        <v>4.0982410440810399E-3</v>
      </c>
      <c r="J15">
        <v>1.3702342755136899E-3</v>
      </c>
      <c r="K15">
        <v>2.7815168050283599E-3</v>
      </c>
      <c r="L15">
        <v>2.4673820255271001E-3</v>
      </c>
      <c r="M15">
        <v>9.890124719315321E-4</v>
      </c>
      <c r="N15">
        <v>1.2603040063569E-2</v>
      </c>
      <c r="P15" t="str">
        <f t="shared" si="0"/>
        <v>**</v>
      </c>
      <c r="Q15" t="str">
        <f t="shared" si="1"/>
        <v>*</v>
      </c>
      <c r="R15" t="str">
        <f t="shared" si="2"/>
        <v>**</v>
      </c>
      <c r="S15" t="str">
        <f t="shared" si="3"/>
        <v>*</v>
      </c>
    </row>
    <row r="16" spans="1:19" x14ac:dyDescent="0.25">
      <c r="A16">
        <v>15</v>
      </c>
      <c r="B16" t="s">
        <v>35</v>
      </c>
      <c r="C16">
        <v>2.7802542706556102E-4</v>
      </c>
      <c r="D16">
        <v>4.2185802276665802E-4</v>
      </c>
      <c r="E16">
        <v>0.50986381817633197</v>
      </c>
      <c r="F16" s="1">
        <v>1.1629398382873101E-5</v>
      </c>
      <c r="G16">
        <v>3.8921021969162299E-4</v>
      </c>
      <c r="H16">
        <v>0.97616317234330596</v>
      </c>
      <c r="I16" s="1">
        <v>-3.6099650858514099E-5</v>
      </c>
      <c r="J16">
        <v>4.0361273693213399E-4</v>
      </c>
      <c r="K16">
        <v>0.92873119647348601</v>
      </c>
      <c r="L16">
        <v>-3.1964447104428198E-4</v>
      </c>
      <c r="M16">
        <v>3.6977290996080802E-4</v>
      </c>
      <c r="N16">
        <v>0.38734923191101001</v>
      </c>
      <c r="P16" t="str">
        <f t="shared" si="0"/>
        <v/>
      </c>
      <c r="Q16" t="str">
        <f t="shared" si="1"/>
        <v/>
      </c>
      <c r="R16" t="str">
        <f t="shared" si="2"/>
        <v/>
      </c>
      <c r="S16" t="str">
        <f t="shared" si="3"/>
        <v/>
      </c>
    </row>
    <row r="17" spans="1:19" x14ac:dyDescent="0.25">
      <c r="A17">
        <v>16</v>
      </c>
      <c r="B17" t="s">
        <v>36</v>
      </c>
      <c r="C17">
        <v>3.9366760059936901E-4</v>
      </c>
      <c r="D17">
        <v>1.99990167452656E-4</v>
      </c>
      <c r="E17">
        <v>4.9018033798039602E-2</v>
      </c>
      <c r="F17">
        <v>5.7917860169559002E-4</v>
      </c>
      <c r="G17">
        <v>1.56885141551428E-4</v>
      </c>
      <c r="H17">
        <v>2.2272816364008301E-4</v>
      </c>
      <c r="I17">
        <v>3.0261198595771098E-4</v>
      </c>
      <c r="J17">
        <v>1.97800810620936E-4</v>
      </c>
      <c r="K17">
        <v>0.126045831689719</v>
      </c>
      <c r="L17">
        <v>5.0562495822163104E-4</v>
      </c>
      <c r="M17">
        <v>1.5421122100974801E-4</v>
      </c>
      <c r="N17">
        <v>1.042561819621E-3</v>
      </c>
      <c r="P17" t="str">
        <f t="shared" si="0"/>
        <v>*</v>
      </c>
      <c r="Q17" t="str">
        <f t="shared" si="1"/>
        <v>***</v>
      </c>
      <c r="R17" t="str">
        <f t="shared" si="2"/>
        <v/>
      </c>
      <c r="S17" t="str">
        <f t="shared" si="3"/>
        <v>**</v>
      </c>
    </row>
    <row r="18" spans="1:19" x14ac:dyDescent="0.25">
      <c r="A18">
        <v>17</v>
      </c>
      <c r="B18" t="s">
        <v>37</v>
      </c>
      <c r="C18">
        <v>-6.3184401243150307E-2</v>
      </c>
      <c r="D18">
        <v>4.9169965569245001E-2</v>
      </c>
      <c r="E18">
        <v>0.19878520928173599</v>
      </c>
      <c r="F18">
        <v>-4.7595761465347899E-2</v>
      </c>
      <c r="G18">
        <v>4.2660797025404602E-2</v>
      </c>
      <c r="H18">
        <v>0.26455950147068003</v>
      </c>
      <c r="I18">
        <v>-5.0680064361904802E-2</v>
      </c>
      <c r="J18">
        <v>4.8825695200075403E-2</v>
      </c>
      <c r="K18">
        <v>0.29927965952643698</v>
      </c>
      <c r="L18">
        <v>-3.63943723832717E-2</v>
      </c>
      <c r="M18">
        <v>4.2360136829797702E-2</v>
      </c>
      <c r="N18">
        <v>0.39024915914575897</v>
      </c>
      <c r="P18" t="str">
        <f t="shared" si="0"/>
        <v/>
      </c>
      <c r="Q18" t="str">
        <f t="shared" si="1"/>
        <v/>
      </c>
      <c r="R18" t="str">
        <f t="shared" si="2"/>
        <v/>
      </c>
      <c r="S18" t="str">
        <f t="shared" si="3"/>
        <v/>
      </c>
    </row>
    <row r="19" spans="1:19" x14ac:dyDescent="0.25">
      <c r="A19">
        <v>18</v>
      </c>
      <c r="B19" t="s">
        <v>38</v>
      </c>
      <c r="C19">
        <v>-6.0060923421055602E-2</v>
      </c>
      <c r="D19">
        <v>7.1770114264224402E-2</v>
      </c>
      <c r="E19">
        <v>0.40267607916870701</v>
      </c>
      <c r="F19">
        <v>-0.103470380754085</v>
      </c>
      <c r="G19">
        <v>5.9916407089483398E-2</v>
      </c>
      <c r="H19">
        <v>8.4183413939084697E-2</v>
      </c>
      <c r="I19">
        <v>-5.5066362918809002E-2</v>
      </c>
      <c r="J19">
        <v>7.1490951647069298E-2</v>
      </c>
      <c r="K19">
        <v>0.44114781498317901</v>
      </c>
      <c r="L19">
        <v>-9.1839355175240805E-2</v>
      </c>
      <c r="M19">
        <v>5.9481708799341899E-2</v>
      </c>
      <c r="N19">
        <v>0.122589974821272</v>
      </c>
      <c r="P19" t="str">
        <f t="shared" si="0"/>
        <v/>
      </c>
      <c r="Q19" t="str">
        <f t="shared" si="1"/>
        <v>^</v>
      </c>
      <c r="R19" t="str">
        <f t="shared" si="2"/>
        <v/>
      </c>
      <c r="S19" t="str">
        <f t="shared" si="3"/>
        <v/>
      </c>
    </row>
    <row r="20" spans="1:19" x14ac:dyDescent="0.25">
      <c r="A20">
        <v>19</v>
      </c>
      <c r="B20" t="s">
        <v>40</v>
      </c>
      <c r="C20">
        <v>-0.41829463504720898</v>
      </c>
      <c r="D20">
        <v>0.122747964346566</v>
      </c>
      <c r="E20">
        <v>6.5500368528359498E-4</v>
      </c>
      <c r="F20">
        <v>-0.34537646203872202</v>
      </c>
      <c r="G20">
        <v>8.93880328547247E-2</v>
      </c>
      <c r="H20">
        <v>1.11641851202442E-4</v>
      </c>
      <c r="I20">
        <v>-0.38848351701599898</v>
      </c>
      <c r="J20">
        <v>0.12124591742789401</v>
      </c>
      <c r="K20">
        <v>1.35487454812966E-3</v>
      </c>
      <c r="L20">
        <v>-0.324888027692602</v>
      </c>
      <c r="M20">
        <v>8.8076709315561899E-2</v>
      </c>
      <c r="N20">
        <v>2.2540813518133999E-4</v>
      </c>
      <c r="P20" t="str">
        <f t="shared" si="0"/>
        <v>***</v>
      </c>
      <c r="Q20" t="str">
        <f t="shared" si="1"/>
        <v>***</v>
      </c>
      <c r="R20" t="str">
        <f t="shared" si="2"/>
        <v>**</v>
      </c>
      <c r="S20" t="str">
        <f t="shared" si="3"/>
        <v>***</v>
      </c>
    </row>
    <row r="21" spans="1:19" x14ac:dyDescent="0.25">
      <c r="A21">
        <v>20</v>
      </c>
      <c r="B21" t="s">
        <v>41</v>
      </c>
      <c r="C21">
        <v>-0.16800516654196801</v>
      </c>
      <c r="D21">
        <v>0.103348196077231</v>
      </c>
      <c r="E21">
        <v>0.104029957615569</v>
      </c>
      <c r="F21">
        <v>-0.14233582860503999</v>
      </c>
      <c r="G21">
        <v>7.5622155669403598E-2</v>
      </c>
      <c r="H21">
        <v>5.9809211695558501E-2</v>
      </c>
      <c r="I21">
        <v>-0.13882942591563499</v>
      </c>
      <c r="J21">
        <v>0.10239205591830799</v>
      </c>
      <c r="K21">
        <v>0.17514330323417299</v>
      </c>
      <c r="L21">
        <v>-0.123277974088079</v>
      </c>
      <c r="M21">
        <v>7.4755098116046206E-2</v>
      </c>
      <c r="N21">
        <v>9.9128953215655596E-2</v>
      </c>
      <c r="P21" t="str">
        <f t="shared" si="0"/>
        <v/>
      </c>
      <c r="Q21" t="str">
        <f t="shared" si="1"/>
        <v>^</v>
      </c>
      <c r="R21" t="str">
        <f t="shared" si="2"/>
        <v/>
      </c>
      <c r="S21" t="str">
        <f t="shared" si="3"/>
        <v>^</v>
      </c>
    </row>
    <row r="22" spans="1:19" x14ac:dyDescent="0.25">
      <c r="A22">
        <v>21</v>
      </c>
      <c r="B22" t="s">
        <v>39</v>
      </c>
      <c r="C22">
        <v>-0.10875733144628499</v>
      </c>
      <c r="D22">
        <v>0.113597284392011</v>
      </c>
      <c r="E22">
        <v>0.33836854586839799</v>
      </c>
      <c r="F22">
        <v>-0.109366629868829</v>
      </c>
      <c r="G22">
        <v>8.2275732196853496E-2</v>
      </c>
      <c r="H22">
        <v>0.18375903901235199</v>
      </c>
      <c r="I22">
        <v>-0.10277606701436701</v>
      </c>
      <c r="J22">
        <v>0.11257237537633299</v>
      </c>
      <c r="K22">
        <v>0.36125427629312901</v>
      </c>
      <c r="L22">
        <v>-0.106289395331613</v>
      </c>
      <c r="M22">
        <v>8.1487624836999506E-2</v>
      </c>
      <c r="N22">
        <v>0.19211004282885899</v>
      </c>
      <c r="P22" t="str">
        <f t="shared" si="0"/>
        <v/>
      </c>
      <c r="Q22" t="str">
        <f t="shared" si="1"/>
        <v/>
      </c>
      <c r="R22" t="str">
        <f t="shared" si="2"/>
        <v/>
      </c>
      <c r="S22" t="str">
        <f t="shared" si="3"/>
        <v/>
      </c>
    </row>
    <row r="23" spans="1:19" x14ac:dyDescent="0.25">
      <c r="A23">
        <v>22</v>
      </c>
      <c r="B23" t="s">
        <v>43</v>
      </c>
      <c r="C23">
        <v>-7.4101429054560103E-2</v>
      </c>
      <c r="D23">
        <v>1.21869712339851E-2</v>
      </c>
      <c r="E23" s="1">
        <v>1.1989725878791501E-9</v>
      </c>
      <c r="F23">
        <v>-6.8627869556911095E-2</v>
      </c>
      <c r="G23">
        <v>1.13924908168349E-2</v>
      </c>
      <c r="H23" s="1">
        <v>1.70204087479043E-9</v>
      </c>
      <c r="I23">
        <v>-7.5259226138709903E-2</v>
      </c>
      <c r="J23">
        <v>1.2198047987385101E-2</v>
      </c>
      <c r="K23" s="1">
        <v>6.8386718510282704E-10</v>
      </c>
      <c r="L23">
        <v>-6.9238629526792494E-2</v>
      </c>
      <c r="M23">
        <v>1.12350216705211E-2</v>
      </c>
      <c r="N23" s="1">
        <v>7.1492343237862002E-10</v>
      </c>
      <c r="P23" t="str">
        <f t="shared" si="0"/>
        <v>***</v>
      </c>
      <c r="Q23" t="str">
        <f t="shared" si="1"/>
        <v>***</v>
      </c>
      <c r="R23" t="str">
        <f t="shared" si="2"/>
        <v>***</v>
      </c>
      <c r="S23" t="str">
        <f t="shared" si="3"/>
        <v>***</v>
      </c>
    </row>
    <row r="24" spans="1:19" x14ac:dyDescent="0.25">
      <c r="A24">
        <v>23</v>
      </c>
      <c r="B24" t="s">
        <v>44</v>
      </c>
      <c r="C24">
        <v>-8.4949728787613393E-2</v>
      </c>
      <c r="D24">
        <v>4.7796705715139602E-2</v>
      </c>
      <c r="E24">
        <v>7.5516678988806304E-2</v>
      </c>
      <c r="F24">
        <v>-9.1674617401764594E-2</v>
      </c>
      <c r="G24">
        <v>4.2307138463189099E-2</v>
      </c>
      <c r="H24">
        <v>3.0243779607944801E-2</v>
      </c>
      <c r="I24">
        <v>-5.95830576936901E-2</v>
      </c>
      <c r="J24">
        <v>4.6426141754448598E-2</v>
      </c>
      <c r="K24">
        <v>0.199353879366784</v>
      </c>
      <c r="L24">
        <v>-6.5797929977516698E-2</v>
      </c>
      <c r="M24">
        <v>4.08460722779923E-2</v>
      </c>
      <c r="N24">
        <v>0.107206899000753</v>
      </c>
      <c r="P24" t="str">
        <f t="shared" si="0"/>
        <v>^</v>
      </c>
      <c r="Q24" t="str">
        <f t="shared" si="1"/>
        <v>*</v>
      </c>
      <c r="R24" t="str">
        <f t="shared" si="2"/>
        <v/>
      </c>
      <c r="S24" t="str">
        <f t="shared" si="3"/>
        <v/>
      </c>
    </row>
    <row r="25" spans="1:19" x14ac:dyDescent="0.25">
      <c r="A25">
        <v>24</v>
      </c>
      <c r="B25" t="s">
        <v>131</v>
      </c>
      <c r="C25">
        <v>-0.22403396784841001</v>
      </c>
      <c r="D25">
        <v>0.36176160429919302</v>
      </c>
      <c r="E25">
        <v>0.53572783644357802</v>
      </c>
      <c r="F25">
        <v>-0.195439174183342</v>
      </c>
      <c r="G25">
        <v>0.33973399964216799</v>
      </c>
      <c r="H25">
        <v>0.56510791888063905</v>
      </c>
      <c r="I25">
        <v>-0.131750137147538</v>
      </c>
      <c r="J25">
        <v>5.5104582264126498E-2</v>
      </c>
      <c r="K25">
        <v>1.68066386524688E-2</v>
      </c>
      <c r="L25">
        <v>-0.111506730058534</v>
      </c>
      <c r="M25">
        <v>4.9242562131705803E-2</v>
      </c>
      <c r="N25">
        <v>2.3547187574667401E-2</v>
      </c>
      <c r="P25" t="str">
        <f t="shared" si="0"/>
        <v/>
      </c>
      <c r="Q25" t="str">
        <f t="shared" si="1"/>
        <v/>
      </c>
      <c r="R25" t="str">
        <f t="shared" si="2"/>
        <v>*</v>
      </c>
      <c r="S25" t="str">
        <f t="shared" si="3"/>
        <v>*</v>
      </c>
    </row>
    <row r="26" spans="1:19" x14ac:dyDescent="0.25">
      <c r="A26">
        <v>25</v>
      </c>
      <c r="B26" t="s">
        <v>145</v>
      </c>
      <c r="C26">
        <v>-0.116435371093844</v>
      </c>
      <c r="D26">
        <v>0.45315802559210999</v>
      </c>
      <c r="E26">
        <v>0.79722347637792301</v>
      </c>
      <c r="F26">
        <v>-0.16818017654242001</v>
      </c>
      <c r="G26">
        <v>0.42332826832002601</v>
      </c>
      <c r="H26">
        <v>0.69116043307899999</v>
      </c>
      <c r="I26">
        <v>-8.0214689178000495E-2</v>
      </c>
      <c r="J26">
        <v>0.26371156784753202</v>
      </c>
      <c r="K26">
        <v>0.76099392583514602</v>
      </c>
      <c r="L26">
        <v>-0.13330788156524101</v>
      </c>
      <c r="M26">
        <v>0.245201118473554</v>
      </c>
      <c r="N26">
        <v>0.58667029393419901</v>
      </c>
      <c r="P26" t="str">
        <f t="shared" si="0"/>
        <v/>
      </c>
      <c r="Q26" t="str">
        <f t="shared" si="1"/>
        <v/>
      </c>
      <c r="R26" t="str">
        <f t="shared" si="2"/>
        <v/>
      </c>
      <c r="S26" t="str">
        <f t="shared" si="3"/>
        <v/>
      </c>
    </row>
    <row r="27" spans="1:19" x14ac:dyDescent="0.25">
      <c r="A27">
        <v>26</v>
      </c>
      <c r="B27" t="s">
        <v>46</v>
      </c>
      <c r="C27">
        <v>-0.46180021325047699</v>
      </c>
      <c r="D27">
        <v>0.38946518630860599</v>
      </c>
      <c r="E27">
        <v>0.235729290161348</v>
      </c>
      <c r="F27">
        <v>-0.45149058147940302</v>
      </c>
      <c r="G27">
        <v>0.36439003680543403</v>
      </c>
      <c r="H27">
        <v>0.21533398768345299</v>
      </c>
      <c r="I27">
        <v>-0.33741289916137002</v>
      </c>
      <c r="J27">
        <v>0.14276432600311501</v>
      </c>
      <c r="K27">
        <v>1.81068495088994E-2</v>
      </c>
      <c r="L27">
        <v>-0.34560141129845701</v>
      </c>
      <c r="M27">
        <v>0.13241410224401601</v>
      </c>
      <c r="N27">
        <v>9.0541014487136705E-3</v>
      </c>
      <c r="P27" t="str">
        <f t="shared" si="0"/>
        <v/>
      </c>
      <c r="Q27" t="str">
        <f t="shared" si="1"/>
        <v/>
      </c>
      <c r="R27" t="str">
        <f t="shared" si="2"/>
        <v>*</v>
      </c>
      <c r="S27" t="str">
        <f t="shared" si="3"/>
        <v>**</v>
      </c>
    </row>
    <row r="28" spans="1:19" x14ac:dyDescent="0.25">
      <c r="A28">
        <v>27</v>
      </c>
      <c r="B28" t="s">
        <v>129</v>
      </c>
      <c r="C28">
        <v>-0.54168196405014002</v>
      </c>
      <c r="D28">
        <v>0.39909641740424501</v>
      </c>
      <c r="E28">
        <v>0.174695141767617</v>
      </c>
      <c r="F28">
        <v>-0.56670799453774001</v>
      </c>
      <c r="G28">
        <v>0.37287901041299298</v>
      </c>
      <c r="H28">
        <v>0.12855688388997799</v>
      </c>
      <c r="I28">
        <v>-0.47906004967261601</v>
      </c>
      <c r="J28">
        <v>0.16697760746901499</v>
      </c>
      <c r="K28">
        <v>4.1176171112263802E-3</v>
      </c>
      <c r="L28">
        <v>-0.54398950371889498</v>
      </c>
      <c r="M28">
        <v>0.15179911200129301</v>
      </c>
      <c r="N28">
        <v>3.3887207206309702E-4</v>
      </c>
      <c r="P28" t="str">
        <f t="shared" si="0"/>
        <v/>
      </c>
      <c r="Q28" t="str">
        <f t="shared" si="1"/>
        <v/>
      </c>
      <c r="R28" t="str">
        <f t="shared" si="2"/>
        <v>**</v>
      </c>
      <c r="S28" t="str">
        <f t="shared" si="3"/>
        <v>***</v>
      </c>
    </row>
    <row r="29" spans="1:19" x14ac:dyDescent="0.25">
      <c r="A29">
        <v>28</v>
      </c>
      <c r="B29" t="s">
        <v>130</v>
      </c>
      <c r="C29">
        <v>-0.48342776544754001</v>
      </c>
      <c r="D29">
        <v>0.38283382278491901</v>
      </c>
      <c r="E29">
        <v>0.206674948684307</v>
      </c>
      <c r="F29">
        <v>-0.42347312545175297</v>
      </c>
      <c r="G29">
        <v>0.35629001263608701</v>
      </c>
      <c r="H29">
        <v>0.23461167587804699</v>
      </c>
      <c r="I29">
        <v>-0.39098946889757402</v>
      </c>
      <c r="J29">
        <v>0.14129723195220401</v>
      </c>
      <c r="K29">
        <v>5.6550161740994698E-3</v>
      </c>
      <c r="L29">
        <v>-0.33487338157006702</v>
      </c>
      <c r="M29">
        <v>0.13004475108952501</v>
      </c>
      <c r="N29">
        <v>1.00221930833906E-2</v>
      </c>
      <c r="P29" t="str">
        <f t="shared" si="0"/>
        <v/>
      </c>
      <c r="Q29" t="str">
        <f t="shared" si="1"/>
        <v/>
      </c>
      <c r="R29" t="str">
        <f t="shared" si="2"/>
        <v>**</v>
      </c>
      <c r="S29" t="str">
        <f t="shared" si="3"/>
        <v>*</v>
      </c>
    </row>
    <row r="30" spans="1:19" x14ac:dyDescent="0.25">
      <c r="A30">
        <v>29</v>
      </c>
      <c r="B30" t="s">
        <v>45</v>
      </c>
      <c r="C30">
        <v>-0.76482519558877005</v>
      </c>
      <c r="D30">
        <v>0.51286220744373101</v>
      </c>
      <c r="E30">
        <v>0.13588592882617401</v>
      </c>
      <c r="F30">
        <v>-0.62606566679150499</v>
      </c>
      <c r="G30">
        <v>0.48214580783030397</v>
      </c>
      <c r="H30">
        <v>0.19411604974586999</v>
      </c>
      <c r="I30">
        <v>-0.82090614796926897</v>
      </c>
      <c r="J30">
        <v>0.35910826908939197</v>
      </c>
      <c r="K30">
        <v>2.22567601904844E-2</v>
      </c>
      <c r="L30">
        <v>-0.63710640228206195</v>
      </c>
      <c r="M30">
        <v>0.34027076569188502</v>
      </c>
      <c r="N30">
        <v>6.1158021190679299E-2</v>
      </c>
      <c r="P30" t="str">
        <f>IF(E30&lt;0.001,"***",IF(E30&lt;0.01,"**",IF(E30&lt;0.05,"*",IF(E30&lt;0.1,"^",""))))</f>
        <v/>
      </c>
      <c r="Q30" t="str">
        <f t="shared" si="1"/>
        <v/>
      </c>
      <c r="R30" t="str">
        <f t="shared" si="2"/>
        <v>*</v>
      </c>
      <c r="S30" t="str">
        <f t="shared" si="3"/>
        <v>^</v>
      </c>
    </row>
    <row r="31" spans="1:19" x14ac:dyDescent="0.25">
      <c r="A31">
        <v>30</v>
      </c>
      <c r="B31" t="s">
        <v>106</v>
      </c>
      <c r="C31">
        <v>7.7759496355180799E-2</v>
      </c>
      <c r="D31">
        <v>0.12467491038689101</v>
      </c>
      <c r="E31">
        <v>0.532825915215974</v>
      </c>
      <c r="F31">
        <v>7.8789498989700599E-2</v>
      </c>
      <c r="G31">
        <v>0.114169265779318</v>
      </c>
      <c r="H31">
        <v>0.490124205465782</v>
      </c>
      <c r="I31" t="s">
        <v>170</v>
      </c>
      <c r="J31" t="s">
        <v>170</v>
      </c>
      <c r="K31" t="s">
        <v>170</v>
      </c>
      <c r="L31" t="s">
        <v>170</v>
      </c>
      <c r="M31" t="s">
        <v>170</v>
      </c>
      <c r="N31" t="s">
        <v>170</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62</v>
      </c>
      <c r="C32">
        <v>0.32093105306757003</v>
      </c>
      <c r="D32">
        <v>0.54257392608380195</v>
      </c>
      <c r="E32">
        <v>0.55418721340525701</v>
      </c>
      <c r="F32">
        <v>0.19266694350492999</v>
      </c>
      <c r="G32">
        <v>0.49222718975198598</v>
      </c>
      <c r="H32">
        <v>0.69548774691026705</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64</v>
      </c>
      <c r="C33">
        <v>0.42975350066089801</v>
      </c>
      <c r="D33">
        <v>0.58000047120204701</v>
      </c>
      <c r="E33">
        <v>0.45872150807642498</v>
      </c>
      <c r="F33">
        <v>0.29989334955680103</v>
      </c>
      <c r="G33">
        <v>0.52582073857961598</v>
      </c>
      <c r="H33">
        <v>0.568451307856493</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56</v>
      </c>
      <c r="C34">
        <v>-0.42422624873932002</v>
      </c>
      <c r="D34">
        <v>0.66399059154382001</v>
      </c>
      <c r="E34">
        <v>0.52288538192304401</v>
      </c>
      <c r="F34">
        <v>-0.48877904567149399</v>
      </c>
      <c r="G34">
        <v>0.60629093326324601</v>
      </c>
      <c r="H34">
        <v>0.42013961940134298</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58</v>
      </c>
      <c r="C35">
        <v>8.2832204535463097E-2</v>
      </c>
      <c r="D35">
        <v>0.55566330899060701</v>
      </c>
      <c r="E35">
        <v>0.88149914332324697</v>
      </c>
      <c r="F35">
        <v>-4.71913610661263E-2</v>
      </c>
      <c r="G35">
        <v>0.506629214114937</v>
      </c>
      <c r="H35">
        <v>0.92578619946157503</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48</v>
      </c>
      <c r="C36">
        <v>4.5035035273473398E-2</v>
      </c>
      <c r="D36">
        <v>0.62171787761151398</v>
      </c>
      <c r="E36">
        <v>0.942254578938577</v>
      </c>
      <c r="F36">
        <v>-5.27608991645332E-2</v>
      </c>
      <c r="G36">
        <v>0.564671380132584</v>
      </c>
      <c r="H36">
        <v>0.92555682020091901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55</v>
      </c>
      <c r="C37">
        <v>-0.17790385919528501</v>
      </c>
      <c r="D37">
        <v>0.618185720954881</v>
      </c>
      <c r="E37">
        <v>0.77351220987762004</v>
      </c>
      <c r="F37">
        <v>-0.16390079521772699</v>
      </c>
      <c r="G37">
        <v>0.563639340740963</v>
      </c>
      <c r="H37">
        <v>0.77121178280386304</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52</v>
      </c>
      <c r="C38">
        <v>0.209576367205597</v>
      </c>
      <c r="D38">
        <v>0.65540167889243295</v>
      </c>
      <c r="E38">
        <v>0.74914434240786099</v>
      </c>
      <c r="F38">
        <v>0.15671944846605099</v>
      </c>
      <c r="G38">
        <v>0.59664126369373705</v>
      </c>
      <c r="H38">
        <v>0.79280534498902899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61</v>
      </c>
      <c r="C39">
        <v>0.52843488984436504</v>
      </c>
      <c r="D39">
        <v>0.55178654712022202</v>
      </c>
      <c r="E39">
        <v>0.338224191122527</v>
      </c>
      <c r="F39">
        <v>0.344605807198539</v>
      </c>
      <c r="G39">
        <v>0.50395046514522401</v>
      </c>
      <c r="H39">
        <v>0.494095853400916</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67</v>
      </c>
      <c r="C40">
        <v>0.381933885284163</v>
      </c>
      <c r="D40">
        <v>0.546360734941851</v>
      </c>
      <c r="E40">
        <v>0.48452031115618299</v>
      </c>
      <c r="F40">
        <v>0.228163007327744</v>
      </c>
      <c r="G40">
        <v>0.49732598122919802</v>
      </c>
      <c r="H40">
        <v>0.64639245633293096</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0.44169464550666998</v>
      </c>
      <c r="D41">
        <v>0.55270942338351703</v>
      </c>
      <c r="E41">
        <v>0.42420668175882398</v>
      </c>
      <c r="F41">
        <v>0.32535664482191601</v>
      </c>
      <c r="G41">
        <v>0.50359992224719596</v>
      </c>
      <c r="H41">
        <v>0.51823936848772001</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54</v>
      </c>
      <c r="C42">
        <v>0.196572308038029</v>
      </c>
      <c r="D42">
        <v>0.79462949935156602</v>
      </c>
      <c r="E42">
        <v>0.80461720638206702</v>
      </c>
      <c r="F42">
        <v>-6.1651128635584098E-4</v>
      </c>
      <c r="G42">
        <v>0.69409261835839597</v>
      </c>
      <c r="H42">
        <v>0.99929129807859596</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66</v>
      </c>
      <c r="C43">
        <v>0.48360087868339302</v>
      </c>
      <c r="D43">
        <v>0.56131209585386799</v>
      </c>
      <c r="E43">
        <v>0.388932800040168</v>
      </c>
      <c r="F43">
        <v>0.35462452950130302</v>
      </c>
      <c r="G43">
        <v>0.51083846301984304</v>
      </c>
      <c r="H43">
        <v>0.48755621758448697</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57</v>
      </c>
      <c r="C44">
        <v>0.293153768824576</v>
      </c>
      <c r="D44">
        <v>0.56966774539722298</v>
      </c>
      <c r="E44">
        <v>0.60682919472455699</v>
      </c>
      <c r="F44">
        <v>0.21409028323675999</v>
      </c>
      <c r="G44">
        <v>0.51759457674467602</v>
      </c>
      <c r="H44">
        <v>0.67914844099292504</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65</v>
      </c>
      <c r="C45">
        <v>0.26504777418624498</v>
      </c>
      <c r="D45">
        <v>0.57713802314581797</v>
      </c>
      <c r="E45">
        <v>0.64605821060513102</v>
      </c>
      <c r="F45">
        <v>0.14301899896459899</v>
      </c>
      <c r="G45">
        <v>0.52601081713889097</v>
      </c>
      <c r="H45">
        <v>0.78570379693444203</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53</v>
      </c>
      <c r="C46">
        <v>0.159216236106896</v>
      </c>
      <c r="D46">
        <v>0.79463545040217398</v>
      </c>
      <c r="E46">
        <v>0.84119601207963202</v>
      </c>
      <c r="F46">
        <v>-0.154686299672876</v>
      </c>
      <c r="G46">
        <v>0.75585234560761205</v>
      </c>
      <c r="H46">
        <v>0.83784443287504895</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49</v>
      </c>
      <c r="C47">
        <v>0.20805254014017899</v>
      </c>
      <c r="D47">
        <v>0.63924369513340895</v>
      </c>
      <c r="E47">
        <v>0.74482787646209503</v>
      </c>
      <c r="F47">
        <v>0.14525845793869599</v>
      </c>
      <c r="G47">
        <v>0.58298574367529299</v>
      </c>
      <c r="H47">
        <v>0.80323472380582195</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50</v>
      </c>
      <c r="C48">
        <v>-8.7161315796388306E-2</v>
      </c>
      <c r="D48">
        <v>0.762197099250568</v>
      </c>
      <c r="E48">
        <v>0.90895610753894096</v>
      </c>
      <c r="F48">
        <v>1.0152572536034099E-2</v>
      </c>
      <c r="G48">
        <v>0.70373161329951595</v>
      </c>
      <c r="H48">
        <v>0.98848950404277103</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47</v>
      </c>
      <c r="C49">
        <v>0.165171621239079</v>
      </c>
      <c r="D49">
        <v>0.59345685410403304</v>
      </c>
      <c r="E49">
        <v>0.78076580682713503</v>
      </c>
      <c r="F49">
        <v>3.5603368654253398E-2</v>
      </c>
      <c r="G49">
        <v>0.54067300275726504</v>
      </c>
      <c r="H49">
        <v>0.94749717262436095</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60</v>
      </c>
      <c r="C50">
        <v>0.15889926472289301</v>
      </c>
      <c r="D50">
        <v>0.59106982769342298</v>
      </c>
      <c r="E50">
        <v>0.78805795047813498</v>
      </c>
      <c r="F50">
        <v>8.1217373451251504E-2</v>
      </c>
      <c r="G50">
        <v>0.53917159952904803</v>
      </c>
      <c r="H50">
        <v>0.88026473377458103</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0.67719371027878805</v>
      </c>
      <c r="D51">
        <v>0.715273985614582</v>
      </c>
      <c r="E51">
        <v>0.34376043905845799</v>
      </c>
      <c r="F51">
        <v>0.59090825272276803</v>
      </c>
      <c r="G51">
        <v>0.64669406948640196</v>
      </c>
      <c r="H51">
        <v>0.36085509475098898</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51</v>
      </c>
      <c r="C52">
        <v>-0.685581324391623</v>
      </c>
      <c r="D52">
        <v>0.96686099683098004</v>
      </c>
      <c r="E52">
        <v>0.47827513583283399</v>
      </c>
      <c r="F52">
        <v>-0.62232292818483004</v>
      </c>
      <c r="G52">
        <v>0.88964831437637304</v>
      </c>
      <c r="H52">
        <v>0.48422982958437899</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74</v>
      </c>
      <c r="C53">
        <v>-0.27026105185860899</v>
      </c>
      <c r="D53">
        <v>0.62406104614497004</v>
      </c>
      <c r="E53">
        <v>0.66496515678347901</v>
      </c>
      <c r="F53">
        <v>-0.166347693294119</v>
      </c>
      <c r="G53">
        <v>0.56835756410526705</v>
      </c>
      <c r="H53">
        <v>0.769765680575063</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76</v>
      </c>
      <c r="C54">
        <v>-0.16889206863662801</v>
      </c>
      <c r="D54">
        <v>0.68723339326667898</v>
      </c>
      <c r="E54">
        <v>0.80587073779158402</v>
      </c>
      <c r="F54">
        <v>-0.117437101526291</v>
      </c>
      <c r="G54">
        <v>0.63003879202819502</v>
      </c>
      <c r="H54">
        <v>0.85213374255578</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78</v>
      </c>
      <c r="C55">
        <v>-0.24989224869089399</v>
      </c>
      <c r="D55">
        <v>0.651321875892377</v>
      </c>
      <c r="E55">
        <v>0.70122352333990501</v>
      </c>
      <c r="F55">
        <v>-0.131599874460226</v>
      </c>
      <c r="G55">
        <v>0.59724825334735099</v>
      </c>
      <c r="H55">
        <v>0.82560350889628698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75</v>
      </c>
      <c r="C56">
        <v>-0.70016030088680203</v>
      </c>
      <c r="D56">
        <v>0.67830777712652801</v>
      </c>
      <c r="E56">
        <v>0.301970830537727</v>
      </c>
      <c r="F56">
        <v>-0.52059343528396096</v>
      </c>
      <c r="G56">
        <v>0.62252664050447704</v>
      </c>
      <c r="H56">
        <v>0.40300927691569499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79</v>
      </c>
      <c r="C57">
        <v>-0.31327360405550198</v>
      </c>
      <c r="D57">
        <v>0.65181241181193705</v>
      </c>
      <c r="E57">
        <v>0.63078711886301297</v>
      </c>
      <c r="F57">
        <v>-0.20159947311263501</v>
      </c>
      <c r="G57">
        <v>0.59845451465641097</v>
      </c>
      <c r="H57">
        <v>0.73621729385054602</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81</v>
      </c>
      <c r="C58">
        <v>-0.53390013429108296</v>
      </c>
      <c r="D58">
        <v>0.67928838803241798</v>
      </c>
      <c r="E58">
        <v>0.43188520092161897</v>
      </c>
      <c r="F58">
        <v>-0.39945638860150701</v>
      </c>
      <c r="G58">
        <v>0.62195072476927904</v>
      </c>
      <c r="H58">
        <v>0.520701963753052</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82</v>
      </c>
      <c r="C59">
        <v>-0.47981745375326701</v>
      </c>
      <c r="D59">
        <v>0.66340390766528101</v>
      </c>
      <c r="E59">
        <v>0.46951651135127498</v>
      </c>
      <c r="F59">
        <v>-0.33283975118350501</v>
      </c>
      <c r="G59">
        <v>0.60760922556480601</v>
      </c>
      <c r="H59">
        <v>0.58383893862672698</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72</v>
      </c>
      <c r="C60">
        <v>-0.103672564274731</v>
      </c>
      <c r="D60">
        <v>0.65711256395620499</v>
      </c>
      <c r="E60">
        <v>0.874638140939205</v>
      </c>
      <c r="F60">
        <v>4.8736727524331398E-2</v>
      </c>
      <c r="G60">
        <v>0.60348016540520699</v>
      </c>
      <c r="H60">
        <v>0.93563325521343499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71</v>
      </c>
      <c r="C61">
        <v>7.8622295164537101E-2</v>
      </c>
      <c r="D61">
        <v>0.68956514626478604</v>
      </c>
      <c r="E61">
        <v>0.90922414956841802</v>
      </c>
      <c r="F61">
        <v>5.8077687964755098E-2</v>
      </c>
      <c r="G61">
        <v>0.63445912037496199</v>
      </c>
      <c r="H61">
        <v>0.927064400755644</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84</v>
      </c>
      <c r="C62">
        <v>6.0503070534827397E-2</v>
      </c>
      <c r="D62">
        <v>0.67734014817854105</v>
      </c>
      <c r="E62">
        <v>0.92882402315868295</v>
      </c>
      <c r="F62">
        <v>0.15032411384664601</v>
      </c>
      <c r="G62">
        <v>0.62061076073361499</v>
      </c>
      <c r="H62">
        <v>0.80860997907482801</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-0.45481323804836599</v>
      </c>
      <c r="D63">
        <v>0.72892425500034896</v>
      </c>
      <c r="E63">
        <v>0.53265956701279504</v>
      </c>
      <c r="F63">
        <v>-0.42702966498776901</v>
      </c>
      <c r="G63">
        <v>0.66639297230672601</v>
      </c>
      <c r="H63">
        <v>0.52164771038572899</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-0.25722131928682401</v>
      </c>
      <c r="D64">
        <v>0.66321531747981999</v>
      </c>
      <c r="E64">
        <v>0.69813456434846499</v>
      </c>
      <c r="F64">
        <v>-0.139831678913062</v>
      </c>
      <c r="G64">
        <v>0.60783750359312705</v>
      </c>
      <c r="H64">
        <v>0.81805462856383904</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70</v>
      </c>
      <c r="C65">
        <v>-0.19898568830652699</v>
      </c>
      <c r="D65">
        <v>0.68196754553828098</v>
      </c>
      <c r="E65">
        <v>0.77045349478688396</v>
      </c>
      <c r="F65">
        <v>-3.80403460745216E-2</v>
      </c>
      <c r="G65">
        <v>0.62277750321604997</v>
      </c>
      <c r="H65">
        <v>0.95129409532017695</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80</v>
      </c>
      <c r="C66">
        <v>2.3072132574215899E-2</v>
      </c>
      <c r="D66">
        <v>0.79510268812345297</v>
      </c>
      <c r="E66">
        <v>0.976850392428396</v>
      </c>
      <c r="F66">
        <v>0.20501731925605299</v>
      </c>
      <c r="G66">
        <v>0.74730968336050696</v>
      </c>
      <c r="H66">
        <v>0.78382295618112396</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83</v>
      </c>
      <c r="C67">
        <v>0.53068086758559696</v>
      </c>
      <c r="D67">
        <v>0.916427227424358</v>
      </c>
      <c r="E67">
        <v>0.56253800041316804</v>
      </c>
      <c r="F67">
        <v>0.37395533567911499</v>
      </c>
      <c r="G67">
        <v>0.84934797952896601</v>
      </c>
      <c r="H67">
        <v>0.65973056652541096</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73</v>
      </c>
      <c r="C68">
        <v>-0.56813852064185699</v>
      </c>
      <c r="D68">
        <v>0.83859566839448496</v>
      </c>
      <c r="E68">
        <v>0.49809636728571699</v>
      </c>
      <c r="F68">
        <v>-0.27565754563026101</v>
      </c>
      <c r="G68">
        <v>0.75299701658503504</v>
      </c>
      <c r="H68">
        <v>0.71430498671398701</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-0.61150322737420904</v>
      </c>
      <c r="D69">
        <v>0.78015208031282801</v>
      </c>
      <c r="E69">
        <v>0.43314240897709599</v>
      </c>
      <c r="F69">
        <v>-0.55239446972114503</v>
      </c>
      <c r="G69">
        <v>0.71335364075778696</v>
      </c>
      <c r="H69">
        <v>0.43871631963117103</v>
      </c>
      <c r="I69" t="s">
        <v>170</v>
      </c>
      <c r="J69" t="s">
        <v>170</v>
      </c>
      <c r="K69" t="s">
        <v>170</v>
      </c>
      <c r="L69" t="s">
        <v>170</v>
      </c>
      <c r="M69" t="s">
        <v>170</v>
      </c>
      <c r="N69" t="s">
        <v>170</v>
      </c>
      <c r="P69" t="str">
        <f t="shared" si="4"/>
        <v/>
      </c>
      <c r="Q69" t="str">
        <f t="shared" si="5"/>
        <v/>
      </c>
      <c r="R69" t="str">
        <f t="shared" si="6"/>
        <v/>
      </c>
      <c r="S69" t="str">
        <f t="shared" si="7"/>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sheetPr>
    <tabColor rgb="FFFF0000"/>
  </sheetPr>
  <dimension ref="A1:S68"/>
  <sheetViews>
    <sheetView tabSelected="1" zoomScaleNormal="100" workbookViewId="0">
      <selection activeCell="D10" sqref="D10"/>
    </sheetView>
  </sheetViews>
  <sheetFormatPr defaultRowHeight="15" x14ac:dyDescent="0.25"/>
  <cols>
    <col min="1" max="1" width="14.140625" style="11" bestFit="1" customWidth="1"/>
    <col min="2" max="2" width="43" style="79" customWidth="1"/>
    <col min="3" max="3" width="12" style="11" bestFit="1" customWidth="1"/>
    <col min="4" max="4" width="6.7109375" style="11" customWidth="1"/>
    <col min="5" max="5" width="12" style="11" bestFit="1" customWidth="1"/>
    <col min="6" max="12" width="6.7109375" style="11" customWidth="1"/>
    <col min="13" max="13" width="22.140625" style="11" bestFit="1" customWidth="1"/>
    <col min="14" max="14" width="9.140625" style="11"/>
    <col min="15" max="15" width="12.5703125" style="11" bestFit="1" customWidth="1"/>
    <col min="16" max="18" width="12.7109375" style="11" bestFit="1" customWidth="1"/>
    <col min="19" max="19" width="6.7109375" style="11" bestFit="1" customWidth="1"/>
    <col min="20" max="16384" width="9.140625" style="11"/>
  </cols>
  <sheetData>
    <row r="1" spans="1:19" ht="18.75" x14ac:dyDescent="0.3">
      <c r="A1" s="103" t="s">
        <v>278</v>
      </c>
      <c r="B1" s="103"/>
      <c r="C1" s="103"/>
      <c r="D1" s="103"/>
      <c r="E1" s="103"/>
      <c r="F1" s="103"/>
      <c r="G1" s="103"/>
      <c r="H1" s="103"/>
      <c r="I1" s="103"/>
      <c r="J1" s="103"/>
      <c r="K1" s="103"/>
      <c r="L1" s="103"/>
    </row>
    <row r="2" spans="1:19" ht="18.75" x14ac:dyDescent="0.3">
      <c r="A2" s="104" t="s">
        <v>279</v>
      </c>
      <c r="B2" s="104"/>
      <c r="C2" s="104"/>
      <c r="D2" s="104"/>
      <c r="E2" s="104"/>
      <c r="F2" s="104"/>
      <c r="G2" s="104"/>
      <c r="H2" s="104"/>
      <c r="I2" s="104"/>
      <c r="J2" s="104"/>
      <c r="K2" s="104"/>
      <c r="L2" s="104"/>
    </row>
    <row r="3" spans="1:19" x14ac:dyDescent="0.25">
      <c r="C3" s="105" t="s">
        <v>277</v>
      </c>
      <c r="D3" s="106"/>
      <c r="E3" s="105" t="s">
        <v>123</v>
      </c>
      <c r="F3" s="106"/>
      <c r="G3" s="105" t="s">
        <v>276</v>
      </c>
      <c r="H3" s="106"/>
      <c r="I3" s="105" t="s">
        <v>0</v>
      </c>
      <c r="J3" s="106"/>
      <c r="K3" s="105" t="s">
        <v>2</v>
      </c>
      <c r="L3" s="106"/>
    </row>
    <row r="4" spans="1:19" x14ac:dyDescent="0.25">
      <c r="A4" s="71" t="s">
        <v>17</v>
      </c>
      <c r="B4" s="80" t="s">
        <v>275</v>
      </c>
      <c r="C4" s="72" t="s">
        <v>274</v>
      </c>
      <c r="D4" s="73" t="s">
        <v>273</v>
      </c>
      <c r="E4" s="72" t="s">
        <v>274</v>
      </c>
      <c r="F4" s="73" t="s">
        <v>273</v>
      </c>
      <c r="G4" s="72" t="s">
        <v>274</v>
      </c>
      <c r="H4" s="73" t="s">
        <v>273</v>
      </c>
      <c r="I4" s="72" t="s">
        <v>274</v>
      </c>
      <c r="J4" s="73" t="s">
        <v>273</v>
      </c>
      <c r="K4" s="72" t="s">
        <v>274</v>
      </c>
      <c r="L4" s="73" t="s">
        <v>273</v>
      </c>
      <c r="M4" s="11" t="s">
        <v>19</v>
      </c>
    </row>
    <row r="5" spans="1:19" x14ac:dyDescent="0.25">
      <c r="A5" s="74" t="s">
        <v>272</v>
      </c>
      <c r="B5" s="81" t="s">
        <v>271</v>
      </c>
      <c r="C5" s="75" t="str">
        <f>FIXED(VLOOKUP($M5,'Full Sample by BMI Level'!$A:$AH,3,0),3)</f>
        <v>14.093</v>
      </c>
      <c r="D5" s="76" t="str">
        <f>FIXED(VLOOKUP($M5,'Full Sample by BMI Level'!$A:$AH,4,0),3)</f>
        <v>20.730</v>
      </c>
      <c r="E5" s="75" t="str">
        <f>FIXED(VLOOKUP($M5,'Full Sample by BMI Level'!$A:$AH,31,0),3)</f>
        <v>13.135</v>
      </c>
      <c r="F5" s="76" t="str">
        <f>FIXED(VLOOKUP($M5,'Full Sample by BMI Level'!$A:$AH,32,0),3)</f>
        <v>18.018</v>
      </c>
      <c r="G5" s="75" t="str">
        <f>FIXED(VLOOKUP($M5,'Full Sample by BMI Level'!$A:$AH,10,0),3)</f>
        <v>12.700</v>
      </c>
      <c r="H5" s="76" t="str">
        <f>FIXED(VLOOKUP($M5,'Full Sample by BMI Level'!$A:$AH,11,0),3)</f>
        <v>19.419</v>
      </c>
      <c r="I5" s="75" t="str">
        <f>FIXED(VLOOKUP($M5,'Full Sample by BMI Level'!$A:$AH,17,0),3)</f>
        <v>14.610</v>
      </c>
      <c r="J5" s="76" t="str">
        <f>FIXED(VLOOKUP($M5,'Full Sample by BMI Level'!$A:$AH,18,0),3)</f>
        <v>20.610</v>
      </c>
      <c r="K5" s="75" t="str">
        <f>FIXED(VLOOKUP($M5,'Full Sample by BMI Level'!$A:$AH,24,0),3)</f>
        <v>16.448</v>
      </c>
      <c r="L5" s="76" t="str">
        <f>FIXED(VLOOKUP($M5,'Full Sample by BMI Level'!$A:$AH,25,0),3)</f>
        <v>23.398</v>
      </c>
      <c r="M5" s="11" t="s">
        <v>198</v>
      </c>
    </row>
    <row r="6" spans="1:19" x14ac:dyDescent="0.25">
      <c r="A6" s="74" t="s">
        <v>197</v>
      </c>
      <c r="B6" s="81" t="s">
        <v>270</v>
      </c>
      <c r="C6" s="75" t="str">
        <f>FIXED(VLOOKUP($M6,'Full Sample by BMI Level'!$A:$AH,3,0),3)</f>
        <v>26.442</v>
      </c>
      <c r="D6" s="76" t="str">
        <f>FIXED(VLOOKUP($M6,'Full Sample by BMI Level'!$A:$AH,4,0),3)</f>
        <v>6.610</v>
      </c>
      <c r="E6" s="75" t="str">
        <f>FIXED(VLOOKUP($M6,'Full Sample by BMI Level'!$A:$AH,31,0),3)</f>
        <v>17.380</v>
      </c>
      <c r="F6" s="76" t="str">
        <f>FIXED(VLOOKUP($M6,'Full Sample by BMI Level'!$A:$AH,32,0),3)</f>
        <v>1.254</v>
      </c>
      <c r="G6" s="75" t="str">
        <f>FIXED(VLOOKUP($M6,'Full Sample by BMI Level'!$A:$AH,10,0),3)</f>
        <v>21.939</v>
      </c>
      <c r="H6" s="76" t="str">
        <f>FIXED(VLOOKUP($M6,'Full Sample by BMI Level'!$A:$AH,11,0),3)</f>
        <v>1.724</v>
      </c>
      <c r="I6" s="75" t="str">
        <f>FIXED(VLOOKUP($M6,'Full Sample by BMI Level'!$A:$AH,17,0),3)</f>
        <v>27.227</v>
      </c>
      <c r="J6" s="76" t="str">
        <f>FIXED(VLOOKUP($M6,'Full Sample by BMI Level'!$A:$AH,18,0),3)</f>
        <v>1.465</v>
      </c>
      <c r="K6" s="75" t="str">
        <f>FIXED(VLOOKUP($M6,'Full Sample by BMI Level'!$A:$AH,24,0),3)</f>
        <v>36.001</v>
      </c>
      <c r="L6" s="76" t="str">
        <f>FIXED(VLOOKUP($M6,'Full Sample by BMI Level'!$A:$AH,25,0),3)</f>
        <v>5.703</v>
      </c>
      <c r="M6" s="11" t="s">
        <v>197</v>
      </c>
      <c r="P6" s="11" t="s">
        <v>123</v>
      </c>
      <c r="Q6" s="11" t="s">
        <v>276</v>
      </c>
      <c r="R6" s="11" t="s">
        <v>0</v>
      </c>
      <c r="S6" s="11" t="s">
        <v>2</v>
      </c>
    </row>
    <row r="7" spans="1:19" x14ac:dyDescent="0.25">
      <c r="A7" s="74" t="s">
        <v>269</v>
      </c>
      <c r="B7" s="82" t="s">
        <v>268</v>
      </c>
      <c r="C7" s="75" t="str">
        <f>FIXED(VLOOKUP($M7,'Full Sample by BMI Level'!$A:$AH,3,0),3)</f>
        <v>0.037</v>
      </c>
      <c r="D7" s="76" t="str">
        <f>FIXED(VLOOKUP($M7,'Full Sample by BMI Level'!$A:$AH,4,0),3)</f>
        <v>0.190</v>
      </c>
      <c r="E7" s="75"/>
      <c r="F7" s="76"/>
      <c r="G7" s="75"/>
      <c r="H7" s="76"/>
      <c r="I7" s="75"/>
      <c r="J7" s="76"/>
      <c r="K7" s="75"/>
      <c r="L7" s="76"/>
      <c r="M7" s="11" t="s">
        <v>120</v>
      </c>
      <c r="O7" s="11" t="s">
        <v>123</v>
      </c>
    </row>
    <row r="8" spans="1:19" x14ac:dyDescent="0.25">
      <c r="A8" s="74" t="s">
        <v>267</v>
      </c>
      <c r="B8" s="81" t="s">
        <v>266</v>
      </c>
      <c r="C8" s="75" t="str">
        <f>FIXED(VLOOKUP($M8,'Full Sample by BMI Level'!$A:$AH,3,0),3)</f>
        <v>0.467</v>
      </c>
      <c r="D8" s="76" t="str">
        <f>FIXED(VLOOKUP($M8,'Full Sample by BMI Level'!$A:$AH,4,0),3)</f>
        <v>0.499</v>
      </c>
      <c r="E8" s="75"/>
      <c r="F8" s="76"/>
      <c r="G8" s="75"/>
      <c r="H8" s="76"/>
      <c r="I8" s="75"/>
      <c r="J8" s="76"/>
      <c r="K8" s="75"/>
      <c r="L8" s="76"/>
      <c r="M8" s="11" t="s">
        <v>195</v>
      </c>
      <c r="O8" s="11" t="s">
        <v>276</v>
      </c>
      <c r="P8" s="11">
        <f>((E5-G5)/(SQRT(((F5^2)/E51)+((H5^2)/G51))))</f>
        <v>0.62480592371096388</v>
      </c>
    </row>
    <row r="9" spans="1:19" x14ac:dyDescent="0.25">
      <c r="A9" s="74" t="s">
        <v>265</v>
      </c>
      <c r="B9" s="81" t="s">
        <v>264</v>
      </c>
      <c r="C9" s="75" t="str">
        <f>FIXED(VLOOKUP($M9,'Full Sample by BMI Level'!$A:$AH,3,0),3)</f>
        <v>0.262</v>
      </c>
      <c r="D9" s="76" t="str">
        <f>FIXED(VLOOKUP($M9,'Full Sample by BMI Level'!$A:$AH,4,0),3)</f>
        <v>0.440</v>
      </c>
      <c r="E9" s="75"/>
      <c r="F9" s="76"/>
      <c r="G9" s="75"/>
      <c r="H9" s="76"/>
      <c r="I9" s="75"/>
      <c r="J9" s="76"/>
      <c r="K9" s="75"/>
      <c r="L9" s="76"/>
      <c r="M9" s="11" t="s">
        <v>10</v>
      </c>
      <c r="O9" s="11" t="s">
        <v>0</v>
      </c>
      <c r="P9" s="11">
        <f>(E5-I5)/(SQRT(((F5^2)/E51)+((J5^2)/I51)))</f>
        <v>-2.0330643753948756</v>
      </c>
      <c r="Q9" s="11">
        <f>((G5-I5)/(SQRT(((H5^2)/G51)+((J5^2)/I51))))</f>
        <v>-5.4227592675819363</v>
      </c>
    </row>
    <row r="10" spans="1:19" x14ac:dyDescent="0.25">
      <c r="A10" s="74" t="s">
        <v>263</v>
      </c>
      <c r="B10" s="81" t="s">
        <v>262</v>
      </c>
      <c r="C10" s="75" t="str">
        <f>FIXED(VLOOKUP($M10,'Full Sample by BMI Level'!$A:$AH,3,0),3)</f>
        <v>0.234</v>
      </c>
      <c r="D10" s="76" t="str">
        <f>FIXED(VLOOKUP($M10,'Full Sample by BMI Level'!$A:$AH,4,0),3)</f>
        <v>0.423</v>
      </c>
      <c r="E10" s="75"/>
      <c r="F10" s="76"/>
      <c r="G10" s="75"/>
      <c r="H10" s="76"/>
      <c r="I10" s="75"/>
      <c r="J10" s="76"/>
      <c r="K10" s="75"/>
      <c r="L10" s="76"/>
      <c r="M10" s="11" t="s">
        <v>12</v>
      </c>
      <c r="O10" s="11" t="s">
        <v>2</v>
      </c>
      <c r="P10" s="11">
        <f>(E5-K5)/(SQRT(((F5^2)/E51)+((L5^2)/K51)))</f>
        <v>-4.4156126270651255</v>
      </c>
      <c r="Q10" s="11">
        <f>(G5-K5)/(SQRT(((H5^2)/G51)+((L5^2)/K51)))</f>
        <v>-9.3513687641708234</v>
      </c>
      <c r="R10" s="11">
        <f>((I5-K5)/(SQRT(((J5^2)/I51)+((L5^2)/K51))))</f>
        <v>-4.0866662467547883</v>
      </c>
    </row>
    <row r="11" spans="1:19" x14ac:dyDescent="0.25">
      <c r="A11" s="74" t="s">
        <v>31</v>
      </c>
      <c r="B11" s="81" t="s">
        <v>261</v>
      </c>
      <c r="C11" s="75" t="str">
        <f>FIXED(VLOOKUP($M11,'Full Sample by BMI Level'!$A:$AH,3,0),3)</f>
        <v>24.218</v>
      </c>
      <c r="D11" s="76" t="str">
        <f>FIXED(VLOOKUP($M11,'Full Sample by BMI Level'!$A:$AH,4,0),3)</f>
        <v>4.823</v>
      </c>
      <c r="E11" s="75" t="str">
        <f>FIXED(VLOOKUP($M11,'Full Sample by BMI Level'!$A:$AH,31,0),3)</f>
        <v>22.100</v>
      </c>
      <c r="F11" s="76" t="str">
        <f>FIXED(VLOOKUP($M11,'Full Sample by BMI Level'!$A:$AH,32,0),3)</f>
        <v>4.377</v>
      </c>
      <c r="G11" s="75" t="str">
        <f>FIXED(VLOOKUP($M11,'Full Sample by BMI Level'!$A:$AH,10,0),3)</f>
        <v>23.166</v>
      </c>
      <c r="H11" s="76" t="str">
        <f>FIXED(VLOOKUP($M11,'Full Sample by BMI Level'!$A:$AH,11,0),3)</f>
        <v>4.489</v>
      </c>
      <c r="I11" s="75" t="str">
        <f>FIXED(VLOOKUP($M11,'Full Sample by BMI Level'!$A:$AH,17,0),3)</f>
        <v>24.991</v>
      </c>
      <c r="J11" s="76" t="str">
        <f>FIXED(VLOOKUP($M11,'Full Sample by BMI Level'!$A:$AH,18,0),3)</f>
        <v>4.871</v>
      </c>
      <c r="K11" s="75" t="str">
        <f>FIXED(VLOOKUP($M11,'Full Sample by BMI Level'!$A:$AH,24,0),3)</f>
        <v>25.793</v>
      </c>
      <c r="L11" s="76" t="str">
        <f>FIXED(VLOOKUP($M11,'Full Sample by BMI Level'!$A:$AH,25,0),3)</f>
        <v>4.852</v>
      </c>
      <c r="M11" s="11" t="s">
        <v>31</v>
      </c>
    </row>
    <row r="12" spans="1:19" x14ac:dyDescent="0.25">
      <c r="A12" s="74" t="s">
        <v>173</v>
      </c>
      <c r="B12" s="82" t="s">
        <v>260</v>
      </c>
      <c r="C12" s="75" t="str">
        <f>FIXED(VLOOKUP($M12,'Full Sample by BMI Level'!$A:$AH,3,0),3)</f>
        <v>0.637</v>
      </c>
      <c r="D12" s="76" t="str">
        <f>FIXED(VLOOKUP($M12,'Full Sample by BMI Level'!$A:$AH,4,0),3)</f>
        <v>0.481</v>
      </c>
      <c r="E12" s="75" t="str">
        <f>FIXED(VLOOKUP($M12,'Full Sample by BMI Level'!$A:$AH,31,0),3)</f>
        <v>0.430</v>
      </c>
      <c r="F12" s="76" t="str">
        <f>FIXED(VLOOKUP($M12,'Full Sample by BMI Level'!$A:$AH,32,0),3)</f>
        <v>0.495</v>
      </c>
      <c r="G12" s="75" t="str">
        <f>FIXED(VLOOKUP($M12,'Full Sample by BMI Level'!$A:$AH,10,0),3)</f>
        <v>0.549</v>
      </c>
      <c r="H12" s="76" t="str">
        <f>FIXED(VLOOKUP($M12,'Full Sample by BMI Level'!$A:$AH,11,0),3)</f>
        <v>0.498</v>
      </c>
      <c r="I12" s="75" t="str">
        <f>FIXED(VLOOKUP($M12,'Full Sample by BMI Level'!$A:$AH,17,0),3)</f>
        <v>0.710</v>
      </c>
      <c r="J12" s="76" t="str">
        <f>FIXED(VLOOKUP($M12,'Full Sample by BMI Level'!$A:$AH,18,0),3)</f>
        <v>0.454</v>
      </c>
      <c r="K12" s="75" t="str">
        <f>FIXED(VLOOKUP($M12,'Full Sample by BMI Level'!$A:$AH,24,0),3)</f>
        <v>0.766</v>
      </c>
      <c r="L12" s="76" t="str">
        <f>FIXED(VLOOKUP($M12,'Full Sample by BMI Level'!$A:$AH,25,0),3)</f>
        <v>0.424</v>
      </c>
      <c r="M12" s="11" t="s">
        <v>173</v>
      </c>
    </row>
    <row r="13" spans="1:19" x14ac:dyDescent="0.25">
      <c r="A13" s="74" t="s">
        <v>89</v>
      </c>
      <c r="B13" s="81" t="s">
        <v>259</v>
      </c>
      <c r="C13" s="75" t="str">
        <f>FIXED(VLOOKUP($M13,'Full Sample by BMI Level'!$A:$AH,3,0),3)</f>
        <v>0.496</v>
      </c>
      <c r="D13" s="76" t="str">
        <f>FIXED(VLOOKUP($M13,'Full Sample by BMI Level'!$A:$AH,4,0),3)</f>
        <v>0.500</v>
      </c>
      <c r="E13" s="75" t="str">
        <f>FIXED(VLOOKUP($M13,'Full Sample by BMI Level'!$A:$AH,31,0),3)</f>
        <v>0.639</v>
      </c>
      <c r="F13" s="76" t="str">
        <f>FIXED(VLOOKUP($M13,'Full Sample by BMI Level'!$A:$AH,32,0),3)</f>
        <v>0.481</v>
      </c>
      <c r="G13" s="75" t="str">
        <f>FIXED(VLOOKUP($M13,'Full Sample by BMI Level'!$A:$AH,10,0),3)</f>
        <v>0.475</v>
      </c>
      <c r="H13" s="76" t="str">
        <f>FIXED(VLOOKUP($M13,'Full Sample by BMI Level'!$A:$AH,11,0),3)</f>
        <v>0.499</v>
      </c>
      <c r="I13" s="75" t="str">
        <f>FIXED(VLOOKUP($M13,'Full Sample by BMI Level'!$A:$AH,17,0),3)</f>
        <v>0.438</v>
      </c>
      <c r="J13" s="76" t="str">
        <f>FIXED(VLOOKUP($M13,'Full Sample by BMI Level'!$A:$AH,18,0),3)</f>
        <v>0.496</v>
      </c>
      <c r="K13" s="75" t="str">
        <f>FIXED(VLOOKUP($M13,'Full Sample by BMI Level'!$A:$AH,24,0),3)</f>
        <v>0.580</v>
      </c>
      <c r="L13" s="76" t="str">
        <f>FIXED(VLOOKUP($M13,'Full Sample by BMI Level'!$A:$AH,25,0),3)</f>
        <v>0.494</v>
      </c>
      <c r="M13" s="11" t="s">
        <v>124</v>
      </c>
    </row>
    <row r="14" spans="1:19" x14ac:dyDescent="0.25">
      <c r="A14" s="74" t="s">
        <v>258</v>
      </c>
      <c r="B14" s="81" t="s">
        <v>257</v>
      </c>
      <c r="C14" s="75" t="str">
        <f>FIXED(VLOOKUP($M14,'Full Sample by BMI Level'!$A:$AH,3,0),3)</f>
        <v>0.504</v>
      </c>
      <c r="D14" s="76" t="str">
        <f>FIXED(VLOOKUP($M14,'Full Sample by BMI Level'!$A:$AH,4,0),3)</f>
        <v>0.500</v>
      </c>
      <c r="E14" s="75" t="str">
        <f>FIXED(VLOOKUP($M14,'Full Sample by BMI Level'!$A:$AH,31,0),3)</f>
        <v>0.361</v>
      </c>
      <c r="F14" s="76" t="str">
        <f>FIXED(VLOOKUP($M14,'Full Sample by BMI Level'!$A:$AH,32,0),3)</f>
        <v>0.481</v>
      </c>
      <c r="G14" s="75" t="str">
        <f>FIXED(VLOOKUP($M14,'Full Sample by BMI Level'!$A:$AH,10,0),3)</f>
        <v>0.525</v>
      </c>
      <c r="H14" s="76" t="str">
        <f>FIXED(VLOOKUP($M14,'Full Sample by BMI Level'!$A:$AH,11,0),3)</f>
        <v>0.499</v>
      </c>
      <c r="I14" s="75" t="str">
        <f>FIXED(VLOOKUP($M14,'Full Sample by BMI Level'!$A:$AH,17,0),3)</f>
        <v>0.562</v>
      </c>
      <c r="J14" s="76" t="str">
        <f>FIXED(VLOOKUP($M14,'Full Sample by BMI Level'!$A:$AH,18,0),3)</f>
        <v>0.496</v>
      </c>
      <c r="K14" s="75" t="str">
        <f>FIXED(VLOOKUP($M14,'Full Sample by BMI Level'!$A:$AH,24,0),3)</f>
        <v>0.420</v>
      </c>
      <c r="L14" s="76" t="str">
        <f>FIXED(VLOOKUP($M14,'Full Sample by BMI Level'!$A:$AH,25,0),3)</f>
        <v>0.494</v>
      </c>
      <c r="M14" s="11" t="s">
        <v>196</v>
      </c>
    </row>
    <row r="15" spans="1:19" x14ac:dyDescent="0.25">
      <c r="A15" s="74" t="s">
        <v>256</v>
      </c>
      <c r="B15" s="81" t="s">
        <v>255</v>
      </c>
      <c r="C15" s="75" t="str">
        <f>FIXED(VLOOKUP($M15,'Full Sample by BMI Level'!$A:$AH,3,0),3)</f>
        <v>0.455</v>
      </c>
      <c r="D15" s="76" t="str">
        <f>FIXED(VLOOKUP($M15,'Full Sample by BMI Level'!$A:$AH,4,0),3)</f>
        <v>0.498</v>
      </c>
      <c r="E15" s="75" t="str">
        <f>FIXED(VLOOKUP($M15,'Full Sample by BMI Level'!$A:$AH,31,0),3)</f>
        <v>0.541</v>
      </c>
      <c r="F15" s="76" t="str">
        <f>FIXED(VLOOKUP($M15,'Full Sample by BMI Level'!$A:$AH,32,0),3)</f>
        <v>0.499</v>
      </c>
      <c r="G15" s="75" t="str">
        <f>FIXED(VLOOKUP($M15,'Full Sample by BMI Level'!$A:$AH,10,0),3)</f>
        <v>0.501</v>
      </c>
      <c r="H15" s="76" t="str">
        <f>FIXED(VLOOKUP($M15,'Full Sample by BMI Level'!$A:$AH,11,0),3)</f>
        <v>0.500</v>
      </c>
      <c r="I15" s="75" t="str">
        <f>FIXED(VLOOKUP($M15,'Full Sample by BMI Level'!$A:$AH,17,0),3)</f>
        <v>0.433</v>
      </c>
      <c r="J15" s="76" t="str">
        <f>FIXED(VLOOKUP($M15,'Full Sample by BMI Level'!$A:$AH,18,0),3)</f>
        <v>0.496</v>
      </c>
      <c r="K15" s="75" t="str">
        <f>FIXED(VLOOKUP($M15,'Full Sample by BMI Level'!$A:$AH,24,0),3)</f>
        <v>0.374</v>
      </c>
      <c r="L15" s="76" t="str">
        <f>FIXED(VLOOKUP($M15,'Full Sample by BMI Level'!$A:$AH,25,0),3)</f>
        <v>0.484</v>
      </c>
      <c r="M15" s="11" t="s">
        <v>194</v>
      </c>
    </row>
    <row r="16" spans="1:19" x14ac:dyDescent="0.25">
      <c r="A16" s="74" t="s">
        <v>90</v>
      </c>
      <c r="B16" s="81" t="s">
        <v>254</v>
      </c>
      <c r="C16" s="75" t="str">
        <f>FIXED(VLOOKUP($M16,'Full Sample by BMI Level'!$A:$AH,3,0),3)</f>
        <v>0.357</v>
      </c>
      <c r="D16" s="76" t="str">
        <f>FIXED(VLOOKUP($M16,'Full Sample by BMI Level'!$A:$AH,4,0),3)</f>
        <v>0.479</v>
      </c>
      <c r="E16" s="75" t="str">
        <f>FIXED(VLOOKUP($M16,'Full Sample by BMI Level'!$A:$AH,31,0),3)</f>
        <v>0.316</v>
      </c>
      <c r="F16" s="76" t="str">
        <f>FIXED(VLOOKUP($M16,'Full Sample by BMI Level'!$A:$AH,32,0),3)</f>
        <v>0.465</v>
      </c>
      <c r="G16" s="75" t="str">
        <f>FIXED(VLOOKUP($M16,'Full Sample by BMI Level'!$A:$AH,10,0),3)</f>
        <v>0.331</v>
      </c>
      <c r="H16" s="76" t="str">
        <f>FIXED(VLOOKUP($M16,'Full Sample by BMI Level'!$A:$AH,11,0),3)</f>
        <v>0.471</v>
      </c>
      <c r="I16" s="75" t="str">
        <f>FIXED(VLOOKUP($M16,'Full Sample by BMI Level'!$A:$AH,17,0),3)</f>
        <v>0.363</v>
      </c>
      <c r="J16" s="76" t="str">
        <f>FIXED(VLOOKUP($M16,'Full Sample by BMI Level'!$A:$AH,18,0),3)</f>
        <v>0.481</v>
      </c>
      <c r="K16" s="75" t="str">
        <f>FIXED(VLOOKUP($M16,'Full Sample by BMI Level'!$A:$AH,24,0),3)</f>
        <v>0.409</v>
      </c>
      <c r="L16" s="76" t="str">
        <f>FIXED(VLOOKUP($M16,'Full Sample by BMI Level'!$A:$AH,25,0),3)</f>
        <v>0.492</v>
      </c>
      <c r="M16" s="11" t="s">
        <v>23</v>
      </c>
    </row>
    <row r="17" spans="1:13" x14ac:dyDescent="0.25">
      <c r="A17" s="74" t="s">
        <v>91</v>
      </c>
      <c r="B17" s="81" t="s">
        <v>253</v>
      </c>
      <c r="C17" s="75" t="str">
        <f>FIXED(VLOOKUP($M17,'Full Sample by BMI Level'!$A:$AH,3,0),3)</f>
        <v>0.188</v>
      </c>
      <c r="D17" s="76" t="str">
        <f>FIXED(VLOOKUP($M17,'Full Sample by BMI Level'!$A:$AH,4,0),3)</f>
        <v>0.390</v>
      </c>
      <c r="E17" s="75" t="str">
        <f>FIXED(VLOOKUP($M17,'Full Sample by BMI Level'!$A:$AH,31,0),3)</f>
        <v>0.143</v>
      </c>
      <c r="F17" s="76" t="str">
        <f>FIXED(VLOOKUP($M17,'Full Sample by BMI Level'!$A:$AH,32,0),3)</f>
        <v>0.351</v>
      </c>
      <c r="G17" s="75" t="str">
        <f>FIXED(VLOOKUP($M17,'Full Sample by BMI Level'!$A:$AH,10,0),3)</f>
        <v>0.167</v>
      </c>
      <c r="H17" s="76" t="str">
        <f>FIXED(VLOOKUP($M17,'Full Sample by BMI Level'!$A:$AH,11,0),3)</f>
        <v>0.373</v>
      </c>
      <c r="I17" s="75" t="str">
        <f>FIXED(VLOOKUP($M17,'Full Sample by BMI Level'!$A:$AH,17,0),3)</f>
        <v>0.204</v>
      </c>
      <c r="J17" s="76" t="str">
        <f>FIXED(VLOOKUP($M17,'Full Sample by BMI Level'!$A:$AH,18,0),3)</f>
        <v>0.403</v>
      </c>
      <c r="K17" s="75" t="str">
        <f>FIXED(VLOOKUP($M17,'Full Sample by BMI Level'!$A:$AH,24,0),3)</f>
        <v>0.217</v>
      </c>
      <c r="L17" s="76" t="str">
        <f>FIXED(VLOOKUP($M17,'Full Sample by BMI Level'!$A:$AH,25,0),3)</f>
        <v>0.412</v>
      </c>
      <c r="M17" s="11" t="s">
        <v>24</v>
      </c>
    </row>
    <row r="18" spans="1:13" x14ac:dyDescent="0.25">
      <c r="A18" s="74" t="s">
        <v>252</v>
      </c>
      <c r="B18" s="81" t="s">
        <v>251</v>
      </c>
      <c r="C18" s="75" t="str">
        <f>FIXED(VLOOKUP($M18,'Full Sample by BMI Level'!$A:$AH,3,0),3)</f>
        <v>0.805</v>
      </c>
      <c r="D18" s="76" t="str">
        <f>FIXED(VLOOKUP($M18,'Full Sample by BMI Level'!$A:$AH,4,0),3)</f>
        <v>0.397</v>
      </c>
      <c r="E18" s="75" t="str">
        <f>FIXED(VLOOKUP($M18,'Full Sample by BMI Level'!$A:$AH,31,0),3)</f>
        <v>0.861</v>
      </c>
      <c r="F18" s="76" t="str">
        <f>FIXED(VLOOKUP($M18,'Full Sample by BMI Level'!$A:$AH,32,0),3)</f>
        <v>0.347</v>
      </c>
      <c r="G18" s="75" t="str">
        <f>FIXED(VLOOKUP($M18,'Full Sample by BMI Level'!$A:$AH,10,0),3)</f>
        <v>0.854</v>
      </c>
      <c r="H18" s="76" t="str">
        <f>FIXED(VLOOKUP($M18,'Full Sample by BMI Level'!$A:$AH,11,0),3)</f>
        <v>0.353</v>
      </c>
      <c r="I18" s="75" t="str">
        <f>FIXED(VLOOKUP($M18,'Full Sample by BMI Level'!$A:$AH,17,0),3)</f>
        <v>0.767</v>
      </c>
      <c r="J18" s="76" t="str">
        <f>FIXED(VLOOKUP($M18,'Full Sample by BMI Level'!$A:$AH,18,0),3)</f>
        <v>0.423</v>
      </c>
      <c r="K18" s="75" t="str">
        <f>FIXED(VLOOKUP($M18,'Full Sample by BMI Level'!$A:$AH,24,0),3)</f>
        <v>0.738</v>
      </c>
      <c r="L18" s="76" t="str">
        <f>FIXED(VLOOKUP($M18,'Full Sample by BMI Level'!$A:$AH,25,0),3)</f>
        <v>0.440</v>
      </c>
      <c r="M18" s="11" t="s">
        <v>192</v>
      </c>
    </row>
    <row r="19" spans="1:13" x14ac:dyDescent="0.25">
      <c r="A19" s="74" t="s">
        <v>92</v>
      </c>
      <c r="B19" s="81" t="s">
        <v>250</v>
      </c>
      <c r="C19" s="75" t="str">
        <f>FIXED(VLOOKUP($M19,'Full Sample by BMI Level'!$A:$AH,3,0),3)</f>
        <v>0.148</v>
      </c>
      <c r="D19" s="76" t="str">
        <f>FIXED(VLOOKUP($M19,'Full Sample by BMI Level'!$A:$AH,4,0),3)</f>
        <v>0.355</v>
      </c>
      <c r="E19" s="75" t="str">
        <f>FIXED(VLOOKUP($M19,'Full Sample by BMI Level'!$A:$AH,31,0),3)</f>
        <v>0.079</v>
      </c>
      <c r="F19" s="76" t="str">
        <f>FIXED(VLOOKUP($M19,'Full Sample by BMI Level'!$A:$AH,32,0),3)</f>
        <v>0.270</v>
      </c>
      <c r="G19" s="75" t="str">
        <f>FIXED(VLOOKUP($M19,'Full Sample by BMI Level'!$A:$AH,10,0),3)</f>
        <v>0.109</v>
      </c>
      <c r="H19" s="76" t="str">
        <f>FIXED(VLOOKUP($M19,'Full Sample by BMI Level'!$A:$AH,11,0),3)</f>
        <v>0.312</v>
      </c>
      <c r="I19" s="75" t="str">
        <f>FIXED(VLOOKUP($M19,'Full Sample by BMI Level'!$A:$AH,17,0),3)</f>
        <v>0.173</v>
      </c>
      <c r="J19" s="76" t="str">
        <f>FIXED(VLOOKUP($M19,'Full Sample by BMI Level'!$A:$AH,18,0),3)</f>
        <v>0.379</v>
      </c>
      <c r="K19" s="75" t="str">
        <f>FIXED(VLOOKUP($M19,'Full Sample by BMI Level'!$A:$AH,24,0),3)</f>
        <v>0.206</v>
      </c>
      <c r="L19" s="76" t="str">
        <f>FIXED(VLOOKUP($M19,'Full Sample by BMI Level'!$A:$AH,25,0),3)</f>
        <v>0.405</v>
      </c>
      <c r="M19" s="11" t="s">
        <v>25</v>
      </c>
    </row>
    <row r="20" spans="1:13" x14ac:dyDescent="0.25">
      <c r="A20" s="74" t="s">
        <v>93</v>
      </c>
      <c r="B20" s="81" t="s">
        <v>249</v>
      </c>
      <c r="C20" s="75" t="str">
        <f>FIXED(VLOOKUP($M20,'Full Sample by BMI Level'!$A:$AH,3,0),3)</f>
        <v>0.048</v>
      </c>
      <c r="D20" s="76" t="str">
        <f>FIXED(VLOOKUP($M20,'Full Sample by BMI Level'!$A:$AH,4,0),3)</f>
        <v>0.214</v>
      </c>
      <c r="E20" s="75" t="str">
        <f>FIXED(VLOOKUP($M20,'Full Sample by BMI Level'!$A:$AH,31,0),3)</f>
        <v>0.060</v>
      </c>
      <c r="F20" s="76" t="str">
        <f>FIXED(VLOOKUP($M20,'Full Sample by BMI Level'!$A:$AH,32,0),3)</f>
        <v>0.238</v>
      </c>
      <c r="G20" s="75" t="str">
        <f>FIXED(VLOOKUP($M20,'Full Sample by BMI Level'!$A:$AH,10,0),3)</f>
        <v>0.036</v>
      </c>
      <c r="H20" s="76" t="str">
        <f>FIXED(VLOOKUP($M20,'Full Sample by BMI Level'!$A:$AH,11,0),3)</f>
        <v>0.188</v>
      </c>
      <c r="I20" s="75" t="str">
        <f>FIXED(VLOOKUP($M20,'Full Sample by BMI Level'!$A:$AH,17,0),3)</f>
        <v>0.060</v>
      </c>
      <c r="J20" s="76" t="str">
        <f>FIXED(VLOOKUP($M20,'Full Sample by BMI Level'!$A:$AH,18,0),3)</f>
        <v>0.237</v>
      </c>
      <c r="K20" s="75" t="str">
        <f>FIXED(VLOOKUP($M20,'Full Sample by BMI Level'!$A:$AH,24,0),3)</f>
        <v>0.055</v>
      </c>
      <c r="L20" s="76" t="str">
        <f>FIXED(VLOOKUP($M20,'Full Sample by BMI Level'!$A:$AH,25,0),3)</f>
        <v>0.229</v>
      </c>
      <c r="M20" s="11" t="s">
        <v>26</v>
      </c>
    </row>
    <row r="21" spans="1:13" x14ac:dyDescent="0.25">
      <c r="A21" s="74" t="s">
        <v>32</v>
      </c>
      <c r="B21" s="81" t="s">
        <v>248</v>
      </c>
      <c r="C21" s="75" t="str">
        <f>FIXED(VLOOKUP($M21,'Full Sample by BMI Level'!$A:$AH,3,0),3)</f>
        <v>0.440</v>
      </c>
      <c r="D21" s="76" t="str">
        <f>FIXED(VLOOKUP($M21,'Full Sample by BMI Level'!$A:$AH,4,0),3)</f>
        <v>0.770</v>
      </c>
      <c r="E21" s="75" t="str">
        <f>FIXED(VLOOKUP($M21,'Full Sample by BMI Level'!$A:$AH,31,0),3)</f>
        <v>0.389</v>
      </c>
      <c r="F21" s="76" t="str">
        <f>FIXED(VLOOKUP($M21,'Full Sample by BMI Level'!$A:$AH,32,0),3)</f>
        <v>0.754</v>
      </c>
      <c r="G21" s="75" t="str">
        <f>FIXED(VLOOKUP($M21,'Full Sample by BMI Level'!$A:$AH,10,0),3)</f>
        <v>0.375</v>
      </c>
      <c r="H21" s="76" t="str">
        <f>FIXED(VLOOKUP($M21,'Full Sample by BMI Level'!$A:$AH,11,0),3)</f>
        <v>0.741</v>
      </c>
      <c r="I21" s="75" t="str">
        <f>FIXED(VLOOKUP($M21,'Full Sample by BMI Level'!$A:$AH,17,0),3)</f>
        <v>0.457</v>
      </c>
      <c r="J21" s="76" t="str">
        <f>FIXED(VLOOKUP($M21,'Full Sample by BMI Level'!$A:$AH,18,0),3)</f>
        <v>0.757</v>
      </c>
      <c r="K21" s="75" t="str">
        <f>FIXED(VLOOKUP($M21,'Full Sample by BMI Level'!$A:$AH,24,0),3)</f>
        <v>0.560</v>
      </c>
      <c r="L21" s="76" t="str">
        <f>FIXED(VLOOKUP($M21,'Full Sample by BMI Level'!$A:$AH,25,0),3)</f>
        <v>0.829</v>
      </c>
      <c r="M21" s="11" t="s">
        <v>32</v>
      </c>
    </row>
    <row r="22" spans="1:13" x14ac:dyDescent="0.25">
      <c r="A22" s="74" t="s">
        <v>33</v>
      </c>
      <c r="B22" s="81" t="s">
        <v>247</v>
      </c>
      <c r="C22" s="75" t="str">
        <f>FIXED(VLOOKUP($M22,'Full Sample by BMI Level'!$A:$AH,3,0),3)</f>
        <v>10.449</v>
      </c>
      <c r="D22" s="76" t="str">
        <f>FIXED(VLOOKUP($M22,'Full Sample by BMI Level'!$A:$AH,4,0),3)</f>
        <v>2.549</v>
      </c>
      <c r="E22" s="75" t="str">
        <f>FIXED(VLOOKUP($M22,'Full Sample by BMI Level'!$A:$AH,31,0),3)</f>
        <v>10.269</v>
      </c>
      <c r="F22" s="76" t="str">
        <f>FIXED(VLOOKUP($M22,'Full Sample by BMI Level'!$A:$AH,32,0),3)</f>
        <v>2.592</v>
      </c>
      <c r="G22" s="75" t="str">
        <f>FIXED(VLOOKUP($M22,'Full Sample by BMI Level'!$A:$AH,10,0),3)</f>
        <v>10.522</v>
      </c>
      <c r="H22" s="76" t="str">
        <f>FIXED(VLOOKUP($M22,'Full Sample by BMI Level'!$A:$AH,11,0),3)</f>
        <v>2.454</v>
      </c>
      <c r="I22" s="75" t="str">
        <f>FIXED(VLOOKUP($M22,'Full Sample by BMI Level'!$A:$AH,17,0),3)</f>
        <v>10.416</v>
      </c>
      <c r="J22" s="76" t="str">
        <f>FIXED(VLOOKUP($M22,'Full Sample by BMI Level'!$A:$AH,18,0),3)</f>
        <v>2.642</v>
      </c>
      <c r="K22" s="75" t="str">
        <f>FIXED(VLOOKUP($M22,'Full Sample by BMI Level'!$A:$AH,24,0),3)</f>
        <v>10.368</v>
      </c>
      <c r="L22" s="76" t="str">
        <f>FIXED(VLOOKUP($M22,'Full Sample by BMI Level'!$A:$AH,25,0),3)</f>
        <v>2.617</v>
      </c>
      <c r="M22" s="11" t="s">
        <v>33</v>
      </c>
    </row>
    <row r="23" spans="1:13" x14ac:dyDescent="0.25">
      <c r="A23" s="74" t="s">
        <v>118</v>
      </c>
      <c r="B23" s="81" t="s">
        <v>246</v>
      </c>
      <c r="C23" s="75" t="str">
        <f>FIXED(VLOOKUP($M23,'Full Sample by BMI Level'!$A:$AH,3,0),3)</f>
        <v>3.602</v>
      </c>
      <c r="D23" s="76" t="str">
        <f>FIXED(VLOOKUP($M23,'Full Sample by BMI Level'!$A:$AH,4,0),3)</f>
        <v>1.795</v>
      </c>
      <c r="E23" s="75" t="str">
        <f>FIXED(VLOOKUP($M23,'Full Sample by BMI Level'!$A:$AH,31,0),3)</f>
        <v>3.660</v>
      </c>
      <c r="F23" s="76" t="str">
        <f>FIXED(VLOOKUP($M23,'Full Sample by BMI Level'!$A:$AH,32,0),3)</f>
        <v>1.859</v>
      </c>
      <c r="G23" s="75" t="str">
        <f>FIXED(VLOOKUP($M23,'Full Sample by BMI Level'!$A:$AH,10,0),3)</f>
        <v>3.581</v>
      </c>
      <c r="H23" s="76" t="str">
        <f>FIXED(VLOOKUP($M23,'Full Sample by BMI Level'!$A:$AH,11,0),3)</f>
        <v>1.781</v>
      </c>
      <c r="I23" s="75" t="str">
        <f>FIXED(VLOOKUP($M23,'Full Sample by BMI Level'!$A:$AH,17,0),3)</f>
        <v>3.565</v>
      </c>
      <c r="J23" s="76" t="str">
        <f>FIXED(VLOOKUP($M23,'Full Sample by BMI Level'!$A:$AH,18,0),3)</f>
        <v>1.797</v>
      </c>
      <c r="K23" s="75" t="str">
        <f>FIXED(VLOOKUP($M23,'Full Sample by BMI Level'!$A:$AH,24,0),3)</f>
        <v>3.676</v>
      </c>
      <c r="L23" s="76" t="str">
        <f>FIXED(VLOOKUP($M23,'Full Sample by BMI Level'!$A:$AH,25,0),3)</f>
        <v>1.808</v>
      </c>
      <c r="M23" s="11" t="s">
        <v>118</v>
      </c>
    </row>
    <row r="24" spans="1:13" x14ac:dyDescent="0.25">
      <c r="A24" s="74" t="s">
        <v>245</v>
      </c>
      <c r="B24" s="81" t="s">
        <v>244</v>
      </c>
      <c r="C24" s="75" t="str">
        <f>FIXED(VLOOKUP($M24,'Full Sample by BMI Level'!$A:$AH,3,0),3)</f>
        <v>0.203</v>
      </c>
      <c r="D24" s="76" t="str">
        <f>FIXED(VLOOKUP($M24,'Full Sample by BMI Level'!$A:$AH,4,0),3)</f>
        <v>0.402</v>
      </c>
      <c r="E24" s="75" t="str">
        <f>FIXED(VLOOKUP($M24,'Full Sample by BMI Level'!$A:$AH,31,0),3)</f>
        <v>0.299</v>
      </c>
      <c r="F24" s="76" t="str">
        <f>FIXED(VLOOKUP($M24,'Full Sample by BMI Level'!$A:$AH,32,0),3)</f>
        <v>0.458</v>
      </c>
      <c r="G24" s="75" t="str">
        <f>FIXED(VLOOKUP($M24,'Full Sample by BMI Level'!$A:$AH,10,0),3)</f>
        <v>0.208</v>
      </c>
      <c r="H24" s="76" t="str">
        <f>FIXED(VLOOKUP($M24,'Full Sample by BMI Level'!$A:$AH,11,0),3)</f>
        <v>0.406</v>
      </c>
      <c r="I24" s="75" t="str">
        <f>FIXED(VLOOKUP($M24,'Full Sample by BMI Level'!$A:$AH,17,0),3)</f>
        <v>0.191</v>
      </c>
      <c r="J24" s="76" t="str">
        <f>FIXED(VLOOKUP($M24,'Full Sample by BMI Level'!$A:$AH,18,0),3)</f>
        <v>0.393</v>
      </c>
      <c r="K24" s="75" t="str">
        <f>FIXED(VLOOKUP($M24,'Full Sample by BMI Level'!$A:$AH,24,0),3)</f>
        <v>0.192</v>
      </c>
      <c r="L24" s="76" t="str">
        <f>FIXED(VLOOKUP($M24,'Full Sample by BMI Level'!$A:$AH,25,0),3)</f>
        <v>0.394</v>
      </c>
      <c r="M24" s="11" t="s">
        <v>190</v>
      </c>
    </row>
    <row r="25" spans="1:13" x14ac:dyDescent="0.25">
      <c r="A25" s="74" t="s">
        <v>95</v>
      </c>
      <c r="B25" s="81" t="s">
        <v>243</v>
      </c>
      <c r="C25" s="75" t="str">
        <f>FIXED(VLOOKUP($M25,'Full Sample by BMI Level'!$A:$AH,3,0),3)</f>
        <v>0.311</v>
      </c>
      <c r="D25" s="76" t="str">
        <f>FIXED(VLOOKUP($M25,'Full Sample by BMI Level'!$A:$AH,4,0),3)</f>
        <v>0.463</v>
      </c>
      <c r="E25" s="75" t="str">
        <f>FIXED(VLOOKUP($M25,'Full Sample by BMI Level'!$A:$AH,31,0),3)</f>
        <v>0.291</v>
      </c>
      <c r="F25" s="76" t="str">
        <f>FIXED(VLOOKUP($M25,'Full Sample by BMI Level'!$A:$AH,32,0),3)</f>
        <v>0.455</v>
      </c>
      <c r="G25" s="75" t="str">
        <f>FIXED(VLOOKUP($M25,'Full Sample by BMI Level'!$A:$AH,10,0),3)</f>
        <v>0.298</v>
      </c>
      <c r="H25" s="76" t="str">
        <f>FIXED(VLOOKUP($M25,'Full Sample by BMI Level'!$A:$AH,11,0),3)</f>
        <v>0.458</v>
      </c>
      <c r="I25" s="75" t="str">
        <f>FIXED(VLOOKUP($M25,'Full Sample by BMI Level'!$A:$AH,17,0),3)</f>
        <v>0.326</v>
      </c>
      <c r="J25" s="76" t="str">
        <f>FIXED(VLOOKUP($M25,'Full Sample by BMI Level'!$A:$AH,18,0),3)</f>
        <v>0.469</v>
      </c>
      <c r="K25" s="75" t="str">
        <f>FIXED(VLOOKUP($M25,'Full Sample by BMI Level'!$A:$AH,24,0),3)</f>
        <v>0.322</v>
      </c>
      <c r="L25" s="76" t="str">
        <f>FIXED(VLOOKUP($M25,'Full Sample by BMI Level'!$A:$AH,25,0),3)</f>
        <v>0.467</v>
      </c>
      <c r="M25" s="11" t="s">
        <v>29</v>
      </c>
    </row>
    <row r="26" spans="1:13" x14ac:dyDescent="0.25">
      <c r="A26" s="74" t="s">
        <v>96</v>
      </c>
      <c r="B26" s="81" t="s">
        <v>242</v>
      </c>
      <c r="C26" s="75" t="str">
        <f>FIXED(VLOOKUP($M26,'Full Sample by BMI Level'!$A:$AH,3,0),3)</f>
        <v>0.363</v>
      </c>
      <c r="D26" s="76" t="str">
        <f>FIXED(VLOOKUP($M26,'Full Sample by BMI Level'!$A:$AH,4,0),3)</f>
        <v>0.481</v>
      </c>
      <c r="E26" s="75" t="str">
        <f>FIXED(VLOOKUP($M26,'Full Sample by BMI Level'!$A:$AH,31,0),3)</f>
        <v>0.329</v>
      </c>
      <c r="F26" s="76" t="str">
        <f>FIXED(VLOOKUP($M26,'Full Sample by BMI Level'!$A:$AH,32,0),3)</f>
        <v>0.470</v>
      </c>
      <c r="G26" s="75" t="str">
        <f>FIXED(VLOOKUP($M26,'Full Sample by BMI Level'!$A:$AH,10,0),3)</f>
        <v>0.367</v>
      </c>
      <c r="H26" s="76" t="str">
        <f>FIXED(VLOOKUP($M26,'Full Sample by BMI Level'!$A:$AH,11,0),3)</f>
        <v>0.482</v>
      </c>
      <c r="I26" s="75" t="str">
        <f>FIXED(VLOOKUP($M26,'Full Sample by BMI Level'!$A:$AH,17,0),3)</f>
        <v>0.353</v>
      </c>
      <c r="J26" s="76" t="str">
        <f>FIXED(VLOOKUP($M26,'Full Sample by BMI Level'!$A:$AH,18,0),3)</f>
        <v>0.478</v>
      </c>
      <c r="K26" s="75" t="str">
        <f>FIXED(VLOOKUP($M26,'Full Sample by BMI Level'!$A:$AH,24,0),3)</f>
        <v>0.371</v>
      </c>
      <c r="L26" s="76" t="str">
        <f>FIXED(VLOOKUP($M26,'Full Sample by BMI Level'!$A:$AH,25,0),3)</f>
        <v>0.483</v>
      </c>
      <c r="M26" s="11" t="s">
        <v>30</v>
      </c>
    </row>
    <row r="27" spans="1:13" x14ac:dyDescent="0.25">
      <c r="A27" s="74" t="s">
        <v>97</v>
      </c>
      <c r="B27" s="81" t="s">
        <v>241</v>
      </c>
      <c r="C27" s="75" t="str">
        <f>FIXED(VLOOKUP($M27,'Full Sample by BMI Level'!$A:$AH,3,0),3)</f>
        <v>0.095</v>
      </c>
      <c r="D27" s="76" t="str">
        <f>FIXED(VLOOKUP($M27,'Full Sample by BMI Level'!$A:$AH,4,0),3)</f>
        <v>0.293</v>
      </c>
      <c r="E27" s="75" t="str">
        <f>FIXED(VLOOKUP($M27,'Full Sample by BMI Level'!$A:$AH,31,0),3)</f>
        <v>0.061</v>
      </c>
      <c r="F27" s="76" t="str">
        <f>FIXED(VLOOKUP($M27,'Full Sample by BMI Level'!$A:$AH,32,0),3)</f>
        <v>0.240</v>
      </c>
      <c r="G27" s="75" t="str">
        <f>FIXED(VLOOKUP($M27,'Full Sample by BMI Level'!$A:$AH,10,0),3)</f>
        <v>0.097</v>
      </c>
      <c r="H27" s="76" t="str">
        <f>FIXED(VLOOKUP($M27,'Full Sample by BMI Level'!$A:$AH,11,0),3)</f>
        <v>0.296</v>
      </c>
      <c r="I27" s="75" t="str">
        <f>FIXED(VLOOKUP($M27,'Full Sample by BMI Level'!$A:$AH,17,0),3)</f>
        <v>0.101</v>
      </c>
      <c r="J27" s="76" t="str">
        <f>FIXED(VLOOKUP($M27,'Full Sample by BMI Level'!$A:$AH,18,0),3)</f>
        <v>0.302</v>
      </c>
      <c r="K27" s="75" t="str">
        <f>FIXED(VLOOKUP($M27,'Full Sample by BMI Level'!$A:$AH,24,0),3)</f>
        <v>0.089</v>
      </c>
      <c r="L27" s="76" t="str">
        <f>FIXED(VLOOKUP($M27,'Full Sample by BMI Level'!$A:$AH,25,0),3)</f>
        <v>0.285</v>
      </c>
      <c r="M27" s="11" t="s">
        <v>27</v>
      </c>
    </row>
    <row r="28" spans="1:13" x14ac:dyDescent="0.25">
      <c r="A28" s="74" t="s">
        <v>98</v>
      </c>
      <c r="B28" s="81" t="s">
        <v>240</v>
      </c>
      <c r="C28" s="75" t="str">
        <f>FIXED(VLOOKUP($M28,'Full Sample by BMI Level'!$A:$AH,3,0),3)</f>
        <v>0.028</v>
      </c>
      <c r="D28" s="76" t="str">
        <f>FIXED(VLOOKUP($M28,'Full Sample by BMI Level'!$A:$AH,4,0),3)</f>
        <v>0.165</v>
      </c>
      <c r="E28" s="75" t="str">
        <f>FIXED(VLOOKUP($M28,'Full Sample by BMI Level'!$A:$AH,31,0),3)</f>
        <v>0.019</v>
      </c>
      <c r="F28" s="76" t="str">
        <f>FIXED(VLOOKUP($M28,'Full Sample by BMI Level'!$A:$AH,32,0),3)</f>
        <v>0.137</v>
      </c>
      <c r="G28" s="75" t="str">
        <f>FIXED(VLOOKUP($M28,'Full Sample by BMI Level'!$A:$AH,10,0),3)</f>
        <v>0.029</v>
      </c>
      <c r="H28" s="76" t="str">
        <f>FIXED(VLOOKUP($M28,'Full Sample by BMI Level'!$A:$AH,11,0),3)</f>
        <v>0.168</v>
      </c>
      <c r="I28" s="75" t="str">
        <f>FIXED(VLOOKUP($M28,'Full Sample by BMI Level'!$A:$AH,17,0),3)</f>
        <v>0.029</v>
      </c>
      <c r="J28" s="76" t="str">
        <f>FIXED(VLOOKUP($M28,'Full Sample by BMI Level'!$A:$AH,18,0),3)</f>
        <v>0.169</v>
      </c>
      <c r="K28" s="75" t="str">
        <f>FIXED(VLOOKUP($M28,'Full Sample by BMI Level'!$A:$AH,24,0),3)</f>
        <v>0.026</v>
      </c>
      <c r="L28" s="76" t="str">
        <f>FIXED(VLOOKUP($M28,'Full Sample by BMI Level'!$A:$AH,25,0),3)</f>
        <v>0.160</v>
      </c>
      <c r="M28" s="11" t="s">
        <v>28</v>
      </c>
    </row>
    <row r="29" spans="1:13" x14ac:dyDescent="0.25">
      <c r="A29" s="74" t="s">
        <v>34</v>
      </c>
      <c r="B29" s="81" t="s">
        <v>239</v>
      </c>
      <c r="C29" s="75" t="str">
        <f>FIXED(VLOOKUP($M29,'Full Sample by BMI Level'!$A:$AH,3,0),3)</f>
        <v>39.011</v>
      </c>
      <c r="D29" s="76" t="str">
        <f>FIXED(VLOOKUP($M29,'Full Sample by BMI Level'!$A:$AH,4,0),3)</f>
        <v>28.625</v>
      </c>
      <c r="E29" s="75" t="str">
        <f>FIXED(VLOOKUP($M29,'Full Sample by BMI Level'!$A:$AH,31,0),3)</f>
        <v>35.586</v>
      </c>
      <c r="F29" s="76" t="str">
        <f>FIXED(VLOOKUP($M29,'Full Sample by BMI Level'!$A:$AH,32,0),3)</f>
        <v>27.925</v>
      </c>
      <c r="G29" s="75" t="str">
        <f>FIXED(VLOOKUP($M29,'Full Sample by BMI Level'!$A:$AH,10,0),3)</f>
        <v>41.265</v>
      </c>
      <c r="H29" s="76" t="str">
        <f>FIXED(VLOOKUP($M29,'Full Sample by BMI Level'!$A:$AH,11,0),3)</f>
        <v>29.331</v>
      </c>
      <c r="I29" s="75" t="str">
        <f>FIXED(VLOOKUP($M29,'Full Sample by BMI Level'!$A:$AH,17,0),3)</f>
        <v>38.013</v>
      </c>
      <c r="J29" s="76" t="str">
        <f>FIXED(VLOOKUP($M29,'Full Sample by BMI Level'!$A:$AH,18,0),3)</f>
        <v>28.465</v>
      </c>
      <c r="K29" s="75" t="str">
        <f>FIXED(VLOOKUP($M29,'Full Sample by BMI Level'!$A:$AH,24,0),3)</f>
        <v>36.174</v>
      </c>
      <c r="L29" s="76" t="str">
        <f>FIXED(VLOOKUP($M29,'Full Sample by BMI Level'!$A:$AH,25,0),3)</f>
        <v>27.084</v>
      </c>
      <c r="M29" s="11" t="s">
        <v>34</v>
      </c>
    </row>
    <row r="30" spans="1:13" x14ac:dyDescent="0.25">
      <c r="A30" s="74" t="s">
        <v>35</v>
      </c>
      <c r="B30" s="81" t="s">
        <v>238</v>
      </c>
      <c r="C30" s="75" t="str">
        <f>FIXED(VLOOKUP($M30,'Full Sample by BMI Level'!$A:$AH,3,0),3)</f>
        <v>28.718</v>
      </c>
      <c r="D30" s="76" t="str">
        <f>FIXED(VLOOKUP($M30,'Full Sample by BMI Level'!$A:$AH,4,0),3)</f>
        <v>68.776</v>
      </c>
      <c r="E30" s="75" t="str">
        <f>FIXED(VLOOKUP($M30,'Full Sample by BMI Level'!$A:$AH,31,0),3)</f>
        <v>16.439</v>
      </c>
      <c r="F30" s="76" t="str">
        <f>FIXED(VLOOKUP($M30,'Full Sample by BMI Level'!$A:$AH,32,0),3)</f>
        <v>40.968</v>
      </c>
      <c r="G30" s="75" t="str">
        <f>FIXED(VLOOKUP($M30,'Full Sample by BMI Level'!$A:$AH,10,0),3)</f>
        <v>24.926</v>
      </c>
      <c r="H30" s="76" t="str">
        <f>FIXED(VLOOKUP($M30,'Full Sample by BMI Level'!$A:$AH,11,0),3)</f>
        <v>62.023</v>
      </c>
      <c r="I30" s="75" t="str">
        <f>FIXED(VLOOKUP($M30,'Full Sample by BMI Level'!$A:$AH,17,0),3)</f>
        <v>32.150</v>
      </c>
      <c r="J30" s="76" t="str">
        <f>FIXED(VLOOKUP($M30,'Full Sample by BMI Level'!$A:$AH,18,0),3)</f>
        <v>75.397</v>
      </c>
      <c r="K30" s="75" t="str">
        <f>FIXED(VLOOKUP($M30,'Full Sample by BMI Level'!$A:$AH,24,0),3)</f>
        <v>34.409</v>
      </c>
      <c r="L30" s="76" t="str">
        <f>FIXED(VLOOKUP($M30,'Full Sample by BMI Level'!$A:$AH,25,0),3)</f>
        <v>76.270</v>
      </c>
      <c r="M30" s="11" t="s">
        <v>35</v>
      </c>
    </row>
    <row r="31" spans="1:13" ht="30" x14ac:dyDescent="0.25">
      <c r="A31" s="74" t="s">
        <v>36</v>
      </c>
      <c r="B31" s="81" t="s">
        <v>237</v>
      </c>
      <c r="C31" s="75" t="str">
        <f>FIXED(VLOOKUP($M31,'Full Sample by BMI Level'!$A:$AH,3,0),3)</f>
        <v>242.653</v>
      </c>
      <c r="D31" s="76" t="str">
        <f>FIXED(VLOOKUP($M31,'Full Sample by BMI Level'!$A:$AH,4,0),3)</f>
        <v>203.502</v>
      </c>
      <c r="E31" s="75" t="str">
        <f>FIXED(VLOOKUP($M31,'Full Sample by BMI Level'!$A:$AH,31,0),3)</f>
        <v>156.167</v>
      </c>
      <c r="F31" s="76" t="str">
        <f>FIXED(VLOOKUP($M31,'Full Sample by BMI Level'!$A:$AH,32,0),3)</f>
        <v>156.112</v>
      </c>
      <c r="G31" s="75" t="str">
        <f>FIXED(VLOOKUP($M31,'Full Sample by BMI Level'!$A:$AH,10,0),3)</f>
        <v>207.475</v>
      </c>
      <c r="H31" s="76" t="str">
        <f>FIXED(VLOOKUP($M31,'Full Sample by BMI Level'!$A:$AH,11,0),3)</f>
        <v>182.432</v>
      </c>
      <c r="I31" s="75" t="str">
        <f>FIXED(VLOOKUP($M31,'Full Sample by BMI Level'!$A:$AH,17,0),3)</f>
        <v>270.311</v>
      </c>
      <c r="J31" s="76" t="str">
        <f>FIXED(VLOOKUP($M31,'Full Sample by BMI Level'!$A:$AH,18,0),3)</f>
        <v>215.090</v>
      </c>
      <c r="K31" s="75" t="str">
        <f>FIXED(VLOOKUP($M31,'Full Sample by BMI Level'!$A:$AH,24,0),3)</f>
        <v>295.754</v>
      </c>
      <c r="L31" s="76" t="str">
        <f>FIXED(VLOOKUP($M31,'Full Sample by BMI Level'!$A:$AH,25,0),3)</f>
        <v>218.233</v>
      </c>
      <c r="M31" s="11" t="s">
        <v>36</v>
      </c>
    </row>
    <row r="32" spans="1:13" x14ac:dyDescent="0.25">
      <c r="A32" s="74" t="s">
        <v>236</v>
      </c>
      <c r="B32" s="81" t="s">
        <v>235</v>
      </c>
      <c r="C32" s="75" t="str">
        <f>FIXED(VLOOKUP($M32,'Full Sample by BMI Level'!$A:$AH,3,0),3)</f>
        <v>0.584</v>
      </c>
      <c r="D32" s="76" t="str">
        <f>FIXED(VLOOKUP($M32,'Full Sample by BMI Level'!$A:$AH,4,0),3)</f>
        <v>0.493</v>
      </c>
      <c r="E32" s="75" t="str">
        <f>FIXED(VLOOKUP($M32,'Full Sample by BMI Level'!$A:$AH,31,0),3)</f>
        <v>0.598</v>
      </c>
      <c r="F32" s="76" t="str">
        <f>FIXED(VLOOKUP($M32,'Full Sample by BMI Level'!$A:$AH,32,0),3)</f>
        <v>0.491</v>
      </c>
      <c r="G32" s="75" t="str">
        <f>FIXED(VLOOKUP($M32,'Full Sample by BMI Level'!$A:$AH,10,0),3)</f>
        <v>0.659</v>
      </c>
      <c r="H32" s="76" t="str">
        <f>FIXED(VLOOKUP($M32,'Full Sample by BMI Level'!$A:$AH,11,0),3)</f>
        <v>0.474</v>
      </c>
      <c r="I32" s="75" t="str">
        <f>FIXED(VLOOKUP($M32,'Full Sample by BMI Level'!$A:$AH,17,0),3)</f>
        <v>0.602</v>
      </c>
      <c r="J32" s="76" t="str">
        <f>FIXED(VLOOKUP($M32,'Full Sample by BMI Level'!$A:$AH,18,0),3)</f>
        <v>0.490</v>
      </c>
      <c r="K32" s="75" t="str">
        <f>FIXED(VLOOKUP($M32,'Full Sample by BMI Level'!$A:$AH,24,0),3)</f>
        <v>0.414</v>
      </c>
      <c r="L32" s="76" t="str">
        <f>FIXED(VLOOKUP($M32,'Full Sample by BMI Level'!$A:$AH,25,0),3)</f>
        <v>0.493</v>
      </c>
      <c r="M32" s="11" t="s">
        <v>191</v>
      </c>
    </row>
    <row r="33" spans="1:13" x14ac:dyDescent="0.25">
      <c r="A33" s="74" t="s">
        <v>234</v>
      </c>
      <c r="B33" s="81" t="s">
        <v>233</v>
      </c>
      <c r="C33" s="75" t="str">
        <f>FIXED(VLOOKUP($M33,'Full Sample by BMI Level'!$A:$AH,3,0),3)</f>
        <v>0.299</v>
      </c>
      <c r="D33" s="76" t="str">
        <f>FIXED(VLOOKUP($M33,'Full Sample by BMI Level'!$A:$AH,4,0),3)</f>
        <v>0.458</v>
      </c>
      <c r="E33" s="75" t="str">
        <f>FIXED(VLOOKUP($M33,'Full Sample by BMI Level'!$A:$AH,31,0),3)</f>
        <v>0.269</v>
      </c>
      <c r="F33" s="76" t="str">
        <f>FIXED(VLOOKUP($M33,'Full Sample by BMI Level'!$A:$AH,32,0),3)</f>
        <v>0.444</v>
      </c>
      <c r="G33" s="75" t="str">
        <f>FIXED(VLOOKUP($M33,'Full Sample by BMI Level'!$A:$AH,10,0),3)</f>
        <v>0.259</v>
      </c>
      <c r="H33" s="76" t="str">
        <f>FIXED(VLOOKUP($M33,'Full Sample by BMI Level'!$A:$AH,11,0),3)</f>
        <v>0.438</v>
      </c>
      <c r="I33" s="75" t="str">
        <f>FIXED(VLOOKUP($M33,'Full Sample by BMI Level'!$A:$AH,17,0),3)</f>
        <v>0.298</v>
      </c>
      <c r="J33" s="76" t="str">
        <f>FIXED(VLOOKUP($M33,'Full Sample by BMI Level'!$A:$AH,18,0),3)</f>
        <v>0.457</v>
      </c>
      <c r="K33" s="75" t="str">
        <f>FIXED(VLOOKUP($M33,'Full Sample by BMI Level'!$A:$AH,24,0),3)</f>
        <v>0.385</v>
      </c>
      <c r="L33" s="76" t="str">
        <f>FIXED(VLOOKUP($M33,'Full Sample by BMI Level'!$A:$AH,25,0),3)</f>
        <v>0.487</v>
      </c>
      <c r="M33" s="11" t="s">
        <v>37</v>
      </c>
    </row>
    <row r="34" spans="1:13" x14ac:dyDescent="0.25">
      <c r="A34" s="74" t="s">
        <v>232</v>
      </c>
      <c r="B34" s="81" t="s">
        <v>231</v>
      </c>
      <c r="C34" s="75" t="str">
        <f>FIXED(VLOOKUP($M34,'Full Sample by BMI Level'!$A:$AH,3,0),3)</f>
        <v>0.117</v>
      </c>
      <c r="D34" s="76" t="str">
        <f>FIXED(VLOOKUP($M34,'Full Sample by BMI Level'!$A:$AH,4,0),3)</f>
        <v>0.321</v>
      </c>
      <c r="E34" s="75" t="str">
        <f>FIXED(VLOOKUP($M34,'Full Sample by BMI Level'!$A:$AH,31,0),3)</f>
        <v>0.133</v>
      </c>
      <c r="F34" s="76" t="str">
        <f>FIXED(VLOOKUP($M34,'Full Sample by BMI Level'!$A:$AH,32,0),3)</f>
        <v>0.339</v>
      </c>
      <c r="G34" s="75" t="str">
        <f>FIXED(VLOOKUP($M34,'Full Sample by BMI Level'!$A:$AH,10,0),3)</f>
        <v>0.082</v>
      </c>
      <c r="H34" s="76" t="str">
        <f>FIXED(VLOOKUP($M34,'Full Sample by BMI Level'!$A:$AH,11,0),3)</f>
        <v>0.274</v>
      </c>
      <c r="I34" s="75" t="str">
        <f>FIXED(VLOOKUP($M34,'Full Sample by BMI Level'!$A:$AH,17,0),3)</f>
        <v>0.101</v>
      </c>
      <c r="J34" s="76" t="str">
        <f>FIXED(VLOOKUP($M34,'Full Sample by BMI Level'!$A:$AH,18,0),3)</f>
        <v>0.301</v>
      </c>
      <c r="K34" s="75" t="str">
        <f>FIXED(VLOOKUP($M34,'Full Sample by BMI Level'!$A:$AH,24,0),3)</f>
        <v>0.201</v>
      </c>
      <c r="L34" s="76" t="str">
        <f>FIXED(VLOOKUP($M34,'Full Sample by BMI Level'!$A:$AH,25,0),3)</f>
        <v>0.401</v>
      </c>
      <c r="M34" s="11" t="s">
        <v>38</v>
      </c>
    </row>
    <row r="35" spans="1:13" x14ac:dyDescent="0.25">
      <c r="A35" s="74" t="s">
        <v>230</v>
      </c>
      <c r="B35" s="81" t="s">
        <v>229</v>
      </c>
      <c r="C35" s="75" t="str">
        <f>FIXED(VLOOKUP($M35,'Full Sample by BMI Level'!$A:$AH,3,0),3)</f>
        <v>0.212</v>
      </c>
      <c r="D35" s="76" t="str">
        <f>FIXED(VLOOKUP($M35,'Full Sample by BMI Level'!$A:$AH,4,0),3)</f>
        <v>0.409</v>
      </c>
      <c r="E35" s="75" t="str">
        <f>FIXED(VLOOKUP($M35,'Full Sample by BMI Level'!$A:$AH,31,0),3)</f>
        <v>0.212</v>
      </c>
      <c r="F35" s="76" t="str">
        <f>FIXED(VLOOKUP($M35,'Full Sample by BMI Level'!$A:$AH,32,0),3)</f>
        <v>0.409</v>
      </c>
      <c r="G35" s="75" t="str">
        <f>FIXED(VLOOKUP($M35,'Full Sample by BMI Level'!$A:$AH,10,0),3)</f>
        <v>0.218</v>
      </c>
      <c r="H35" s="76" t="str">
        <f>FIXED(VLOOKUP($M35,'Full Sample by BMI Level'!$A:$AH,11,0),3)</f>
        <v>0.413</v>
      </c>
      <c r="I35" s="75" t="str">
        <f>FIXED(VLOOKUP($M35,'Full Sample by BMI Level'!$A:$AH,17,0),3)</f>
        <v>0.218</v>
      </c>
      <c r="J35" s="76" t="str">
        <f>FIXED(VLOOKUP($M35,'Full Sample by BMI Level'!$A:$AH,18,0),3)</f>
        <v>0.413</v>
      </c>
      <c r="K35" s="75" t="str">
        <f>FIXED(VLOOKUP($M35,'Full Sample by BMI Level'!$A:$AH,24,0),3)</f>
        <v>0.192</v>
      </c>
      <c r="L35" s="76" t="str">
        <f>FIXED(VLOOKUP($M35,'Full Sample by BMI Level'!$A:$AH,25,0),3)</f>
        <v>0.394</v>
      </c>
      <c r="M35" s="11" t="s">
        <v>193</v>
      </c>
    </row>
    <row r="36" spans="1:13" x14ac:dyDescent="0.25">
      <c r="A36" s="74" t="s">
        <v>228</v>
      </c>
      <c r="B36" s="81" t="s">
        <v>227</v>
      </c>
      <c r="C36" s="75" t="str">
        <f>FIXED(VLOOKUP($M36,'Full Sample by BMI Level'!$A:$AH,3,0),3)</f>
        <v>0.143</v>
      </c>
      <c r="D36" s="76" t="str">
        <f>FIXED(VLOOKUP($M36,'Full Sample by BMI Level'!$A:$AH,4,0),3)</f>
        <v>0.350</v>
      </c>
      <c r="E36" s="75" t="str">
        <f>FIXED(VLOOKUP($M36,'Full Sample by BMI Level'!$A:$AH,31,0),3)</f>
        <v>0.128</v>
      </c>
      <c r="F36" s="76" t="str">
        <f>FIXED(VLOOKUP($M36,'Full Sample by BMI Level'!$A:$AH,32,0),3)</f>
        <v>0.335</v>
      </c>
      <c r="G36" s="75" t="str">
        <f>FIXED(VLOOKUP($M36,'Full Sample by BMI Level'!$A:$AH,10,0),3)</f>
        <v>0.156</v>
      </c>
      <c r="H36" s="76" t="str">
        <f>FIXED(VLOOKUP($M36,'Full Sample by BMI Level'!$A:$AH,11,0),3)</f>
        <v>0.363</v>
      </c>
      <c r="I36" s="75" t="str">
        <f>FIXED(VLOOKUP($M36,'Full Sample by BMI Level'!$A:$AH,17,0),3)</f>
        <v>0.135</v>
      </c>
      <c r="J36" s="76" t="str">
        <f>FIXED(VLOOKUP($M36,'Full Sample by BMI Level'!$A:$AH,18,0),3)</f>
        <v>0.342</v>
      </c>
      <c r="K36" s="75" t="str">
        <f>FIXED(VLOOKUP($M36,'Full Sample by BMI Level'!$A:$AH,24,0),3)</f>
        <v>0.128</v>
      </c>
      <c r="L36" s="76" t="str">
        <f>FIXED(VLOOKUP($M36,'Full Sample by BMI Level'!$A:$AH,25,0),3)</f>
        <v>0.334</v>
      </c>
      <c r="M36" s="11" t="s">
        <v>40</v>
      </c>
    </row>
    <row r="37" spans="1:13" x14ac:dyDescent="0.25">
      <c r="A37" s="74" t="s">
        <v>226</v>
      </c>
      <c r="B37" s="81" t="s">
        <v>225</v>
      </c>
      <c r="C37" s="75" t="str">
        <f>FIXED(VLOOKUP($M37,'Full Sample by BMI Level'!$A:$AH,3,0),3)</f>
        <v>0.430</v>
      </c>
      <c r="D37" s="76" t="str">
        <f>FIXED(VLOOKUP($M37,'Full Sample by BMI Level'!$A:$AH,4,0),3)</f>
        <v>0.495</v>
      </c>
      <c r="E37" s="75" t="str">
        <f>FIXED(VLOOKUP($M37,'Full Sample by BMI Level'!$A:$AH,31,0),3)</f>
        <v>0.455</v>
      </c>
      <c r="F37" s="76" t="str">
        <f>FIXED(VLOOKUP($M37,'Full Sample by BMI Level'!$A:$AH,32,0),3)</f>
        <v>0.498</v>
      </c>
      <c r="G37" s="75" t="str">
        <f>FIXED(VLOOKUP($M37,'Full Sample by BMI Level'!$A:$AH,10,0),3)</f>
        <v>0.413</v>
      </c>
      <c r="H37" s="76" t="str">
        <f>FIXED(VLOOKUP($M37,'Full Sample by BMI Level'!$A:$AH,11,0),3)</f>
        <v>0.492</v>
      </c>
      <c r="I37" s="75" t="str">
        <f>FIXED(VLOOKUP($M37,'Full Sample by BMI Level'!$A:$AH,17,0),3)</f>
        <v>0.420</v>
      </c>
      <c r="J37" s="76" t="str">
        <f>FIXED(VLOOKUP($M37,'Full Sample by BMI Level'!$A:$AH,18,0),3)</f>
        <v>0.494</v>
      </c>
      <c r="K37" s="75" t="str">
        <f>FIXED(VLOOKUP($M37,'Full Sample by BMI Level'!$A:$AH,24,0),3)</f>
        <v>0.473</v>
      </c>
      <c r="L37" s="76" t="str">
        <f>FIXED(VLOOKUP($M37,'Full Sample by BMI Level'!$A:$AH,25,0),3)</f>
        <v>0.499</v>
      </c>
      <c r="M37" s="11" t="s">
        <v>41</v>
      </c>
    </row>
    <row r="38" spans="1:13" x14ac:dyDescent="0.25">
      <c r="A38" s="74" t="s">
        <v>103</v>
      </c>
      <c r="B38" s="81" t="s">
        <v>224</v>
      </c>
      <c r="C38" s="75" t="str">
        <f>FIXED(VLOOKUP($M38,'Full Sample by BMI Level'!$A:$AH,3,0),3)</f>
        <v>0.215</v>
      </c>
      <c r="D38" s="76" t="str">
        <f>FIXED(VLOOKUP($M38,'Full Sample by BMI Level'!$A:$AH,4,0),3)</f>
        <v>0.411</v>
      </c>
      <c r="E38" s="75" t="str">
        <f>FIXED(VLOOKUP($M38,'Full Sample by BMI Level'!$A:$AH,31,0),3)</f>
        <v>0.205</v>
      </c>
      <c r="F38" s="76" t="str">
        <f>FIXED(VLOOKUP($M38,'Full Sample by BMI Level'!$A:$AH,32,0),3)</f>
        <v>0.404</v>
      </c>
      <c r="G38" s="75" t="str">
        <f>FIXED(VLOOKUP($M38,'Full Sample by BMI Level'!$A:$AH,10,0),3)</f>
        <v>0.213</v>
      </c>
      <c r="H38" s="76" t="str">
        <f>FIXED(VLOOKUP($M38,'Full Sample by BMI Level'!$A:$AH,11,0),3)</f>
        <v>0.409</v>
      </c>
      <c r="I38" s="75" t="str">
        <f>FIXED(VLOOKUP($M38,'Full Sample by BMI Level'!$A:$AH,17,0),3)</f>
        <v>0.227</v>
      </c>
      <c r="J38" s="76" t="str">
        <f>FIXED(VLOOKUP($M38,'Full Sample by BMI Level'!$A:$AH,18,0),3)</f>
        <v>0.419</v>
      </c>
      <c r="K38" s="75" t="str">
        <f>FIXED(VLOOKUP($M38,'Full Sample by BMI Level'!$A:$AH,24,0),3)</f>
        <v>0.207</v>
      </c>
      <c r="L38" s="76" t="str">
        <f>FIXED(VLOOKUP($M38,'Full Sample by BMI Level'!$A:$AH,25,0),3)</f>
        <v>0.405</v>
      </c>
      <c r="M38" s="11" t="s">
        <v>39</v>
      </c>
    </row>
    <row r="39" spans="1:13" x14ac:dyDescent="0.25">
      <c r="A39" s="74" t="s">
        <v>223</v>
      </c>
      <c r="B39" s="81" t="s">
        <v>222</v>
      </c>
      <c r="C39" s="75" t="str">
        <f>FIXED(VLOOKUP($M39,'Full Sample by BMI Level'!$A:$AH,3,0),3)</f>
        <v>5.976</v>
      </c>
      <c r="D39" s="76" t="str">
        <f>FIXED(VLOOKUP($M39,'Full Sample by BMI Level'!$A:$AH,4,0),3)</f>
        <v>1.803</v>
      </c>
      <c r="E39" s="75" t="str">
        <f>FIXED(VLOOKUP($M39,'Full Sample by BMI Level'!$A:$AH,31,0),3)</f>
        <v>5.601</v>
      </c>
      <c r="F39" s="76" t="str">
        <f>FIXED(VLOOKUP($M39,'Full Sample by BMI Level'!$A:$AH,32,0),3)</f>
        <v>1.613</v>
      </c>
      <c r="G39" s="75" t="str">
        <f>FIXED(VLOOKUP($M39,'Full Sample by BMI Level'!$A:$AH,10,0),3)</f>
        <v>5.791</v>
      </c>
      <c r="H39" s="76" t="str">
        <f>FIXED(VLOOKUP($M39,'Full Sample by BMI Level'!$A:$AH,11,0),3)</f>
        <v>1.679</v>
      </c>
      <c r="I39" s="75" t="str">
        <f>FIXED(VLOOKUP($M39,'Full Sample by BMI Level'!$A:$AH,17,0),3)</f>
        <v>6.085</v>
      </c>
      <c r="J39" s="76" t="str">
        <f>FIXED(VLOOKUP($M39,'Full Sample by BMI Level'!$A:$AH,18,0),3)</f>
        <v>1.843</v>
      </c>
      <c r="K39" s="75" t="str">
        <f>FIXED(VLOOKUP($M39,'Full Sample by BMI Level'!$A:$AH,24,0),3)</f>
        <v>6.282</v>
      </c>
      <c r="L39" s="76" t="str">
        <f>FIXED(VLOOKUP($M39,'Full Sample by BMI Level'!$A:$AH,25,0),3)</f>
        <v>1.961</v>
      </c>
      <c r="M39" s="11" t="s">
        <v>43</v>
      </c>
    </row>
    <row r="40" spans="1:13" ht="30" x14ac:dyDescent="0.25">
      <c r="A40" s="74" t="s">
        <v>44</v>
      </c>
      <c r="B40" s="81" t="s">
        <v>221</v>
      </c>
      <c r="C40" s="75" t="str">
        <f>FIXED(VLOOKUP($M40,'Full Sample by BMI Level'!$A:$AH,3,0),3)</f>
        <v>0.071</v>
      </c>
      <c r="D40" s="76" t="str">
        <f>FIXED(VLOOKUP($M40,'Full Sample by BMI Level'!$A:$AH,4,0),3)</f>
        <v>0.507</v>
      </c>
      <c r="E40" s="75" t="str">
        <f>FIXED(VLOOKUP($M40,'Full Sample by BMI Level'!$A:$AH,31,0),3)</f>
        <v>0.092</v>
      </c>
      <c r="F40" s="76" t="str">
        <f>FIXED(VLOOKUP($M40,'Full Sample by BMI Level'!$A:$AH,32,0),3)</f>
        <v>0.572</v>
      </c>
      <c r="G40" s="75" t="str">
        <f>FIXED(VLOOKUP($M40,'Full Sample by BMI Level'!$A:$AH,10,0),3)</f>
        <v>0.083</v>
      </c>
      <c r="H40" s="76" t="str">
        <f>FIXED(VLOOKUP($M40,'Full Sample by BMI Level'!$A:$AH,11,0),3)</f>
        <v>0.538</v>
      </c>
      <c r="I40" s="75" t="str">
        <f>FIXED(VLOOKUP($M40,'Full Sample by BMI Level'!$A:$AH,17,0),3)</f>
        <v>0.062</v>
      </c>
      <c r="J40" s="76" t="str">
        <f>FIXED(VLOOKUP($M40,'Full Sample by BMI Level'!$A:$AH,18,0),3)</f>
        <v>0.472</v>
      </c>
      <c r="K40" s="75" t="str">
        <f>FIXED(VLOOKUP($M40,'Full Sample by BMI Level'!$A:$AH,24,0),3)</f>
        <v>0.053</v>
      </c>
      <c r="L40" s="76" t="str">
        <f>FIXED(VLOOKUP($M40,'Full Sample by BMI Level'!$A:$AH,25,0),3)</f>
        <v>0.469</v>
      </c>
      <c r="M40" s="11" t="s">
        <v>44</v>
      </c>
    </row>
    <row r="41" spans="1:13" x14ac:dyDescent="0.25">
      <c r="A41" s="74" t="s">
        <v>220</v>
      </c>
      <c r="B41" s="81" t="s">
        <v>219</v>
      </c>
      <c r="C41" s="75" t="str">
        <f>FIXED(VLOOKUP($M41,'Full Sample by BMI Level'!$A:$AH,3,0),3)</f>
        <v>0.610</v>
      </c>
      <c r="D41" s="76" t="str">
        <f>FIXED(VLOOKUP($M41,'Full Sample by BMI Level'!$A:$AH,4,0),3)</f>
        <v>0.488</v>
      </c>
      <c r="E41" s="75" t="str">
        <f>FIXED(VLOOKUP($M41,'Full Sample by BMI Level'!$A:$AH,31,0),3)</f>
        <v>0.663</v>
      </c>
      <c r="F41" s="76" t="str">
        <f>FIXED(VLOOKUP($M41,'Full Sample by BMI Level'!$A:$AH,32,0),3)</f>
        <v>0.473</v>
      </c>
      <c r="G41" s="75" t="str">
        <f>FIXED(VLOOKUP($M41,'Full Sample by BMI Level'!$A:$AH,10,0),3)</f>
        <v>0.631</v>
      </c>
      <c r="H41" s="76" t="str">
        <f>FIXED(VLOOKUP($M41,'Full Sample by BMI Level'!$A:$AH,11,0),3)</f>
        <v>0.482</v>
      </c>
      <c r="I41" s="75" t="str">
        <f>FIXED(VLOOKUP($M41,'Full Sample by BMI Level'!$A:$AH,17,0),3)</f>
        <v>0.594</v>
      </c>
      <c r="J41" s="76" t="str">
        <f>FIXED(VLOOKUP($M41,'Full Sample by BMI Level'!$A:$AH,18,0),3)</f>
        <v>0.491</v>
      </c>
      <c r="K41" s="75" t="str">
        <f>FIXED(VLOOKUP($M41,'Full Sample by BMI Level'!$A:$AH,24,0),3)</f>
        <v>0.577</v>
      </c>
      <c r="L41" s="76" t="str">
        <f>FIXED(VLOOKUP($M41,'Full Sample by BMI Level'!$A:$AH,25,0),3)</f>
        <v>0.494</v>
      </c>
      <c r="M41" s="11" t="s">
        <v>189</v>
      </c>
    </row>
    <row r="42" spans="1:13" x14ac:dyDescent="0.25">
      <c r="A42" s="74" t="s">
        <v>218</v>
      </c>
      <c r="B42" s="81" t="s">
        <v>217</v>
      </c>
      <c r="C42" s="75" t="str">
        <f>FIXED(VLOOKUP($M42,'Full Sample by BMI Level'!$A:$AH,3,0),3)</f>
        <v>0.011</v>
      </c>
      <c r="D42" s="76" t="str">
        <f>FIXED(VLOOKUP($M42,'Full Sample by BMI Level'!$A:$AH,4,0),3)</f>
        <v>0.103</v>
      </c>
      <c r="E42" s="75" t="str">
        <f>FIXED(VLOOKUP($M42,'Full Sample by BMI Level'!$A:$AH,31,0),3)</f>
        <v>0.005</v>
      </c>
      <c r="F42" s="76" t="str">
        <f>FIXED(VLOOKUP($M42,'Full Sample by BMI Level'!$A:$AH,32,0),3)</f>
        <v>0.074</v>
      </c>
      <c r="G42" s="75" t="str">
        <f>FIXED(VLOOKUP($M42,'Full Sample by BMI Level'!$A:$AH,10,0),3)</f>
        <v>0.011</v>
      </c>
      <c r="H42" s="76" t="str">
        <f>FIXED(VLOOKUP($M42,'Full Sample by BMI Level'!$A:$AH,11,0),3)</f>
        <v>0.102</v>
      </c>
      <c r="I42" s="75" t="str">
        <f>FIXED(VLOOKUP($M42,'Full Sample by BMI Level'!$A:$AH,17,0),3)</f>
        <v>0.012</v>
      </c>
      <c r="J42" s="76" t="str">
        <f>FIXED(VLOOKUP($M42,'Full Sample by BMI Level'!$A:$AH,18,0),3)</f>
        <v>0.107</v>
      </c>
      <c r="K42" s="75" t="str">
        <f>FIXED(VLOOKUP($M42,'Full Sample by BMI Level'!$A:$AH,24,0),3)</f>
        <v>0.011</v>
      </c>
      <c r="L42" s="76" t="str">
        <f>FIXED(VLOOKUP($M42,'Full Sample by BMI Level'!$A:$AH,25,0),3)</f>
        <v>0.103</v>
      </c>
      <c r="M42" s="11" t="s">
        <v>129</v>
      </c>
    </row>
    <row r="43" spans="1:13" x14ac:dyDescent="0.25">
      <c r="A43" s="74" t="s">
        <v>216</v>
      </c>
      <c r="B43" s="81" t="s">
        <v>215</v>
      </c>
      <c r="C43" s="75" t="str">
        <f>FIXED(VLOOKUP($M43,'Full Sample by BMI Level'!$A:$AH,3,0),3)</f>
        <v>0.007</v>
      </c>
      <c r="D43" s="76" t="str">
        <f>FIXED(VLOOKUP($M43,'Full Sample by BMI Level'!$A:$AH,4,0),3)</f>
        <v>0.082</v>
      </c>
      <c r="E43" s="75" t="str">
        <f>FIXED(VLOOKUP($M43,'Full Sample by BMI Level'!$A:$AH,31,0),3)</f>
        <v>0.005</v>
      </c>
      <c r="F43" s="76" t="str">
        <f>FIXED(VLOOKUP($M43,'Full Sample by BMI Level'!$A:$AH,32,0),3)</f>
        <v>0.074</v>
      </c>
      <c r="G43" s="75" t="str">
        <f>FIXED(VLOOKUP($M43,'Full Sample by BMI Level'!$A:$AH,10,0),3)</f>
        <v>0.006</v>
      </c>
      <c r="H43" s="76" t="str">
        <f>FIXED(VLOOKUP($M43,'Full Sample by BMI Level'!$A:$AH,11,0),3)</f>
        <v>0.079</v>
      </c>
      <c r="I43" s="75" t="str">
        <f>FIXED(VLOOKUP($M43,'Full Sample by BMI Level'!$A:$AH,17,0),3)</f>
        <v>0.006</v>
      </c>
      <c r="J43" s="76" t="str">
        <f>FIXED(VLOOKUP($M43,'Full Sample by BMI Level'!$A:$AH,18,0),3)</f>
        <v>0.080</v>
      </c>
      <c r="K43" s="75" t="str">
        <f>FIXED(VLOOKUP($M43,'Full Sample by BMI Level'!$A:$AH,24,0),3)</f>
        <v>0.009</v>
      </c>
      <c r="L43" s="76" t="str">
        <f>FIXED(VLOOKUP($M43,'Full Sample by BMI Level'!$A:$AH,25,0),3)</f>
        <v>0.092</v>
      </c>
      <c r="M43" s="11" t="s">
        <v>145</v>
      </c>
    </row>
    <row r="44" spans="1:13" x14ac:dyDescent="0.25">
      <c r="A44" s="74" t="s">
        <v>214</v>
      </c>
      <c r="B44" s="81" t="s">
        <v>213</v>
      </c>
      <c r="C44" s="75" t="str">
        <f>FIXED(VLOOKUP($M44,'Full Sample by BMI Level'!$A:$AH,3,0),3)</f>
        <v>0.002</v>
      </c>
      <c r="D44" s="76" t="str">
        <f>FIXED(VLOOKUP($M44,'Full Sample by BMI Level'!$A:$AH,4,0),3)</f>
        <v>0.045</v>
      </c>
      <c r="E44" s="75" t="s">
        <v>212</v>
      </c>
      <c r="F44" s="76" t="s">
        <v>212</v>
      </c>
      <c r="G44" s="75" t="str">
        <f>FIXED(VLOOKUP($M44,'Full Sample by BMI Level'!$A:$AH,10,0),3)</f>
        <v>0.002</v>
      </c>
      <c r="H44" s="76" t="str">
        <f>FIXED(VLOOKUP($M44,'Full Sample by BMI Level'!$A:$AH,11,0),3)</f>
        <v>0.040</v>
      </c>
      <c r="I44" s="75" t="str">
        <f>FIXED(VLOOKUP($M44,'Full Sample by BMI Level'!$A:$AH,17,0),3)</f>
        <v>0.003</v>
      </c>
      <c r="J44" s="76" t="str">
        <f>FIXED(VLOOKUP($M44,'Full Sample by BMI Level'!$A:$AH,18,0),3)</f>
        <v>0.056</v>
      </c>
      <c r="K44" s="75" t="str">
        <f>FIXED(VLOOKUP($M44,'Full Sample by BMI Level'!$A:$AH,24,0),3)</f>
        <v>0.002</v>
      </c>
      <c r="L44" s="76" t="str">
        <f>FIXED(VLOOKUP($M44,'Full Sample by BMI Level'!$A:$AH,25,0),3)</f>
        <v>0.044</v>
      </c>
      <c r="M44" s="11" t="s">
        <v>45</v>
      </c>
    </row>
    <row r="45" spans="1:13" x14ac:dyDescent="0.25">
      <c r="A45" s="74" t="s">
        <v>211</v>
      </c>
      <c r="B45" s="81" t="s">
        <v>210</v>
      </c>
      <c r="C45" s="75" t="str">
        <f>FIXED(VLOOKUP($M45,'Full Sample by BMI Level'!$A:$AH,3,0),3)</f>
        <v>0.018</v>
      </c>
      <c r="D45" s="76" t="str">
        <f>FIXED(VLOOKUP($M45,'Full Sample by BMI Level'!$A:$AH,4,0),3)</f>
        <v>0.134</v>
      </c>
      <c r="E45" s="75" t="str">
        <f>FIXED(VLOOKUP($M45,'Full Sample by BMI Level'!$A:$AH,31,0),3)</f>
        <v>0.016</v>
      </c>
      <c r="F45" s="76" t="str">
        <f>FIXED(VLOOKUP($M45,'Full Sample by BMI Level'!$A:$AH,32,0),3)</f>
        <v>0.127</v>
      </c>
      <c r="G45" s="75" t="str">
        <f>FIXED(VLOOKUP($M45,'Full Sample by BMI Level'!$A:$AH,10,0),3)</f>
        <v>0.019</v>
      </c>
      <c r="H45" s="76" t="str">
        <f>FIXED(VLOOKUP($M45,'Full Sample by BMI Level'!$A:$AH,11,0),3)</f>
        <v>0.138</v>
      </c>
      <c r="I45" s="75" t="str">
        <f>FIXED(VLOOKUP($M45,'Full Sample by BMI Level'!$A:$AH,17,0),3)</f>
        <v>0.019</v>
      </c>
      <c r="J45" s="76" t="str">
        <f>FIXED(VLOOKUP($M45,'Full Sample by BMI Level'!$A:$AH,18,0),3)</f>
        <v>0.135</v>
      </c>
      <c r="K45" s="75" t="str">
        <f>FIXED(VLOOKUP($M45,'Full Sample by BMI Level'!$A:$AH,24,0),3)</f>
        <v>0.017</v>
      </c>
      <c r="L45" s="76" t="str">
        <f>FIXED(VLOOKUP($M45,'Full Sample by BMI Level'!$A:$AH,25,0),3)</f>
        <v>0.128</v>
      </c>
      <c r="M45" s="11" t="s">
        <v>46</v>
      </c>
    </row>
    <row r="46" spans="1:13" x14ac:dyDescent="0.25">
      <c r="A46" s="74" t="s">
        <v>209</v>
      </c>
      <c r="B46" s="82" t="s">
        <v>208</v>
      </c>
      <c r="C46" s="75" t="str">
        <f>FIXED(VLOOKUP($M46,'Full Sample by BMI Level'!$A:$AH,3,0),3)</f>
        <v>0.338</v>
      </c>
      <c r="D46" s="76" t="str">
        <f>FIXED(VLOOKUP($M46,'Full Sample by BMI Level'!$A:$AH,4,0),3)</f>
        <v>0.473</v>
      </c>
      <c r="E46" s="75" t="str">
        <f>FIXED(VLOOKUP($M46,'Full Sample by BMI Level'!$A:$AH,31,0),3)</f>
        <v>0.290</v>
      </c>
      <c r="F46" s="76" t="str">
        <f>FIXED(VLOOKUP($M46,'Full Sample by BMI Level'!$A:$AH,32,0),3)</f>
        <v>0.454</v>
      </c>
      <c r="G46" s="75" t="str">
        <f>FIXED(VLOOKUP($M46,'Full Sample by BMI Level'!$A:$AH,10,0),3)</f>
        <v>0.317</v>
      </c>
      <c r="H46" s="76" t="str">
        <f>FIXED(VLOOKUP($M46,'Full Sample by BMI Level'!$A:$AH,11,0),3)</f>
        <v>0.465</v>
      </c>
      <c r="I46" s="75" t="str">
        <f>FIXED(VLOOKUP($M46,'Full Sample by BMI Level'!$A:$AH,17,0),3)</f>
        <v>0.353</v>
      </c>
      <c r="J46" s="76" t="str">
        <f>FIXED(VLOOKUP($M46,'Full Sample by BMI Level'!$A:$AH,18,0),3)</f>
        <v>0.478</v>
      </c>
      <c r="K46" s="75" t="str">
        <f>FIXED(VLOOKUP($M46,'Full Sample by BMI Level'!$A:$AH,24,0),3)</f>
        <v>0.371</v>
      </c>
      <c r="L46" s="76" t="str">
        <f>FIXED(VLOOKUP($M46,'Full Sample by BMI Level'!$A:$AH,25,0),3)</f>
        <v>0.483</v>
      </c>
      <c r="M46" s="11" t="s">
        <v>131</v>
      </c>
    </row>
    <row r="47" spans="1:13" x14ac:dyDescent="0.25">
      <c r="A47" s="74" t="s">
        <v>207</v>
      </c>
      <c r="B47" s="82" t="s">
        <v>206</v>
      </c>
      <c r="C47" s="75" t="str">
        <f>FIXED(VLOOKUP($M47,'Full Sample by BMI Level'!$A:$AH,3,0),3)</f>
        <v>0.014</v>
      </c>
      <c r="D47" s="76" t="str">
        <f>FIXED(VLOOKUP($M47,'Full Sample by BMI Level'!$A:$AH,4,0),3)</f>
        <v>0.117</v>
      </c>
      <c r="E47" s="75" t="str">
        <f>FIXED(VLOOKUP($M47,'Full Sample by BMI Level'!$A:$AH,31,0),3)</f>
        <v>0.020</v>
      </c>
      <c r="F47" s="76" t="str">
        <f>FIXED(VLOOKUP($M47,'Full Sample by BMI Level'!$A:$AH,32,0),3)</f>
        <v>0.142</v>
      </c>
      <c r="G47" s="75" t="str">
        <f>FIXED(VLOOKUP($M47,'Full Sample by BMI Level'!$A:$AH,10,0),3)</f>
        <v>0.014</v>
      </c>
      <c r="H47" s="76" t="str">
        <f>FIXED(VLOOKUP($M47,'Full Sample by BMI Level'!$A:$AH,11,0),3)</f>
        <v>0.116</v>
      </c>
      <c r="I47" s="75" t="str">
        <f>FIXED(VLOOKUP($M47,'Full Sample by BMI Level'!$A:$AH,17,0),3)</f>
        <v>0.013</v>
      </c>
      <c r="J47" s="76" t="str">
        <f>FIXED(VLOOKUP($M47,'Full Sample by BMI Level'!$A:$AH,18,0),3)</f>
        <v>0.114</v>
      </c>
      <c r="K47" s="75" t="str">
        <f>FIXED(VLOOKUP($M47,'Full Sample by BMI Level'!$A:$AH,24,0),3)</f>
        <v>0.015</v>
      </c>
      <c r="L47" s="76" t="str">
        <f>FIXED(VLOOKUP($M47,'Full Sample by BMI Level'!$A:$AH,25,0),3)</f>
        <v>0.120</v>
      </c>
      <c r="M47" s="11" t="s">
        <v>130</v>
      </c>
    </row>
    <row r="48" spans="1:13" x14ac:dyDescent="0.25">
      <c r="A48" s="71" t="s">
        <v>106</v>
      </c>
      <c r="B48" s="80" t="s">
        <v>205</v>
      </c>
      <c r="C48" s="72" t="str">
        <f>FIXED(VLOOKUP($M48,'Full Sample by BMI Level'!$A:$AH,3,0),3)</f>
        <v>0.022</v>
      </c>
      <c r="D48" s="73" t="str">
        <f>FIXED(VLOOKUP($M48,'Full Sample by BMI Level'!$A:$AH,4,0),3)</f>
        <v>0.147</v>
      </c>
      <c r="E48" s="72" t="str">
        <f>FIXED(VLOOKUP($M48,'Full Sample by BMI Level'!$A:$AH,31,0),3)</f>
        <v>0.011</v>
      </c>
      <c r="F48" s="73" t="str">
        <f>FIXED(VLOOKUP($M48,'Full Sample by BMI Level'!$A:$AH,32,0),3)</f>
        <v>0.104</v>
      </c>
      <c r="G48" s="72" t="str">
        <f>FIXED(VLOOKUP($M48,'Full Sample by BMI Level'!$A:$AH,10,0),3)</f>
        <v>0.019</v>
      </c>
      <c r="H48" s="73" t="str">
        <f>FIXED(VLOOKUP($M48,'Full Sample by BMI Level'!$A:$AH,11,0),3)</f>
        <v>0.136</v>
      </c>
      <c r="I48" s="72" t="str">
        <f>FIXED(VLOOKUP($M48,'Full Sample by BMI Level'!$A:$AH,17,0),3)</f>
        <v>0.028</v>
      </c>
      <c r="J48" s="73" t="str">
        <f>FIXED(VLOOKUP($M48,'Full Sample by BMI Level'!$A:$AH,18,0),3)</f>
        <v>0.166</v>
      </c>
      <c r="K48" s="72" t="str">
        <f>FIXED(VLOOKUP($M48,'Full Sample by BMI Level'!$A:$AH,24,0),3)</f>
        <v>0.023</v>
      </c>
      <c r="L48" s="73" t="str">
        <f>FIXED(VLOOKUP($M48,'Full Sample by BMI Level'!$A:$AH,25,0),3)</f>
        <v>0.151</v>
      </c>
      <c r="M48" s="11" t="s">
        <v>106</v>
      </c>
    </row>
    <row r="49" spans="1:12" x14ac:dyDescent="0.25">
      <c r="A49" s="77" t="s">
        <v>204</v>
      </c>
      <c r="B49" s="107" t="s">
        <v>203</v>
      </c>
      <c r="C49" s="108"/>
      <c r="D49" s="108"/>
      <c r="E49" s="108"/>
      <c r="F49" s="108"/>
      <c r="G49" s="108"/>
      <c r="H49" s="108"/>
      <c r="I49" s="108"/>
      <c r="J49" s="108"/>
      <c r="K49" s="78"/>
      <c r="L49" s="78"/>
    </row>
    <row r="50" spans="1:12" x14ac:dyDescent="0.25">
      <c r="A50" s="71" t="s">
        <v>202</v>
      </c>
      <c r="B50" s="109" t="s">
        <v>201</v>
      </c>
      <c r="C50" s="110"/>
      <c r="D50" s="110"/>
      <c r="E50" s="110"/>
      <c r="F50" s="110"/>
      <c r="G50" s="110"/>
      <c r="H50" s="110"/>
      <c r="I50" s="110"/>
      <c r="J50" s="110"/>
      <c r="K50" s="12"/>
      <c r="L50" s="12"/>
    </row>
    <row r="51" spans="1:12" x14ac:dyDescent="0.25">
      <c r="A51" s="101" t="s">
        <v>200</v>
      </c>
      <c r="B51" s="102"/>
      <c r="C51" s="99">
        <f>'Full Sample by BMI Level'!B1</f>
        <v>19594</v>
      </c>
      <c r="D51" s="100"/>
      <c r="E51" s="111">
        <f>'Full Sample by BMI Level'!AD1</f>
        <v>732</v>
      </c>
      <c r="F51" s="100"/>
      <c r="G51" s="99">
        <f>'Full Sample by BMI Level'!I1</f>
        <v>9151</v>
      </c>
      <c r="H51" s="100"/>
      <c r="I51" s="99">
        <f>'Full Sample by BMI Level'!P1</f>
        <v>5127</v>
      </c>
      <c r="J51" s="100"/>
      <c r="K51" s="99">
        <f>'Full Sample by BMI Level'!W1</f>
        <v>4584</v>
      </c>
      <c r="L51" s="100"/>
    </row>
    <row r="52" spans="1:12" ht="15.75" thickBot="1" x14ac:dyDescent="0.3">
      <c r="A52" s="114" t="s">
        <v>199</v>
      </c>
      <c r="B52" s="115"/>
      <c r="C52" s="112">
        <v>5276</v>
      </c>
      <c r="D52" s="113"/>
      <c r="E52" s="116">
        <v>373</v>
      </c>
      <c r="F52" s="113"/>
      <c r="G52" s="112">
        <v>3267</v>
      </c>
      <c r="H52" s="113"/>
      <c r="I52" s="112">
        <v>2261</v>
      </c>
      <c r="J52" s="113"/>
      <c r="K52" s="112">
        <v>1481</v>
      </c>
      <c r="L52" s="113"/>
    </row>
    <row r="53" spans="1:12" x14ac:dyDescent="0.25">
      <c r="C53" s="11">
        <f>C51/C52</f>
        <v>3.7137983320697496</v>
      </c>
      <c r="E53" s="11">
        <f>E51/E52</f>
        <v>1.9624664879356568</v>
      </c>
      <c r="G53" s="11">
        <f>G51/G52</f>
        <v>2.8010407101316193</v>
      </c>
      <c r="I53" s="11">
        <f>I51/I52</f>
        <v>2.2675807164971253</v>
      </c>
      <c r="K53" s="11">
        <f>K51/K52</f>
        <v>3.0952059419311277</v>
      </c>
    </row>
    <row r="67" spans="2:5" x14ac:dyDescent="0.25">
      <c r="B67" s="79">
        <v>17750</v>
      </c>
      <c r="C67" s="11" t="e">
        <f>LOG(B67+(SQRT((B67^2)+1)),1)</f>
        <v>#DIV/0!</v>
      </c>
      <c r="E67" s="11">
        <f>ASINH(B67)</f>
        <v>10.477287976257001</v>
      </c>
    </row>
    <row r="68" spans="2:5" x14ac:dyDescent="0.25">
      <c r="B68" s="79">
        <v>57356</v>
      </c>
      <c r="C68" s="11">
        <f>LOG(B68+(SQRT((B68^2)+1)))</f>
        <v>5.0596088517719746</v>
      </c>
    </row>
  </sheetData>
  <mergeCells count="21">
    <mergeCell ref="K52:L52"/>
    <mergeCell ref="A52:B52"/>
    <mergeCell ref="C52:D52"/>
    <mergeCell ref="E52:F52"/>
    <mergeCell ref="G52:H52"/>
    <mergeCell ref="I52:J52"/>
    <mergeCell ref="G51:H51"/>
    <mergeCell ref="I51:J51"/>
    <mergeCell ref="A51:B51"/>
    <mergeCell ref="A1:L1"/>
    <mergeCell ref="A2:L2"/>
    <mergeCell ref="K51:L51"/>
    <mergeCell ref="C3:D3"/>
    <mergeCell ref="E3:F3"/>
    <mergeCell ref="G3:H3"/>
    <mergeCell ref="I3:J3"/>
    <mergeCell ref="K3:L3"/>
    <mergeCell ref="B49:J49"/>
    <mergeCell ref="B50:J50"/>
    <mergeCell ref="C51:D51"/>
    <mergeCell ref="E51:F51"/>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workbookViewId="0">
      <selection activeCell="B1" sqref="B1:N1048576"/>
    </sheetView>
  </sheetViews>
  <sheetFormatPr defaultRowHeight="15" x14ac:dyDescent="0.25"/>
  <cols>
    <col min="2" max="2" width="22.140625"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-1.9908518020701E-2</v>
      </c>
      <c r="D2">
        <v>6.1301799851159598E-2</v>
      </c>
      <c r="E2">
        <v>0.74536092378188001</v>
      </c>
      <c r="F2">
        <v>-2.1400030788297799E-2</v>
      </c>
      <c r="G2">
        <v>5.3145864547571399E-2</v>
      </c>
      <c r="H2">
        <v>0.68719397572503604</v>
      </c>
      <c r="I2">
        <v>-1.4900665579275701E-2</v>
      </c>
      <c r="J2">
        <v>6.1248513694500899E-2</v>
      </c>
      <c r="K2">
        <v>0.80778688842749302</v>
      </c>
      <c r="L2">
        <v>-1.6405698723701199E-2</v>
      </c>
      <c r="M2">
        <v>5.3023886350724102E-2</v>
      </c>
      <c r="N2">
        <v>0.75701571708536297</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-4.89223992747711E-2</v>
      </c>
      <c r="D3">
        <v>3.08284881805602E-2</v>
      </c>
      <c r="E3">
        <v>0.112530361859949</v>
      </c>
      <c r="F3">
        <v>-4.6794192393631799E-2</v>
      </c>
      <c r="G3">
        <v>2.65289989285999E-2</v>
      </c>
      <c r="H3">
        <v>7.7750777089173606E-2</v>
      </c>
      <c r="I3">
        <v>-5.2901512508176297E-2</v>
      </c>
      <c r="J3">
        <v>3.0763317769477098E-2</v>
      </c>
      <c r="K3">
        <v>8.5499788100786497E-2</v>
      </c>
      <c r="L3">
        <v>-5.1353502926281401E-2</v>
      </c>
      <c r="M3">
        <v>2.64278465890611E-2</v>
      </c>
      <c r="N3">
        <v>5.1996973142756399E-2</v>
      </c>
      <c r="P3" t="str">
        <f t="shared" ref="P3:P30" si="0">IF(E3&lt;0.001,"***",IF(E3&lt;0.01,"**",IF(E3&lt;0.05,"*",IF(E3&lt;0.1,"^",""))))</f>
        <v/>
      </c>
      <c r="Q3" t="str">
        <f t="shared" ref="Q3:Q30" si="1">IF(H3&lt;0.001,"***",IF(H3&lt;0.01,"**",IF(H3&lt;0.05,"*",IF(H3&lt;0.1,"^",""))))</f>
        <v>^</v>
      </c>
      <c r="R3" t="str">
        <f t="shared" ref="R3:R30" si="2">IF(K3&lt;0.001,"***",IF(K3&lt;0.01,"**",IF(K3&lt;0.05,"*",IF(K3&lt;0.1,"^",""))))</f>
        <v>^</v>
      </c>
      <c r="S3" t="str">
        <f t="shared" ref="S3:S30" si="3">IF(N3&lt;0.001,"***",IF(N3&lt;0.01,"**",IF(N3&lt;0.05,"*",IF(N3&lt;0.1,"^",""))))</f>
        <v>^</v>
      </c>
    </row>
    <row r="4" spans="1:19" x14ac:dyDescent="0.25">
      <c r="A4">
        <v>3</v>
      </c>
      <c r="B4" t="s">
        <v>12</v>
      </c>
      <c r="C4">
        <v>-4.1220616494090798E-2</v>
      </c>
      <c r="D4">
        <v>3.6682121190374603E-2</v>
      </c>
      <c r="E4">
        <v>0.261129708871225</v>
      </c>
      <c r="F4">
        <v>-3.2642513064488399E-2</v>
      </c>
      <c r="G4">
        <v>2.97159640371416E-2</v>
      </c>
      <c r="H4">
        <v>0.27199317075221802</v>
      </c>
      <c r="I4">
        <v>-4.3956907985829199E-2</v>
      </c>
      <c r="J4">
        <v>3.6571502012807199E-2</v>
      </c>
      <c r="K4">
        <v>0.22938511348614599</v>
      </c>
      <c r="L4">
        <v>-3.4061615073610503E-2</v>
      </c>
      <c r="M4">
        <v>2.9492076807406901E-2</v>
      </c>
      <c r="N4">
        <v>0.248114499358182</v>
      </c>
      <c r="P4" t="str">
        <f t="shared" si="0"/>
        <v/>
      </c>
      <c r="Q4" t="str">
        <f t="shared" si="1"/>
        <v/>
      </c>
      <c r="R4" t="str">
        <f t="shared" si="2"/>
        <v/>
      </c>
      <c r="S4" t="str">
        <f t="shared" si="3"/>
        <v/>
      </c>
    </row>
    <row r="5" spans="1:19" x14ac:dyDescent="0.25">
      <c r="A5">
        <v>4</v>
      </c>
      <c r="B5" t="s">
        <v>124</v>
      </c>
      <c r="C5">
        <v>8.2696986172043199E-2</v>
      </c>
      <c r="D5">
        <v>2.97093403924455E-2</v>
      </c>
      <c r="E5">
        <v>5.3770075455383797E-3</v>
      </c>
      <c r="F5">
        <v>5.0193934146744001E-2</v>
      </c>
      <c r="G5">
        <v>2.36053993756308E-2</v>
      </c>
      <c r="H5">
        <v>3.3472036929981699E-2</v>
      </c>
      <c r="I5">
        <v>7.6971419861370904E-2</v>
      </c>
      <c r="J5">
        <v>2.85763404392173E-2</v>
      </c>
      <c r="K5">
        <v>7.0698375439264298E-3</v>
      </c>
      <c r="L5">
        <v>4.5901533507389E-2</v>
      </c>
      <c r="M5">
        <v>2.2336080014808302E-2</v>
      </c>
      <c r="N5">
        <v>3.9875160242214797E-2</v>
      </c>
      <c r="P5" t="str">
        <f t="shared" si="0"/>
        <v>**</v>
      </c>
      <c r="Q5" t="str">
        <f t="shared" si="1"/>
        <v>*</v>
      </c>
      <c r="R5" t="str">
        <f t="shared" si="2"/>
        <v>**</v>
      </c>
      <c r="S5" t="str">
        <f t="shared" si="3"/>
        <v>*</v>
      </c>
    </row>
    <row r="6" spans="1:19" x14ac:dyDescent="0.25">
      <c r="A6">
        <v>5</v>
      </c>
      <c r="B6" t="s">
        <v>25</v>
      </c>
      <c r="C6">
        <v>9.3982159091446499E-2</v>
      </c>
      <c r="D6">
        <v>3.7784502440184498E-2</v>
      </c>
      <c r="E6">
        <v>1.28709467640662E-2</v>
      </c>
      <c r="F6">
        <v>0.100624362089297</v>
      </c>
      <c r="G6">
        <v>3.2599204736771199E-2</v>
      </c>
      <c r="H6">
        <v>2.0238345637148998E-3</v>
      </c>
      <c r="I6">
        <v>8.2757544412915607E-2</v>
      </c>
      <c r="J6">
        <v>3.7560684704113799E-2</v>
      </c>
      <c r="K6">
        <v>2.75734463296794E-2</v>
      </c>
      <c r="L6">
        <v>9.2232006857961193E-2</v>
      </c>
      <c r="M6">
        <v>3.2389503036266802E-2</v>
      </c>
      <c r="N6">
        <v>4.4051713707363299E-3</v>
      </c>
      <c r="P6" t="str">
        <f t="shared" si="0"/>
        <v>*</v>
      </c>
      <c r="Q6" t="str">
        <f t="shared" si="1"/>
        <v>**</v>
      </c>
      <c r="R6" t="str">
        <f t="shared" si="2"/>
        <v>*</v>
      </c>
      <c r="S6" t="str">
        <f t="shared" si="3"/>
        <v>**</v>
      </c>
    </row>
    <row r="7" spans="1:19" x14ac:dyDescent="0.25">
      <c r="A7">
        <v>6</v>
      </c>
      <c r="B7" t="s">
        <v>26</v>
      </c>
      <c r="C7">
        <v>-5.9213371209194801E-2</v>
      </c>
      <c r="D7">
        <v>5.6155666271744002E-2</v>
      </c>
      <c r="E7">
        <v>0.29167670526470901</v>
      </c>
      <c r="F7">
        <v>-4.2636879120943799E-2</v>
      </c>
      <c r="G7">
        <v>4.6899595459696401E-2</v>
      </c>
      <c r="H7">
        <v>0.36329220081278901</v>
      </c>
      <c r="I7">
        <v>-7.3385199529365397E-2</v>
      </c>
      <c r="J7">
        <v>5.5825169417076298E-2</v>
      </c>
      <c r="K7">
        <v>0.188659839821185</v>
      </c>
      <c r="L7">
        <v>-5.7843237589246498E-2</v>
      </c>
      <c r="M7">
        <v>4.6452843882189503E-2</v>
      </c>
      <c r="N7">
        <v>0.21305700543084499</v>
      </c>
      <c r="P7" t="str">
        <f t="shared" si="0"/>
        <v/>
      </c>
      <c r="Q7" t="str">
        <f t="shared" si="1"/>
        <v/>
      </c>
      <c r="R7" t="str">
        <f t="shared" si="2"/>
        <v/>
      </c>
      <c r="S7" t="str">
        <f t="shared" si="3"/>
        <v/>
      </c>
    </row>
    <row r="8" spans="1:19" x14ac:dyDescent="0.25">
      <c r="A8">
        <v>7</v>
      </c>
      <c r="B8" t="s">
        <v>30</v>
      </c>
      <c r="C8">
        <v>0.312090462520977</v>
      </c>
      <c r="D8">
        <v>4.4851519449301103E-2</v>
      </c>
      <c r="E8" s="1">
        <v>3.44391182238724E-12</v>
      </c>
      <c r="F8">
        <v>0.277407748631469</v>
      </c>
      <c r="G8">
        <v>3.6425024177587403E-2</v>
      </c>
      <c r="H8" s="1">
        <v>2.6194905769628799E-14</v>
      </c>
      <c r="I8">
        <v>0.30212385291253602</v>
      </c>
      <c r="J8">
        <v>4.47399492540611E-2</v>
      </c>
      <c r="K8" s="1">
        <v>1.4493073408061701E-11</v>
      </c>
      <c r="L8">
        <v>0.26674340638793498</v>
      </c>
      <c r="M8">
        <v>3.6215546720587299E-2</v>
      </c>
      <c r="N8" s="1">
        <v>1.7656462485855901E-13</v>
      </c>
      <c r="P8" t="str">
        <f t="shared" si="0"/>
        <v>***</v>
      </c>
      <c r="Q8" t="str">
        <f t="shared" si="1"/>
        <v>***</v>
      </c>
      <c r="R8" t="str">
        <f t="shared" si="2"/>
        <v>***</v>
      </c>
      <c r="S8" t="str">
        <f t="shared" si="3"/>
        <v>***</v>
      </c>
    </row>
    <row r="9" spans="1:19" x14ac:dyDescent="0.25">
      <c r="A9">
        <v>8</v>
      </c>
      <c r="B9" t="s">
        <v>27</v>
      </c>
      <c r="C9">
        <v>0.28482723223495698</v>
      </c>
      <c r="D9">
        <v>5.8700881386395502E-2</v>
      </c>
      <c r="E9" s="1">
        <v>1.22111824230053E-6</v>
      </c>
      <c r="F9">
        <v>0.269170994204393</v>
      </c>
      <c r="G9">
        <v>4.8935749320891002E-2</v>
      </c>
      <c r="H9" s="1">
        <v>3.7871992004868402E-8</v>
      </c>
      <c r="I9">
        <v>0.257030720957311</v>
      </c>
      <c r="J9">
        <v>5.7801124654845902E-2</v>
      </c>
      <c r="K9" s="1">
        <v>8.7154145372858594E-6</v>
      </c>
      <c r="L9">
        <v>0.24303262433046099</v>
      </c>
      <c r="M9">
        <v>4.7812771558018698E-2</v>
      </c>
      <c r="N9" s="1">
        <v>3.7150715832921199E-7</v>
      </c>
      <c r="P9" t="str">
        <f t="shared" si="0"/>
        <v>***</v>
      </c>
      <c r="Q9" t="str">
        <f t="shared" si="1"/>
        <v>***</v>
      </c>
      <c r="R9" t="str">
        <f t="shared" si="2"/>
        <v>***</v>
      </c>
      <c r="S9" t="str">
        <f t="shared" si="3"/>
        <v>***</v>
      </c>
    </row>
    <row r="10" spans="1:19" x14ac:dyDescent="0.25">
      <c r="A10">
        <v>9</v>
      </c>
      <c r="B10" t="s">
        <v>29</v>
      </c>
      <c r="C10">
        <v>0.139246667224284</v>
      </c>
      <c r="D10">
        <v>4.2416790022577998E-2</v>
      </c>
      <c r="E10">
        <v>1.02774433113517E-3</v>
      </c>
      <c r="F10">
        <v>0.114027561533787</v>
      </c>
      <c r="G10">
        <v>3.4793200198152997E-2</v>
      </c>
      <c r="H10">
        <v>1.04807013840613E-3</v>
      </c>
      <c r="I10">
        <v>0.13246645761921899</v>
      </c>
      <c r="J10">
        <v>4.2309721318506202E-2</v>
      </c>
      <c r="K10">
        <v>1.7428620203346901E-3</v>
      </c>
      <c r="L10">
        <v>0.105679095409749</v>
      </c>
      <c r="M10">
        <v>3.4604810490816998E-2</v>
      </c>
      <c r="N10">
        <v>2.2589901150805898E-3</v>
      </c>
      <c r="P10" t="str">
        <f t="shared" si="0"/>
        <v>**</v>
      </c>
      <c r="Q10" t="str">
        <f t="shared" si="1"/>
        <v>**</v>
      </c>
      <c r="R10" t="str">
        <f t="shared" si="2"/>
        <v>**</v>
      </c>
      <c r="S10" t="str">
        <f t="shared" si="3"/>
        <v>**</v>
      </c>
    </row>
    <row r="11" spans="1:19" x14ac:dyDescent="0.25">
      <c r="A11">
        <v>10</v>
      </c>
      <c r="B11" t="s">
        <v>28</v>
      </c>
      <c r="C11">
        <v>0.231142861073769</v>
      </c>
      <c r="D11">
        <v>8.1224420188104995E-2</v>
      </c>
      <c r="E11">
        <v>4.4309590180341401E-3</v>
      </c>
      <c r="F11">
        <v>0.24087517812193801</v>
      </c>
      <c r="G11">
        <v>6.9323504019888599E-2</v>
      </c>
      <c r="H11">
        <v>5.1151300091768998E-4</v>
      </c>
      <c r="I11">
        <v>0.204636575198758</v>
      </c>
      <c r="J11">
        <v>8.0063667211884806E-2</v>
      </c>
      <c r="K11">
        <v>1.0590652600151801E-2</v>
      </c>
      <c r="L11">
        <v>0.217167656000672</v>
      </c>
      <c r="M11">
        <v>6.7979643476589899E-2</v>
      </c>
      <c r="N11">
        <v>1.40025572018214E-3</v>
      </c>
      <c r="P11" t="str">
        <f t="shared" si="0"/>
        <v>**</v>
      </c>
      <c r="Q11" t="str">
        <f t="shared" si="1"/>
        <v>***</v>
      </c>
      <c r="R11" t="str">
        <f t="shared" si="2"/>
        <v>*</v>
      </c>
      <c r="S11" t="str">
        <f t="shared" si="3"/>
        <v>**</v>
      </c>
    </row>
    <row r="12" spans="1:19" x14ac:dyDescent="0.25">
      <c r="A12">
        <v>11</v>
      </c>
      <c r="B12" t="s">
        <v>31</v>
      </c>
      <c r="C12">
        <v>-6.5759207748595602E-2</v>
      </c>
      <c r="D12">
        <v>5.9992538109113697E-3</v>
      </c>
      <c r="E12" s="1">
        <v>0</v>
      </c>
      <c r="F12">
        <v>-6.6919157634338006E-2</v>
      </c>
      <c r="G12">
        <v>5.2360595356162401E-3</v>
      </c>
      <c r="H12" s="1">
        <v>2.10866492043386E-37</v>
      </c>
      <c r="I12">
        <v>-6.4767541552381902E-2</v>
      </c>
      <c r="J12">
        <v>5.9837361088631597E-3</v>
      </c>
      <c r="K12" s="1">
        <v>0</v>
      </c>
      <c r="L12">
        <v>-6.6416258457485597E-2</v>
      </c>
      <c r="M12">
        <v>5.2112453833978601E-3</v>
      </c>
      <c r="N12" s="1">
        <v>3.3326211458173802E-37</v>
      </c>
      <c r="P12" t="str">
        <f t="shared" si="0"/>
        <v>***</v>
      </c>
      <c r="Q12" t="str">
        <f t="shared" si="1"/>
        <v>***</v>
      </c>
      <c r="R12" t="str">
        <f t="shared" si="2"/>
        <v>***</v>
      </c>
      <c r="S12" t="str">
        <f t="shared" si="3"/>
        <v>***</v>
      </c>
    </row>
    <row r="13" spans="1:19" x14ac:dyDescent="0.25">
      <c r="A13">
        <v>12</v>
      </c>
      <c r="B13" t="s">
        <v>173</v>
      </c>
      <c r="C13">
        <v>-0.111349761513406</v>
      </c>
      <c r="D13">
        <v>3.9011697578936501E-2</v>
      </c>
      <c r="E13">
        <v>4.3136398364533902E-3</v>
      </c>
      <c r="F13">
        <v>-9.4372070553361401E-2</v>
      </c>
      <c r="G13">
        <v>3.6063190966086199E-2</v>
      </c>
      <c r="H13">
        <v>8.8744542607713996E-3</v>
      </c>
      <c r="I13">
        <v>-0.112949734215003</v>
      </c>
      <c r="J13">
        <v>3.8827327870738199E-2</v>
      </c>
      <c r="K13">
        <v>3.6255587241579299E-3</v>
      </c>
      <c r="L13">
        <v>-9.6173087196729803E-2</v>
      </c>
      <c r="M13">
        <v>3.5850429059751499E-2</v>
      </c>
      <c r="N13">
        <v>7.30478836947382E-3</v>
      </c>
      <c r="P13" t="str">
        <f t="shared" si="0"/>
        <v>**</v>
      </c>
      <c r="Q13" t="str">
        <f t="shared" si="1"/>
        <v>**</v>
      </c>
      <c r="R13" t="str">
        <f t="shared" si="2"/>
        <v>**</v>
      </c>
      <c r="S13" t="str">
        <f t="shared" si="3"/>
        <v>**</v>
      </c>
    </row>
    <row r="14" spans="1:19" x14ac:dyDescent="0.25">
      <c r="A14">
        <v>13</v>
      </c>
      <c r="B14" t="s">
        <v>32</v>
      </c>
      <c r="C14">
        <v>1.0470083003804399E-2</v>
      </c>
      <c r="D14">
        <v>2.2625964574375799E-2</v>
      </c>
      <c r="E14">
        <v>0.64354617566366101</v>
      </c>
      <c r="F14">
        <v>2.9539187293212998E-3</v>
      </c>
      <c r="G14">
        <v>2.0098429073118901E-2</v>
      </c>
      <c r="H14">
        <v>0.88315363361938204</v>
      </c>
      <c r="I14">
        <v>1.33824692247007E-2</v>
      </c>
      <c r="J14">
        <v>2.2559652192966299E-2</v>
      </c>
      <c r="K14">
        <v>0.55304483458434395</v>
      </c>
      <c r="L14">
        <v>6.1488939154389502E-3</v>
      </c>
      <c r="M14">
        <v>2.0019212153194799E-2</v>
      </c>
      <c r="N14">
        <v>0.75872947116525802</v>
      </c>
      <c r="P14" t="str">
        <f t="shared" si="0"/>
        <v/>
      </c>
      <c r="Q14" t="str">
        <f t="shared" si="1"/>
        <v/>
      </c>
      <c r="R14" t="str">
        <f t="shared" si="2"/>
        <v/>
      </c>
      <c r="S14" t="str">
        <f t="shared" si="3"/>
        <v/>
      </c>
    </row>
    <row r="15" spans="1:19" x14ac:dyDescent="0.25">
      <c r="A15">
        <v>14</v>
      </c>
      <c r="B15" t="s">
        <v>33</v>
      </c>
      <c r="C15">
        <v>2.2272190833397799E-2</v>
      </c>
      <c r="D15">
        <v>6.2657907023598502E-3</v>
      </c>
      <c r="E15">
        <v>3.7859790475336402E-4</v>
      </c>
      <c r="F15">
        <v>1.9537148957560702E-2</v>
      </c>
      <c r="G15">
        <v>5.5760701273348803E-3</v>
      </c>
      <c r="H15">
        <v>4.5875790369166199E-4</v>
      </c>
      <c r="I15">
        <v>2.16620252253216E-2</v>
      </c>
      <c r="J15">
        <v>6.2418769228487101E-3</v>
      </c>
      <c r="K15">
        <v>5.1961699400116001E-4</v>
      </c>
      <c r="L15">
        <v>1.88121540444319E-2</v>
      </c>
      <c r="M15">
        <v>5.5416517886003203E-3</v>
      </c>
      <c r="N15">
        <v>6.8707972001949601E-4</v>
      </c>
      <c r="P15" t="str">
        <f t="shared" si="0"/>
        <v>***</v>
      </c>
      <c r="Q15" t="str">
        <f t="shared" si="1"/>
        <v>***</v>
      </c>
      <c r="R15" t="str">
        <f t="shared" si="2"/>
        <v>***</v>
      </c>
      <c r="S15" t="str">
        <f t="shared" si="3"/>
        <v>***</v>
      </c>
    </row>
    <row r="16" spans="1:19" x14ac:dyDescent="0.25">
      <c r="A16">
        <v>15</v>
      </c>
      <c r="B16" t="s">
        <v>118</v>
      </c>
      <c r="C16">
        <v>6.6616785493015505E-4</v>
      </c>
      <c r="D16">
        <v>9.2862146600403792E-3</v>
      </c>
      <c r="E16">
        <v>0.94281098110942896</v>
      </c>
      <c r="F16">
        <v>3.27809354845959E-3</v>
      </c>
      <c r="G16">
        <v>8.2790469910502401E-3</v>
      </c>
      <c r="H16">
        <v>0.69214147832963402</v>
      </c>
      <c r="I16">
        <v>1.0300172328672301E-3</v>
      </c>
      <c r="J16">
        <v>9.2539382142383005E-3</v>
      </c>
      <c r="K16">
        <v>0.91137383596299804</v>
      </c>
      <c r="L16">
        <v>3.5951117272737801E-3</v>
      </c>
      <c r="M16">
        <v>8.2392404787838807E-3</v>
      </c>
      <c r="N16">
        <v>0.66258992902179803</v>
      </c>
      <c r="P16" t="str">
        <f t="shared" si="0"/>
        <v/>
      </c>
      <c r="Q16" t="str">
        <f t="shared" si="1"/>
        <v/>
      </c>
      <c r="R16" t="str">
        <f t="shared" si="2"/>
        <v/>
      </c>
      <c r="S16" t="str">
        <f t="shared" si="3"/>
        <v/>
      </c>
    </row>
    <row r="17" spans="1:19" x14ac:dyDescent="0.25">
      <c r="A17">
        <v>16</v>
      </c>
      <c r="B17" t="s">
        <v>34</v>
      </c>
      <c r="C17">
        <v>3.9221130534811497E-3</v>
      </c>
      <c r="D17">
        <v>5.87220672093614E-4</v>
      </c>
      <c r="E17" s="1">
        <v>2.4039326085301101E-11</v>
      </c>
      <c r="F17">
        <v>3.3245010065102699E-3</v>
      </c>
      <c r="G17">
        <v>4.6590129421863498E-4</v>
      </c>
      <c r="H17" s="1">
        <v>9.6342214515959995E-13</v>
      </c>
      <c r="I17">
        <v>3.8914222805249599E-3</v>
      </c>
      <c r="J17">
        <v>5.8529654205689201E-4</v>
      </c>
      <c r="K17" s="1">
        <v>2.9582669647254501E-11</v>
      </c>
      <c r="L17">
        <v>3.3401398683674901E-3</v>
      </c>
      <c r="M17">
        <v>4.6220205190625202E-4</v>
      </c>
      <c r="N17" s="1">
        <v>4.9531076192115802E-13</v>
      </c>
      <c r="P17" t="str">
        <f t="shared" si="0"/>
        <v>***</v>
      </c>
      <c r="Q17" t="str">
        <f t="shared" si="1"/>
        <v>***</v>
      </c>
      <c r="R17" t="str">
        <f t="shared" si="2"/>
        <v>***</v>
      </c>
      <c r="S17" t="str">
        <f t="shared" si="3"/>
        <v>***</v>
      </c>
    </row>
    <row r="18" spans="1:19" x14ac:dyDescent="0.25">
      <c r="A18">
        <v>17</v>
      </c>
      <c r="B18" t="s">
        <v>35</v>
      </c>
      <c r="C18" s="1">
        <v>-9.9390609183968402E-5</v>
      </c>
      <c r="D18">
        <v>1.99505611779756E-4</v>
      </c>
      <c r="E18">
        <v>0.61835398608736603</v>
      </c>
      <c r="F18" s="1">
        <v>-6.6808274473667605E-5</v>
      </c>
      <c r="G18">
        <v>1.84588189725989E-4</v>
      </c>
      <c r="H18">
        <v>0.71740324380841303</v>
      </c>
      <c r="I18" s="1">
        <v>-1.90242051567396E-4</v>
      </c>
      <c r="J18">
        <v>1.9762708166464699E-4</v>
      </c>
      <c r="K18">
        <v>0.33573249010626499</v>
      </c>
      <c r="L18" s="1">
        <v>-1.6804528152204401E-4</v>
      </c>
      <c r="M18">
        <v>1.8298893328014401E-4</v>
      </c>
      <c r="N18">
        <v>0.35844311002034301</v>
      </c>
      <c r="P18" t="str">
        <f t="shared" si="0"/>
        <v/>
      </c>
      <c r="Q18" t="str">
        <f t="shared" si="1"/>
        <v/>
      </c>
      <c r="R18" t="str">
        <f t="shared" si="2"/>
        <v/>
      </c>
      <c r="S18" t="str">
        <f t="shared" si="3"/>
        <v/>
      </c>
    </row>
    <row r="19" spans="1:19" x14ac:dyDescent="0.25">
      <c r="A19">
        <v>18</v>
      </c>
      <c r="B19" t="s">
        <v>36</v>
      </c>
      <c r="C19">
        <v>4.05749309319056E-4</v>
      </c>
      <c r="D19">
        <v>1.199101047292E-4</v>
      </c>
      <c r="E19">
        <v>7.1495493638462605E-4</v>
      </c>
      <c r="F19">
        <v>5.5446294947093496E-4</v>
      </c>
      <c r="G19">
        <v>1.0029331929633201E-4</v>
      </c>
      <c r="H19">
        <v>3.2313951776724397E-8</v>
      </c>
      <c r="I19">
        <v>4.0689941515510898E-4</v>
      </c>
      <c r="J19">
        <v>1.19442899827912E-4</v>
      </c>
      <c r="K19">
        <v>6.5766893638963297E-4</v>
      </c>
      <c r="L19">
        <v>5.6423922686551597E-4</v>
      </c>
      <c r="M19">
        <v>9.9666315516697503E-5</v>
      </c>
      <c r="N19">
        <v>1.50245331560091E-8</v>
      </c>
      <c r="P19" t="str">
        <f t="shared" si="0"/>
        <v>***</v>
      </c>
      <c r="Q19" t="str">
        <f t="shared" si="1"/>
        <v>***</v>
      </c>
      <c r="R19" t="str">
        <f t="shared" si="2"/>
        <v>***</v>
      </c>
      <c r="S19" t="str">
        <f t="shared" si="3"/>
        <v>***</v>
      </c>
    </row>
    <row r="20" spans="1:19" x14ac:dyDescent="0.25">
      <c r="A20">
        <v>19</v>
      </c>
      <c r="B20" t="s">
        <v>37</v>
      </c>
      <c r="C20">
        <v>8.4889531604560708E-3</v>
      </c>
      <c r="D20">
        <v>2.7757833424446501E-2</v>
      </c>
      <c r="E20">
        <v>0.75974025847214599</v>
      </c>
      <c r="F20">
        <v>-4.3467701943263404E-3</v>
      </c>
      <c r="G20">
        <v>2.4487263793209799E-2</v>
      </c>
      <c r="H20">
        <v>0.85910665647706397</v>
      </c>
      <c r="I20">
        <v>1.06972457882806E-2</v>
      </c>
      <c r="J20">
        <v>2.7705617389409101E-2</v>
      </c>
      <c r="K20">
        <v>0.69941975201391904</v>
      </c>
      <c r="L20">
        <v>-2.6375033890616798E-3</v>
      </c>
      <c r="M20">
        <v>2.4387019619613801E-2</v>
      </c>
      <c r="N20">
        <v>0.913875170623907</v>
      </c>
      <c r="P20" t="str">
        <f t="shared" si="0"/>
        <v/>
      </c>
      <c r="Q20" t="str">
        <f t="shared" si="1"/>
        <v/>
      </c>
      <c r="R20" t="str">
        <f t="shared" si="2"/>
        <v/>
      </c>
      <c r="S20" t="str">
        <f t="shared" si="3"/>
        <v/>
      </c>
    </row>
    <row r="21" spans="1:19" x14ac:dyDescent="0.25">
      <c r="A21">
        <v>20</v>
      </c>
      <c r="B21" t="s">
        <v>38</v>
      </c>
      <c r="C21">
        <v>-6.4164416938841395E-2</v>
      </c>
      <c r="D21">
        <v>4.2669670881721598E-2</v>
      </c>
      <c r="E21">
        <v>0.13264635731746499</v>
      </c>
      <c r="F21">
        <v>-7.1695161234209104E-2</v>
      </c>
      <c r="G21">
        <v>3.7174305601826697E-2</v>
      </c>
      <c r="H21">
        <v>5.3777880636686003E-2</v>
      </c>
      <c r="I21">
        <v>-6.0523043957193601E-2</v>
      </c>
      <c r="J21">
        <v>4.2639619386446802E-2</v>
      </c>
      <c r="K21">
        <v>0.15577991636522201</v>
      </c>
      <c r="L21">
        <v>-6.8032703666388306E-2</v>
      </c>
      <c r="M21">
        <v>3.70588326076534E-2</v>
      </c>
      <c r="N21">
        <v>6.6386847175983796E-2</v>
      </c>
      <c r="P21" t="str">
        <f t="shared" si="0"/>
        <v/>
      </c>
      <c r="Q21" t="str">
        <f t="shared" si="1"/>
        <v>^</v>
      </c>
      <c r="R21" t="str">
        <f t="shared" si="2"/>
        <v/>
      </c>
      <c r="S21" t="str">
        <f t="shared" si="3"/>
        <v>^</v>
      </c>
    </row>
    <row r="22" spans="1:19" x14ac:dyDescent="0.25">
      <c r="A22">
        <v>21</v>
      </c>
      <c r="B22" t="s">
        <v>40</v>
      </c>
      <c r="C22">
        <v>-0.152988290388583</v>
      </c>
      <c r="D22">
        <v>4.42187064738385E-2</v>
      </c>
      <c r="E22">
        <v>5.4055813474140901E-4</v>
      </c>
      <c r="F22">
        <v>-0.13048644699415199</v>
      </c>
      <c r="G22">
        <v>3.5501433482751199E-2</v>
      </c>
      <c r="H22">
        <v>2.37359728882513E-4</v>
      </c>
      <c r="I22">
        <v>-0.15329304987428699</v>
      </c>
      <c r="J22">
        <v>4.4086364336534303E-2</v>
      </c>
      <c r="K22">
        <v>5.0685361965019404E-4</v>
      </c>
      <c r="L22">
        <v>-0.13031056232334901</v>
      </c>
      <c r="M22">
        <v>3.5262000010264902E-2</v>
      </c>
      <c r="N22">
        <v>2.1945836843564499E-4</v>
      </c>
      <c r="P22" t="str">
        <f t="shared" si="0"/>
        <v>***</v>
      </c>
      <c r="Q22" t="str">
        <f t="shared" si="1"/>
        <v>***</v>
      </c>
      <c r="R22" t="str">
        <f t="shared" si="2"/>
        <v>***</v>
      </c>
      <c r="S22" t="str">
        <f t="shared" si="3"/>
        <v>***</v>
      </c>
    </row>
    <row r="23" spans="1:19" x14ac:dyDescent="0.25">
      <c r="A23">
        <v>22</v>
      </c>
      <c r="B23" t="s">
        <v>41</v>
      </c>
      <c r="C23">
        <v>-0.13489534063141101</v>
      </c>
      <c r="D23">
        <v>3.7501586092397898E-2</v>
      </c>
      <c r="E23" s="1">
        <v>3.2183804716046099E-4</v>
      </c>
      <c r="F23">
        <v>-0.108529689461394</v>
      </c>
      <c r="G23">
        <v>2.9960576803677402E-2</v>
      </c>
      <c r="H23" s="1">
        <v>2.9186362423510703E-4</v>
      </c>
      <c r="I23">
        <v>-0.12922248575982001</v>
      </c>
      <c r="J23">
        <v>3.7350010332238601E-2</v>
      </c>
      <c r="K23" s="1">
        <v>5.4063478372301499E-4</v>
      </c>
      <c r="L23">
        <v>-0.102222828169834</v>
      </c>
      <c r="M23">
        <v>2.9675594253212301E-2</v>
      </c>
      <c r="N23" s="1">
        <v>5.7174279140464101E-4</v>
      </c>
      <c r="P23" t="str">
        <f t="shared" si="0"/>
        <v>***</v>
      </c>
      <c r="Q23" t="str">
        <f t="shared" si="1"/>
        <v>***</v>
      </c>
      <c r="R23" t="str">
        <f t="shared" si="2"/>
        <v>***</v>
      </c>
      <c r="S23" t="str">
        <f t="shared" si="3"/>
        <v>***</v>
      </c>
    </row>
    <row r="24" spans="1:19" x14ac:dyDescent="0.25">
      <c r="A24">
        <v>23</v>
      </c>
      <c r="B24" t="s">
        <v>39</v>
      </c>
      <c r="C24">
        <v>-9.23967633343174E-2</v>
      </c>
      <c r="D24">
        <v>3.8151481856898303E-2</v>
      </c>
      <c r="E24">
        <v>1.54421718332622E-2</v>
      </c>
      <c r="F24">
        <v>-9.2158105071483906E-2</v>
      </c>
      <c r="G24">
        <v>3.0499041776284701E-2</v>
      </c>
      <c r="H24" s="1">
        <v>2.5138265510148898E-3</v>
      </c>
      <c r="I24">
        <v>-8.7017200666273803E-2</v>
      </c>
      <c r="J24">
        <v>3.80083892730156E-2</v>
      </c>
      <c r="K24">
        <v>2.20549091190454E-2</v>
      </c>
      <c r="L24">
        <v>-8.8432630150106301E-2</v>
      </c>
      <c r="M24">
        <v>3.0260226247238099E-2</v>
      </c>
      <c r="N24" s="1">
        <v>3.4733979661565099E-3</v>
      </c>
      <c r="P24" t="str">
        <f t="shared" si="0"/>
        <v>*</v>
      </c>
      <c r="Q24" t="str">
        <f t="shared" si="1"/>
        <v>**</v>
      </c>
      <c r="R24" t="str">
        <f t="shared" si="2"/>
        <v>*</v>
      </c>
      <c r="S24" t="str">
        <f t="shared" si="3"/>
        <v>**</v>
      </c>
    </row>
    <row r="25" spans="1:19" x14ac:dyDescent="0.25">
      <c r="A25">
        <v>24</v>
      </c>
      <c r="B25" t="s">
        <v>43</v>
      </c>
      <c r="C25">
        <v>-7.9833239375404902E-2</v>
      </c>
      <c r="D25">
        <v>7.4231581935780902E-3</v>
      </c>
      <c r="E25" s="1">
        <v>0</v>
      </c>
      <c r="F25">
        <v>-7.4317437003021597E-2</v>
      </c>
      <c r="G25">
        <v>6.8844338521205596E-3</v>
      </c>
      <c r="H25" s="1">
        <v>3.6347771569848997E-27</v>
      </c>
      <c r="I25">
        <v>-7.9506686939238694E-2</v>
      </c>
      <c r="J25">
        <v>7.3892261234722702E-3</v>
      </c>
      <c r="K25" s="1">
        <v>0</v>
      </c>
      <c r="L25">
        <v>-7.3325702282757199E-2</v>
      </c>
      <c r="M25">
        <v>6.8360583640975003E-3</v>
      </c>
      <c r="N25" s="1">
        <v>7.6591400155914296E-27</v>
      </c>
      <c r="P25" t="str">
        <f t="shared" si="0"/>
        <v>***</v>
      </c>
      <c r="Q25" t="str">
        <f t="shared" si="1"/>
        <v>***</v>
      </c>
      <c r="R25" t="str">
        <f t="shared" si="2"/>
        <v>***</v>
      </c>
      <c r="S25" t="str">
        <f t="shared" si="3"/>
        <v>***</v>
      </c>
    </row>
    <row r="26" spans="1:19" x14ac:dyDescent="0.25">
      <c r="A26">
        <v>25</v>
      </c>
      <c r="B26" t="s">
        <v>44</v>
      </c>
      <c r="C26">
        <v>2.1086866922048399E-2</v>
      </c>
      <c r="D26">
        <v>2.0195771424125299E-2</v>
      </c>
      <c r="E26">
        <v>0.296428543736237</v>
      </c>
      <c r="F26">
        <v>1.7678567623675302E-2</v>
      </c>
      <c r="G26">
        <v>1.8540025904688201E-2</v>
      </c>
      <c r="H26">
        <v>0.34031896160946801</v>
      </c>
      <c r="I26">
        <v>2.1068142199866701E-2</v>
      </c>
      <c r="J26">
        <v>2.0100477117642599E-2</v>
      </c>
      <c r="K26">
        <v>0.29457346511996602</v>
      </c>
      <c r="L26">
        <v>1.7750928499072401E-2</v>
      </c>
      <c r="M26">
        <v>1.8395487567789599E-2</v>
      </c>
      <c r="N26">
        <v>0.33456433473407898</v>
      </c>
      <c r="P26" t="str">
        <f t="shared" si="0"/>
        <v/>
      </c>
      <c r="Q26" t="str">
        <f t="shared" si="1"/>
        <v/>
      </c>
      <c r="R26" t="str">
        <f t="shared" si="2"/>
        <v/>
      </c>
      <c r="S26" t="str">
        <f t="shared" si="3"/>
        <v/>
      </c>
    </row>
    <row r="27" spans="1:19" x14ac:dyDescent="0.25">
      <c r="A27">
        <v>26</v>
      </c>
      <c r="B27" t="s">
        <v>131</v>
      </c>
      <c r="C27">
        <v>-3.7538738083428003E-2</v>
      </c>
      <c r="D27">
        <v>0.24345757192444101</v>
      </c>
      <c r="E27">
        <v>0.87745987794458602</v>
      </c>
      <c r="F27">
        <v>-7.82456722077986E-2</v>
      </c>
      <c r="G27">
        <v>0.23144555437384701</v>
      </c>
      <c r="H27">
        <v>0.735307592947129</v>
      </c>
      <c r="I27">
        <v>-8.1356794282541597E-2</v>
      </c>
      <c r="J27">
        <v>3.0072726298965201E-2</v>
      </c>
      <c r="K27">
        <v>6.8235569741114102E-3</v>
      </c>
      <c r="L27">
        <v>-9.6456981929478602E-2</v>
      </c>
      <c r="M27">
        <v>2.74951452568255E-2</v>
      </c>
      <c r="N27">
        <v>4.5124145265727702E-4</v>
      </c>
      <c r="P27" t="str">
        <f t="shared" si="0"/>
        <v/>
      </c>
      <c r="Q27" t="str">
        <f t="shared" si="1"/>
        <v/>
      </c>
      <c r="R27" t="str">
        <f t="shared" si="2"/>
        <v>**</v>
      </c>
      <c r="S27" t="str">
        <f t="shared" si="3"/>
        <v>***</v>
      </c>
    </row>
    <row r="28" spans="1:19" x14ac:dyDescent="0.25">
      <c r="A28">
        <v>27</v>
      </c>
      <c r="B28" t="s">
        <v>145</v>
      </c>
      <c r="C28">
        <v>-0.45119713513925602</v>
      </c>
      <c r="D28">
        <v>0.27274546393129201</v>
      </c>
      <c r="E28">
        <v>9.8070806657189105E-2</v>
      </c>
      <c r="F28">
        <v>-0.48957912607024701</v>
      </c>
      <c r="G28">
        <v>0.25851682132860998</v>
      </c>
      <c r="H28">
        <v>5.82515771585944E-2</v>
      </c>
      <c r="I28">
        <v>-0.46076984847127</v>
      </c>
      <c r="J28">
        <v>0.122447022022084</v>
      </c>
      <c r="K28">
        <v>1.6787785283900499E-4</v>
      </c>
      <c r="L28">
        <v>-0.47505612143849602</v>
      </c>
      <c r="M28">
        <v>0.114802545454518</v>
      </c>
      <c r="N28">
        <v>3.5030397707233501E-5</v>
      </c>
      <c r="P28" t="str">
        <f t="shared" si="0"/>
        <v>^</v>
      </c>
      <c r="Q28" t="str">
        <f t="shared" si="1"/>
        <v>^</v>
      </c>
      <c r="R28" t="str">
        <f t="shared" si="2"/>
        <v>***</v>
      </c>
      <c r="S28" t="str">
        <f t="shared" si="3"/>
        <v>***</v>
      </c>
    </row>
    <row r="29" spans="1:19" x14ac:dyDescent="0.25">
      <c r="A29">
        <v>28</v>
      </c>
      <c r="B29" t="s">
        <v>46</v>
      </c>
      <c r="C29">
        <v>-0.38067196468500902</v>
      </c>
      <c r="D29">
        <v>0.25719486839419098</v>
      </c>
      <c r="E29">
        <v>0.13884880254885201</v>
      </c>
      <c r="F29">
        <v>-0.41487862322713498</v>
      </c>
      <c r="G29">
        <v>0.24363833875462901</v>
      </c>
      <c r="H29">
        <v>8.8596851375346702E-2</v>
      </c>
      <c r="I29">
        <v>-0.41323846900371403</v>
      </c>
      <c r="J29">
        <v>8.3773737100712606E-2</v>
      </c>
      <c r="K29" s="1">
        <v>8.1062222789807205E-7</v>
      </c>
      <c r="L29">
        <v>-0.42680021426597697</v>
      </c>
      <c r="M29">
        <v>7.8026442230991699E-2</v>
      </c>
      <c r="N29" s="1">
        <v>4.5017959546460298E-8</v>
      </c>
      <c r="P29" t="str">
        <f t="shared" si="0"/>
        <v/>
      </c>
      <c r="Q29" t="str">
        <f t="shared" si="1"/>
        <v>^</v>
      </c>
      <c r="R29" t="str">
        <f t="shared" si="2"/>
        <v>***</v>
      </c>
      <c r="S29" t="str">
        <f t="shared" si="3"/>
        <v>***</v>
      </c>
    </row>
    <row r="30" spans="1:19" x14ac:dyDescent="0.25">
      <c r="A30">
        <v>29</v>
      </c>
      <c r="B30" t="s">
        <v>129</v>
      </c>
      <c r="C30">
        <v>-0.34599637898397101</v>
      </c>
      <c r="D30">
        <v>0.26772041013985198</v>
      </c>
      <c r="E30">
        <v>0.196225740600455</v>
      </c>
      <c r="F30">
        <v>-0.35306988060581102</v>
      </c>
      <c r="G30">
        <v>0.25426128095745798</v>
      </c>
      <c r="H30">
        <v>0.16495122737961901</v>
      </c>
      <c r="I30">
        <v>-0.36862671924240498</v>
      </c>
      <c r="J30">
        <v>0.116880924998677</v>
      </c>
      <c r="K30">
        <v>1.6112331462266899E-3</v>
      </c>
      <c r="L30">
        <v>-0.35313390989936499</v>
      </c>
      <c r="M30">
        <v>0.10883624208350499</v>
      </c>
      <c r="N30">
        <v>1.17601145909471E-3</v>
      </c>
      <c r="P30" t="str">
        <f t="shared" si="0"/>
        <v/>
      </c>
      <c r="Q30" t="str">
        <f t="shared" si="1"/>
        <v/>
      </c>
      <c r="R30" t="str">
        <f t="shared" si="2"/>
        <v>**</v>
      </c>
      <c r="S30" t="str">
        <f t="shared" si="3"/>
        <v>**</v>
      </c>
    </row>
    <row r="31" spans="1:19" x14ac:dyDescent="0.25">
      <c r="A31">
        <v>30</v>
      </c>
      <c r="B31" t="s">
        <v>130</v>
      </c>
      <c r="C31">
        <v>-0.26755679830130602</v>
      </c>
      <c r="D31">
        <v>0.26367600732260199</v>
      </c>
      <c r="E31">
        <v>0.31024025774442698</v>
      </c>
      <c r="F31">
        <v>-0.26257444867718799</v>
      </c>
      <c r="G31">
        <v>0.25020976913134002</v>
      </c>
      <c r="H31">
        <v>0.29398612082890102</v>
      </c>
      <c r="I31">
        <v>-0.312037650762719</v>
      </c>
      <c r="J31">
        <v>0.10088110486849899</v>
      </c>
      <c r="K31">
        <v>1.9806212521728001E-3</v>
      </c>
      <c r="L31">
        <v>-0.28382121086329198</v>
      </c>
      <c r="M31">
        <v>9.4116299451967603E-2</v>
      </c>
      <c r="N31">
        <v>2.5643452730909899E-3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-0.28167194685207197</v>
      </c>
      <c r="D32">
        <v>0.35268185844326799</v>
      </c>
      <c r="E32">
        <v>0.42448914267837401</v>
      </c>
      <c r="F32">
        <v>-0.41223461796004901</v>
      </c>
      <c r="G32">
        <v>0.33195991698299998</v>
      </c>
      <c r="H32">
        <v>0.21430281081570701</v>
      </c>
      <c r="I32">
        <v>-0.34693872669704201</v>
      </c>
      <c r="J32">
        <v>0.25328212141691497</v>
      </c>
      <c r="K32">
        <v>0.17075812371452201</v>
      </c>
      <c r="L32">
        <v>-0.43497741642847598</v>
      </c>
      <c r="M32">
        <v>0.23686041066269301</v>
      </c>
      <c r="N32">
        <v>6.6294178094445502E-2</v>
      </c>
      <c r="P32" t="str">
        <f t="shared" si="4"/>
        <v/>
      </c>
      <c r="Q32" t="str">
        <f t="shared" si="5"/>
        <v/>
      </c>
      <c r="R32" t="str">
        <f t="shared" si="6"/>
        <v/>
      </c>
      <c r="S32" t="str">
        <f t="shared" si="7"/>
        <v>^</v>
      </c>
    </row>
    <row r="33" spans="1:19" x14ac:dyDescent="0.25">
      <c r="A33">
        <v>32</v>
      </c>
      <c r="B33" t="s">
        <v>106</v>
      </c>
      <c r="C33">
        <v>-8.8837748973828304E-2</v>
      </c>
      <c r="D33">
        <v>8.2584189205299793E-2</v>
      </c>
      <c r="E33">
        <v>0.28205095636945099</v>
      </c>
      <c r="F33">
        <v>-6.2396289982495398E-2</v>
      </c>
      <c r="G33">
        <v>7.6171663840521098E-2</v>
      </c>
      <c r="H33">
        <v>0.412698804142484</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47</v>
      </c>
      <c r="C34">
        <v>9.2594576328590902E-2</v>
      </c>
      <c r="D34">
        <v>0.19722701998996001</v>
      </c>
      <c r="E34">
        <v>0.63872500118608599</v>
      </c>
      <c r="F34">
        <v>8.6660810741364697E-2</v>
      </c>
      <c r="G34">
        <v>0.17827145607696199</v>
      </c>
      <c r="H34">
        <v>0.62688411371250397</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0.16158242067037701</v>
      </c>
      <c r="D35">
        <v>0.178958058062649</v>
      </c>
      <c r="E35">
        <v>0.36657544104302497</v>
      </c>
      <c r="F35">
        <v>0.14634395856635601</v>
      </c>
      <c r="G35">
        <v>0.16091690087987401</v>
      </c>
      <c r="H35">
        <v>0.36311892481327102</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62</v>
      </c>
      <c r="C36">
        <v>8.3599578809575997E-2</v>
      </c>
      <c r="D36">
        <v>0.175003252376705</v>
      </c>
      <c r="E36">
        <v>0.63286160820932702</v>
      </c>
      <c r="F36">
        <v>5.9319915629536701E-2</v>
      </c>
      <c r="G36">
        <v>0.157197814573831</v>
      </c>
      <c r="H36">
        <v>0.70590727831144495</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58</v>
      </c>
      <c r="C37">
        <v>0.202007231147284</v>
      </c>
      <c r="D37">
        <v>0.18474693253927199</v>
      </c>
      <c r="E37">
        <v>0.27420649028594501</v>
      </c>
      <c r="F37">
        <v>0.16373739292224701</v>
      </c>
      <c r="G37">
        <v>0.16682528705618699</v>
      </c>
      <c r="H37">
        <v>0.32635103948314598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54</v>
      </c>
      <c r="C38">
        <v>0.10439685708449201</v>
      </c>
      <c r="D38">
        <v>0.206454525068171</v>
      </c>
      <c r="E38">
        <v>0.61309174164931202</v>
      </c>
      <c r="F38">
        <v>0.105983522905302</v>
      </c>
      <c r="G38">
        <v>0.186833349348629</v>
      </c>
      <c r="H38">
        <v>0.57053595953858405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64</v>
      </c>
      <c r="C39">
        <v>0.127838508903378</v>
      </c>
      <c r="D39">
        <v>0.21128525653786601</v>
      </c>
      <c r="E39">
        <v>0.54514462894264104</v>
      </c>
      <c r="F39">
        <v>7.7656555016320697E-2</v>
      </c>
      <c r="G39">
        <v>0.191402902325432</v>
      </c>
      <c r="H39">
        <v>0.68494615892129296</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52</v>
      </c>
      <c r="C40">
        <v>0.23068136318596499</v>
      </c>
      <c r="D40">
        <v>0.26343917930722299</v>
      </c>
      <c r="E40">
        <v>0.38121858880752102</v>
      </c>
      <c r="F40">
        <v>0.220614112573988</v>
      </c>
      <c r="G40">
        <v>0.23949899219821699</v>
      </c>
      <c r="H40">
        <v>0.356972955837348</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65</v>
      </c>
      <c r="C41">
        <v>9.7980465575174994E-2</v>
      </c>
      <c r="D41">
        <v>0.196769604570732</v>
      </c>
      <c r="E41">
        <v>0.61852271963665995</v>
      </c>
      <c r="F41">
        <v>7.5869525827011494E-2</v>
      </c>
      <c r="G41">
        <v>0.17757892466191999</v>
      </c>
      <c r="H41">
        <v>0.66920163387953102</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60</v>
      </c>
      <c r="C42">
        <v>8.0276801727064306E-2</v>
      </c>
      <c r="D42">
        <v>0.194044150491439</v>
      </c>
      <c r="E42">
        <v>0.67909104644121199</v>
      </c>
      <c r="F42">
        <v>9.7020294609162006E-2</v>
      </c>
      <c r="G42">
        <v>0.17573281034767199</v>
      </c>
      <c r="H42">
        <v>0.58088682020591598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53</v>
      </c>
      <c r="C43">
        <v>-0.30005888207641701</v>
      </c>
      <c r="D43">
        <v>0.30042426174272102</v>
      </c>
      <c r="E43">
        <v>0.31789944129615499</v>
      </c>
      <c r="F43">
        <v>-0.34549531847735598</v>
      </c>
      <c r="G43">
        <v>0.27588926053352197</v>
      </c>
      <c r="H43">
        <v>0.21046162839483001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59</v>
      </c>
      <c r="C44">
        <v>-5.5735859827608897E-2</v>
      </c>
      <c r="D44">
        <v>0.18989219128542301</v>
      </c>
      <c r="E44">
        <v>0.76912993112172501</v>
      </c>
      <c r="F44">
        <v>-6.3909104737610495E-2</v>
      </c>
      <c r="G44">
        <v>0.17125404035585901</v>
      </c>
      <c r="H44">
        <v>0.70901221218962096</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66</v>
      </c>
      <c r="C45">
        <v>0.21089890551444801</v>
      </c>
      <c r="D45">
        <v>0.18729886387507599</v>
      </c>
      <c r="E45">
        <v>0.26016464973622699</v>
      </c>
      <c r="F45">
        <v>0.171354828649426</v>
      </c>
      <c r="G45">
        <v>0.169010922059221</v>
      </c>
      <c r="H45">
        <v>0.310645564275919</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67</v>
      </c>
      <c r="C46">
        <v>0.24930664427474999</v>
      </c>
      <c r="D46">
        <v>0.18114843302119801</v>
      </c>
      <c r="E46">
        <v>0.168742344869414</v>
      </c>
      <c r="F46">
        <v>0.22235800119966601</v>
      </c>
      <c r="G46">
        <v>0.16347882647272599</v>
      </c>
      <c r="H46">
        <v>0.17377805774930299</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51</v>
      </c>
      <c r="C47">
        <v>-8.92910711181234E-2</v>
      </c>
      <c r="D47">
        <v>0.31616099382468599</v>
      </c>
      <c r="E47">
        <v>0.77761933927609606</v>
      </c>
      <c r="F47">
        <v>-7.0010091319230597E-2</v>
      </c>
      <c r="G47">
        <v>0.28862166537540301</v>
      </c>
      <c r="H47">
        <v>0.80834084846689302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55</v>
      </c>
      <c r="C48">
        <v>2.1698670495205298E-3</v>
      </c>
      <c r="D48">
        <v>0.22017819023054999</v>
      </c>
      <c r="E48">
        <v>0.99213693512608203</v>
      </c>
      <c r="F48">
        <v>4.7704922601735696E-3</v>
      </c>
      <c r="G48">
        <v>0.199189910591062</v>
      </c>
      <c r="H48">
        <v>0.98089291634325704</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49</v>
      </c>
      <c r="C49">
        <v>0.110656411217884</v>
      </c>
      <c r="D49">
        <v>0.236470481300664</v>
      </c>
      <c r="E49">
        <v>0.63982019650290201</v>
      </c>
      <c r="F49">
        <v>7.4789990168152007E-2</v>
      </c>
      <c r="G49">
        <v>0.21393024367122601</v>
      </c>
      <c r="H49">
        <v>0.72663899169720703</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56</v>
      </c>
      <c r="C50">
        <v>0.30845876100549202</v>
      </c>
      <c r="D50">
        <v>0.21190205686154001</v>
      </c>
      <c r="E50">
        <v>0.14548478853010099</v>
      </c>
      <c r="F50">
        <v>0.30935440886285098</v>
      </c>
      <c r="G50">
        <v>0.19175992015830001</v>
      </c>
      <c r="H50">
        <v>0.10669278935144499</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48</v>
      </c>
      <c r="C51">
        <v>0.266560052581369</v>
      </c>
      <c r="D51">
        <v>0.25144819366250598</v>
      </c>
      <c r="E51">
        <v>0.28909942896176399</v>
      </c>
      <c r="F51">
        <v>0.214920968810803</v>
      </c>
      <c r="G51">
        <v>0.22449054288954101</v>
      </c>
      <c r="H51">
        <v>0.33837950616182</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-0.26568615388615902</v>
      </c>
      <c r="D52">
        <v>0.233873693158167</v>
      </c>
      <c r="E52">
        <v>0.25594647443490498</v>
      </c>
      <c r="F52">
        <v>-0.271165481405862</v>
      </c>
      <c r="G52">
        <v>0.21195539995032001</v>
      </c>
      <c r="H52">
        <v>0.20077326725419001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57</v>
      </c>
      <c r="C53">
        <v>1.48228224085959E-2</v>
      </c>
      <c r="D53">
        <v>0.24004434613339901</v>
      </c>
      <c r="E53">
        <v>0.95076164287687204</v>
      </c>
      <c r="F53">
        <v>6.09448404615802E-3</v>
      </c>
      <c r="G53">
        <v>0.218863373997461</v>
      </c>
      <c r="H53">
        <v>0.97778492451361299</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-0.13199872690335901</v>
      </c>
      <c r="D54">
        <v>0.33664985494036298</v>
      </c>
      <c r="E54">
        <v>0.69498801730557802</v>
      </c>
      <c r="F54">
        <v>-0.150932806138669</v>
      </c>
      <c r="G54">
        <v>0.30968912331313903</v>
      </c>
      <c r="H54">
        <v>0.62599702316470496</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78</v>
      </c>
      <c r="C55">
        <v>-0.12715355070482601</v>
      </c>
      <c r="D55">
        <v>0.27167236994845201</v>
      </c>
      <c r="E55">
        <v>0.63975594650386003</v>
      </c>
      <c r="F55">
        <v>-7.0577892393616004E-2</v>
      </c>
      <c r="G55">
        <v>0.250079754125408</v>
      </c>
      <c r="H55">
        <v>0.77777364570552898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-0.40189275117689899</v>
      </c>
      <c r="D56">
        <v>0.27823261761750201</v>
      </c>
      <c r="E56">
        <v>0.148612791721908</v>
      </c>
      <c r="F56">
        <v>-0.33108685954026801</v>
      </c>
      <c r="G56">
        <v>0.25690592514136401</v>
      </c>
      <c r="H56">
        <v>0.19748589560379701</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72</v>
      </c>
      <c r="C57">
        <v>-0.11472692087656999</v>
      </c>
      <c r="D57">
        <v>0.27544054204229701</v>
      </c>
      <c r="E57">
        <v>0.67702840323098101</v>
      </c>
      <c r="F57">
        <v>-6.4593678866541701E-2</v>
      </c>
      <c r="G57">
        <v>0.25398904870615402</v>
      </c>
      <c r="H57">
        <v>0.79925083170042599</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71</v>
      </c>
      <c r="C58">
        <v>-0.16263413485172501</v>
      </c>
      <c r="D58">
        <v>0.28650818968999198</v>
      </c>
      <c r="E58">
        <v>0.57027795640728196</v>
      </c>
      <c r="F58">
        <v>-0.11635488931842999</v>
      </c>
      <c r="G58">
        <v>0.26366550226088897</v>
      </c>
      <c r="H58">
        <v>0.65899773916798599</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79</v>
      </c>
      <c r="C59">
        <v>-0.247867167735454</v>
      </c>
      <c r="D59">
        <v>0.27406231808791498</v>
      </c>
      <c r="E59">
        <v>0.365773266948207</v>
      </c>
      <c r="F59">
        <v>-0.20461265998351399</v>
      </c>
      <c r="G59">
        <v>0.25260593832962402</v>
      </c>
      <c r="H59">
        <v>0.41793596671594302</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84</v>
      </c>
      <c r="C60">
        <v>-0.244112129963934</v>
      </c>
      <c r="D60">
        <v>0.29518681081284798</v>
      </c>
      <c r="E60">
        <v>0.40825119870776699</v>
      </c>
      <c r="F60">
        <v>-0.21121882628000599</v>
      </c>
      <c r="G60">
        <v>0.27214471973153798</v>
      </c>
      <c r="H60">
        <v>0.437674086850799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82</v>
      </c>
      <c r="C61">
        <v>-2.5233145817026702E-2</v>
      </c>
      <c r="D61">
        <v>0.29300053002276999</v>
      </c>
      <c r="E61">
        <v>0.93137118730686996</v>
      </c>
      <c r="F61">
        <v>-3.22477348896755E-2</v>
      </c>
      <c r="G61">
        <v>0.270474113434296</v>
      </c>
      <c r="H61">
        <v>0.90509575717079005</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70</v>
      </c>
      <c r="C62">
        <v>-0.120385666075616</v>
      </c>
      <c r="D62">
        <v>0.29356995196283298</v>
      </c>
      <c r="E62">
        <v>0.68175101103823499</v>
      </c>
      <c r="F62">
        <v>-5.4840291036761898E-2</v>
      </c>
      <c r="G62">
        <v>0.27064882627361297</v>
      </c>
      <c r="H62">
        <v>0.83942793842977603</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-0.13488070146658601</v>
      </c>
      <c r="D63">
        <v>0.32601206916835002</v>
      </c>
      <c r="E63">
        <v>0.67907246473231297</v>
      </c>
      <c r="F63">
        <v>-7.4597784486860705E-2</v>
      </c>
      <c r="G63">
        <v>0.30066857490482202</v>
      </c>
      <c r="H63">
        <v>0.80405211796015297</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76</v>
      </c>
      <c r="C64">
        <v>-0.210812242533124</v>
      </c>
      <c r="D64">
        <v>0.28839697438309703</v>
      </c>
      <c r="E64">
        <v>0.46479174577476901</v>
      </c>
      <c r="F64">
        <v>-0.20019634061107799</v>
      </c>
      <c r="G64">
        <v>0.26551846166626702</v>
      </c>
      <c r="H64">
        <v>0.45085957824789002</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75</v>
      </c>
      <c r="C65">
        <v>-0.19691477502410801</v>
      </c>
      <c r="D65">
        <v>0.29876336759994399</v>
      </c>
      <c r="E65">
        <v>0.50983190076045803</v>
      </c>
      <c r="F65">
        <v>-0.16312414319840601</v>
      </c>
      <c r="G65">
        <v>0.27601659317060601</v>
      </c>
      <c r="H65">
        <v>0.55452445878539802</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81</v>
      </c>
      <c r="C66">
        <v>-0.165640385004963</v>
      </c>
      <c r="D66">
        <v>0.281647440027679</v>
      </c>
      <c r="E66">
        <v>0.55645677169944496</v>
      </c>
      <c r="F66">
        <v>-0.15192880892232399</v>
      </c>
      <c r="G66">
        <v>0.26013140890544101</v>
      </c>
      <c r="H66">
        <v>0.55918910520458498</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77</v>
      </c>
      <c r="C67">
        <v>-0.231761214960442</v>
      </c>
      <c r="D67">
        <v>0.27810681683584498</v>
      </c>
      <c r="E67">
        <v>0.40464554205286701</v>
      </c>
      <c r="F67">
        <v>-0.17514228385638</v>
      </c>
      <c r="G67">
        <v>0.25612070690267402</v>
      </c>
      <c r="H67">
        <v>0.49408434294069598</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80</v>
      </c>
      <c r="C68">
        <v>-0.104642664200348</v>
      </c>
      <c r="D68">
        <v>0.29964429674123499</v>
      </c>
      <c r="E68">
        <v>0.726921940572131</v>
      </c>
      <c r="F68">
        <v>-3.2305327538754802E-3</v>
      </c>
      <c r="G68">
        <v>0.27623249052252802</v>
      </c>
      <c r="H68">
        <v>0.99066897074081595</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-0.15474467028643499</v>
      </c>
      <c r="D69">
        <v>0.496218644992094</v>
      </c>
      <c r="E69">
        <v>0.75515622943404404</v>
      </c>
      <c r="F69">
        <v>-0.12054441969589701</v>
      </c>
      <c r="G69">
        <v>0.458072440794414</v>
      </c>
      <c r="H69">
        <v>0.79243049674543398</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69</v>
      </c>
      <c r="C70">
        <v>-6.23643653194269E-2</v>
      </c>
      <c r="D70">
        <v>0.38135421467659197</v>
      </c>
      <c r="E70">
        <v>0.87009803593715995</v>
      </c>
      <c r="F70">
        <v>-3.9271771253717003E-2</v>
      </c>
      <c r="G70">
        <v>0.352719119739418</v>
      </c>
      <c r="H70">
        <v>0.91134668216939996</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73</v>
      </c>
      <c r="C71">
        <v>-1.8855436787161801E-2</v>
      </c>
      <c r="D71">
        <v>0.40683945923647802</v>
      </c>
      <c r="E71">
        <v>0.96303436781942398</v>
      </c>
      <c r="F71">
        <v>1.5965849395760599E-2</v>
      </c>
      <c r="G71">
        <v>0.37703228664488603</v>
      </c>
      <c r="H71">
        <v>0.96622279048947202</v>
      </c>
      <c r="I71" t="s">
        <v>170</v>
      </c>
      <c r="J71" t="s">
        <v>170</v>
      </c>
      <c r="K71" t="s">
        <v>170</v>
      </c>
      <c r="L71" t="s">
        <v>170</v>
      </c>
      <c r="M71" t="s">
        <v>170</v>
      </c>
      <c r="N71" t="s">
        <v>170</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2.8101169698652499E-2</v>
      </c>
      <c r="D2">
        <v>7.81347881741557E-2</v>
      </c>
      <c r="E2">
        <v>0.71910895321563895</v>
      </c>
      <c r="F2">
        <v>4.17447796433659E-3</v>
      </c>
      <c r="G2">
        <v>6.6456012718211097E-2</v>
      </c>
      <c r="H2">
        <v>0.94991329963971305</v>
      </c>
      <c r="I2">
        <v>3.7311046421529999E-2</v>
      </c>
      <c r="J2">
        <v>7.7892584054516698E-2</v>
      </c>
      <c r="K2">
        <v>0.63193407432033699</v>
      </c>
      <c r="L2">
        <v>1.35994749424675E-2</v>
      </c>
      <c r="M2">
        <v>6.6081358028564796E-2</v>
      </c>
      <c r="N2">
        <v>0.83694795142773304</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-6.3642872565150194E-2</v>
      </c>
      <c r="D3">
        <v>4.8423256306516199E-2</v>
      </c>
      <c r="E3">
        <v>0.18874396960165801</v>
      </c>
      <c r="F3">
        <v>-4.4523846106578703E-2</v>
      </c>
      <c r="G3">
        <v>4.1482586450335701E-2</v>
      </c>
      <c r="H3">
        <v>0.28313019837657899</v>
      </c>
      <c r="I3">
        <v>-6.5867633011635299E-2</v>
      </c>
      <c r="J3">
        <v>4.8271990589928801E-2</v>
      </c>
      <c r="K3">
        <v>0.17240698441383301</v>
      </c>
      <c r="L3">
        <v>-4.4924538422297197E-2</v>
      </c>
      <c r="M3">
        <v>4.12891989079213E-2</v>
      </c>
      <c r="N3">
        <v>0.27657490014241098</v>
      </c>
      <c r="P3" t="str">
        <f t="shared" ref="P3:P29" si="0">IF(E3&lt;0.001,"***",IF(E3&lt;0.01,"**",IF(E3&lt;0.05,"*",IF(E3&lt;0.1,"^",""))))</f>
        <v/>
      </c>
      <c r="Q3" t="str">
        <f t="shared" ref="Q3:Q29" si="1">IF(H3&lt;0.001,"***",IF(H3&lt;0.01,"**",IF(H3&lt;0.05,"*",IF(H3&lt;0.1,"^",""))))</f>
        <v/>
      </c>
      <c r="R3" t="str">
        <f t="shared" ref="R3:R29" si="2">IF(K3&lt;0.001,"***",IF(K3&lt;0.01,"**",IF(K3&lt;0.05,"*",IF(K3&lt;0.1,"^",""))))</f>
        <v/>
      </c>
      <c r="S3" t="str">
        <f t="shared" ref="S3:S29" si="3">IF(N3&lt;0.001,"***",IF(N3&lt;0.01,"**",IF(N3&lt;0.05,"*",IF(N3&lt;0.1,"^",""))))</f>
        <v/>
      </c>
    </row>
    <row r="4" spans="1:19" x14ac:dyDescent="0.25">
      <c r="A4">
        <v>3</v>
      </c>
      <c r="B4" t="s">
        <v>12</v>
      </c>
      <c r="C4">
        <v>-9.5743425428186493E-2</v>
      </c>
      <c r="D4">
        <v>5.2482817034017602E-2</v>
      </c>
      <c r="E4">
        <v>6.81095452392846E-2</v>
      </c>
      <c r="F4">
        <v>-7.5241366444021296E-2</v>
      </c>
      <c r="G4">
        <v>4.1497139899853798E-2</v>
      </c>
      <c r="H4">
        <v>6.9805615420510295E-2</v>
      </c>
      <c r="I4">
        <v>-9.0589131810273796E-2</v>
      </c>
      <c r="J4">
        <v>5.2238266643766802E-2</v>
      </c>
      <c r="K4">
        <v>8.28909906658023E-2</v>
      </c>
      <c r="L4">
        <v>-7.2006627890913305E-2</v>
      </c>
      <c r="M4">
        <v>4.10258438511562E-2</v>
      </c>
      <c r="N4">
        <v>7.9233161671407801E-2</v>
      </c>
      <c r="P4" t="str">
        <f t="shared" si="0"/>
        <v>^</v>
      </c>
      <c r="Q4" t="str">
        <f t="shared" si="1"/>
        <v>^</v>
      </c>
      <c r="R4" t="str">
        <f t="shared" si="2"/>
        <v>^</v>
      </c>
      <c r="S4" t="str">
        <f t="shared" si="3"/>
        <v>^</v>
      </c>
    </row>
    <row r="5" spans="1:19" x14ac:dyDescent="0.25">
      <c r="A5">
        <v>4</v>
      </c>
      <c r="B5" t="s">
        <v>25</v>
      </c>
      <c r="C5">
        <v>9.42549486075972E-2</v>
      </c>
      <c r="D5">
        <v>5.0910364785742797E-2</v>
      </c>
      <c r="E5">
        <v>6.4113443102084E-2</v>
      </c>
      <c r="F5">
        <v>0.108925540496308</v>
      </c>
      <c r="G5">
        <v>4.2965768509490999E-2</v>
      </c>
      <c r="H5">
        <v>1.12392669897653E-2</v>
      </c>
      <c r="I5">
        <v>8.9350148002043703E-2</v>
      </c>
      <c r="J5">
        <v>5.04277919489503E-2</v>
      </c>
      <c r="K5">
        <v>7.6420563720742005E-2</v>
      </c>
      <c r="L5">
        <v>0.10606459513297101</v>
      </c>
      <c r="M5">
        <v>4.2565596889693601E-2</v>
      </c>
      <c r="N5">
        <v>1.27100602046383E-2</v>
      </c>
      <c r="P5" t="str">
        <f t="shared" si="0"/>
        <v>^</v>
      </c>
      <c r="Q5" t="str">
        <f t="shared" si="1"/>
        <v>*</v>
      </c>
      <c r="R5" t="str">
        <f t="shared" si="2"/>
        <v>^</v>
      </c>
      <c r="S5" t="str">
        <f t="shared" si="3"/>
        <v>*</v>
      </c>
    </row>
    <row r="6" spans="1:19" x14ac:dyDescent="0.25">
      <c r="A6">
        <v>5</v>
      </c>
      <c r="B6" t="s">
        <v>26</v>
      </c>
      <c r="C6">
        <v>-9.7824105729798203E-2</v>
      </c>
      <c r="D6">
        <v>7.5788774330015199E-2</v>
      </c>
      <c r="E6">
        <v>0.196791546559413</v>
      </c>
      <c r="F6">
        <v>-5.9871024925962101E-2</v>
      </c>
      <c r="G6">
        <v>6.1816711019645497E-2</v>
      </c>
      <c r="H6">
        <v>0.33278228094323897</v>
      </c>
      <c r="I6">
        <v>-0.10184660538297199</v>
      </c>
      <c r="J6">
        <v>7.4918526700665802E-2</v>
      </c>
      <c r="K6">
        <v>0.17400989396806099</v>
      </c>
      <c r="L6">
        <v>-6.7826747373613494E-2</v>
      </c>
      <c r="M6">
        <v>6.0887413398032803E-2</v>
      </c>
      <c r="N6">
        <v>0.26529208889794198</v>
      </c>
      <c r="P6" t="str">
        <f t="shared" si="0"/>
        <v/>
      </c>
      <c r="Q6" t="str">
        <f t="shared" si="1"/>
        <v/>
      </c>
      <c r="R6" t="str">
        <f t="shared" si="2"/>
        <v/>
      </c>
      <c r="S6" t="str">
        <f t="shared" si="3"/>
        <v/>
      </c>
    </row>
    <row r="7" spans="1:19" x14ac:dyDescent="0.25">
      <c r="A7">
        <v>6</v>
      </c>
      <c r="B7" t="s">
        <v>30</v>
      </c>
      <c r="C7">
        <v>0.37427297912270302</v>
      </c>
      <c r="D7">
        <v>6.6130969867868206E-2</v>
      </c>
      <c r="E7" s="1">
        <v>1.5175105838594E-8</v>
      </c>
      <c r="F7">
        <v>0.30378590837567199</v>
      </c>
      <c r="G7">
        <v>5.3187053524832502E-2</v>
      </c>
      <c r="H7" s="1">
        <v>1.1188509983603299E-8</v>
      </c>
      <c r="I7">
        <v>0.35429319082365102</v>
      </c>
      <c r="J7">
        <v>6.5875336982690894E-2</v>
      </c>
      <c r="K7" s="1">
        <v>7.5218657191733498E-8</v>
      </c>
      <c r="L7">
        <v>0.285357443995854</v>
      </c>
      <c r="M7">
        <v>5.27320731997842E-2</v>
      </c>
      <c r="N7" s="1">
        <v>6.2513362157258603E-8</v>
      </c>
      <c r="P7" t="str">
        <f t="shared" si="0"/>
        <v>***</v>
      </c>
      <c r="Q7" t="str">
        <f t="shared" si="1"/>
        <v>***</v>
      </c>
      <c r="R7" t="str">
        <f t="shared" si="2"/>
        <v>***</v>
      </c>
      <c r="S7" t="str">
        <f t="shared" si="3"/>
        <v>***</v>
      </c>
    </row>
    <row r="8" spans="1:19" x14ac:dyDescent="0.25">
      <c r="A8">
        <v>7</v>
      </c>
      <c r="B8" t="s">
        <v>27</v>
      </c>
      <c r="C8">
        <v>0.327181636020071</v>
      </c>
      <c r="D8">
        <v>8.5022927799810605E-2</v>
      </c>
      <c r="E8">
        <v>1.19009427747674E-4</v>
      </c>
      <c r="F8">
        <v>0.28652976512266998</v>
      </c>
      <c r="G8">
        <v>6.9711039556908799E-2</v>
      </c>
      <c r="H8">
        <v>3.9523184377894701E-5</v>
      </c>
      <c r="I8">
        <v>0.28303842460675999</v>
      </c>
      <c r="J8">
        <v>8.4102445084121097E-2</v>
      </c>
      <c r="K8">
        <v>7.6432582705809903E-4</v>
      </c>
      <c r="L8">
        <v>0.24115902380075099</v>
      </c>
      <c r="M8">
        <v>6.8321162591670107E-2</v>
      </c>
      <c r="N8">
        <v>4.1589728830903401E-4</v>
      </c>
      <c r="P8" t="str">
        <f t="shared" si="0"/>
        <v>***</v>
      </c>
      <c r="Q8" t="str">
        <f t="shared" si="1"/>
        <v>***</v>
      </c>
      <c r="R8" t="str">
        <f t="shared" si="2"/>
        <v>***</v>
      </c>
      <c r="S8" t="str">
        <f t="shared" si="3"/>
        <v>***</v>
      </c>
    </row>
    <row r="9" spans="1:19" x14ac:dyDescent="0.25">
      <c r="A9">
        <v>8</v>
      </c>
      <c r="B9" t="s">
        <v>29</v>
      </c>
      <c r="C9">
        <v>0.193708453237006</v>
      </c>
      <c r="D9">
        <v>6.4570082384663996E-2</v>
      </c>
      <c r="E9">
        <v>2.7000423289975698E-3</v>
      </c>
      <c r="F9">
        <v>0.130690052022263</v>
      </c>
      <c r="G9">
        <v>5.20014758778857E-2</v>
      </c>
      <c r="H9">
        <v>1.19641859318016E-2</v>
      </c>
      <c r="I9">
        <v>0.17926337919763699</v>
      </c>
      <c r="J9">
        <v>6.4256321985818696E-2</v>
      </c>
      <c r="K9">
        <v>5.2737841464348704E-3</v>
      </c>
      <c r="L9">
        <v>0.117017077375995</v>
      </c>
      <c r="M9">
        <v>5.1659142335182998E-2</v>
      </c>
      <c r="N9">
        <v>2.3501848079488599E-2</v>
      </c>
      <c r="P9" t="str">
        <f t="shared" si="0"/>
        <v>**</v>
      </c>
      <c r="Q9" t="str">
        <f t="shared" si="1"/>
        <v>*</v>
      </c>
      <c r="R9" t="str">
        <f t="shared" si="2"/>
        <v>**</v>
      </c>
      <c r="S9" t="str">
        <f t="shared" si="3"/>
        <v>*</v>
      </c>
    </row>
    <row r="10" spans="1:19" x14ac:dyDescent="0.25">
      <c r="A10">
        <v>9</v>
      </c>
      <c r="B10" t="s">
        <v>28</v>
      </c>
      <c r="C10">
        <v>0.271267512196467</v>
      </c>
      <c r="D10">
        <v>0.118557459829793</v>
      </c>
      <c r="E10">
        <v>2.2133570168417702E-2</v>
      </c>
      <c r="F10">
        <v>0.23525419594677499</v>
      </c>
      <c r="G10">
        <v>0.100224128741673</v>
      </c>
      <c r="H10">
        <v>1.8910985219038098E-2</v>
      </c>
      <c r="I10">
        <v>0.24383727722071899</v>
      </c>
      <c r="J10">
        <v>0.116417162472957</v>
      </c>
      <c r="K10">
        <v>3.6214293249347301E-2</v>
      </c>
      <c r="L10">
        <v>0.21259752993206699</v>
      </c>
      <c r="M10">
        <v>9.7810917695321006E-2</v>
      </c>
      <c r="N10">
        <v>2.9738478269429401E-2</v>
      </c>
      <c r="P10" t="str">
        <f t="shared" si="0"/>
        <v>*</v>
      </c>
      <c r="Q10" t="str">
        <f t="shared" si="1"/>
        <v>*</v>
      </c>
      <c r="R10" t="str">
        <f t="shared" si="2"/>
        <v>*</v>
      </c>
      <c r="S10" t="str">
        <f t="shared" si="3"/>
        <v>*</v>
      </c>
    </row>
    <row r="11" spans="1:19" x14ac:dyDescent="0.25">
      <c r="A11">
        <v>10</v>
      </c>
      <c r="B11" t="s">
        <v>31</v>
      </c>
      <c r="C11">
        <v>-6.8540722648696206E-2</v>
      </c>
      <c r="D11">
        <v>8.70818630645908E-3</v>
      </c>
      <c r="E11">
        <v>3.5527136788005001E-15</v>
      </c>
      <c r="F11">
        <v>-6.8511579689069402E-2</v>
      </c>
      <c r="G11">
        <v>7.5531205647781097E-3</v>
      </c>
      <c r="H11">
        <v>1.1832828136061101E-19</v>
      </c>
      <c r="I11">
        <v>-6.5587713816086898E-2</v>
      </c>
      <c r="J11">
        <v>8.6553063978141304E-3</v>
      </c>
      <c r="K11">
        <v>3.51940698806175E-14</v>
      </c>
      <c r="L11">
        <v>-6.7354985110073498E-2</v>
      </c>
      <c r="M11">
        <v>7.5006026823947096E-3</v>
      </c>
      <c r="N11">
        <v>2.70906886981613E-19</v>
      </c>
      <c r="P11" t="str">
        <f t="shared" si="0"/>
        <v>***</v>
      </c>
      <c r="Q11" t="str">
        <f t="shared" si="1"/>
        <v>***</v>
      </c>
      <c r="R11" t="str">
        <f t="shared" si="2"/>
        <v>***</v>
      </c>
      <c r="S11" t="str">
        <f t="shared" si="3"/>
        <v>***</v>
      </c>
    </row>
    <row r="12" spans="1:19" x14ac:dyDescent="0.25">
      <c r="A12">
        <v>11</v>
      </c>
      <c r="B12" t="s">
        <v>173</v>
      </c>
      <c r="C12">
        <v>-7.9971895895623105E-2</v>
      </c>
      <c r="D12">
        <v>5.7757774405897397E-2</v>
      </c>
      <c r="E12">
        <v>0.16617226121867401</v>
      </c>
      <c r="F12">
        <v>-6.7287659973512104E-2</v>
      </c>
      <c r="G12">
        <v>5.2710028047633799E-2</v>
      </c>
      <c r="H12">
        <v>0.20175664905722299</v>
      </c>
      <c r="I12">
        <v>-0.100718876142414</v>
      </c>
      <c r="J12">
        <v>5.7399714450666398E-2</v>
      </c>
      <c r="K12">
        <v>7.9311837020657805E-2</v>
      </c>
      <c r="L12">
        <v>-7.9493024999461995E-2</v>
      </c>
      <c r="M12">
        <v>5.2348422099049802E-2</v>
      </c>
      <c r="N12">
        <v>0.12887903533957501</v>
      </c>
      <c r="P12" t="str">
        <f t="shared" si="0"/>
        <v/>
      </c>
      <c r="Q12" t="str">
        <f t="shared" si="1"/>
        <v/>
      </c>
      <c r="R12" t="str">
        <f t="shared" si="2"/>
        <v>^</v>
      </c>
      <c r="S12" t="str">
        <f t="shared" si="3"/>
        <v/>
      </c>
    </row>
    <row r="13" spans="1:19" x14ac:dyDescent="0.25">
      <c r="A13">
        <v>12</v>
      </c>
      <c r="B13" t="s">
        <v>32</v>
      </c>
      <c r="C13">
        <v>1.7594206115097201E-3</v>
      </c>
      <c r="D13">
        <v>3.0298113758405999E-2</v>
      </c>
      <c r="E13">
        <v>0.95369263014861605</v>
      </c>
      <c r="F13">
        <v>-1.5202973522023201E-2</v>
      </c>
      <c r="G13">
        <v>2.6544388249742399E-2</v>
      </c>
      <c r="H13">
        <v>0.56682226513980905</v>
      </c>
      <c r="I13">
        <v>8.1335487719296704E-3</v>
      </c>
      <c r="J13">
        <v>3.0211204365388399E-2</v>
      </c>
      <c r="K13">
        <v>0.78775814063176197</v>
      </c>
      <c r="L13">
        <v>-7.7069866525897096E-3</v>
      </c>
      <c r="M13">
        <v>2.6391194331919301E-2</v>
      </c>
      <c r="N13">
        <v>0.770264666583378</v>
      </c>
      <c r="P13" t="str">
        <f t="shared" si="0"/>
        <v/>
      </c>
      <c r="Q13" t="str">
        <f t="shared" si="1"/>
        <v/>
      </c>
      <c r="R13" t="str">
        <f t="shared" si="2"/>
        <v/>
      </c>
      <c r="S13" t="str">
        <f t="shared" si="3"/>
        <v/>
      </c>
    </row>
    <row r="14" spans="1:19" x14ac:dyDescent="0.25">
      <c r="A14">
        <v>13</v>
      </c>
      <c r="B14" t="s">
        <v>33</v>
      </c>
      <c r="C14">
        <v>3.2842620894699102E-2</v>
      </c>
      <c r="D14">
        <v>9.7459092388941706E-3</v>
      </c>
      <c r="E14" s="1">
        <v>7.5198788931296601E-4</v>
      </c>
      <c r="F14">
        <v>2.8949348656554501E-2</v>
      </c>
      <c r="G14">
        <v>8.5292866883394398E-3</v>
      </c>
      <c r="H14">
        <v>6.8851694235510803E-4</v>
      </c>
      <c r="I14">
        <v>3.16223965152789E-2</v>
      </c>
      <c r="J14">
        <v>9.6688282608147005E-3</v>
      </c>
      <c r="K14">
        <v>1.0733816288848201E-3</v>
      </c>
      <c r="L14">
        <v>2.75320627346064E-2</v>
      </c>
      <c r="M14">
        <v>8.4283529064801497E-3</v>
      </c>
      <c r="N14">
        <v>1.08847123248121E-3</v>
      </c>
      <c r="P14" t="str">
        <f t="shared" si="0"/>
        <v>***</v>
      </c>
      <c r="Q14" t="str">
        <f t="shared" si="1"/>
        <v>***</v>
      </c>
      <c r="R14" t="str">
        <f t="shared" si="2"/>
        <v>**</v>
      </c>
      <c r="S14" t="str">
        <f t="shared" si="3"/>
        <v>**</v>
      </c>
    </row>
    <row r="15" spans="1:19" x14ac:dyDescent="0.25">
      <c r="A15">
        <v>14</v>
      </c>
      <c r="B15" t="s">
        <v>118</v>
      </c>
      <c r="C15">
        <v>2.7393922161353799E-2</v>
      </c>
      <c r="D15">
        <v>1.37816179556613E-2</v>
      </c>
      <c r="E15">
        <v>4.6843271796809603E-2</v>
      </c>
      <c r="F15">
        <v>2.6776781965519299E-2</v>
      </c>
      <c r="G15">
        <v>1.21802223802078E-2</v>
      </c>
      <c r="H15">
        <v>2.7921893392901301E-2</v>
      </c>
      <c r="I15">
        <v>2.7289804544761799E-2</v>
      </c>
      <c r="J15">
        <v>1.36429822780244E-2</v>
      </c>
      <c r="K15">
        <v>4.5469879578346299E-2</v>
      </c>
      <c r="L15">
        <v>2.79065948990623E-2</v>
      </c>
      <c r="M15">
        <v>1.2009806048387099E-2</v>
      </c>
      <c r="N15">
        <v>2.0144219769039001E-2</v>
      </c>
      <c r="P15" t="str">
        <f t="shared" si="0"/>
        <v>*</v>
      </c>
      <c r="Q15" t="str">
        <f t="shared" si="1"/>
        <v>*</v>
      </c>
      <c r="R15" t="str">
        <f t="shared" si="2"/>
        <v>*</v>
      </c>
      <c r="S15" t="str">
        <f t="shared" si="3"/>
        <v>*</v>
      </c>
    </row>
    <row r="16" spans="1:19" x14ac:dyDescent="0.25">
      <c r="A16">
        <v>15</v>
      </c>
      <c r="B16" t="s">
        <v>34</v>
      </c>
      <c r="C16">
        <v>4.4110206369604599E-3</v>
      </c>
      <c r="D16">
        <v>9.2549259633476703E-4</v>
      </c>
      <c r="E16" s="1">
        <v>1.8779548830449899E-6</v>
      </c>
      <c r="F16">
        <v>3.6531916566077001E-3</v>
      </c>
      <c r="G16">
        <v>7.3066438939482304E-4</v>
      </c>
      <c r="H16" s="1">
        <v>5.7383359689242303E-7</v>
      </c>
      <c r="I16">
        <v>4.3956278687808303E-3</v>
      </c>
      <c r="J16">
        <v>9.2028921532841495E-4</v>
      </c>
      <c r="K16" s="1">
        <v>1.7850127915775001E-6</v>
      </c>
      <c r="L16">
        <v>3.72323798858644E-3</v>
      </c>
      <c r="M16">
        <v>7.2191430923547505E-4</v>
      </c>
      <c r="N16" s="1">
        <v>2.5033375270375399E-7</v>
      </c>
      <c r="P16" t="str">
        <f t="shared" si="0"/>
        <v>***</v>
      </c>
      <c r="Q16" t="str">
        <f t="shared" si="1"/>
        <v>***</v>
      </c>
      <c r="R16" t="str">
        <f t="shared" si="2"/>
        <v>***</v>
      </c>
      <c r="S16" t="str">
        <f t="shared" si="3"/>
        <v>***</v>
      </c>
    </row>
    <row r="17" spans="1:19" x14ac:dyDescent="0.25">
      <c r="A17">
        <v>16</v>
      </c>
      <c r="B17" t="s">
        <v>35</v>
      </c>
      <c r="C17">
        <v>-6.3395750218378806E-5</v>
      </c>
      <c r="D17">
        <v>3.1222391342281198E-4</v>
      </c>
      <c r="E17">
        <v>0.83909924468166097</v>
      </c>
      <c r="F17">
        <v>-1.0855398553939601E-5</v>
      </c>
      <c r="G17">
        <v>2.8734695141720902E-4</v>
      </c>
      <c r="H17">
        <v>0.96986467025689804</v>
      </c>
      <c r="I17" s="1">
        <v>-2.1104475885216399E-4</v>
      </c>
      <c r="J17">
        <v>3.0633311432005E-4</v>
      </c>
      <c r="K17">
        <v>0.49086180052062001</v>
      </c>
      <c r="L17" s="1">
        <v>-2.0781870015896601E-4</v>
      </c>
      <c r="M17">
        <v>2.8168449946868899E-4</v>
      </c>
      <c r="N17">
        <v>0.460653520958833</v>
      </c>
      <c r="P17" t="str">
        <f t="shared" si="0"/>
        <v/>
      </c>
      <c r="Q17" t="str">
        <f t="shared" si="1"/>
        <v/>
      </c>
      <c r="R17" t="str">
        <f t="shared" si="2"/>
        <v/>
      </c>
      <c r="S17" t="str">
        <f t="shared" si="3"/>
        <v/>
      </c>
    </row>
    <row r="18" spans="1:19" x14ac:dyDescent="0.25">
      <c r="A18">
        <v>17</v>
      </c>
      <c r="B18" t="s">
        <v>36</v>
      </c>
      <c r="C18">
        <v>3.7931987100696201E-4</v>
      </c>
      <c r="D18">
        <v>1.7628833094109601E-4</v>
      </c>
      <c r="E18">
        <v>3.14208697480916E-2</v>
      </c>
      <c r="F18">
        <v>4.9425536117994205E-4</v>
      </c>
      <c r="G18">
        <v>1.4656837645022001E-4</v>
      </c>
      <c r="H18">
        <v>7.4574927900551702E-4</v>
      </c>
      <c r="I18">
        <v>3.47647349764462E-4</v>
      </c>
      <c r="J18">
        <v>1.7517517975593701E-4</v>
      </c>
      <c r="K18">
        <v>4.7192368898102403E-2</v>
      </c>
      <c r="L18">
        <v>4.9410367484250997E-4</v>
      </c>
      <c r="M18">
        <v>1.4532043478734301E-4</v>
      </c>
      <c r="N18">
        <v>6.7361781675220802E-4</v>
      </c>
      <c r="P18" t="str">
        <f t="shared" si="0"/>
        <v>*</v>
      </c>
      <c r="Q18" t="str">
        <f t="shared" si="1"/>
        <v>***</v>
      </c>
      <c r="R18" t="str">
        <f t="shared" si="2"/>
        <v>*</v>
      </c>
      <c r="S18" t="str">
        <f t="shared" si="3"/>
        <v>***</v>
      </c>
    </row>
    <row r="19" spans="1:19" x14ac:dyDescent="0.25">
      <c r="A19">
        <v>18</v>
      </c>
      <c r="B19" t="s">
        <v>37</v>
      </c>
      <c r="C19">
        <v>-2.8720023289585599E-2</v>
      </c>
      <c r="D19">
        <v>4.0485119255645699E-2</v>
      </c>
      <c r="E19">
        <v>0.47807813137256799</v>
      </c>
      <c r="F19">
        <v>-3.9199920730532203E-2</v>
      </c>
      <c r="G19">
        <v>3.5418254866377702E-2</v>
      </c>
      <c r="H19">
        <v>0.26839266402706602</v>
      </c>
      <c r="I19">
        <v>-2.2949734253107298E-2</v>
      </c>
      <c r="J19">
        <v>4.0313178180509397E-2</v>
      </c>
      <c r="K19">
        <v>0.56916196010018505</v>
      </c>
      <c r="L19">
        <v>-3.4067341471179201E-2</v>
      </c>
      <c r="M19">
        <v>3.5192608176368101E-2</v>
      </c>
      <c r="N19">
        <v>0.333031643885906</v>
      </c>
      <c r="P19" t="str">
        <f t="shared" si="0"/>
        <v/>
      </c>
      <c r="Q19" t="str">
        <f t="shared" si="1"/>
        <v/>
      </c>
      <c r="R19" t="str">
        <f t="shared" si="2"/>
        <v/>
      </c>
      <c r="S19" t="str">
        <f t="shared" si="3"/>
        <v/>
      </c>
    </row>
    <row r="20" spans="1:19" x14ac:dyDescent="0.25">
      <c r="A20">
        <v>19</v>
      </c>
      <c r="B20" t="s">
        <v>38</v>
      </c>
      <c r="C20">
        <v>-6.4985708999385702E-2</v>
      </c>
      <c r="D20">
        <v>6.1087485432756002E-2</v>
      </c>
      <c r="E20">
        <v>0.28741306600788602</v>
      </c>
      <c r="F20">
        <v>-8.7858676771180297E-2</v>
      </c>
      <c r="G20">
        <v>5.3185254901771999E-2</v>
      </c>
      <c r="H20">
        <v>9.8547446765266999E-2</v>
      </c>
      <c r="I20">
        <v>-6.2558073654868707E-2</v>
      </c>
      <c r="J20">
        <v>6.1043542763394097E-2</v>
      </c>
      <c r="K20">
        <v>0.30545253317502002</v>
      </c>
      <c r="L20">
        <v>-8.5378529792209099E-2</v>
      </c>
      <c r="M20">
        <v>5.2956998147100497E-2</v>
      </c>
      <c r="N20">
        <v>0.10691326031383</v>
      </c>
      <c r="P20" t="str">
        <f t="shared" si="0"/>
        <v/>
      </c>
      <c r="Q20" t="str">
        <f t="shared" si="1"/>
        <v>^</v>
      </c>
      <c r="R20" t="str">
        <f t="shared" si="2"/>
        <v/>
      </c>
      <c r="S20" t="str">
        <f t="shared" si="3"/>
        <v/>
      </c>
    </row>
    <row r="21" spans="1:19" x14ac:dyDescent="0.25">
      <c r="A21">
        <v>20</v>
      </c>
      <c r="B21" t="s">
        <v>40</v>
      </c>
      <c r="C21">
        <v>-0.14434934161740201</v>
      </c>
      <c r="D21">
        <v>6.8094835458876596E-2</v>
      </c>
      <c r="E21">
        <v>3.4020549666117797E-2</v>
      </c>
      <c r="F21">
        <v>-0.119120495228568</v>
      </c>
      <c r="G21">
        <v>5.3980822964064097E-2</v>
      </c>
      <c r="H21">
        <v>2.73337131099246E-2</v>
      </c>
      <c r="I21">
        <v>-0.13494797826573199</v>
      </c>
      <c r="J21">
        <v>6.7729685979770596E-2</v>
      </c>
      <c r="K21">
        <v>4.63217619395557E-2</v>
      </c>
      <c r="L21">
        <v>-0.11055344226925901</v>
      </c>
      <c r="M21">
        <v>5.3425768940859902E-2</v>
      </c>
      <c r="N21">
        <v>3.8518823796430103E-2</v>
      </c>
      <c r="P21" t="str">
        <f t="shared" si="0"/>
        <v>*</v>
      </c>
      <c r="Q21" t="str">
        <f t="shared" si="1"/>
        <v>*</v>
      </c>
      <c r="R21" t="str">
        <f t="shared" si="2"/>
        <v>*</v>
      </c>
      <c r="S21" t="str">
        <f t="shared" si="3"/>
        <v>*</v>
      </c>
    </row>
    <row r="22" spans="1:19" x14ac:dyDescent="0.25">
      <c r="A22">
        <v>21</v>
      </c>
      <c r="B22" t="s">
        <v>41</v>
      </c>
      <c r="C22">
        <v>-0.11291450707975199</v>
      </c>
      <c r="D22">
        <v>5.4613573463289503E-2</v>
      </c>
      <c r="E22">
        <v>3.8685437266411597E-2</v>
      </c>
      <c r="F22">
        <v>-8.2744384244773497E-2</v>
      </c>
      <c r="G22">
        <v>4.2865989044624103E-2</v>
      </c>
      <c r="H22">
        <v>5.3569198691586099E-2</v>
      </c>
      <c r="I22">
        <v>-0.110737432885015</v>
      </c>
      <c r="J22">
        <v>5.4302172008093202E-2</v>
      </c>
      <c r="K22">
        <v>4.1421907678119499E-2</v>
      </c>
      <c r="L22">
        <v>-8.1302570851248798E-2</v>
      </c>
      <c r="M22">
        <v>4.2338135001839798E-2</v>
      </c>
      <c r="N22">
        <v>5.4818077676728701E-2</v>
      </c>
      <c r="P22" t="str">
        <f t="shared" si="0"/>
        <v>*</v>
      </c>
      <c r="Q22" t="str">
        <f t="shared" si="1"/>
        <v>^</v>
      </c>
      <c r="R22" t="str">
        <f t="shared" si="2"/>
        <v>*</v>
      </c>
      <c r="S22" t="str">
        <f t="shared" si="3"/>
        <v>^</v>
      </c>
    </row>
    <row r="23" spans="1:19" x14ac:dyDescent="0.25">
      <c r="A23">
        <v>22</v>
      </c>
      <c r="B23" t="s">
        <v>39</v>
      </c>
      <c r="C23">
        <v>-3.6263242122922902E-2</v>
      </c>
      <c r="D23">
        <v>5.7274150313012397E-2</v>
      </c>
      <c r="E23">
        <v>0.52663439549795299</v>
      </c>
      <c r="F23">
        <v>-6.2126236251703999E-2</v>
      </c>
      <c r="G23">
        <v>4.5614023520921497E-2</v>
      </c>
      <c r="H23">
        <v>0.173198326417565</v>
      </c>
      <c r="I23">
        <v>-2.7502814304244401E-2</v>
      </c>
      <c r="J23">
        <v>5.6819691630689999E-2</v>
      </c>
      <c r="K23">
        <v>0.62835984510885201</v>
      </c>
      <c r="L23">
        <v>-5.4781875078897597E-2</v>
      </c>
      <c r="M23">
        <v>4.4932438403114401E-2</v>
      </c>
      <c r="N23">
        <v>0.22276621298442401</v>
      </c>
      <c r="P23" t="str">
        <f t="shared" si="0"/>
        <v/>
      </c>
      <c r="Q23" t="str">
        <f t="shared" si="1"/>
        <v/>
      </c>
      <c r="R23" t="str">
        <f t="shared" si="2"/>
        <v/>
      </c>
      <c r="S23" t="str">
        <f t="shared" si="3"/>
        <v/>
      </c>
    </row>
    <row r="24" spans="1:19" x14ac:dyDescent="0.25">
      <c r="A24">
        <v>23</v>
      </c>
      <c r="B24" t="s">
        <v>43</v>
      </c>
      <c r="C24">
        <v>-7.5933716527668504E-2</v>
      </c>
      <c r="D24">
        <v>1.1102060103009801E-2</v>
      </c>
      <c r="E24" s="1">
        <v>7.9410922282363604E-12</v>
      </c>
      <c r="F24">
        <v>-7.1266662071904102E-2</v>
      </c>
      <c r="G24">
        <v>1.02278698103131E-2</v>
      </c>
      <c r="H24" s="1">
        <v>3.21731783341551E-12</v>
      </c>
      <c r="I24">
        <v>-7.3249918119475704E-2</v>
      </c>
      <c r="J24">
        <v>1.10106081110196E-2</v>
      </c>
      <c r="K24" s="1">
        <v>2.8782753958012099E-11</v>
      </c>
      <c r="L24">
        <v>-6.7283538227807305E-2</v>
      </c>
      <c r="M24">
        <v>1.01269042685152E-2</v>
      </c>
      <c r="N24" s="1">
        <v>3.0520353737275197E-11</v>
      </c>
      <c r="P24" t="str">
        <f t="shared" si="0"/>
        <v>***</v>
      </c>
      <c r="Q24" t="str">
        <f t="shared" si="1"/>
        <v>***</v>
      </c>
      <c r="R24" t="str">
        <f t="shared" si="2"/>
        <v>***</v>
      </c>
      <c r="S24" t="str">
        <f t="shared" si="3"/>
        <v>***</v>
      </c>
    </row>
    <row r="25" spans="1:19" x14ac:dyDescent="0.25">
      <c r="A25">
        <v>24</v>
      </c>
      <c r="B25" t="s">
        <v>44</v>
      </c>
      <c r="C25">
        <v>1.6578306939791902E-2</v>
      </c>
      <c r="D25">
        <v>2.9904095693482801E-2</v>
      </c>
      <c r="E25">
        <v>0.57931710900616595</v>
      </c>
      <c r="F25">
        <v>1.2625592569649E-2</v>
      </c>
      <c r="G25">
        <v>2.70803260898787E-2</v>
      </c>
      <c r="H25">
        <v>0.64105267140144595</v>
      </c>
      <c r="I25">
        <v>1.4593762771244899E-2</v>
      </c>
      <c r="J25">
        <v>2.9705518842911002E-2</v>
      </c>
      <c r="K25">
        <v>0.62322757889119895</v>
      </c>
      <c r="L25">
        <v>9.3230920973260707E-3</v>
      </c>
      <c r="M25">
        <v>2.6804822135177701E-2</v>
      </c>
      <c r="N25">
        <v>0.72797988354327303</v>
      </c>
      <c r="P25" t="str">
        <f t="shared" si="0"/>
        <v/>
      </c>
      <c r="Q25" t="str">
        <f t="shared" si="1"/>
        <v/>
      </c>
      <c r="R25" t="str">
        <f t="shared" si="2"/>
        <v/>
      </c>
      <c r="S25" t="str">
        <f t="shared" si="3"/>
        <v/>
      </c>
    </row>
    <row r="26" spans="1:19" x14ac:dyDescent="0.25">
      <c r="A26">
        <v>25</v>
      </c>
      <c r="B26" t="s">
        <v>131</v>
      </c>
      <c r="C26">
        <v>-0.48527390442768797</v>
      </c>
      <c r="D26">
        <v>0.44120627109316102</v>
      </c>
      <c r="E26">
        <v>0.27138445828339403</v>
      </c>
      <c r="F26">
        <v>-0.51363004217038</v>
      </c>
      <c r="G26">
        <v>0.41870401112084599</v>
      </c>
      <c r="H26">
        <v>0.21993013093369901</v>
      </c>
      <c r="I26">
        <v>-0.125471557655154</v>
      </c>
      <c r="J26">
        <v>4.43705472435897E-2</v>
      </c>
      <c r="K26">
        <v>4.6867348278301097E-3</v>
      </c>
      <c r="L26">
        <v>-0.127383648090588</v>
      </c>
      <c r="M26">
        <v>4.0298440105502903E-2</v>
      </c>
      <c r="N26">
        <v>1.5722476249919401E-3</v>
      </c>
      <c r="P26" t="str">
        <f t="shared" si="0"/>
        <v/>
      </c>
      <c r="Q26" t="str">
        <f t="shared" si="1"/>
        <v/>
      </c>
      <c r="R26" t="str">
        <f t="shared" si="2"/>
        <v>**</v>
      </c>
      <c r="S26" t="str">
        <f t="shared" si="3"/>
        <v>**</v>
      </c>
    </row>
    <row r="27" spans="1:19" x14ac:dyDescent="0.25">
      <c r="A27">
        <v>26</v>
      </c>
      <c r="B27" t="s">
        <v>145</v>
      </c>
      <c r="C27">
        <v>-0.74878010473388501</v>
      </c>
      <c r="D27">
        <v>0.47375199955936997</v>
      </c>
      <c r="E27">
        <v>0.11398512833855801</v>
      </c>
      <c r="F27">
        <v>-0.76879951320190598</v>
      </c>
      <c r="G27">
        <v>0.44876412119043002</v>
      </c>
      <c r="H27">
        <v>8.6685251154436399E-2</v>
      </c>
      <c r="I27">
        <v>-0.383383613582576</v>
      </c>
      <c r="J27">
        <v>0.17122449466513801</v>
      </c>
      <c r="K27">
        <v>2.5151367849014599E-2</v>
      </c>
      <c r="L27">
        <v>-0.38755566165371003</v>
      </c>
      <c r="M27">
        <v>0.15882336407894099</v>
      </c>
      <c r="N27">
        <v>1.4680440409694301E-2</v>
      </c>
      <c r="P27" t="str">
        <f t="shared" si="0"/>
        <v/>
      </c>
      <c r="Q27" t="str">
        <f t="shared" si="1"/>
        <v>^</v>
      </c>
      <c r="R27" t="str">
        <f t="shared" si="2"/>
        <v>*</v>
      </c>
      <c r="S27" t="str">
        <f t="shared" si="3"/>
        <v>*</v>
      </c>
    </row>
    <row r="28" spans="1:19" x14ac:dyDescent="0.25">
      <c r="A28">
        <v>27</v>
      </c>
      <c r="B28" t="s">
        <v>46</v>
      </c>
      <c r="C28">
        <v>-0.85214722853620495</v>
      </c>
      <c r="D28">
        <v>0.45855640975818301</v>
      </c>
      <c r="E28">
        <v>6.3122755508105102E-2</v>
      </c>
      <c r="F28">
        <v>-0.856368209989672</v>
      </c>
      <c r="G28">
        <v>0.43433102289491798</v>
      </c>
      <c r="H28">
        <v>4.8644460078509297E-2</v>
      </c>
      <c r="I28">
        <v>-0.483563102152679</v>
      </c>
      <c r="J28">
        <v>0.12579338756113401</v>
      </c>
      <c r="K28">
        <v>1.2099275713084401E-4</v>
      </c>
      <c r="L28">
        <v>-0.47087527736797502</v>
      </c>
      <c r="M28">
        <v>0.116607213916212</v>
      </c>
      <c r="N28">
        <v>5.3878621850974097E-5</v>
      </c>
      <c r="P28" t="str">
        <f t="shared" si="0"/>
        <v>^</v>
      </c>
      <c r="Q28" t="str">
        <f t="shared" si="1"/>
        <v>*</v>
      </c>
      <c r="R28" t="str">
        <f t="shared" si="2"/>
        <v>***</v>
      </c>
      <c r="S28" t="str">
        <f t="shared" si="3"/>
        <v>***</v>
      </c>
    </row>
    <row r="29" spans="1:19" x14ac:dyDescent="0.25">
      <c r="A29">
        <v>28</v>
      </c>
      <c r="B29" t="s">
        <v>129</v>
      </c>
      <c r="C29">
        <v>-0.82920017592852002</v>
      </c>
      <c r="D29">
        <v>0.48823245934839399</v>
      </c>
      <c r="E29">
        <v>8.9437636107623203E-2</v>
      </c>
      <c r="F29">
        <v>-0.81218957331455999</v>
      </c>
      <c r="G29">
        <v>0.46052071157966901</v>
      </c>
      <c r="H29">
        <v>7.7793770025689393E-2</v>
      </c>
      <c r="I29">
        <v>-0.50326280777008303</v>
      </c>
      <c r="J29">
        <v>0.20518290923497401</v>
      </c>
      <c r="K29">
        <v>1.4176800844562999E-2</v>
      </c>
      <c r="L29">
        <v>-0.45328124115427598</v>
      </c>
      <c r="M29">
        <v>0.18787961235015199</v>
      </c>
      <c r="N29">
        <v>1.5838523776099601E-2</v>
      </c>
      <c r="P29" t="str">
        <f t="shared" si="0"/>
        <v>^</v>
      </c>
      <c r="Q29" t="str">
        <f t="shared" si="1"/>
        <v>^</v>
      </c>
      <c r="R29" t="str">
        <f t="shared" si="2"/>
        <v>*</v>
      </c>
      <c r="S29" t="str">
        <f t="shared" si="3"/>
        <v>*</v>
      </c>
    </row>
    <row r="30" spans="1:19" x14ac:dyDescent="0.25">
      <c r="A30">
        <v>29</v>
      </c>
      <c r="B30" t="s">
        <v>130</v>
      </c>
      <c r="C30">
        <v>-0.631578968186148</v>
      </c>
      <c r="D30">
        <v>0.477183225107433</v>
      </c>
      <c r="E30">
        <v>0.18565037397263101</v>
      </c>
      <c r="F30">
        <v>-0.66038376087967399</v>
      </c>
      <c r="G30">
        <v>0.45197423606655301</v>
      </c>
      <c r="H30">
        <v>0.14398544767923699</v>
      </c>
      <c r="I30">
        <v>-0.27933816040605702</v>
      </c>
      <c r="J30">
        <v>0.179545526498643</v>
      </c>
      <c r="K30">
        <v>0.119754028255407</v>
      </c>
      <c r="L30">
        <v>-0.29461457797579499</v>
      </c>
      <c r="M30">
        <v>0.165503189119481</v>
      </c>
      <c r="N30">
        <v>7.5057272263534799E-2</v>
      </c>
      <c r="P30" t="str">
        <f t="shared" ref="P30:P73" si="4">IF(E30&lt;0.001,"***",IF(E30&lt;0.01,"**",IF(E30&lt;0.05,"*",IF(E30&lt;0.1,"^",""))))</f>
        <v/>
      </c>
      <c r="Q30" t="str">
        <f t="shared" ref="Q30:Q73" si="5">IF(H30&lt;0.001,"***",IF(H30&lt;0.01,"**",IF(H30&lt;0.05,"*",IF(H30&lt;0.1,"^",""))))</f>
        <v/>
      </c>
      <c r="R30" t="str">
        <f t="shared" ref="R30:R73" si="6">IF(K30&lt;0.001,"***",IF(K30&lt;0.01,"**",IF(K30&lt;0.05,"*",IF(K30&lt;0.1,"^",""))))</f>
        <v/>
      </c>
      <c r="S30" t="str">
        <f t="shared" ref="S30:S73" si="7">IF(N30&lt;0.001,"***",IF(N30&lt;0.01,"**",IF(N30&lt;0.05,"*",IF(N30&lt;0.1,"^",""))))</f>
        <v>^</v>
      </c>
    </row>
    <row r="31" spans="1:19" x14ac:dyDescent="0.25">
      <c r="A31">
        <v>30</v>
      </c>
      <c r="B31" t="s">
        <v>45</v>
      </c>
      <c r="C31">
        <v>-0.28892140152384499</v>
      </c>
      <c r="D31">
        <v>0.57676283812738904</v>
      </c>
      <c r="E31">
        <v>0.61641600383817097</v>
      </c>
      <c r="F31">
        <v>-0.445569183295635</v>
      </c>
      <c r="G31">
        <v>0.54935894259316997</v>
      </c>
      <c r="H31">
        <v>0.41732481877532401</v>
      </c>
      <c r="I31">
        <v>7.2811452125273193E-2</v>
      </c>
      <c r="J31">
        <v>0.37222296042675801</v>
      </c>
      <c r="K31">
        <v>0.84491350036115698</v>
      </c>
      <c r="L31">
        <v>-5.5599845971422097E-2</v>
      </c>
      <c r="M31">
        <v>0.35615244037680899</v>
      </c>
      <c r="N31">
        <v>0.87594434974634805</v>
      </c>
      <c r="P31" t="str">
        <f t="shared" si="4"/>
        <v/>
      </c>
      <c r="Q31" t="str">
        <f t="shared" si="5"/>
        <v/>
      </c>
      <c r="R31" t="str">
        <f t="shared" si="6"/>
        <v/>
      </c>
      <c r="S31" t="str">
        <f t="shared" si="7"/>
        <v/>
      </c>
    </row>
    <row r="32" spans="1:19" x14ac:dyDescent="0.25">
      <c r="A32">
        <v>31</v>
      </c>
      <c r="B32" t="s">
        <v>106</v>
      </c>
      <c r="C32">
        <v>-9.7214768556927803E-2</v>
      </c>
      <c r="D32">
        <v>0.148050830554317</v>
      </c>
      <c r="E32">
        <v>0.51141819515398002</v>
      </c>
      <c r="F32">
        <v>-0.11763580941389799</v>
      </c>
      <c r="G32">
        <v>0.13707818809966099</v>
      </c>
      <c r="H32">
        <v>0.39080093203133398</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339</v>
      </c>
      <c r="C33">
        <v>-5.2335561900154003E-2</v>
      </c>
      <c r="D33">
        <v>0.28335693365565201</v>
      </c>
      <c r="E33">
        <v>0.85346562992130903</v>
      </c>
      <c r="F33">
        <v>-6.1989808560199297E-2</v>
      </c>
      <c r="G33">
        <v>0.25794972636879598</v>
      </c>
      <c r="H33">
        <v>0.81008420398222303</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61</v>
      </c>
      <c r="C34">
        <v>9.4061192567104102E-2</v>
      </c>
      <c r="D34">
        <v>0.17523108972561099</v>
      </c>
      <c r="E34">
        <v>0.59141703268939605</v>
      </c>
      <c r="F34">
        <v>6.9483416417346094E-2</v>
      </c>
      <c r="G34">
        <v>0.15985130121164901</v>
      </c>
      <c r="H34">
        <v>0.66379811081493101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3.5205822424426499E-2</v>
      </c>
      <c r="D35">
        <v>0.16436236808931601</v>
      </c>
      <c r="E35">
        <v>0.83039392759332897</v>
      </c>
      <c r="F35">
        <v>1.1766500629687799E-2</v>
      </c>
      <c r="G35">
        <v>0.15047585754315901</v>
      </c>
      <c r="H35">
        <v>0.93767272279712399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0.22402399314711799</v>
      </c>
      <c r="D36">
        <v>0.18293697726691199</v>
      </c>
      <c r="E36">
        <v>0.220727264483323</v>
      </c>
      <c r="F36">
        <v>0.174021571778089</v>
      </c>
      <c r="G36">
        <v>0.16702575372713399</v>
      </c>
      <c r="H36">
        <v>0.29746515380504501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54</v>
      </c>
      <c r="C37">
        <v>0.131375109276232</v>
      </c>
      <c r="D37">
        <v>0.20787644889124299</v>
      </c>
      <c r="E37">
        <v>0.52739569899807703</v>
      </c>
      <c r="F37">
        <v>0.145473355219817</v>
      </c>
      <c r="G37">
        <v>0.190171911010419</v>
      </c>
      <c r="H37">
        <v>0.44429708548243502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52</v>
      </c>
      <c r="C38">
        <v>0.439861866910225</v>
      </c>
      <c r="D38">
        <v>0.31280041078876603</v>
      </c>
      <c r="E38">
        <v>0.159662913238375</v>
      </c>
      <c r="F38">
        <v>0.40356317398809</v>
      </c>
      <c r="G38">
        <v>0.28286748240496501</v>
      </c>
      <c r="H38">
        <v>0.153670323934158</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60</v>
      </c>
      <c r="C39">
        <v>3.8038359210534702E-2</v>
      </c>
      <c r="D39">
        <v>0.190179002283974</v>
      </c>
      <c r="E39">
        <v>0.84147005860776902</v>
      </c>
      <c r="F39">
        <v>6.47148007404489E-2</v>
      </c>
      <c r="G39">
        <v>0.17494554597694201</v>
      </c>
      <c r="H39">
        <v>0.71144659508854502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53</v>
      </c>
      <c r="C40">
        <v>-0.37081989684796401</v>
      </c>
      <c r="D40">
        <v>0.380757206845452</v>
      </c>
      <c r="E40">
        <v>0.33010560283194401</v>
      </c>
      <c r="F40">
        <v>-0.44709661781252702</v>
      </c>
      <c r="G40">
        <v>0.351249475537941</v>
      </c>
      <c r="H40">
        <v>0.20306246079645299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51</v>
      </c>
      <c r="C41">
        <v>-0.37756038351911198</v>
      </c>
      <c r="D41">
        <v>0.422991979614456</v>
      </c>
      <c r="E41">
        <v>0.37207427824905698</v>
      </c>
      <c r="F41">
        <v>-0.32228174871833098</v>
      </c>
      <c r="G41">
        <v>0.39330492521786897</v>
      </c>
      <c r="H41">
        <v>0.41254707899124798</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66</v>
      </c>
      <c r="C42">
        <v>0.141378525803972</v>
      </c>
      <c r="D42">
        <v>0.21664972254817999</v>
      </c>
      <c r="E42">
        <v>0.51403526853800996</v>
      </c>
      <c r="F42">
        <v>9.9826639072638904E-2</v>
      </c>
      <c r="G42">
        <v>0.19846777221599901</v>
      </c>
      <c r="H42">
        <v>0.61497366106208495</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55</v>
      </c>
      <c r="C43">
        <v>-0.14392811646401499</v>
      </c>
      <c r="D43">
        <v>0.24405422248988801</v>
      </c>
      <c r="E43">
        <v>0.55536612961576304</v>
      </c>
      <c r="F43">
        <v>-0.175330803819609</v>
      </c>
      <c r="G43">
        <v>0.222612971990408</v>
      </c>
      <c r="H43">
        <v>0.43092854080834703</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56</v>
      </c>
      <c r="C44">
        <v>0.36724136170623001</v>
      </c>
      <c r="D44">
        <v>0.205009900049265</v>
      </c>
      <c r="E44">
        <v>7.3239590028671794E-2</v>
      </c>
      <c r="F44">
        <v>0.34615835465235101</v>
      </c>
      <c r="G44">
        <v>0.18671252619944301</v>
      </c>
      <c r="H44">
        <v>6.3744270134913003E-2</v>
      </c>
      <c r="I44" t="s">
        <v>170</v>
      </c>
      <c r="J44" t="s">
        <v>170</v>
      </c>
      <c r="K44" t="s">
        <v>170</v>
      </c>
      <c r="L44" t="s">
        <v>170</v>
      </c>
      <c r="M44" t="s">
        <v>170</v>
      </c>
      <c r="N44" t="s">
        <v>170</v>
      </c>
      <c r="P44" t="str">
        <f t="shared" si="4"/>
        <v>^</v>
      </c>
      <c r="Q44" t="str">
        <f t="shared" si="5"/>
        <v>^</v>
      </c>
      <c r="R44" t="str">
        <f t="shared" si="6"/>
        <v/>
      </c>
      <c r="S44" t="str">
        <f t="shared" si="7"/>
        <v/>
      </c>
    </row>
    <row r="45" spans="1:19" x14ac:dyDescent="0.25">
      <c r="A45">
        <v>44</v>
      </c>
      <c r="B45" t="s">
        <v>48</v>
      </c>
      <c r="C45">
        <v>0.40864359315715199</v>
      </c>
      <c r="D45">
        <v>0.27761565220172502</v>
      </c>
      <c r="E45">
        <v>0.14102734320340099</v>
      </c>
      <c r="F45">
        <v>0.39266890425150602</v>
      </c>
      <c r="G45">
        <v>0.247784956374236</v>
      </c>
      <c r="H45">
        <v>0.113030765466549</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67</v>
      </c>
      <c r="C46">
        <v>0.34607354544192898</v>
      </c>
      <c r="D46">
        <v>0.22360769080079099</v>
      </c>
      <c r="E46">
        <v>0.121698934646795</v>
      </c>
      <c r="F46">
        <v>0.29815545991450698</v>
      </c>
      <c r="G46">
        <v>0.20571608709561001</v>
      </c>
      <c r="H46">
        <v>0.147238712321901</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57</v>
      </c>
      <c r="C47">
        <v>6.20359755272979E-2</v>
      </c>
      <c r="D47">
        <v>0.37088431438908398</v>
      </c>
      <c r="E47">
        <v>0.867161519428432</v>
      </c>
      <c r="F47">
        <v>-2.2321455282610899E-3</v>
      </c>
      <c r="G47">
        <v>0.34423514241543601</v>
      </c>
      <c r="H47">
        <v>0.99482626334677504</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50</v>
      </c>
      <c r="C48">
        <v>-0.51995337555358001</v>
      </c>
      <c r="D48">
        <v>0.58038952894640805</v>
      </c>
      <c r="E48">
        <v>0.37032237485509101</v>
      </c>
      <c r="F48">
        <v>-0.46229588155972501</v>
      </c>
      <c r="G48">
        <v>0.52434676045972495</v>
      </c>
      <c r="H48">
        <v>0.37796037133178501</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65</v>
      </c>
      <c r="C49">
        <v>0.62614123917277897</v>
      </c>
      <c r="D49">
        <v>0.46644749897472698</v>
      </c>
      <c r="E49">
        <v>0.179478759613934</v>
      </c>
      <c r="F49">
        <v>0.57820882911066396</v>
      </c>
      <c r="G49">
        <v>0.44175406422945501</v>
      </c>
      <c r="H49">
        <v>0.19057057762048199</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59</v>
      </c>
      <c r="C50">
        <v>-4.1382194363955301E-2</v>
      </c>
      <c r="D50">
        <v>0.21864703149818901</v>
      </c>
      <c r="E50">
        <v>0.84988525470131204</v>
      </c>
      <c r="F50">
        <v>-5.3644392118389499E-2</v>
      </c>
      <c r="G50">
        <v>0.199456243591036</v>
      </c>
      <c r="H50">
        <v>0.78796570803952404</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49</v>
      </c>
      <c r="C51">
        <v>-0.29373012975346202</v>
      </c>
      <c r="D51">
        <v>0.35233683379858499</v>
      </c>
      <c r="E51">
        <v>0.40447099694778399</v>
      </c>
      <c r="F51">
        <v>-0.25123532702952101</v>
      </c>
      <c r="G51">
        <v>0.31906226158218598</v>
      </c>
      <c r="H51">
        <v>0.43103728805665298</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6.6739336146610104E-3</v>
      </c>
      <c r="D52">
        <v>0.530361530248317</v>
      </c>
      <c r="E52">
        <v>0.98995989008688601</v>
      </c>
      <c r="F52">
        <v>-0.24177032250333</v>
      </c>
      <c r="G52">
        <v>0.49763866146489899</v>
      </c>
      <c r="H52">
        <v>0.62708409499478801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64</v>
      </c>
      <c r="C53">
        <v>0.42485879693274198</v>
      </c>
      <c r="D53">
        <v>0.433122703185365</v>
      </c>
      <c r="E53">
        <v>0.32663210860464498</v>
      </c>
      <c r="F53">
        <v>0.24452377152362501</v>
      </c>
      <c r="G53">
        <v>0.409236880741361</v>
      </c>
      <c r="H53">
        <v>0.55016588398440203</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340</v>
      </c>
      <c r="C54">
        <v>-0.24577147660658499</v>
      </c>
      <c r="D54">
        <v>0.47340913447685701</v>
      </c>
      <c r="E54">
        <v>0.60365448703081104</v>
      </c>
      <c r="F54">
        <v>-0.27531147680444501</v>
      </c>
      <c r="G54">
        <v>0.44384619173985701</v>
      </c>
      <c r="H54">
        <v>0.53506966180655302</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-0.40591403572290202</v>
      </c>
      <c r="D55">
        <v>0.13681658038740099</v>
      </c>
      <c r="E55">
        <v>3.0086938990775401E-3</v>
      </c>
      <c r="F55">
        <v>-0.34152349677459998</v>
      </c>
      <c r="G55">
        <v>0.125137176226641</v>
      </c>
      <c r="H55">
        <v>6.3489547265409797E-3</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72</v>
      </c>
      <c r="C56">
        <v>5.4220366596361997E-3</v>
      </c>
      <c r="D56">
        <v>0.11368795378385101</v>
      </c>
      <c r="E56">
        <v>0.96196149423569799</v>
      </c>
      <c r="F56">
        <v>1.21699980530764E-2</v>
      </c>
      <c r="G56">
        <v>0.104010484124265</v>
      </c>
      <c r="H56">
        <v>0.90685417620983499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71</v>
      </c>
      <c r="C57">
        <v>-8.7670473343046396E-2</v>
      </c>
      <c r="D57">
        <v>0.154106301015874</v>
      </c>
      <c r="E57">
        <v>0.569426653482627</v>
      </c>
      <c r="F57">
        <v>-8.69004538481946E-2</v>
      </c>
      <c r="G57">
        <v>0.140166378481757</v>
      </c>
      <c r="H57">
        <v>0.53527047284476004</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-6.2634694404770999E-2</v>
      </c>
      <c r="D58">
        <v>0.111308932231798</v>
      </c>
      <c r="E58">
        <v>0.57363209744579402</v>
      </c>
      <c r="F58">
        <v>-3.3071846267250002E-2</v>
      </c>
      <c r="G58">
        <v>0.10195426260847799</v>
      </c>
      <c r="H58">
        <v>0.74565093449508502</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84</v>
      </c>
      <c r="C59">
        <v>-0.26467630084628602</v>
      </c>
      <c r="D59">
        <v>0.26091063626588201</v>
      </c>
      <c r="E59">
        <v>0.31037629164958402</v>
      </c>
      <c r="F59">
        <v>-0.15965645605603199</v>
      </c>
      <c r="G59">
        <v>0.244056462051742</v>
      </c>
      <c r="H59">
        <v>0.51299690179067903</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70</v>
      </c>
      <c r="C60">
        <v>-0.139393863521974</v>
      </c>
      <c r="D60">
        <v>0.29984334596891798</v>
      </c>
      <c r="E60">
        <v>0.64201097152636599</v>
      </c>
      <c r="F60">
        <v>-6.7541150437065101E-2</v>
      </c>
      <c r="G60">
        <v>0.285080000683753</v>
      </c>
      <c r="H60">
        <v>0.81271886294284001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68</v>
      </c>
      <c r="C61">
        <v>-0.121339684383896</v>
      </c>
      <c r="D61">
        <v>0.28073340577070999</v>
      </c>
      <c r="E61">
        <v>0.66557869849503903</v>
      </c>
      <c r="F61">
        <v>-0.11315024207176</v>
      </c>
      <c r="G61">
        <v>0.25969272769357199</v>
      </c>
      <c r="H61">
        <v>0.66304848031841601</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76</v>
      </c>
      <c r="C62">
        <v>-4.4378974310472899E-2</v>
      </c>
      <c r="D62">
        <v>0.13962691353019399</v>
      </c>
      <c r="E62">
        <v>0.75060654560181606</v>
      </c>
      <c r="F62">
        <v>-9.4181598642076106E-2</v>
      </c>
      <c r="G62">
        <v>0.12722589499998899</v>
      </c>
      <c r="H62">
        <v>0.45913577350343299</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3.6138684535947499E-2</v>
      </c>
      <c r="D63">
        <v>0.15956729812286799</v>
      </c>
      <c r="E63">
        <v>0.82082868374770102</v>
      </c>
      <c r="F63">
        <v>2.9164680206343298E-2</v>
      </c>
      <c r="G63">
        <v>0.14767485990231399</v>
      </c>
      <c r="H63">
        <v>0.84344213443649796</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-1.40459202932951E-2</v>
      </c>
      <c r="D64">
        <v>0.15751319973754699</v>
      </c>
      <c r="E64">
        <v>0.92894444428212597</v>
      </c>
      <c r="F64">
        <v>7.8541144137798703E-3</v>
      </c>
      <c r="G64">
        <v>0.14313466935855501</v>
      </c>
      <c r="H64">
        <v>0.95624027851850302</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80</v>
      </c>
      <c r="C65">
        <v>5.8631135069581501E-2</v>
      </c>
      <c r="D65">
        <v>0.17572538376899</v>
      </c>
      <c r="E65">
        <v>0.73864213418597602</v>
      </c>
      <c r="F65">
        <v>9.5921711714785696E-2</v>
      </c>
      <c r="G65">
        <v>0.16088283827761601</v>
      </c>
      <c r="H65">
        <v>0.55102766074195497</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75</v>
      </c>
      <c r="C66">
        <v>-9.6159869108675494E-2</v>
      </c>
      <c r="D66">
        <v>0.22258192328072099</v>
      </c>
      <c r="E66">
        <v>0.66572679032210202</v>
      </c>
      <c r="F66">
        <v>-4.6381117532749802E-2</v>
      </c>
      <c r="G66">
        <v>0.206031429627548</v>
      </c>
      <c r="H66">
        <v>0.821888482126088</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82</v>
      </c>
      <c r="C67">
        <v>-0.17160506882137899</v>
      </c>
      <c r="D67">
        <v>0.251574517031384</v>
      </c>
      <c r="E67">
        <v>0.49516041288461698</v>
      </c>
      <c r="F67">
        <v>-0.172848131558031</v>
      </c>
      <c r="G67">
        <v>0.23154099377961401</v>
      </c>
      <c r="H67">
        <v>0.45535818221644198</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69</v>
      </c>
      <c r="C68">
        <v>0.158853353929261</v>
      </c>
      <c r="D68">
        <v>0.50216546815058205</v>
      </c>
      <c r="E68">
        <v>0.75174697753432695</v>
      </c>
      <c r="F68">
        <v>0.170073163744241</v>
      </c>
      <c r="G68">
        <v>0.47648171566428199</v>
      </c>
      <c r="H68">
        <v>0.72114021156633501</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0.34201556007898698</v>
      </c>
      <c r="D69">
        <v>0.75795450234529904</v>
      </c>
      <c r="E69">
        <v>0.65182022443587195</v>
      </c>
      <c r="F69">
        <v>0.21002917964585799</v>
      </c>
      <c r="G69">
        <v>0.73372820963391605</v>
      </c>
      <c r="H69">
        <v>0.774687193807862</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-0.80064711342650896</v>
      </c>
      <c r="D70">
        <v>1.0471360450328</v>
      </c>
      <c r="E70">
        <v>0.44450584793821502</v>
      </c>
      <c r="F70">
        <v>-1.0056938928696799</v>
      </c>
      <c r="G70">
        <v>1.0056342567979799</v>
      </c>
      <c r="H70">
        <v>0.31728181004258799</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-8.5632033090127194E-2</v>
      </c>
      <c r="D2">
        <v>0.103107438939965</v>
      </c>
      <c r="E2">
        <v>0.40624899460879099</v>
      </c>
      <c r="F2">
        <v>-5.9913984915149501E-2</v>
      </c>
      <c r="G2">
        <v>9.1259793061755204E-2</v>
      </c>
      <c r="H2">
        <v>0.51148885939963296</v>
      </c>
      <c r="I2">
        <v>-9.9704298833950794E-2</v>
      </c>
      <c r="J2">
        <v>0.102802803934874</v>
      </c>
      <c r="K2">
        <v>0.33211641925152302</v>
      </c>
      <c r="L2">
        <v>-7.19206643151616E-2</v>
      </c>
      <c r="M2">
        <v>9.0904239756304295E-2</v>
      </c>
      <c r="N2">
        <v>0.42884507165770103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-3.3815251431211099E-2</v>
      </c>
      <c r="D3">
        <v>4.0584869305735301E-2</v>
      </c>
      <c r="E3">
        <v>0.40473279950778701</v>
      </c>
      <c r="F3">
        <v>-4.2360524030101501E-2</v>
      </c>
      <c r="G3">
        <v>3.5264092332600201E-2</v>
      </c>
      <c r="H3">
        <v>0.22965937359178701</v>
      </c>
      <c r="I3">
        <v>-3.7164813376632501E-2</v>
      </c>
      <c r="J3">
        <v>4.0336135146514601E-2</v>
      </c>
      <c r="K3">
        <v>0.35685329379565001</v>
      </c>
      <c r="L3">
        <v>-4.8621124393040498E-2</v>
      </c>
      <c r="M3">
        <v>3.49799842260635E-2</v>
      </c>
      <c r="N3">
        <v>0.16453802456400099</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8.2459549983782097E-3</v>
      </c>
      <c r="D4">
        <v>5.2289536943431802E-2</v>
      </c>
      <c r="E4">
        <v>0.87469478254896404</v>
      </c>
      <c r="F4">
        <v>1.5677150927541701E-2</v>
      </c>
      <c r="G4">
        <v>4.3217112148408801E-2</v>
      </c>
      <c r="H4">
        <v>0.71678916490407896</v>
      </c>
      <c r="I4">
        <v>7.3067849090044899E-3</v>
      </c>
      <c r="J4">
        <v>5.1976138382752397E-2</v>
      </c>
      <c r="K4">
        <v>0.88820206249773404</v>
      </c>
      <c r="L4">
        <v>1.36108229688981E-2</v>
      </c>
      <c r="M4">
        <v>4.2782786100175399E-2</v>
      </c>
      <c r="N4">
        <v>0.75038038475112201</v>
      </c>
      <c r="P4" t="str">
        <f t="shared" si="0"/>
        <v/>
      </c>
      <c r="Q4" t="str">
        <f t="shared" si="1"/>
        <v/>
      </c>
      <c r="R4" t="str">
        <f t="shared" si="2"/>
        <v/>
      </c>
      <c r="S4" t="str">
        <f t="shared" si="3"/>
        <v/>
      </c>
    </row>
    <row r="5" spans="1:19" x14ac:dyDescent="0.25">
      <c r="A5">
        <v>4</v>
      </c>
      <c r="B5" t="s">
        <v>25</v>
      </c>
      <c r="C5">
        <v>9.0417941417457695E-2</v>
      </c>
      <c r="D5">
        <v>5.9591940275484701E-2</v>
      </c>
      <c r="E5">
        <v>0.12919481011130601</v>
      </c>
      <c r="F5">
        <v>8.7299370249183106E-2</v>
      </c>
      <c r="G5">
        <v>5.2524947306764901E-2</v>
      </c>
      <c r="H5">
        <v>9.6501674836731E-2</v>
      </c>
      <c r="I5">
        <v>8.3520582151891398E-2</v>
      </c>
      <c r="J5">
        <v>5.8823769929828497E-2</v>
      </c>
      <c r="K5">
        <v>0.155653075560516</v>
      </c>
      <c r="L5">
        <v>8.2988525572853106E-2</v>
      </c>
      <c r="M5">
        <v>5.1871136164809803E-2</v>
      </c>
      <c r="N5">
        <v>0.10962121923387499</v>
      </c>
      <c r="P5" t="str">
        <f t="shared" si="0"/>
        <v/>
      </c>
      <c r="Q5" t="str">
        <f t="shared" si="1"/>
        <v>^</v>
      </c>
      <c r="R5" t="str">
        <f t="shared" si="2"/>
        <v/>
      </c>
      <c r="S5" t="str">
        <f t="shared" si="3"/>
        <v/>
      </c>
    </row>
    <row r="6" spans="1:19" x14ac:dyDescent="0.25">
      <c r="A6">
        <v>5</v>
      </c>
      <c r="B6" t="s">
        <v>26</v>
      </c>
      <c r="C6">
        <v>5.9960317102668304E-3</v>
      </c>
      <c r="D6">
        <v>8.8453387435027203E-2</v>
      </c>
      <c r="E6">
        <v>0.945954815041816</v>
      </c>
      <c r="F6">
        <v>-4.2445994840259498E-4</v>
      </c>
      <c r="G6">
        <v>7.5615882721855807E-2</v>
      </c>
      <c r="H6">
        <v>0.99552120204447303</v>
      </c>
      <c r="I6">
        <v>-1.6155082552492601E-2</v>
      </c>
      <c r="J6">
        <v>8.7629419552213303E-2</v>
      </c>
      <c r="K6">
        <v>0.85373352904710897</v>
      </c>
      <c r="L6">
        <v>-2.1595521107729099E-2</v>
      </c>
      <c r="M6">
        <v>7.4714820495328294E-2</v>
      </c>
      <c r="N6">
        <v>0.77255128604514101</v>
      </c>
      <c r="P6" t="str">
        <f t="shared" si="0"/>
        <v/>
      </c>
      <c r="Q6" t="str">
        <f t="shared" si="1"/>
        <v/>
      </c>
      <c r="R6" t="str">
        <f t="shared" si="2"/>
        <v/>
      </c>
      <c r="S6" t="str">
        <f t="shared" si="3"/>
        <v/>
      </c>
    </row>
    <row r="7" spans="1:19" x14ac:dyDescent="0.25">
      <c r="A7">
        <v>6</v>
      </c>
      <c r="B7" t="s">
        <v>30</v>
      </c>
      <c r="C7">
        <v>0.27561593028172199</v>
      </c>
      <c r="D7">
        <v>6.2221479484219397E-2</v>
      </c>
      <c r="E7">
        <v>9.4410387914134492E-6</v>
      </c>
      <c r="F7">
        <v>0.26874149460243602</v>
      </c>
      <c r="G7">
        <v>5.1330987421296402E-2</v>
      </c>
      <c r="H7" s="1">
        <v>1.64571631862302E-7</v>
      </c>
      <c r="I7">
        <v>0.27460880607171301</v>
      </c>
      <c r="J7">
        <v>6.1789246502797303E-2</v>
      </c>
      <c r="K7" s="1">
        <v>8.8186072764173707E-6</v>
      </c>
      <c r="L7">
        <v>0.26773252996720998</v>
      </c>
      <c r="M7">
        <v>5.0802053506836302E-2</v>
      </c>
      <c r="N7" s="1">
        <v>1.3634027457826299E-7</v>
      </c>
      <c r="P7" t="str">
        <f t="shared" si="0"/>
        <v>***</v>
      </c>
      <c r="Q7" t="str">
        <f t="shared" si="1"/>
        <v>***</v>
      </c>
      <c r="R7" t="str">
        <f t="shared" si="2"/>
        <v>***</v>
      </c>
      <c r="S7" t="str">
        <f t="shared" si="3"/>
        <v>***</v>
      </c>
    </row>
    <row r="8" spans="1:19" x14ac:dyDescent="0.25">
      <c r="A8">
        <v>7</v>
      </c>
      <c r="B8" t="s">
        <v>27</v>
      </c>
      <c r="C8">
        <v>0.26101204838670999</v>
      </c>
      <c r="D8">
        <v>8.3009316099029395E-2</v>
      </c>
      <c r="E8">
        <v>1.66444536470389E-3</v>
      </c>
      <c r="F8">
        <v>0.26852141214041197</v>
      </c>
      <c r="G8">
        <v>7.0327219924318896E-2</v>
      </c>
      <c r="H8">
        <v>1.34444257641785E-4</v>
      </c>
      <c r="I8">
        <v>0.25650918920515098</v>
      </c>
      <c r="J8">
        <v>8.0837021771063403E-2</v>
      </c>
      <c r="K8">
        <v>1.50786925404023E-3</v>
      </c>
      <c r="L8">
        <v>0.26654650904361299</v>
      </c>
      <c r="M8">
        <v>6.7996952939502905E-2</v>
      </c>
      <c r="N8">
        <v>8.8557325475935997E-5</v>
      </c>
      <c r="P8" t="str">
        <f t="shared" si="0"/>
        <v>**</v>
      </c>
      <c r="Q8" t="str">
        <f t="shared" si="1"/>
        <v>***</v>
      </c>
      <c r="R8" t="str">
        <f t="shared" si="2"/>
        <v>**</v>
      </c>
      <c r="S8" t="str">
        <f t="shared" si="3"/>
        <v>***</v>
      </c>
    </row>
    <row r="9" spans="1:19" x14ac:dyDescent="0.25">
      <c r="A9">
        <v>8</v>
      </c>
      <c r="B9" t="s">
        <v>29</v>
      </c>
      <c r="C9">
        <v>0.105176047201546</v>
      </c>
      <c r="D9">
        <v>5.72594013053212E-2</v>
      </c>
      <c r="E9">
        <v>6.6234322282507904E-2</v>
      </c>
      <c r="F9">
        <v>0.109766504587872</v>
      </c>
      <c r="G9">
        <v>4.7789794978988602E-2</v>
      </c>
      <c r="H9">
        <v>2.16267143732548E-2</v>
      </c>
      <c r="I9">
        <v>0.10148058680189</v>
      </c>
      <c r="J9">
        <v>5.6851068606430299E-2</v>
      </c>
      <c r="K9">
        <v>7.4257238882587007E-2</v>
      </c>
      <c r="L9">
        <v>0.10242360605991201</v>
      </c>
      <c r="M9">
        <v>4.7292897941942101E-2</v>
      </c>
      <c r="N9">
        <v>3.0331892744815101E-2</v>
      </c>
      <c r="P9" t="str">
        <f t="shared" si="0"/>
        <v>^</v>
      </c>
      <c r="Q9" t="str">
        <f t="shared" si="1"/>
        <v>*</v>
      </c>
      <c r="R9" t="str">
        <f t="shared" si="2"/>
        <v>^</v>
      </c>
      <c r="S9" t="str">
        <f t="shared" si="3"/>
        <v>*</v>
      </c>
    </row>
    <row r="10" spans="1:19" x14ac:dyDescent="0.25">
      <c r="A10">
        <v>9</v>
      </c>
      <c r="B10" t="s">
        <v>28</v>
      </c>
      <c r="C10">
        <v>0.21469280736290899</v>
      </c>
      <c r="D10">
        <v>0.113974723368802</v>
      </c>
      <c r="E10">
        <v>5.9607204037427697E-2</v>
      </c>
      <c r="F10">
        <v>0.25834455020565</v>
      </c>
      <c r="G10">
        <v>9.8102870658759694E-2</v>
      </c>
      <c r="H10">
        <v>8.4533581563482497E-3</v>
      </c>
      <c r="I10">
        <v>0.19623054913020299</v>
      </c>
      <c r="J10">
        <v>0.11186733894286</v>
      </c>
      <c r="K10">
        <v>7.9407171669162696E-2</v>
      </c>
      <c r="L10">
        <v>0.24280764160788201</v>
      </c>
      <c r="M10">
        <v>9.5841554990513E-2</v>
      </c>
      <c r="N10">
        <v>1.12953067949187E-2</v>
      </c>
      <c r="P10" t="str">
        <f t="shared" si="0"/>
        <v>^</v>
      </c>
      <c r="Q10" t="str">
        <f t="shared" si="1"/>
        <v>**</v>
      </c>
      <c r="R10" t="str">
        <f t="shared" si="2"/>
        <v>^</v>
      </c>
      <c r="S10" t="str">
        <f t="shared" si="3"/>
        <v>*</v>
      </c>
    </row>
    <row r="11" spans="1:19" x14ac:dyDescent="0.25">
      <c r="A11">
        <v>10</v>
      </c>
      <c r="B11" t="s">
        <v>31</v>
      </c>
      <c r="C11">
        <v>-6.8520429581669498E-2</v>
      </c>
      <c r="D11">
        <v>8.4706685592094207E-3</v>
      </c>
      <c r="E11" s="1">
        <v>5.5511151231257797E-16</v>
      </c>
      <c r="F11">
        <v>-6.8722554002161804E-2</v>
      </c>
      <c r="G11">
        <v>7.4112612295350504E-3</v>
      </c>
      <c r="H11" s="1">
        <v>1.8145743578577099E-20</v>
      </c>
      <c r="I11">
        <v>-6.7621716357109604E-2</v>
      </c>
      <c r="J11">
        <v>8.4091962900486993E-3</v>
      </c>
      <c r="K11" s="1">
        <v>8.8817841970012504E-16</v>
      </c>
      <c r="L11">
        <v>-6.8172886972688501E-2</v>
      </c>
      <c r="M11">
        <v>7.3299408218276399E-3</v>
      </c>
      <c r="N11" s="1">
        <v>1.3964828809609401E-20</v>
      </c>
      <c r="P11" t="str">
        <f t="shared" si="0"/>
        <v>***</v>
      </c>
      <c r="Q11" t="str">
        <f t="shared" si="1"/>
        <v>***</v>
      </c>
      <c r="R11" t="str">
        <f t="shared" si="2"/>
        <v>***</v>
      </c>
      <c r="S11" t="str">
        <f t="shared" si="3"/>
        <v>***</v>
      </c>
    </row>
    <row r="12" spans="1:19" x14ac:dyDescent="0.25">
      <c r="A12">
        <v>11</v>
      </c>
      <c r="B12" t="s">
        <v>173</v>
      </c>
      <c r="C12">
        <v>-0.116757749718198</v>
      </c>
      <c r="D12">
        <v>5.37904584802332E-2</v>
      </c>
      <c r="E12">
        <v>2.9961168163883899E-2</v>
      </c>
      <c r="F12">
        <v>-0.104218398650798</v>
      </c>
      <c r="G12">
        <v>5.0349357289677002E-2</v>
      </c>
      <c r="H12">
        <v>3.8461218841934201E-2</v>
      </c>
      <c r="I12">
        <v>-0.110604578122868</v>
      </c>
      <c r="J12">
        <v>5.3178677813814801E-2</v>
      </c>
      <c r="K12">
        <v>3.7537731819239799E-2</v>
      </c>
      <c r="L12">
        <v>-9.8965897939609596E-2</v>
      </c>
      <c r="M12">
        <v>4.9652108535220202E-2</v>
      </c>
      <c r="N12">
        <v>4.6241060766467897E-2</v>
      </c>
      <c r="P12" t="str">
        <f t="shared" si="0"/>
        <v>*</v>
      </c>
      <c r="Q12" t="str">
        <f t="shared" si="1"/>
        <v>*</v>
      </c>
      <c r="R12" t="str">
        <f t="shared" si="2"/>
        <v>*</v>
      </c>
      <c r="S12" t="str">
        <f t="shared" si="3"/>
        <v>*</v>
      </c>
    </row>
    <row r="13" spans="1:19" x14ac:dyDescent="0.25">
      <c r="A13">
        <v>12</v>
      </c>
      <c r="B13" t="s">
        <v>32</v>
      </c>
      <c r="C13">
        <v>1.46839362110615E-2</v>
      </c>
      <c r="D13">
        <v>3.5337594060772803E-2</v>
      </c>
      <c r="E13">
        <v>0.67775176804652404</v>
      </c>
      <c r="F13">
        <v>1.4445489771862999E-2</v>
      </c>
      <c r="G13">
        <v>3.1978100271906798E-2</v>
      </c>
      <c r="H13">
        <v>0.651462995586647</v>
      </c>
      <c r="I13">
        <v>1.11786931277336E-2</v>
      </c>
      <c r="J13">
        <v>3.5096004402155101E-2</v>
      </c>
      <c r="K13">
        <v>0.75009238886560503</v>
      </c>
      <c r="L13">
        <v>1.2138465744289499E-2</v>
      </c>
      <c r="M13">
        <v>3.1762000864012603E-2</v>
      </c>
      <c r="N13">
        <v>0.70233569580162403</v>
      </c>
      <c r="P13" t="str">
        <f t="shared" si="0"/>
        <v/>
      </c>
      <c r="Q13" t="str">
        <f t="shared" si="1"/>
        <v/>
      </c>
      <c r="R13" t="str">
        <f t="shared" si="2"/>
        <v/>
      </c>
      <c r="S13" t="str">
        <f t="shared" si="3"/>
        <v/>
      </c>
    </row>
    <row r="14" spans="1:19" x14ac:dyDescent="0.25">
      <c r="A14">
        <v>13</v>
      </c>
      <c r="B14" t="s">
        <v>33</v>
      </c>
      <c r="C14">
        <v>1.07806414115721E-2</v>
      </c>
      <c r="D14">
        <v>8.2370149718701494E-3</v>
      </c>
      <c r="E14">
        <v>0.190600617226063</v>
      </c>
      <c r="F14">
        <v>8.9044616744116695E-3</v>
      </c>
      <c r="G14">
        <v>7.4626927130242602E-3</v>
      </c>
      <c r="H14">
        <v>0.23279227562711599</v>
      </c>
      <c r="I14">
        <v>1.0823481256405299E-2</v>
      </c>
      <c r="J14">
        <v>8.1985693849826492E-3</v>
      </c>
      <c r="K14">
        <v>0.18677924651236699</v>
      </c>
      <c r="L14">
        <v>8.5674803020550291E-3</v>
      </c>
      <c r="M14">
        <v>7.4165105213767997E-3</v>
      </c>
      <c r="N14">
        <v>0.248012545358829</v>
      </c>
      <c r="P14" t="str">
        <f t="shared" si="0"/>
        <v/>
      </c>
      <c r="Q14" t="str">
        <f t="shared" si="1"/>
        <v/>
      </c>
      <c r="R14" t="str">
        <f t="shared" si="2"/>
        <v/>
      </c>
      <c r="S14" t="str">
        <f t="shared" si="3"/>
        <v/>
      </c>
    </row>
    <row r="15" spans="1:19" x14ac:dyDescent="0.25">
      <c r="A15">
        <v>14</v>
      </c>
      <c r="B15" t="s">
        <v>118</v>
      </c>
      <c r="C15">
        <v>-1.96366738986271E-2</v>
      </c>
      <c r="D15">
        <v>1.2867348134240401E-2</v>
      </c>
      <c r="E15">
        <v>0.12698856326553101</v>
      </c>
      <c r="F15">
        <v>-1.51551300444893E-2</v>
      </c>
      <c r="G15">
        <v>1.15948712005913E-2</v>
      </c>
      <c r="H15">
        <v>0.19119415972673101</v>
      </c>
      <c r="I15">
        <v>-1.9521554371231101E-2</v>
      </c>
      <c r="J15">
        <v>1.2767558431941699E-2</v>
      </c>
      <c r="K15">
        <v>0.12626526857419501</v>
      </c>
      <c r="L15">
        <v>-1.58076450325472E-2</v>
      </c>
      <c r="M15">
        <v>1.1507671267575501E-2</v>
      </c>
      <c r="N15">
        <v>0.16954679295352901</v>
      </c>
      <c r="P15" t="str">
        <f t="shared" si="0"/>
        <v/>
      </c>
      <c r="Q15" t="str">
        <f t="shared" si="1"/>
        <v/>
      </c>
      <c r="R15" t="str">
        <f t="shared" si="2"/>
        <v/>
      </c>
      <c r="S15" t="str">
        <f t="shared" si="3"/>
        <v/>
      </c>
    </row>
    <row r="16" spans="1:19" x14ac:dyDescent="0.25">
      <c r="A16">
        <v>15</v>
      </c>
      <c r="B16" t="s">
        <v>34</v>
      </c>
      <c r="C16">
        <v>3.49100767260185E-3</v>
      </c>
      <c r="D16">
        <v>7.6988393141321702E-4</v>
      </c>
      <c r="E16">
        <v>5.7751122589655398E-6</v>
      </c>
      <c r="F16">
        <v>3.0117884685170698E-3</v>
      </c>
      <c r="G16">
        <v>6.1656180365556197E-4</v>
      </c>
      <c r="H16" s="1">
        <v>1.0352761164495501E-6</v>
      </c>
      <c r="I16">
        <v>3.4625767010454801E-3</v>
      </c>
      <c r="J16">
        <v>7.6320253093087895E-4</v>
      </c>
      <c r="K16">
        <v>5.70860459259137E-6</v>
      </c>
      <c r="L16">
        <v>2.9856996326905702E-3</v>
      </c>
      <c r="M16">
        <v>6.0825604017000702E-4</v>
      </c>
      <c r="N16" s="1">
        <v>9.1718064149739602E-7</v>
      </c>
      <c r="P16" t="str">
        <f t="shared" si="0"/>
        <v>***</v>
      </c>
      <c r="Q16" t="str">
        <f t="shared" si="1"/>
        <v>***</v>
      </c>
      <c r="R16" t="str">
        <f t="shared" si="2"/>
        <v>***</v>
      </c>
      <c r="S16" t="str">
        <f t="shared" si="3"/>
        <v>***</v>
      </c>
    </row>
    <row r="17" spans="1:19" x14ac:dyDescent="0.25">
      <c r="A17">
        <v>16</v>
      </c>
      <c r="B17" t="s">
        <v>35</v>
      </c>
      <c r="C17" s="1">
        <v>-1.3876814533739099E-4</v>
      </c>
      <c r="D17">
        <v>2.6295219609692499E-4</v>
      </c>
      <c r="E17">
        <v>0.59768573723874197</v>
      </c>
      <c r="F17" s="1">
        <v>-1.1868446966873099E-4</v>
      </c>
      <c r="G17">
        <v>2.44520764457363E-4</v>
      </c>
      <c r="H17">
        <v>0.62740977223635297</v>
      </c>
      <c r="I17">
        <v>-1.7783203837643899E-4</v>
      </c>
      <c r="J17">
        <v>2.6028328061640098E-4</v>
      </c>
      <c r="K17">
        <v>0.49446469224916301</v>
      </c>
      <c r="L17">
        <v>-1.4979260402485001E-4</v>
      </c>
      <c r="M17">
        <v>2.4236289971739001E-4</v>
      </c>
      <c r="N17">
        <v>0.53654179832342797</v>
      </c>
      <c r="P17" t="str">
        <f t="shared" si="0"/>
        <v/>
      </c>
      <c r="Q17" t="str">
        <f t="shared" si="1"/>
        <v/>
      </c>
      <c r="R17" t="str">
        <f t="shared" si="2"/>
        <v/>
      </c>
      <c r="S17" t="str">
        <f t="shared" si="3"/>
        <v/>
      </c>
    </row>
    <row r="18" spans="1:19" x14ac:dyDescent="0.25">
      <c r="A18">
        <v>17</v>
      </c>
      <c r="B18" t="s">
        <v>36</v>
      </c>
      <c r="C18">
        <v>4.7003344605686599E-4</v>
      </c>
      <c r="D18">
        <v>1.6798945580752801E-4</v>
      </c>
      <c r="E18">
        <v>5.1421108929605702E-3</v>
      </c>
      <c r="F18">
        <v>6.1264951183188096E-4</v>
      </c>
      <c r="G18">
        <v>1.4120764422721299E-4</v>
      </c>
      <c r="H18">
        <v>1.4336539696837999E-5</v>
      </c>
      <c r="I18">
        <v>4.7600309542495398E-4</v>
      </c>
      <c r="J18">
        <v>1.66753481967729E-4</v>
      </c>
      <c r="K18">
        <v>4.3100334154531099E-3</v>
      </c>
      <c r="L18">
        <v>6.2579812922248298E-4</v>
      </c>
      <c r="M18">
        <v>1.39629198390455E-4</v>
      </c>
      <c r="N18">
        <v>7.3996249881760099E-6</v>
      </c>
      <c r="P18" t="str">
        <f t="shared" si="0"/>
        <v>**</v>
      </c>
      <c r="Q18" t="str">
        <f t="shared" si="1"/>
        <v>***</v>
      </c>
      <c r="R18" t="str">
        <f t="shared" si="2"/>
        <v>**</v>
      </c>
      <c r="S18" t="str">
        <f t="shared" si="3"/>
        <v>***</v>
      </c>
    </row>
    <row r="19" spans="1:19" x14ac:dyDescent="0.25">
      <c r="A19">
        <v>18</v>
      </c>
      <c r="B19" t="s">
        <v>37</v>
      </c>
      <c r="C19">
        <v>5.2418224778319797E-2</v>
      </c>
      <c r="D19">
        <v>3.8698721882813002E-2</v>
      </c>
      <c r="E19">
        <v>0.17557027332727601</v>
      </c>
      <c r="F19">
        <v>3.11417883388403E-2</v>
      </c>
      <c r="G19">
        <v>3.4433867572798697E-2</v>
      </c>
      <c r="H19">
        <v>0.36578643991478699</v>
      </c>
      <c r="I19">
        <v>4.6081356557230203E-2</v>
      </c>
      <c r="J19">
        <v>3.84451474664965E-2</v>
      </c>
      <c r="K19">
        <v>0.23067337103156299</v>
      </c>
      <c r="L19">
        <v>2.62538768790005E-2</v>
      </c>
      <c r="M19">
        <v>3.4124394767243202E-2</v>
      </c>
      <c r="N19">
        <v>0.441680801083432</v>
      </c>
      <c r="P19" t="str">
        <f t="shared" si="0"/>
        <v/>
      </c>
      <c r="Q19" t="str">
        <f t="shared" si="1"/>
        <v/>
      </c>
      <c r="R19" t="str">
        <f t="shared" si="2"/>
        <v/>
      </c>
      <c r="S19" t="str">
        <f t="shared" si="3"/>
        <v/>
      </c>
    </row>
    <row r="20" spans="1:19" x14ac:dyDescent="0.25">
      <c r="A20">
        <v>19</v>
      </c>
      <c r="B20" t="s">
        <v>38</v>
      </c>
      <c r="C20">
        <v>-5.2453379080827603E-2</v>
      </c>
      <c r="D20">
        <v>6.0755910991847697E-2</v>
      </c>
      <c r="E20">
        <v>0.38794720237938102</v>
      </c>
      <c r="F20">
        <v>-5.2338751251439497E-2</v>
      </c>
      <c r="G20">
        <v>5.3248195675336799E-2</v>
      </c>
      <c r="H20">
        <v>0.32564649232509402</v>
      </c>
      <c r="I20">
        <v>-5.2886704108797901E-2</v>
      </c>
      <c r="J20">
        <v>6.03844097622388E-2</v>
      </c>
      <c r="K20">
        <v>0.38112041889700099</v>
      </c>
      <c r="L20">
        <v>-4.9546413003101898E-2</v>
      </c>
      <c r="M20">
        <v>5.2807760368347501E-2</v>
      </c>
      <c r="N20">
        <v>0.34812050341629602</v>
      </c>
      <c r="P20" t="str">
        <f t="shared" si="0"/>
        <v/>
      </c>
      <c r="Q20" t="str">
        <f t="shared" si="1"/>
        <v/>
      </c>
      <c r="R20" t="str">
        <f t="shared" si="2"/>
        <v/>
      </c>
      <c r="S20" t="str">
        <f t="shared" si="3"/>
        <v/>
      </c>
    </row>
    <row r="21" spans="1:19" x14ac:dyDescent="0.25">
      <c r="A21">
        <v>20</v>
      </c>
      <c r="B21" t="s">
        <v>40</v>
      </c>
      <c r="C21">
        <v>-0.17582644139659501</v>
      </c>
      <c r="D21">
        <v>5.8986703617449197E-2</v>
      </c>
      <c r="E21">
        <v>2.8751438737131302E-3</v>
      </c>
      <c r="F21">
        <v>-0.151679307978175</v>
      </c>
      <c r="G21">
        <v>4.7991550116220201E-2</v>
      </c>
      <c r="H21">
        <v>1.57475920086416E-3</v>
      </c>
      <c r="I21">
        <v>-0.17521769805544399</v>
      </c>
      <c r="J21">
        <v>5.8595470293924298E-2</v>
      </c>
      <c r="K21">
        <v>2.7870881898669499E-3</v>
      </c>
      <c r="L21">
        <v>-0.150229239004667</v>
      </c>
      <c r="M21">
        <v>4.75563744431989E-2</v>
      </c>
      <c r="N21">
        <v>1.5832688692363501E-3</v>
      </c>
      <c r="P21" t="str">
        <f t="shared" si="0"/>
        <v>**</v>
      </c>
      <c r="Q21" t="str">
        <f t="shared" si="1"/>
        <v>**</v>
      </c>
      <c r="R21" t="str">
        <f t="shared" si="2"/>
        <v>**</v>
      </c>
      <c r="S21" t="str">
        <f t="shared" si="3"/>
        <v>**</v>
      </c>
    </row>
    <row r="22" spans="1:19" x14ac:dyDescent="0.25">
      <c r="A22">
        <v>21</v>
      </c>
      <c r="B22" t="s">
        <v>41</v>
      </c>
      <c r="C22">
        <v>-0.171337546314247</v>
      </c>
      <c r="D22">
        <v>5.2610279765669399E-2</v>
      </c>
      <c r="E22">
        <v>1.1270305403232601E-3</v>
      </c>
      <c r="F22">
        <v>-0.144064203117167</v>
      </c>
      <c r="G22">
        <v>4.27789534565036E-2</v>
      </c>
      <c r="H22">
        <v>7.5813955076487404E-4</v>
      </c>
      <c r="I22">
        <v>-0.156473427869013</v>
      </c>
      <c r="J22">
        <v>5.2165494024639297E-2</v>
      </c>
      <c r="K22">
        <v>2.7037159149476699E-3</v>
      </c>
      <c r="L22">
        <v>-0.13040458540749</v>
      </c>
      <c r="M22">
        <v>4.2214578159619598E-2</v>
      </c>
      <c r="N22">
        <v>2.00771342538011E-3</v>
      </c>
      <c r="P22" t="str">
        <f t="shared" si="0"/>
        <v>**</v>
      </c>
      <c r="Q22" t="str">
        <f t="shared" si="1"/>
        <v>***</v>
      </c>
      <c r="R22" t="str">
        <f t="shared" si="2"/>
        <v>**</v>
      </c>
      <c r="S22" t="str">
        <f t="shared" si="3"/>
        <v>**</v>
      </c>
    </row>
    <row r="23" spans="1:19" x14ac:dyDescent="0.25">
      <c r="A23">
        <v>22</v>
      </c>
      <c r="B23" t="s">
        <v>39</v>
      </c>
      <c r="C23">
        <v>-0.15425478335294501</v>
      </c>
      <c r="D23">
        <v>5.1887946146196899E-2</v>
      </c>
      <c r="E23" s="1">
        <v>2.9505411244092898E-3</v>
      </c>
      <c r="F23">
        <v>-0.131779652806883</v>
      </c>
      <c r="G23">
        <v>4.1976295339360897E-2</v>
      </c>
      <c r="H23" s="1">
        <v>1.69304216739801E-3</v>
      </c>
      <c r="I23">
        <v>-0.14215777038378399</v>
      </c>
      <c r="J23">
        <v>5.1506876129808102E-2</v>
      </c>
      <c r="K23">
        <v>5.7805510296332603E-3</v>
      </c>
      <c r="L23">
        <v>-0.12034692603970699</v>
      </c>
      <c r="M23">
        <v>4.1546055854997502E-2</v>
      </c>
      <c r="N23" s="1">
        <v>3.7709670041818299E-3</v>
      </c>
      <c r="P23" t="str">
        <f t="shared" si="0"/>
        <v>**</v>
      </c>
      <c r="Q23" t="str">
        <f t="shared" si="1"/>
        <v>**</v>
      </c>
      <c r="R23" t="str">
        <f t="shared" si="2"/>
        <v>**</v>
      </c>
      <c r="S23" t="str">
        <f t="shared" si="3"/>
        <v>**</v>
      </c>
    </row>
    <row r="24" spans="1:19" x14ac:dyDescent="0.25">
      <c r="A24">
        <v>23</v>
      </c>
      <c r="B24" t="s">
        <v>43</v>
      </c>
      <c r="C24">
        <v>-8.6384765009826905E-2</v>
      </c>
      <c r="D24">
        <v>1.0097070455891999E-2</v>
      </c>
      <c r="E24" s="1">
        <v>0</v>
      </c>
      <c r="F24">
        <v>-7.9672649030373896E-2</v>
      </c>
      <c r="G24">
        <v>9.4204890860699296E-3</v>
      </c>
      <c r="H24" s="1">
        <v>2.7345343141687E-17</v>
      </c>
      <c r="I24">
        <v>-8.6340964951024404E-2</v>
      </c>
      <c r="J24">
        <v>1.00095971597892E-2</v>
      </c>
      <c r="K24" s="1">
        <v>0</v>
      </c>
      <c r="L24">
        <v>-7.9932480895512803E-2</v>
      </c>
      <c r="M24">
        <v>9.3122979967076892E-3</v>
      </c>
      <c r="N24" s="1">
        <v>9.1997420435737597E-18</v>
      </c>
      <c r="P24" t="str">
        <f t="shared" si="0"/>
        <v>***</v>
      </c>
      <c r="Q24" t="str">
        <f t="shared" si="1"/>
        <v>***</v>
      </c>
      <c r="R24" t="str">
        <f t="shared" si="2"/>
        <v>***</v>
      </c>
      <c r="S24" t="str">
        <f t="shared" si="3"/>
        <v>***</v>
      </c>
    </row>
    <row r="25" spans="1:19" x14ac:dyDescent="0.25">
      <c r="A25">
        <v>24</v>
      </c>
      <c r="B25" t="s">
        <v>44</v>
      </c>
      <c r="C25">
        <v>2.25916306203254E-2</v>
      </c>
      <c r="D25">
        <v>2.7949930929443902E-2</v>
      </c>
      <c r="E25">
        <v>0.41892405012808998</v>
      </c>
      <c r="F25">
        <v>2.0522338380030099E-2</v>
      </c>
      <c r="G25">
        <v>2.59860368826412E-2</v>
      </c>
      <c r="H25">
        <v>0.42967680231289701</v>
      </c>
      <c r="I25">
        <v>2.4325362691977201E-2</v>
      </c>
      <c r="J25">
        <v>2.7559910777173499E-2</v>
      </c>
      <c r="K25">
        <v>0.377433103031104</v>
      </c>
      <c r="L25">
        <v>2.2788525516227402E-2</v>
      </c>
      <c r="M25">
        <v>2.5508875391620899E-2</v>
      </c>
      <c r="N25">
        <v>0.37166616660060597</v>
      </c>
      <c r="P25" t="str">
        <f t="shared" si="0"/>
        <v/>
      </c>
      <c r="Q25" t="str">
        <f t="shared" si="1"/>
        <v/>
      </c>
      <c r="R25" t="str">
        <f t="shared" si="2"/>
        <v/>
      </c>
      <c r="S25" t="str">
        <f t="shared" si="3"/>
        <v/>
      </c>
    </row>
    <row r="26" spans="1:19" x14ac:dyDescent="0.25">
      <c r="A26">
        <v>25</v>
      </c>
      <c r="B26" t="s">
        <v>131</v>
      </c>
      <c r="C26">
        <v>0.23266440525476301</v>
      </c>
      <c r="D26">
        <v>0.294536958799059</v>
      </c>
      <c r="E26">
        <v>0.42956701331443198</v>
      </c>
      <c r="F26">
        <v>0.20495013746950499</v>
      </c>
      <c r="G26">
        <v>0.28262517366406298</v>
      </c>
      <c r="H26">
        <v>0.46835026190033002</v>
      </c>
      <c r="I26">
        <v>-4.3735144222822403E-2</v>
      </c>
      <c r="J26">
        <v>4.1299873783407701E-2</v>
      </c>
      <c r="K26">
        <v>0.28961546192402898</v>
      </c>
      <c r="L26">
        <v>-6.6929341041725807E-2</v>
      </c>
      <c r="M26">
        <v>3.8031366515091397E-2</v>
      </c>
      <c r="N26">
        <v>7.8433953316023E-2</v>
      </c>
      <c r="P26" t="str">
        <f t="shared" si="0"/>
        <v/>
      </c>
      <c r="Q26" t="str">
        <f t="shared" si="1"/>
        <v/>
      </c>
      <c r="R26" t="str">
        <f t="shared" si="2"/>
        <v/>
      </c>
      <c r="S26" t="str">
        <f t="shared" si="3"/>
        <v>^</v>
      </c>
    </row>
    <row r="27" spans="1:19" x14ac:dyDescent="0.25">
      <c r="A27">
        <v>26</v>
      </c>
      <c r="B27" t="s">
        <v>145</v>
      </c>
      <c r="C27">
        <v>-0.30612778605351898</v>
      </c>
      <c r="D27">
        <v>0.34397410426988001</v>
      </c>
      <c r="E27">
        <v>0.37348019583479197</v>
      </c>
      <c r="F27">
        <v>-0.32243438026044902</v>
      </c>
      <c r="G27">
        <v>0.32838266948028899</v>
      </c>
      <c r="H27">
        <v>0.32615596192406598</v>
      </c>
      <c r="I27">
        <v>-0.55147903715786395</v>
      </c>
      <c r="J27">
        <v>0.176512612077286</v>
      </c>
      <c r="K27">
        <v>1.7822629421340201E-3</v>
      </c>
      <c r="L27">
        <v>-0.56361131950351995</v>
      </c>
      <c r="M27">
        <v>0.16690752379164001</v>
      </c>
      <c r="N27">
        <v>7.3337557421908795E-4</v>
      </c>
      <c r="P27" t="str">
        <f t="shared" si="0"/>
        <v/>
      </c>
      <c r="Q27" t="str">
        <f t="shared" si="1"/>
        <v/>
      </c>
      <c r="R27" t="str">
        <f t="shared" si="2"/>
        <v>**</v>
      </c>
      <c r="S27" t="str">
        <f t="shared" si="3"/>
        <v>***</v>
      </c>
    </row>
    <row r="28" spans="1:19" x14ac:dyDescent="0.25">
      <c r="A28">
        <v>27</v>
      </c>
      <c r="B28" t="s">
        <v>46</v>
      </c>
      <c r="C28">
        <v>-4.4187060014657803E-2</v>
      </c>
      <c r="D28">
        <v>0.31438418372851001</v>
      </c>
      <c r="E28">
        <v>0.88822453803302104</v>
      </c>
      <c r="F28">
        <v>-8.3556193474628102E-2</v>
      </c>
      <c r="G28">
        <v>0.29970834346779801</v>
      </c>
      <c r="H28">
        <v>0.780404697535511</v>
      </c>
      <c r="I28">
        <v>-0.32605095482584501</v>
      </c>
      <c r="J28">
        <v>0.112627231140719</v>
      </c>
      <c r="K28">
        <v>3.79210864626278E-3</v>
      </c>
      <c r="L28">
        <v>-0.36087505917315799</v>
      </c>
      <c r="M28">
        <v>0.105571360181086</v>
      </c>
      <c r="N28">
        <v>6.3012559914612804E-4</v>
      </c>
      <c r="P28" t="str">
        <f t="shared" si="0"/>
        <v/>
      </c>
      <c r="Q28" t="str">
        <f t="shared" si="1"/>
        <v/>
      </c>
      <c r="R28" t="str">
        <f t="shared" si="2"/>
        <v>**</v>
      </c>
      <c r="S28" t="str">
        <f t="shared" si="3"/>
        <v>***</v>
      </c>
    </row>
    <row r="29" spans="1:19" x14ac:dyDescent="0.25">
      <c r="A29">
        <v>28</v>
      </c>
      <c r="B29" t="s">
        <v>129</v>
      </c>
      <c r="C29">
        <v>-6.9679386650431302E-2</v>
      </c>
      <c r="D29">
        <v>0.32162062268550401</v>
      </c>
      <c r="E29">
        <v>0.82848044118072195</v>
      </c>
      <c r="F29">
        <v>-7.7009777860731807E-2</v>
      </c>
      <c r="G29">
        <v>0.30869134998055298</v>
      </c>
      <c r="H29">
        <v>0.80299587399203698</v>
      </c>
      <c r="I29">
        <v>-0.29479080506463201</v>
      </c>
      <c r="J29">
        <v>0.14241915588279999</v>
      </c>
      <c r="K29">
        <v>3.8463423669943597E-2</v>
      </c>
      <c r="L29">
        <v>-0.295186029180104</v>
      </c>
      <c r="M29">
        <v>0.134270440756381</v>
      </c>
      <c r="N29">
        <v>2.7917489399253901E-2</v>
      </c>
      <c r="P29" t="str">
        <f t="shared" si="0"/>
        <v/>
      </c>
      <c r="Q29" t="str">
        <f t="shared" si="1"/>
        <v/>
      </c>
      <c r="R29" t="str">
        <f t="shared" si="2"/>
        <v>*</v>
      </c>
      <c r="S29" t="str">
        <f t="shared" si="3"/>
        <v>*</v>
      </c>
    </row>
    <row r="30" spans="1:19" x14ac:dyDescent="0.25">
      <c r="A30">
        <v>29</v>
      </c>
      <c r="B30" t="s">
        <v>130</v>
      </c>
      <c r="C30">
        <v>-2.4715696576182E-2</v>
      </c>
      <c r="D30">
        <v>0.31910626149705601</v>
      </c>
      <c r="E30">
        <v>0.938263280916943</v>
      </c>
      <c r="F30">
        <v>5.8324860278696402E-3</v>
      </c>
      <c r="G30">
        <v>0.3055714392444</v>
      </c>
      <c r="H30">
        <v>0.98477158725714198</v>
      </c>
      <c r="I30">
        <v>-0.30469916659583801</v>
      </c>
      <c r="J30">
        <v>0.12247855747726499</v>
      </c>
      <c r="K30">
        <v>1.2854481325733001E-2</v>
      </c>
      <c r="L30">
        <v>-0.26447696691911998</v>
      </c>
      <c r="M30">
        <v>0.115227151267627</v>
      </c>
      <c r="N30">
        <v>2.17178826942106E-2</v>
      </c>
      <c r="P30" t="str">
        <f t="shared" si="0"/>
        <v/>
      </c>
      <c r="Q30" t="str">
        <f t="shared" si="1"/>
        <v/>
      </c>
      <c r="R30" t="str">
        <f t="shared" si="2"/>
        <v>*</v>
      </c>
      <c r="S30" t="str">
        <f t="shared" si="3"/>
        <v>*</v>
      </c>
    </row>
    <row r="31" spans="1:19" x14ac:dyDescent="0.25">
      <c r="A31">
        <v>30</v>
      </c>
      <c r="B31" t="s">
        <v>45</v>
      </c>
      <c r="C31">
        <v>-0.31411894359689702</v>
      </c>
      <c r="D31">
        <v>0.451818554948625</v>
      </c>
      <c r="E31">
        <v>0.48690960786132698</v>
      </c>
      <c r="F31">
        <v>-0.37917128581331699</v>
      </c>
      <c r="G31">
        <v>0.42755083476533701</v>
      </c>
      <c r="H31">
        <v>0.37516239948184699</v>
      </c>
      <c r="I31">
        <v>-0.61473551060433596</v>
      </c>
      <c r="J31">
        <v>0.33878671217948497</v>
      </c>
      <c r="K31">
        <v>6.9597594956228206E-2</v>
      </c>
      <c r="L31">
        <v>-0.66055498246967803</v>
      </c>
      <c r="M31">
        <v>0.31872696419558599</v>
      </c>
      <c r="N31">
        <v>3.8220780276728601E-2</v>
      </c>
      <c r="P31" t="str">
        <f t="shared" ref="P31:P73" si="4">IF(E31&lt;0.001,"***",IF(E31&lt;0.01,"**",IF(E31&lt;0.05,"*",IF(E31&lt;0.1,"^",""))))</f>
        <v/>
      </c>
      <c r="Q31" t="str">
        <f t="shared" ref="Q31:Q73" si="5">IF(H31&lt;0.001,"***",IF(H31&lt;0.01,"**",IF(H31&lt;0.05,"*",IF(H31&lt;0.1,"^",""))))</f>
        <v/>
      </c>
      <c r="R31" t="str">
        <f t="shared" ref="R31:R73" si="6">IF(K31&lt;0.001,"***",IF(K31&lt;0.01,"**",IF(K31&lt;0.05,"*",IF(K31&lt;0.1,"^",""))))</f>
        <v>^</v>
      </c>
      <c r="S31" t="str">
        <f t="shared" ref="S31:S73" si="7">IF(N31&lt;0.001,"***",IF(N31&lt;0.01,"**",IF(N31&lt;0.05,"*",IF(N31&lt;0.1,"^",""))))</f>
        <v>*</v>
      </c>
    </row>
    <row r="32" spans="1:19" x14ac:dyDescent="0.25">
      <c r="A32">
        <v>31</v>
      </c>
      <c r="B32" t="s">
        <v>106</v>
      </c>
      <c r="C32">
        <v>-6.7127497389114499E-2</v>
      </c>
      <c r="D32">
        <v>0.100573462585425</v>
      </c>
      <c r="E32">
        <v>0.50448638941050805</v>
      </c>
      <c r="F32">
        <v>-2.5338388242155799E-2</v>
      </c>
      <c r="G32">
        <v>9.2976768427810594E-2</v>
      </c>
      <c r="H32">
        <v>0.78521924420113498</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54</v>
      </c>
      <c r="C33">
        <v>3.3493731231554497E-2</v>
      </c>
      <c r="D33">
        <v>0.31172738403556099</v>
      </c>
      <c r="E33">
        <v>0.91443549195561002</v>
      </c>
      <c r="F33">
        <v>2.75202056947762E-3</v>
      </c>
      <c r="G33">
        <v>0.28214301810825398</v>
      </c>
      <c r="H33">
        <v>0.99221756426756502</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0.20239371036475801</v>
      </c>
      <c r="D34">
        <v>0.25186368318956398</v>
      </c>
      <c r="E34">
        <v>0.42163707306054299</v>
      </c>
      <c r="F34">
        <v>0.16072148780653001</v>
      </c>
      <c r="G34">
        <v>0.22402878059268</v>
      </c>
      <c r="H34">
        <v>0.473118396776535</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7.3613429770535199E-2</v>
      </c>
      <c r="D35">
        <v>0.27875097864765802</v>
      </c>
      <c r="E35">
        <v>0.79171586611378497</v>
      </c>
      <c r="F35">
        <v>2.8708158894957501E-2</v>
      </c>
      <c r="G35">
        <v>0.24970702970398301</v>
      </c>
      <c r="H35">
        <v>0.90847099049506297</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0.14107715708942201</v>
      </c>
      <c r="D36">
        <v>0.265038584529799</v>
      </c>
      <c r="E36">
        <v>0.59452576088123299</v>
      </c>
      <c r="F36">
        <v>0.101706834302963</v>
      </c>
      <c r="G36">
        <v>0.23731942521624799</v>
      </c>
      <c r="H36">
        <v>0.66823971414621697</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47</v>
      </c>
      <c r="C37">
        <v>0.127685145473142</v>
      </c>
      <c r="D37">
        <v>0.27850476668144403</v>
      </c>
      <c r="E37">
        <v>0.64661722211061801</v>
      </c>
      <c r="F37">
        <v>0.106426736695014</v>
      </c>
      <c r="G37">
        <v>0.24995419624217899</v>
      </c>
      <c r="H37">
        <v>0.67026454935921898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65</v>
      </c>
      <c r="C38">
        <v>8.9153995147862694E-2</v>
      </c>
      <c r="D38">
        <v>0.26562299493872898</v>
      </c>
      <c r="E38">
        <v>0.73714152415161605</v>
      </c>
      <c r="F38">
        <v>7.1619093627189004E-2</v>
      </c>
      <c r="G38">
        <v>0.23714907229267099</v>
      </c>
      <c r="H38">
        <v>0.76265182573703105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60</v>
      </c>
      <c r="C39">
        <v>9.8543794263387594E-2</v>
      </c>
      <c r="D39">
        <v>0.30034239237611898</v>
      </c>
      <c r="E39">
        <v>0.742832390400612</v>
      </c>
      <c r="F39">
        <v>8.6794398581430898E-2</v>
      </c>
      <c r="G39">
        <v>0.27188012848324999</v>
      </c>
      <c r="H39">
        <v>0.74954623832625</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61</v>
      </c>
      <c r="C40">
        <v>0.189917145645327</v>
      </c>
      <c r="D40">
        <v>0.25612406291880102</v>
      </c>
      <c r="E40">
        <v>0.45838760328480699</v>
      </c>
      <c r="F40">
        <v>0.17171393240668101</v>
      </c>
      <c r="G40">
        <v>0.22849782910074201</v>
      </c>
      <c r="H40">
        <v>0.45235755659988702</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-9.61952637032399E-2</v>
      </c>
      <c r="D41">
        <v>0.26222409048873202</v>
      </c>
      <c r="E41">
        <v>0.71373558567136697</v>
      </c>
      <c r="F41">
        <v>-0.110221568234177</v>
      </c>
      <c r="G41">
        <v>0.23394474998265999</v>
      </c>
      <c r="H41">
        <v>0.63753820212060996</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66</v>
      </c>
      <c r="C42">
        <v>0.221517883138834</v>
      </c>
      <c r="D42">
        <v>0.26057648931358202</v>
      </c>
      <c r="E42">
        <v>0.39526563103870699</v>
      </c>
      <c r="F42">
        <v>0.181764332167832</v>
      </c>
      <c r="G42">
        <v>0.23244176959521801</v>
      </c>
      <c r="H42">
        <v>0.43422754826274201</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67</v>
      </c>
      <c r="C43">
        <v>0.21021987148951801</v>
      </c>
      <c r="D43">
        <v>0.253215327115275</v>
      </c>
      <c r="E43">
        <v>0.40642458357082001</v>
      </c>
      <c r="F43">
        <v>0.18609666062611399</v>
      </c>
      <c r="G43">
        <v>0.22590684785294499</v>
      </c>
      <c r="H43">
        <v>0.41006679366568199</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49</v>
      </c>
      <c r="C44">
        <v>0.29493287032086801</v>
      </c>
      <c r="D44">
        <v>0.30980558138206099</v>
      </c>
      <c r="E44">
        <v>0.34110032654151101</v>
      </c>
      <c r="F44">
        <v>0.242053659582051</v>
      </c>
      <c r="G44">
        <v>0.27870919911090097</v>
      </c>
      <c r="H44">
        <v>0.38513103853689001</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53</v>
      </c>
      <c r="C45">
        <v>-0.14299959715190499</v>
      </c>
      <c r="D45">
        <v>0.43453847750365199</v>
      </c>
      <c r="E45">
        <v>0.742092307372893</v>
      </c>
      <c r="F45">
        <v>-0.15773904943946601</v>
      </c>
      <c r="G45">
        <v>0.40051068725636702</v>
      </c>
      <c r="H45">
        <v>0.69369563023902303</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55</v>
      </c>
      <c r="C46">
        <v>0.16969469255636699</v>
      </c>
      <c r="D46">
        <v>0.32124310267063799</v>
      </c>
      <c r="E46">
        <v>0.59733009971816997</v>
      </c>
      <c r="F46">
        <v>0.19623789419492901</v>
      </c>
      <c r="G46">
        <v>0.28963523601223901</v>
      </c>
      <c r="H46">
        <v>0.498066823984052</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50</v>
      </c>
      <c r="C47">
        <v>-0.29471038475313999</v>
      </c>
      <c r="D47">
        <v>0.28947263663621398</v>
      </c>
      <c r="E47">
        <v>0.30863323683520699</v>
      </c>
      <c r="F47">
        <v>-0.31124817739279798</v>
      </c>
      <c r="G47">
        <v>0.26003718099171602</v>
      </c>
      <c r="H47">
        <v>0.23133103017003001</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48</v>
      </c>
      <c r="C48">
        <v>-9.5088010983009896E-2</v>
      </c>
      <c r="D48">
        <v>0.40746233360589101</v>
      </c>
      <c r="E48">
        <v>0.81547691507327202</v>
      </c>
      <c r="F48">
        <v>-0.181703110300999</v>
      </c>
      <c r="G48">
        <v>0.36299692009368401</v>
      </c>
      <c r="H48">
        <v>0.61667815892932898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57</v>
      </c>
      <c r="C49">
        <v>-0.114457098881159</v>
      </c>
      <c r="D49">
        <v>0.31874820417466398</v>
      </c>
      <c r="E49">
        <v>0.71953291075575898</v>
      </c>
      <c r="F49">
        <v>-0.123990411458059</v>
      </c>
      <c r="G49">
        <v>0.28999650306262897</v>
      </c>
      <c r="H49">
        <v>0.66897273216706099</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52</v>
      </c>
      <c r="C50">
        <v>-2.2960575509548199E-2</v>
      </c>
      <c r="D50">
        <v>0.389914812488865</v>
      </c>
      <c r="E50">
        <v>0.95304280314207701</v>
      </c>
      <c r="F50">
        <v>1.0108789803257299E-2</v>
      </c>
      <c r="G50">
        <v>0.355992556438746</v>
      </c>
      <c r="H50">
        <v>0.97734625806195696</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51</v>
      </c>
      <c r="C51">
        <v>3.8087048676124599E-2</v>
      </c>
      <c r="D51">
        <v>0.44964281062358802</v>
      </c>
      <c r="E51">
        <v>0.932495824641282</v>
      </c>
      <c r="F51">
        <v>-7.3043168459846399E-3</v>
      </c>
      <c r="G51">
        <v>0.40533571291385101</v>
      </c>
      <c r="H51">
        <v>0.985622569040839</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-0.13098379192277801</v>
      </c>
      <c r="D52">
        <v>0.435314882402982</v>
      </c>
      <c r="E52">
        <v>0.76349505299128795</v>
      </c>
      <c r="F52">
        <v>-5.4675967552645699E-2</v>
      </c>
      <c r="G52">
        <v>0.40071522380680902</v>
      </c>
      <c r="H52">
        <v>0.89146875409819804</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56</v>
      </c>
      <c r="C53">
        <v>-2.2748519574579198E-2</v>
      </c>
      <c r="D53">
        <v>0.37200982202865002</v>
      </c>
      <c r="E53">
        <v>0.95123949471977298</v>
      </c>
      <c r="F53">
        <v>2.4824941474720301E-2</v>
      </c>
      <c r="G53">
        <v>0.34236345831008003</v>
      </c>
      <c r="H53">
        <v>0.94219565913302195</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71</v>
      </c>
      <c r="C54">
        <v>-0.28492048583172902</v>
      </c>
      <c r="D54">
        <v>0.36880326029278199</v>
      </c>
      <c r="E54">
        <v>0.43978629375594502</v>
      </c>
      <c r="F54">
        <v>-0.24211392471829499</v>
      </c>
      <c r="G54">
        <v>0.33520447808274301</v>
      </c>
      <c r="H54">
        <v>0.47011788269936899</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82</v>
      </c>
      <c r="C55">
        <v>-0.16343254179390199</v>
      </c>
      <c r="D55">
        <v>0.36282001811361703</v>
      </c>
      <c r="E55">
        <v>0.65238547335378805</v>
      </c>
      <c r="F55">
        <v>-0.180626813586024</v>
      </c>
      <c r="G55">
        <v>0.33127665050417998</v>
      </c>
      <c r="H55">
        <v>0.58558528254558095</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70</v>
      </c>
      <c r="C56">
        <v>-0.33084748936653802</v>
      </c>
      <c r="D56">
        <v>0.36104142715008503</v>
      </c>
      <c r="E56">
        <v>0.35947292741799902</v>
      </c>
      <c r="F56">
        <v>-0.28444767751911698</v>
      </c>
      <c r="G56">
        <v>0.32884901988257098</v>
      </c>
      <c r="H56">
        <v>0.38705001269072797</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78</v>
      </c>
      <c r="C57">
        <v>-0.34802228086036302</v>
      </c>
      <c r="D57">
        <v>0.33885385243654298</v>
      </c>
      <c r="E57">
        <v>0.30439354180240202</v>
      </c>
      <c r="F57">
        <v>-0.293874335458776</v>
      </c>
      <c r="G57">
        <v>0.30734181249044201</v>
      </c>
      <c r="H57">
        <v>0.33898090612295201</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72</v>
      </c>
      <c r="C58">
        <v>-0.32436488521779799</v>
      </c>
      <c r="D58">
        <v>0.34791033359258</v>
      </c>
      <c r="E58">
        <v>0.35116950711204997</v>
      </c>
      <c r="F58">
        <v>-0.280839345405621</v>
      </c>
      <c r="G58">
        <v>0.31720466776795903</v>
      </c>
      <c r="H58">
        <v>0.37596416336060401</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68</v>
      </c>
      <c r="C59">
        <v>-0.197887573065545</v>
      </c>
      <c r="D59">
        <v>0.42819168942541003</v>
      </c>
      <c r="E59">
        <v>0.64397579302167696</v>
      </c>
      <c r="F59">
        <v>-0.121128605877996</v>
      </c>
      <c r="G59">
        <v>0.39322361852210502</v>
      </c>
      <c r="H59">
        <v>0.75805189091440695</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75</v>
      </c>
      <c r="C60">
        <v>-0.440317275867602</v>
      </c>
      <c r="D60">
        <v>0.37455375727909002</v>
      </c>
      <c r="E60">
        <v>0.23976342409255799</v>
      </c>
      <c r="F60">
        <v>-0.448801962054661</v>
      </c>
      <c r="G60">
        <v>0.34278968709524399</v>
      </c>
      <c r="H60">
        <v>0.19044517164270899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79</v>
      </c>
      <c r="C61">
        <v>-0.538723171023203</v>
      </c>
      <c r="D61">
        <v>0.34353088235830997</v>
      </c>
      <c r="E61">
        <v>0.11683579463528999</v>
      </c>
      <c r="F61">
        <v>-0.52197367973244302</v>
      </c>
      <c r="G61">
        <v>0.31268802911249199</v>
      </c>
      <c r="H61">
        <v>9.5055689662680604E-2</v>
      </c>
      <c r="I61" t="s">
        <v>170</v>
      </c>
      <c r="J61" t="s">
        <v>170</v>
      </c>
      <c r="K61" t="s">
        <v>170</v>
      </c>
      <c r="L61" t="s">
        <v>170</v>
      </c>
      <c r="M61" t="s">
        <v>170</v>
      </c>
      <c r="N61" t="s">
        <v>170</v>
      </c>
      <c r="P61" t="str">
        <f t="shared" si="4"/>
        <v/>
      </c>
      <c r="Q61" t="str">
        <f t="shared" si="5"/>
        <v>^</v>
      </c>
      <c r="R61" t="str">
        <f t="shared" si="6"/>
        <v/>
      </c>
      <c r="S61" t="str">
        <f t="shared" si="7"/>
        <v/>
      </c>
    </row>
    <row r="62" spans="1:19" x14ac:dyDescent="0.25">
      <c r="A62">
        <v>61</v>
      </c>
      <c r="B62" t="s">
        <v>74</v>
      </c>
      <c r="C62">
        <v>-0.35070278178483399</v>
      </c>
      <c r="D62">
        <v>0.35114051590471201</v>
      </c>
      <c r="E62">
        <v>0.31791416854509102</v>
      </c>
      <c r="F62">
        <v>-0.31860251244995302</v>
      </c>
      <c r="G62">
        <v>0.32230720810968599</v>
      </c>
      <c r="H62">
        <v>0.32290504414364501</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-0.41847911534221499</v>
      </c>
      <c r="D63">
        <v>0.35755910032226801</v>
      </c>
      <c r="E63">
        <v>0.24184909808421301</v>
      </c>
      <c r="F63">
        <v>-0.44339179670263101</v>
      </c>
      <c r="G63">
        <v>0.32637361432609202</v>
      </c>
      <c r="H63">
        <v>0.17429221773255499</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-0.49597339042069699</v>
      </c>
      <c r="D64">
        <v>0.34689049168144698</v>
      </c>
      <c r="E64">
        <v>0.152783230620015</v>
      </c>
      <c r="F64">
        <v>-0.46231091739500002</v>
      </c>
      <c r="G64">
        <v>0.31528028242328698</v>
      </c>
      <c r="H64">
        <v>0.14255324087438001</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84</v>
      </c>
      <c r="C65">
        <v>-0.446117303073643</v>
      </c>
      <c r="D65">
        <v>0.36423108234809398</v>
      </c>
      <c r="E65">
        <v>0.22064326623313699</v>
      </c>
      <c r="F65">
        <v>-0.45697340373949802</v>
      </c>
      <c r="G65">
        <v>0.33236384330510499</v>
      </c>
      <c r="H65">
        <v>0.16915652015093599</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80</v>
      </c>
      <c r="C66">
        <v>-0.62681841607957001</v>
      </c>
      <c r="D66">
        <v>0.46578433920074302</v>
      </c>
      <c r="E66">
        <v>0.17839067618643201</v>
      </c>
      <c r="F66">
        <v>-0.48332286525142798</v>
      </c>
      <c r="G66">
        <v>0.43270222106942102</v>
      </c>
      <c r="H66">
        <v>0.263999775496986</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76</v>
      </c>
      <c r="C67">
        <v>-0.41653421774395699</v>
      </c>
      <c r="D67">
        <v>0.40709575737028397</v>
      </c>
      <c r="E67">
        <v>0.30622044732306403</v>
      </c>
      <c r="F67">
        <v>-0.37695680167867501</v>
      </c>
      <c r="G67">
        <v>0.373559492279047</v>
      </c>
      <c r="H67">
        <v>0.31292935063826099</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83</v>
      </c>
      <c r="C68">
        <v>-0.38596445815062602</v>
      </c>
      <c r="D68">
        <v>0.60979017087531395</v>
      </c>
      <c r="E68">
        <v>0.52676868362121998</v>
      </c>
      <c r="F68">
        <v>-0.31587333427248099</v>
      </c>
      <c r="G68">
        <v>0.56423396760091205</v>
      </c>
      <c r="H68">
        <v>0.57559753606149799</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73</v>
      </c>
      <c r="C69">
        <v>-3.5547718297620802E-2</v>
      </c>
      <c r="D69">
        <v>0.46645532011770502</v>
      </c>
      <c r="E69">
        <v>0.93925346246735797</v>
      </c>
      <c r="F69">
        <v>3.2025771101580502E-2</v>
      </c>
      <c r="G69">
        <v>0.430044965773141</v>
      </c>
      <c r="H69">
        <v>0.940635814702383</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69</v>
      </c>
      <c r="C70">
        <v>-0.39602577363825398</v>
      </c>
      <c r="D70">
        <v>0.47056133893540297</v>
      </c>
      <c r="E70">
        <v>0.40001028194953397</v>
      </c>
      <c r="F70">
        <v>-0.411151379364117</v>
      </c>
      <c r="G70">
        <v>0.43378135271621898</v>
      </c>
      <c r="H70">
        <v>0.34321553605754801</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L72" s="1"/>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-7.0754065489915793E-2</v>
      </c>
      <c r="D2">
        <v>0.116974717815698</v>
      </c>
      <c r="E2">
        <v>0.54526783237397303</v>
      </c>
      <c r="F2">
        <v>-0.123177299363104</v>
      </c>
      <c r="G2">
        <v>0.102848767703403</v>
      </c>
      <c r="H2">
        <v>0.23105151203816901</v>
      </c>
      <c r="I2">
        <v>-7.0901486353549106E-2</v>
      </c>
      <c r="J2">
        <v>0.116241133303262</v>
      </c>
      <c r="K2">
        <v>0.54189374931950196</v>
      </c>
      <c r="L2">
        <v>-0.124799644233481</v>
      </c>
      <c r="M2">
        <v>0.10221607829837399</v>
      </c>
      <c r="N2">
        <v>0.22210893959484901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2.27037298455262E-2</v>
      </c>
      <c r="D3">
        <v>4.81100783576962E-2</v>
      </c>
      <c r="E3">
        <v>0.636989505207466</v>
      </c>
      <c r="F3">
        <v>8.6701947611632496E-3</v>
      </c>
      <c r="G3">
        <v>4.1755759054296397E-2</v>
      </c>
      <c r="H3">
        <v>0.83550952808446399</v>
      </c>
      <c r="I3">
        <v>1.7723033751592E-2</v>
      </c>
      <c r="J3">
        <v>4.7475792545338902E-2</v>
      </c>
      <c r="K3">
        <v>0.70892015426966104</v>
      </c>
      <c r="L3">
        <v>5.7561604993121096E-3</v>
      </c>
      <c r="M3">
        <v>4.1127885407134503E-2</v>
      </c>
      <c r="N3">
        <v>0.88869348386984803</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-0.170876651757815</v>
      </c>
      <c r="D4">
        <v>5.4722493113265401E-2</v>
      </c>
      <c r="E4">
        <v>1.79259028492851E-3</v>
      </c>
      <c r="F4">
        <v>-0.170367399785919</v>
      </c>
      <c r="G4">
        <v>4.5094688597160801E-2</v>
      </c>
      <c r="H4">
        <v>1.5809757600454701E-4</v>
      </c>
      <c r="I4">
        <v>-0.16587382840078799</v>
      </c>
      <c r="J4">
        <v>5.4027081275075203E-2</v>
      </c>
      <c r="K4">
        <v>2.1391701603082902E-3</v>
      </c>
      <c r="L4">
        <v>-0.165365158173371</v>
      </c>
      <c r="M4">
        <v>4.4478657598770198E-2</v>
      </c>
      <c r="N4">
        <v>2.00922271604064E-4</v>
      </c>
      <c r="P4" t="str">
        <f t="shared" si="0"/>
        <v>**</v>
      </c>
      <c r="Q4" t="str">
        <f t="shared" si="1"/>
        <v>***</v>
      </c>
      <c r="R4" t="str">
        <f t="shared" si="2"/>
        <v>**</v>
      </c>
      <c r="S4" t="str">
        <f t="shared" si="3"/>
        <v>***</v>
      </c>
    </row>
    <row r="5" spans="1:19" x14ac:dyDescent="0.25">
      <c r="A5">
        <v>4</v>
      </c>
      <c r="B5" t="s">
        <v>124</v>
      </c>
      <c r="C5">
        <v>9.3611109647632404E-2</v>
      </c>
      <c r="D5">
        <v>4.6836441386841302E-2</v>
      </c>
      <c r="E5">
        <v>4.5642870482357899E-2</v>
      </c>
      <c r="F5">
        <v>8.2422399378915698E-2</v>
      </c>
      <c r="G5">
        <v>3.6901952575190002E-2</v>
      </c>
      <c r="H5">
        <v>2.5512619830763299E-2</v>
      </c>
      <c r="I5">
        <v>6.0902611381243102E-2</v>
      </c>
      <c r="J5">
        <v>4.4789209785608901E-2</v>
      </c>
      <c r="K5">
        <v>0.17390563340767001</v>
      </c>
      <c r="L5">
        <v>5.5468128635118498E-2</v>
      </c>
      <c r="M5">
        <v>3.5072411697526902E-2</v>
      </c>
      <c r="N5">
        <v>0.11375653143780901</v>
      </c>
      <c r="P5" t="str">
        <f t="shared" si="0"/>
        <v>*</v>
      </c>
      <c r="Q5" t="str">
        <f t="shared" si="1"/>
        <v>*</v>
      </c>
      <c r="R5" t="str">
        <f t="shared" si="2"/>
        <v/>
      </c>
      <c r="S5" t="str">
        <f t="shared" si="3"/>
        <v/>
      </c>
    </row>
    <row r="6" spans="1:19" x14ac:dyDescent="0.25">
      <c r="A6">
        <v>5</v>
      </c>
      <c r="B6" t="s">
        <v>25</v>
      </c>
      <c r="C6">
        <v>2.9658155225574901E-2</v>
      </c>
      <c r="D6">
        <v>5.6531975938706402E-2</v>
      </c>
      <c r="E6">
        <v>0.59984307570106599</v>
      </c>
      <c r="F6">
        <v>3.1015312242183901E-2</v>
      </c>
      <c r="G6">
        <v>4.7841570146148503E-2</v>
      </c>
      <c r="H6">
        <v>0.51679603906345495</v>
      </c>
      <c r="I6">
        <v>2.9276221503316699E-2</v>
      </c>
      <c r="J6">
        <v>5.5820619075806301E-2</v>
      </c>
      <c r="K6">
        <v>0.59995191193790698</v>
      </c>
      <c r="L6">
        <v>3.2473802374238303E-2</v>
      </c>
      <c r="M6">
        <v>4.7267608090799697E-2</v>
      </c>
      <c r="N6">
        <v>0.49206998840827099</v>
      </c>
      <c r="P6" t="str">
        <f t="shared" si="0"/>
        <v/>
      </c>
      <c r="Q6" t="str">
        <f t="shared" si="1"/>
        <v/>
      </c>
      <c r="R6" t="str">
        <f t="shared" si="2"/>
        <v/>
      </c>
      <c r="S6" t="str">
        <f t="shared" si="3"/>
        <v/>
      </c>
    </row>
    <row r="7" spans="1:19" x14ac:dyDescent="0.25">
      <c r="A7">
        <v>6</v>
      </c>
      <c r="B7" t="s">
        <v>26</v>
      </c>
      <c r="C7">
        <v>0.123528273776862</v>
      </c>
      <c r="D7">
        <v>9.5309612779596806E-2</v>
      </c>
      <c r="E7">
        <v>0.19495012634289899</v>
      </c>
      <c r="F7">
        <v>0.17222112628636799</v>
      </c>
      <c r="G7">
        <v>8.2059411539756599E-2</v>
      </c>
      <c r="H7">
        <v>3.58400878076124E-2</v>
      </c>
      <c r="I7">
        <v>9.0686884912162494E-2</v>
      </c>
      <c r="J7">
        <v>9.3720387142901998E-2</v>
      </c>
      <c r="K7">
        <v>0.33322798053519098</v>
      </c>
      <c r="L7">
        <v>0.13532222182494399</v>
      </c>
      <c r="M7">
        <v>8.0656870208474701E-2</v>
      </c>
      <c r="N7">
        <v>9.3395531826033606E-2</v>
      </c>
      <c r="P7" t="str">
        <f t="shared" si="0"/>
        <v/>
      </c>
      <c r="Q7" t="str">
        <f t="shared" si="1"/>
        <v>*</v>
      </c>
      <c r="R7" t="str">
        <f t="shared" si="2"/>
        <v/>
      </c>
      <c r="S7" t="str">
        <f t="shared" si="3"/>
        <v>^</v>
      </c>
    </row>
    <row r="8" spans="1:19" x14ac:dyDescent="0.25">
      <c r="A8">
        <v>7</v>
      </c>
      <c r="B8" t="s">
        <v>30</v>
      </c>
      <c r="C8">
        <v>4.0628433236783702E-2</v>
      </c>
      <c r="D8">
        <v>6.11606747898574E-2</v>
      </c>
      <c r="E8">
        <v>0.50650463031856297</v>
      </c>
      <c r="F8">
        <v>5.7822117658123201E-2</v>
      </c>
      <c r="G8">
        <v>5.0562142144150599E-2</v>
      </c>
      <c r="H8">
        <v>0.25279570053345801</v>
      </c>
      <c r="I8">
        <v>2.6974118604389301E-2</v>
      </c>
      <c r="J8">
        <v>6.0430558703676703E-2</v>
      </c>
      <c r="K8">
        <v>0.65533322500381197</v>
      </c>
      <c r="L8">
        <v>3.6898392476893603E-2</v>
      </c>
      <c r="M8">
        <v>4.9961184525988599E-2</v>
      </c>
      <c r="N8">
        <v>0.46018564900299003</v>
      </c>
      <c r="P8" t="str">
        <f t="shared" si="0"/>
        <v/>
      </c>
      <c r="Q8" t="str">
        <f t="shared" si="1"/>
        <v/>
      </c>
      <c r="R8" t="str">
        <f t="shared" si="2"/>
        <v/>
      </c>
      <c r="S8" t="str">
        <f t="shared" si="3"/>
        <v/>
      </c>
    </row>
    <row r="9" spans="1:19" x14ac:dyDescent="0.25">
      <c r="A9">
        <v>8</v>
      </c>
      <c r="B9" t="s">
        <v>27</v>
      </c>
      <c r="C9">
        <v>-8.8905095557851293E-3</v>
      </c>
      <c r="D9">
        <v>0.102315270184658</v>
      </c>
      <c r="E9">
        <v>0.93075634004891505</v>
      </c>
      <c r="F9">
        <v>9.5072755089572608E-3</v>
      </c>
      <c r="G9">
        <v>8.6991642525071994E-2</v>
      </c>
      <c r="H9">
        <v>0.91297285267579897</v>
      </c>
      <c r="I9">
        <v>-3.0811293674981699E-2</v>
      </c>
      <c r="J9">
        <v>9.9092557616208901E-2</v>
      </c>
      <c r="K9">
        <v>0.75585042538887204</v>
      </c>
      <c r="L9">
        <v>-2.9592582069308E-2</v>
      </c>
      <c r="M9">
        <v>8.3879945133548406E-2</v>
      </c>
      <c r="N9">
        <v>0.72424073073316697</v>
      </c>
      <c r="P9" t="str">
        <f t="shared" si="0"/>
        <v/>
      </c>
      <c r="Q9" t="str">
        <f t="shared" si="1"/>
        <v/>
      </c>
      <c r="R9" t="str">
        <f t="shared" si="2"/>
        <v/>
      </c>
      <c r="S9" t="str">
        <f t="shared" si="3"/>
        <v/>
      </c>
    </row>
    <row r="10" spans="1:19" x14ac:dyDescent="0.25">
      <c r="A10">
        <v>9</v>
      </c>
      <c r="B10" t="s">
        <v>29</v>
      </c>
      <c r="C10">
        <v>-5.5576141859374199E-2</v>
      </c>
      <c r="D10">
        <v>5.5982353866055802E-2</v>
      </c>
      <c r="E10">
        <v>0.32083476179009202</v>
      </c>
      <c r="F10">
        <v>-2.9427486615502201E-2</v>
      </c>
      <c r="G10">
        <v>4.6314030857590803E-2</v>
      </c>
      <c r="H10">
        <v>0.52517388362780903</v>
      </c>
      <c r="I10">
        <v>-6.1283942295498002E-2</v>
      </c>
      <c r="J10">
        <v>5.5484850972067998E-2</v>
      </c>
      <c r="K10">
        <v>0.26936908054967701</v>
      </c>
      <c r="L10">
        <v>-3.8949742888643397E-2</v>
      </c>
      <c r="M10">
        <v>4.6018437420604602E-2</v>
      </c>
      <c r="N10">
        <v>0.397332820123729</v>
      </c>
      <c r="P10" t="str">
        <f t="shared" si="0"/>
        <v/>
      </c>
      <c r="Q10" t="str">
        <f t="shared" si="1"/>
        <v/>
      </c>
      <c r="R10" t="str">
        <f t="shared" si="2"/>
        <v/>
      </c>
      <c r="S10" t="str">
        <f t="shared" si="3"/>
        <v/>
      </c>
    </row>
    <row r="11" spans="1:19" x14ac:dyDescent="0.25">
      <c r="A11">
        <v>10</v>
      </c>
      <c r="B11" t="s">
        <v>28</v>
      </c>
      <c r="C11">
        <v>3.4882052935599102E-2</v>
      </c>
      <c r="D11">
        <v>0.169426482545212</v>
      </c>
      <c r="E11">
        <v>0.83688221082005798</v>
      </c>
      <c r="F11">
        <v>4.0263519503694903E-2</v>
      </c>
      <c r="G11">
        <v>0.14504246098069201</v>
      </c>
      <c r="H11">
        <v>0.78132084892003595</v>
      </c>
      <c r="I11">
        <v>4.4710743336276497E-2</v>
      </c>
      <c r="J11">
        <v>0.16485949190726401</v>
      </c>
      <c r="K11">
        <v>0.78623325175453895</v>
      </c>
      <c r="L11">
        <v>4.8329664557922099E-2</v>
      </c>
      <c r="M11">
        <v>0.14155948165071</v>
      </c>
      <c r="N11">
        <v>0.73279578848142202</v>
      </c>
      <c r="P11" t="str">
        <f t="shared" si="0"/>
        <v/>
      </c>
      <c r="Q11" t="str">
        <f t="shared" si="1"/>
        <v/>
      </c>
      <c r="R11" t="str">
        <f t="shared" si="2"/>
        <v/>
      </c>
      <c r="S11" t="str">
        <f t="shared" si="3"/>
        <v/>
      </c>
    </row>
    <row r="12" spans="1:19" x14ac:dyDescent="0.25">
      <c r="A12">
        <v>11</v>
      </c>
      <c r="B12" t="s">
        <v>31</v>
      </c>
      <c r="C12">
        <v>-6.3822647310056893E-2</v>
      </c>
      <c r="D12">
        <v>9.3174929705878394E-3</v>
      </c>
      <c r="E12">
        <v>7.3970829461700305E-12</v>
      </c>
      <c r="F12">
        <v>-6.4146571434570795E-2</v>
      </c>
      <c r="G12">
        <v>8.2668659213658707E-3</v>
      </c>
      <c r="H12">
        <v>8.5279072288792108E-15</v>
      </c>
      <c r="I12">
        <v>-6.1181316066186403E-2</v>
      </c>
      <c r="J12">
        <v>9.2172995842359703E-3</v>
      </c>
      <c r="K12">
        <v>3.1869840100284799E-11</v>
      </c>
      <c r="L12">
        <v>-6.1524116399742E-2</v>
      </c>
      <c r="M12">
        <v>8.1807503372092593E-3</v>
      </c>
      <c r="N12">
        <v>5.4527193398369301E-14</v>
      </c>
      <c r="P12" t="str">
        <f t="shared" si="0"/>
        <v>***</v>
      </c>
      <c r="Q12" t="str">
        <f t="shared" si="1"/>
        <v>***</v>
      </c>
      <c r="R12" t="str">
        <f t="shared" si="2"/>
        <v>***</v>
      </c>
      <c r="S12" t="str">
        <f t="shared" si="3"/>
        <v>***</v>
      </c>
    </row>
    <row r="13" spans="1:19" x14ac:dyDescent="0.25">
      <c r="A13">
        <v>12</v>
      </c>
      <c r="B13" t="s">
        <v>173</v>
      </c>
      <c r="C13">
        <v>2.9261446451799299E-2</v>
      </c>
      <c r="D13">
        <v>6.1801334592467602E-2</v>
      </c>
      <c r="E13">
        <v>0.63587364552856696</v>
      </c>
      <c r="F13">
        <v>2.5360407660461898E-2</v>
      </c>
      <c r="G13">
        <v>5.7265845050206203E-2</v>
      </c>
      <c r="H13">
        <v>0.65787135270088304</v>
      </c>
      <c r="I13">
        <v>3.6380004694119401E-2</v>
      </c>
      <c r="J13">
        <v>6.1209647853266401E-2</v>
      </c>
      <c r="K13">
        <v>0.552277491444498</v>
      </c>
      <c r="L13">
        <v>3.2859114213209799E-2</v>
      </c>
      <c r="M13">
        <v>5.6708547896324103E-2</v>
      </c>
      <c r="N13">
        <v>0.56229335294364002</v>
      </c>
      <c r="P13" t="str">
        <f t="shared" si="0"/>
        <v/>
      </c>
      <c r="Q13" t="str">
        <f t="shared" si="1"/>
        <v/>
      </c>
      <c r="R13" t="str">
        <f t="shared" si="2"/>
        <v/>
      </c>
      <c r="S13" t="str">
        <f t="shared" si="3"/>
        <v/>
      </c>
    </row>
    <row r="14" spans="1:19" x14ac:dyDescent="0.25">
      <c r="A14">
        <v>13</v>
      </c>
      <c r="B14" t="s">
        <v>32</v>
      </c>
      <c r="C14">
        <v>3.9222511721152598E-2</v>
      </c>
      <c r="D14">
        <v>2.8154379620897702E-2</v>
      </c>
      <c r="E14">
        <v>0.16358262141532101</v>
      </c>
      <c r="F14">
        <v>3.29950692971663E-2</v>
      </c>
      <c r="G14">
        <v>2.4862993529862001E-2</v>
      </c>
      <c r="H14">
        <v>0.184483712510986</v>
      </c>
      <c r="I14">
        <v>4.3495007177819102E-2</v>
      </c>
      <c r="J14">
        <v>2.7747038310608201E-2</v>
      </c>
      <c r="K14">
        <v>0.116985033311649</v>
      </c>
      <c r="L14">
        <v>3.6452288062215302E-2</v>
      </c>
      <c r="M14">
        <v>2.4472317597271399E-2</v>
      </c>
      <c r="N14">
        <v>0.13634746353035199</v>
      </c>
      <c r="P14" t="str">
        <f t="shared" si="0"/>
        <v/>
      </c>
      <c r="Q14" t="str">
        <f t="shared" si="1"/>
        <v/>
      </c>
      <c r="R14" t="str">
        <f t="shared" si="2"/>
        <v/>
      </c>
      <c r="S14" t="str">
        <f t="shared" si="3"/>
        <v/>
      </c>
    </row>
    <row r="15" spans="1:19" x14ac:dyDescent="0.25">
      <c r="A15">
        <v>14</v>
      </c>
      <c r="B15" t="s">
        <v>33</v>
      </c>
      <c r="C15">
        <v>1.9429154996291598E-2</v>
      </c>
      <c r="D15">
        <v>7.5153250491762401E-3</v>
      </c>
      <c r="E15">
        <v>9.7302369153805506E-3</v>
      </c>
      <c r="F15">
        <v>1.5985386006811701E-2</v>
      </c>
      <c r="G15">
        <v>6.8180839138457299E-3</v>
      </c>
      <c r="H15">
        <v>1.9049701185142001E-2</v>
      </c>
      <c r="I15">
        <v>1.8514016006650501E-2</v>
      </c>
      <c r="J15">
        <v>7.4619851403287902E-3</v>
      </c>
      <c r="K15">
        <v>1.3097345257902101E-2</v>
      </c>
      <c r="L15">
        <v>1.56100746734341E-2</v>
      </c>
      <c r="M15">
        <v>6.7844280815588902E-3</v>
      </c>
      <c r="N15">
        <v>2.13990833468851E-2</v>
      </c>
      <c r="P15" t="str">
        <f t="shared" si="0"/>
        <v>**</v>
      </c>
      <c r="Q15" t="str">
        <f t="shared" si="1"/>
        <v>*</v>
      </c>
      <c r="R15" t="str">
        <f t="shared" si="2"/>
        <v>*</v>
      </c>
      <c r="S15" t="str">
        <f t="shared" si="3"/>
        <v>*</v>
      </c>
    </row>
    <row r="16" spans="1:19" x14ac:dyDescent="0.25">
      <c r="A16">
        <v>15</v>
      </c>
      <c r="B16" t="s">
        <v>118</v>
      </c>
      <c r="C16">
        <v>-1.3808417159812099E-2</v>
      </c>
      <c r="D16">
        <v>1.1471272733571901E-2</v>
      </c>
      <c r="E16">
        <v>0.22869051407910199</v>
      </c>
      <c r="F16">
        <v>-1.13206316709874E-2</v>
      </c>
      <c r="G16">
        <v>1.00184443087598E-2</v>
      </c>
      <c r="H16">
        <v>0.25848507382323099</v>
      </c>
      <c r="I16">
        <v>-1.28418889395459E-2</v>
      </c>
      <c r="J16">
        <v>1.13713013153613E-2</v>
      </c>
      <c r="K16">
        <v>0.25876097793212499</v>
      </c>
      <c r="L16">
        <v>-1.08538796375106E-2</v>
      </c>
      <c r="M16">
        <v>9.9349760221213394E-3</v>
      </c>
      <c r="N16">
        <v>0.27461700159679397</v>
      </c>
      <c r="P16" t="str">
        <f t="shared" si="0"/>
        <v/>
      </c>
      <c r="Q16" t="str">
        <f t="shared" si="1"/>
        <v/>
      </c>
      <c r="R16" t="str">
        <f t="shared" si="2"/>
        <v/>
      </c>
      <c r="S16" t="str">
        <f t="shared" si="3"/>
        <v/>
      </c>
    </row>
    <row r="17" spans="1:19" x14ac:dyDescent="0.25">
      <c r="A17">
        <v>16</v>
      </c>
      <c r="B17" t="s">
        <v>34</v>
      </c>
      <c r="C17">
        <v>3.8593680899891001E-3</v>
      </c>
      <c r="D17">
        <v>9.7389113562156699E-4</v>
      </c>
      <c r="E17">
        <v>7.40655420354841E-5</v>
      </c>
      <c r="F17">
        <v>3.6632300277760202E-3</v>
      </c>
      <c r="G17">
        <v>7.63506428024653E-4</v>
      </c>
      <c r="H17" s="1">
        <v>1.60335129374285E-6</v>
      </c>
      <c r="I17">
        <v>3.9353969443095002E-3</v>
      </c>
      <c r="J17">
        <v>9.6085146416663902E-4</v>
      </c>
      <c r="K17">
        <v>4.2082358395867401E-5</v>
      </c>
      <c r="L17">
        <v>3.7699257554320502E-3</v>
      </c>
      <c r="M17">
        <v>7.5327837071156205E-4</v>
      </c>
      <c r="N17" s="1">
        <v>5.5951604719773802E-7</v>
      </c>
      <c r="P17" t="str">
        <f t="shared" si="0"/>
        <v>***</v>
      </c>
      <c r="Q17" t="str">
        <f t="shared" si="1"/>
        <v>***</v>
      </c>
      <c r="R17" t="str">
        <f t="shared" si="2"/>
        <v>***</v>
      </c>
      <c r="S17" t="str">
        <f t="shared" si="3"/>
        <v>***</v>
      </c>
    </row>
    <row r="18" spans="1:19" x14ac:dyDescent="0.25">
      <c r="A18">
        <v>17</v>
      </c>
      <c r="B18" t="s">
        <v>35</v>
      </c>
      <c r="C18">
        <v>-1.21184626930171E-3</v>
      </c>
      <c r="D18">
        <v>3.5889768882002202E-4</v>
      </c>
      <c r="E18">
        <v>7.33933887753779E-4</v>
      </c>
      <c r="F18">
        <v>-1.05022988572434E-3</v>
      </c>
      <c r="G18">
        <v>3.33469389450674E-4</v>
      </c>
      <c r="H18">
        <v>1.6360375578424601E-3</v>
      </c>
      <c r="I18">
        <v>-1.0501779950533401E-3</v>
      </c>
      <c r="J18">
        <v>3.4524487705777903E-4</v>
      </c>
      <c r="K18">
        <v>2.3514064959888601E-3</v>
      </c>
      <c r="L18">
        <v>-8.99679515275492E-4</v>
      </c>
      <c r="M18">
        <v>3.1969088772154598E-4</v>
      </c>
      <c r="N18">
        <v>4.8896216684762104E-3</v>
      </c>
      <c r="P18" t="str">
        <f t="shared" si="0"/>
        <v>***</v>
      </c>
      <c r="Q18" t="str">
        <f t="shared" si="1"/>
        <v>**</v>
      </c>
      <c r="R18" t="str">
        <f t="shared" si="2"/>
        <v>**</v>
      </c>
      <c r="S18" t="str">
        <f t="shared" si="3"/>
        <v>**</v>
      </c>
    </row>
    <row r="19" spans="1:19" x14ac:dyDescent="0.25">
      <c r="A19">
        <v>18</v>
      </c>
      <c r="B19" t="s">
        <v>36</v>
      </c>
      <c r="C19">
        <v>4.64741112547385E-4</v>
      </c>
      <c r="D19">
        <v>1.9315279063592401E-4</v>
      </c>
      <c r="E19">
        <v>1.6124722695606199E-2</v>
      </c>
      <c r="F19">
        <v>5.8813370686482504E-4</v>
      </c>
      <c r="G19">
        <v>1.6065769282332999E-4</v>
      </c>
      <c r="H19">
        <v>2.51441034213843E-4</v>
      </c>
      <c r="I19">
        <v>4.5868240650323702E-4</v>
      </c>
      <c r="J19">
        <v>1.9113593393087899E-4</v>
      </c>
      <c r="K19">
        <v>1.64053465565011E-2</v>
      </c>
      <c r="L19">
        <v>5.7866141590939705E-4</v>
      </c>
      <c r="M19">
        <v>1.5933317899021599E-4</v>
      </c>
      <c r="N19">
        <v>2.8148424339736902E-4</v>
      </c>
      <c r="P19" t="str">
        <f t="shared" si="0"/>
        <v>*</v>
      </c>
      <c r="Q19" t="str">
        <f t="shared" si="1"/>
        <v>***</v>
      </c>
      <c r="R19" t="str">
        <f t="shared" si="2"/>
        <v>*</v>
      </c>
      <c r="S19" t="str">
        <f t="shared" si="3"/>
        <v>***</v>
      </c>
    </row>
    <row r="20" spans="1:19" x14ac:dyDescent="0.25">
      <c r="A20">
        <v>19</v>
      </c>
      <c r="B20" t="s">
        <v>37</v>
      </c>
      <c r="C20">
        <v>-5.7721879973482999E-2</v>
      </c>
      <c r="D20">
        <v>4.3031449831724501E-2</v>
      </c>
      <c r="E20">
        <v>0.17979443963515801</v>
      </c>
      <c r="F20">
        <v>-6.2054561563754301E-2</v>
      </c>
      <c r="G20">
        <v>3.81431634167156E-2</v>
      </c>
      <c r="H20">
        <v>0.103761406541136</v>
      </c>
      <c r="I20">
        <v>-5.92780308846707E-2</v>
      </c>
      <c r="J20">
        <v>4.25594672181474E-2</v>
      </c>
      <c r="K20">
        <v>0.16367171476109399</v>
      </c>
      <c r="L20">
        <v>-6.4439071531950998E-2</v>
      </c>
      <c r="M20">
        <v>3.7757520048135297E-2</v>
      </c>
      <c r="N20">
        <v>8.7886140970941606E-2</v>
      </c>
      <c r="P20" t="str">
        <f t="shared" si="0"/>
        <v/>
      </c>
      <c r="Q20" t="str">
        <f t="shared" si="1"/>
        <v/>
      </c>
      <c r="R20" t="str">
        <f t="shared" si="2"/>
        <v/>
      </c>
      <c r="S20" t="str">
        <f t="shared" si="3"/>
        <v>^</v>
      </c>
    </row>
    <row r="21" spans="1:19" x14ac:dyDescent="0.25">
      <c r="A21">
        <v>20</v>
      </c>
      <c r="B21" t="s">
        <v>38</v>
      </c>
      <c r="C21">
        <v>-8.8455782726082705E-2</v>
      </c>
      <c r="D21">
        <v>6.3190226621758105E-2</v>
      </c>
      <c r="E21">
        <v>0.16156324690717599</v>
      </c>
      <c r="F21">
        <v>-0.10643501275195601</v>
      </c>
      <c r="G21">
        <v>5.4824654014558702E-2</v>
      </c>
      <c r="H21">
        <v>5.2213250415597698E-2</v>
      </c>
      <c r="I21">
        <v>-8.0879701014327302E-2</v>
      </c>
      <c r="J21">
        <v>6.2622286122314005E-2</v>
      </c>
      <c r="K21">
        <v>0.196513652227082</v>
      </c>
      <c r="L21">
        <v>-9.9953019227802697E-2</v>
      </c>
      <c r="M21">
        <v>5.4485965944579301E-2</v>
      </c>
      <c r="N21">
        <v>6.6583850709800996E-2</v>
      </c>
      <c r="P21" t="str">
        <f t="shared" si="0"/>
        <v/>
      </c>
      <c r="Q21" t="str">
        <f t="shared" si="1"/>
        <v>^</v>
      </c>
      <c r="R21" t="str">
        <f t="shared" si="2"/>
        <v/>
      </c>
      <c r="S21" t="str">
        <f t="shared" si="3"/>
        <v>^</v>
      </c>
    </row>
    <row r="22" spans="1:19" x14ac:dyDescent="0.25">
      <c r="A22">
        <v>21</v>
      </c>
      <c r="B22" t="s">
        <v>40</v>
      </c>
      <c r="C22">
        <v>-0.33493914914561901</v>
      </c>
      <c r="D22">
        <v>6.6456733400131002E-2</v>
      </c>
      <c r="E22" s="1">
        <v>4.6563387579023901E-7</v>
      </c>
      <c r="F22">
        <v>-0.29287410003477299</v>
      </c>
      <c r="G22">
        <v>5.3240519511371702E-2</v>
      </c>
      <c r="H22" s="1">
        <v>3.7772360002632497E-8</v>
      </c>
      <c r="I22">
        <v>-0.35138170768829402</v>
      </c>
      <c r="J22">
        <v>6.5599277667365993E-2</v>
      </c>
      <c r="K22" s="1">
        <v>8.4855390269922295E-8</v>
      </c>
      <c r="L22">
        <v>-0.30657599830619497</v>
      </c>
      <c r="M22">
        <v>5.2484907950493098E-2</v>
      </c>
      <c r="N22" s="1">
        <v>5.1819299112222904E-9</v>
      </c>
      <c r="P22" t="str">
        <f t="shared" si="0"/>
        <v>***</v>
      </c>
      <c r="Q22" t="str">
        <f t="shared" si="1"/>
        <v>***</v>
      </c>
      <c r="R22" t="str">
        <f t="shared" si="2"/>
        <v>***</v>
      </c>
      <c r="S22" t="str">
        <f t="shared" si="3"/>
        <v>***</v>
      </c>
    </row>
    <row r="23" spans="1:19" x14ac:dyDescent="0.25">
      <c r="A23">
        <v>22</v>
      </c>
      <c r="B23" t="s">
        <v>41</v>
      </c>
      <c r="C23">
        <v>4.1134559783525598E-3</v>
      </c>
      <c r="D23">
        <v>5.1037836389034003E-2</v>
      </c>
      <c r="E23">
        <v>0.93576308351838799</v>
      </c>
      <c r="F23">
        <v>3.6326909380113298E-4</v>
      </c>
      <c r="G23">
        <v>4.04431040542255E-2</v>
      </c>
      <c r="H23">
        <v>0.99283331705875999</v>
      </c>
      <c r="I23">
        <v>-9.6620894183871205E-3</v>
      </c>
      <c r="J23">
        <v>5.0462675237423399E-2</v>
      </c>
      <c r="K23">
        <v>0.84815736685963095</v>
      </c>
      <c r="L23">
        <v>-1.2139481378881E-2</v>
      </c>
      <c r="M23">
        <v>3.9978013386900602E-2</v>
      </c>
      <c r="N23">
        <v>0.76139155055959595</v>
      </c>
      <c r="P23" t="str">
        <f t="shared" si="0"/>
        <v/>
      </c>
      <c r="Q23" t="str">
        <f t="shared" si="1"/>
        <v/>
      </c>
      <c r="R23" t="str">
        <f t="shared" si="2"/>
        <v/>
      </c>
      <c r="S23" t="str">
        <f t="shared" si="3"/>
        <v/>
      </c>
    </row>
    <row r="24" spans="1:19" x14ac:dyDescent="0.25">
      <c r="A24">
        <v>23</v>
      </c>
      <c r="B24" t="s">
        <v>39</v>
      </c>
      <c r="C24">
        <v>-1.7804132374235799E-2</v>
      </c>
      <c r="D24">
        <v>7.9080302347509304E-2</v>
      </c>
      <c r="E24">
        <v>0.82187043199667997</v>
      </c>
      <c r="F24">
        <v>-8.2212970740370997E-2</v>
      </c>
      <c r="G24">
        <v>6.0850159739811102E-2</v>
      </c>
      <c r="H24">
        <v>0.17667224492608</v>
      </c>
      <c r="I24">
        <v>-2.0190713037882099E-2</v>
      </c>
      <c r="J24">
        <v>7.8062227739740003E-2</v>
      </c>
      <c r="K24">
        <v>0.79590611336655104</v>
      </c>
      <c r="L24">
        <v>-7.3193475011510897E-2</v>
      </c>
      <c r="M24">
        <v>6.0088971791896602E-2</v>
      </c>
      <c r="N24">
        <v>0.22319167465067499</v>
      </c>
      <c r="P24" t="str">
        <f t="shared" si="0"/>
        <v/>
      </c>
      <c r="Q24" t="str">
        <f t="shared" si="1"/>
        <v/>
      </c>
      <c r="R24" t="str">
        <f t="shared" si="2"/>
        <v/>
      </c>
      <c r="S24" t="str">
        <f t="shared" si="3"/>
        <v/>
      </c>
    </row>
    <row r="25" spans="1:19" x14ac:dyDescent="0.25">
      <c r="A25">
        <v>24</v>
      </c>
      <c r="B25" t="s">
        <v>43</v>
      </c>
      <c r="C25">
        <v>-5.1624374378713797E-2</v>
      </c>
      <c r="D25">
        <v>1.09739617976199E-2</v>
      </c>
      <c r="E25" s="1">
        <v>2.5478783354237999E-6</v>
      </c>
      <c r="F25">
        <v>-4.8976859093554002E-2</v>
      </c>
      <c r="G25">
        <v>1.01365630329768E-2</v>
      </c>
      <c r="H25" s="1">
        <v>1.3537029051631899E-6</v>
      </c>
      <c r="I25">
        <v>-5.4287438680251397E-2</v>
      </c>
      <c r="J25">
        <v>1.0880719355413401E-2</v>
      </c>
      <c r="K25" s="1">
        <v>6.0590820261108302E-7</v>
      </c>
      <c r="L25">
        <v>-5.0964717281138598E-2</v>
      </c>
      <c r="M25">
        <v>1.0054913655201499E-2</v>
      </c>
      <c r="N25" s="1">
        <v>4.0067246576751598E-7</v>
      </c>
      <c r="P25" t="str">
        <f t="shared" si="0"/>
        <v>***</v>
      </c>
      <c r="Q25" t="str">
        <f t="shared" si="1"/>
        <v>***</v>
      </c>
      <c r="R25" t="str">
        <f t="shared" si="2"/>
        <v>***</v>
      </c>
      <c r="S25" t="str">
        <f t="shared" si="3"/>
        <v>***</v>
      </c>
    </row>
    <row r="26" spans="1:19" x14ac:dyDescent="0.25">
      <c r="A26">
        <v>25</v>
      </c>
      <c r="B26" t="s">
        <v>44</v>
      </c>
      <c r="C26">
        <v>5.0605695913248497E-2</v>
      </c>
      <c r="D26">
        <v>4.5486321453056901E-2</v>
      </c>
      <c r="E26">
        <v>0.26590279348222501</v>
      </c>
      <c r="F26">
        <v>4.6843245292842201E-2</v>
      </c>
      <c r="G26">
        <v>4.2518383783473598E-2</v>
      </c>
      <c r="H26">
        <v>0.270584528902446</v>
      </c>
      <c r="I26">
        <v>6.4077563256929607E-2</v>
      </c>
      <c r="J26">
        <v>4.4833489761598101E-2</v>
      </c>
      <c r="K26">
        <v>0.15293689009678499</v>
      </c>
      <c r="L26">
        <v>5.6237582520093102E-2</v>
      </c>
      <c r="M26">
        <v>4.1900602954470602E-2</v>
      </c>
      <c r="N26">
        <v>0.17954203978626199</v>
      </c>
      <c r="P26" t="str">
        <f t="shared" si="0"/>
        <v/>
      </c>
      <c r="Q26" t="str">
        <f t="shared" si="1"/>
        <v/>
      </c>
      <c r="R26" t="str">
        <f t="shared" si="2"/>
        <v/>
      </c>
      <c r="S26" t="str">
        <f t="shared" si="3"/>
        <v/>
      </c>
    </row>
    <row r="27" spans="1:19" x14ac:dyDescent="0.25">
      <c r="A27">
        <v>26</v>
      </c>
      <c r="B27" t="s">
        <v>131</v>
      </c>
      <c r="C27">
        <v>0.94095160549063195</v>
      </c>
      <c r="D27">
        <v>0.361939013680665</v>
      </c>
      <c r="E27">
        <v>9.3291205701845296E-3</v>
      </c>
      <c r="F27">
        <v>0.87534299344692401</v>
      </c>
      <c r="G27">
        <v>0.33715035764115903</v>
      </c>
      <c r="H27">
        <v>9.4234138726530699E-3</v>
      </c>
      <c r="I27">
        <v>-6.5423920711285902E-2</v>
      </c>
      <c r="J27">
        <v>4.84874885475901E-2</v>
      </c>
      <c r="K27">
        <v>0.17724226508867599</v>
      </c>
      <c r="L27">
        <v>-7.5503797728925806E-2</v>
      </c>
      <c r="M27">
        <v>4.4570187463084103E-2</v>
      </c>
      <c r="N27">
        <v>9.0257182056664803E-2</v>
      </c>
      <c r="P27" t="str">
        <f t="shared" si="0"/>
        <v>**</v>
      </c>
      <c r="Q27" t="str">
        <f t="shared" si="1"/>
        <v>**</v>
      </c>
      <c r="R27" t="str">
        <f t="shared" si="2"/>
        <v/>
      </c>
      <c r="S27" t="str">
        <f t="shared" si="3"/>
        <v>^</v>
      </c>
    </row>
    <row r="28" spans="1:19" x14ac:dyDescent="0.25">
      <c r="A28">
        <v>27</v>
      </c>
      <c r="B28" t="s">
        <v>145</v>
      </c>
      <c r="C28">
        <v>0.60736306255139105</v>
      </c>
      <c r="D28">
        <v>0.42139991563325901</v>
      </c>
      <c r="E28">
        <v>0.149500373404685</v>
      </c>
      <c r="F28">
        <v>0.50210846582823099</v>
      </c>
      <c r="G28">
        <v>0.39261465254053401</v>
      </c>
      <c r="H28">
        <v>0.200938025695654</v>
      </c>
      <c r="I28">
        <v>-0.36173532072272102</v>
      </c>
      <c r="J28">
        <v>0.24557703557999</v>
      </c>
      <c r="K28">
        <v>0.14075065442979801</v>
      </c>
      <c r="L28">
        <v>-0.38988570203366302</v>
      </c>
      <c r="M28">
        <v>0.23152665611192999</v>
      </c>
      <c r="N28">
        <v>9.2185998393288796E-2</v>
      </c>
      <c r="P28" t="str">
        <f t="shared" si="0"/>
        <v/>
      </c>
      <c r="Q28" t="str">
        <f t="shared" si="1"/>
        <v/>
      </c>
      <c r="R28" t="str">
        <f t="shared" si="2"/>
        <v/>
      </c>
      <c r="S28" t="str">
        <f t="shared" si="3"/>
        <v>^</v>
      </c>
    </row>
    <row r="29" spans="1:19" x14ac:dyDescent="0.25">
      <c r="A29">
        <v>28</v>
      </c>
      <c r="B29" t="s">
        <v>46</v>
      </c>
      <c r="C29">
        <v>0.83734246677300095</v>
      </c>
      <c r="D29">
        <v>0.389276732485484</v>
      </c>
      <c r="E29">
        <v>3.1474533999692703E-2</v>
      </c>
      <c r="F29">
        <v>0.80101596654315899</v>
      </c>
      <c r="G29">
        <v>0.36297675151161402</v>
      </c>
      <c r="H29">
        <v>2.7328252411239699E-2</v>
      </c>
      <c r="I29">
        <v>-0.21912314270129099</v>
      </c>
      <c r="J29">
        <v>0.14385595736897699</v>
      </c>
      <c r="K29">
        <v>0.127705636296951</v>
      </c>
      <c r="L29">
        <v>-0.19283710642202201</v>
      </c>
      <c r="M29">
        <v>0.13457970014954199</v>
      </c>
      <c r="N29">
        <v>0.15189097484702699</v>
      </c>
      <c r="P29" t="str">
        <f t="shared" si="0"/>
        <v>*</v>
      </c>
      <c r="Q29" t="str">
        <f t="shared" si="1"/>
        <v>*</v>
      </c>
      <c r="R29" t="str">
        <f t="shared" si="2"/>
        <v/>
      </c>
      <c r="S29" t="str">
        <f t="shared" si="3"/>
        <v/>
      </c>
    </row>
    <row r="30" spans="1:19" x14ac:dyDescent="0.25">
      <c r="A30">
        <v>29</v>
      </c>
      <c r="B30" t="s">
        <v>129</v>
      </c>
      <c r="C30">
        <v>0.42442447004994099</v>
      </c>
      <c r="D30">
        <v>0.40748284600186402</v>
      </c>
      <c r="E30">
        <v>0.297608167074848</v>
      </c>
      <c r="F30">
        <v>0.43729381987694799</v>
      </c>
      <c r="G30">
        <v>0.38055997359700999</v>
      </c>
      <c r="H30">
        <v>0.25052303194517</v>
      </c>
      <c r="I30">
        <v>-0.54031727845305499</v>
      </c>
      <c r="J30">
        <v>0.183634952923899</v>
      </c>
      <c r="K30">
        <v>3.2573742043743299E-3</v>
      </c>
      <c r="L30">
        <v>-0.47352544490397502</v>
      </c>
      <c r="M30">
        <v>0.174052243153341</v>
      </c>
      <c r="N30">
        <v>6.5164790969057798E-3</v>
      </c>
      <c r="P30" t="str">
        <f t="shared" si="0"/>
        <v/>
      </c>
      <c r="Q30" t="str">
        <f t="shared" si="1"/>
        <v/>
      </c>
      <c r="R30" t="str">
        <f t="shared" si="2"/>
        <v>**</v>
      </c>
      <c r="S30" t="str">
        <f t="shared" si="3"/>
        <v>**</v>
      </c>
    </row>
    <row r="31" spans="1:19" x14ac:dyDescent="0.25">
      <c r="A31">
        <v>30</v>
      </c>
      <c r="B31" t="s">
        <v>130</v>
      </c>
      <c r="C31">
        <v>0.51253774410948805</v>
      </c>
      <c r="D31">
        <v>0.409359618273683</v>
      </c>
      <c r="E31">
        <v>0.21055250504001899</v>
      </c>
      <c r="F31">
        <v>0.49667519120463899</v>
      </c>
      <c r="G31">
        <v>0.38162707107602201</v>
      </c>
      <c r="H31">
        <v>0.193098516884432</v>
      </c>
      <c r="I31">
        <v>-0.41317450337520301</v>
      </c>
      <c r="J31">
        <v>0.184611002656905</v>
      </c>
      <c r="K31">
        <v>2.5215728963355201E-2</v>
      </c>
      <c r="L31">
        <v>-0.379679504243564</v>
      </c>
      <c r="M31">
        <v>0.17311922921141201</v>
      </c>
      <c r="N31">
        <v>2.8295297745307799E-2</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1.2923052014846701</v>
      </c>
      <c r="D32">
        <v>0.54092419577506901</v>
      </c>
      <c r="E32">
        <v>1.6891131905556599E-2</v>
      </c>
      <c r="F32">
        <v>1.22389939453948</v>
      </c>
      <c r="G32">
        <v>0.513139439999306</v>
      </c>
      <c r="H32">
        <v>1.7073528156107701E-2</v>
      </c>
      <c r="I32">
        <v>0.37198018228170898</v>
      </c>
      <c r="J32">
        <v>0.39605502431487499</v>
      </c>
      <c r="K32">
        <v>0.34762119526572399</v>
      </c>
      <c r="L32">
        <v>0.37199879245360701</v>
      </c>
      <c r="M32">
        <v>0.38033263397535699</v>
      </c>
      <c r="N32">
        <v>0.32803079304867</v>
      </c>
      <c r="P32" t="str">
        <f t="shared" si="4"/>
        <v>*</v>
      </c>
      <c r="Q32" t="str">
        <f t="shared" si="5"/>
        <v>*</v>
      </c>
      <c r="R32" t="str">
        <f t="shared" si="6"/>
        <v/>
      </c>
      <c r="S32" t="str">
        <f t="shared" si="7"/>
        <v/>
      </c>
    </row>
    <row r="33" spans="1:19" x14ac:dyDescent="0.25">
      <c r="A33">
        <v>32</v>
      </c>
      <c r="B33" t="s">
        <v>106</v>
      </c>
      <c r="C33">
        <v>0.24256347411395701</v>
      </c>
      <c r="D33">
        <v>0.13543314750851601</v>
      </c>
      <c r="E33">
        <v>7.32900876632437E-2</v>
      </c>
      <c r="F33">
        <v>0.23828296551432099</v>
      </c>
      <c r="G33">
        <v>0.12570465117837101</v>
      </c>
      <c r="H33">
        <v>5.8015874705827399E-2</v>
      </c>
      <c r="I33" t="s">
        <v>170</v>
      </c>
      <c r="J33" t="s">
        <v>170</v>
      </c>
      <c r="K33" t="s">
        <v>170</v>
      </c>
      <c r="L33" t="s">
        <v>170</v>
      </c>
      <c r="M33" t="s">
        <v>170</v>
      </c>
      <c r="N33" t="s">
        <v>170</v>
      </c>
      <c r="P33" t="str">
        <f t="shared" si="4"/>
        <v>^</v>
      </c>
      <c r="Q33" t="str">
        <f t="shared" si="5"/>
        <v>^</v>
      </c>
      <c r="R33" t="str">
        <f t="shared" si="6"/>
        <v/>
      </c>
      <c r="S33" t="str">
        <f t="shared" si="7"/>
        <v/>
      </c>
    </row>
    <row r="34" spans="1:19" x14ac:dyDescent="0.25">
      <c r="A34">
        <v>33</v>
      </c>
      <c r="B34" t="s">
        <v>47</v>
      </c>
      <c r="C34">
        <v>-0.50816819244396505</v>
      </c>
      <c r="D34">
        <v>0.40113692379564297</v>
      </c>
      <c r="E34">
        <v>0.20521973518088499</v>
      </c>
      <c r="F34">
        <v>-0.469929098616162</v>
      </c>
      <c r="G34">
        <v>0.37382844368541102</v>
      </c>
      <c r="H34">
        <v>0.20872773044249501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-0.28898067374733499</v>
      </c>
      <c r="D35">
        <v>0.33817023150874898</v>
      </c>
      <c r="E35">
        <v>0.39280473574779301</v>
      </c>
      <c r="F35">
        <v>-0.27667056238389498</v>
      </c>
      <c r="G35">
        <v>0.31329950840804799</v>
      </c>
      <c r="H35">
        <v>0.37718954439331098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67</v>
      </c>
      <c r="C36">
        <v>-0.41823453814677702</v>
      </c>
      <c r="D36">
        <v>0.340890373496197</v>
      </c>
      <c r="E36">
        <v>0.21986443623139201</v>
      </c>
      <c r="F36">
        <v>-0.36508981675171298</v>
      </c>
      <c r="G36">
        <v>0.31598809759866597</v>
      </c>
      <c r="H36">
        <v>0.24793032937085299</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62</v>
      </c>
      <c r="C37">
        <v>-0.49833499238696999</v>
      </c>
      <c r="D37">
        <v>0.32879423526575802</v>
      </c>
      <c r="E37">
        <v>0.12960940834289</v>
      </c>
      <c r="F37">
        <v>-0.463617397961405</v>
      </c>
      <c r="G37">
        <v>0.30422148014867201</v>
      </c>
      <c r="H37">
        <v>0.12752196286444101</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58</v>
      </c>
      <c r="C38">
        <v>5.04006266028263E-2</v>
      </c>
      <c r="D38">
        <v>0.35444147599494302</v>
      </c>
      <c r="E38">
        <v>0.88692415168685501</v>
      </c>
      <c r="F38">
        <v>9.5947331690453292E-3</v>
      </c>
      <c r="G38">
        <v>0.32860478339413701</v>
      </c>
      <c r="H38">
        <v>0.97670635909820802</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65</v>
      </c>
      <c r="C39">
        <v>-0.22582020971084599</v>
      </c>
      <c r="D39">
        <v>0.37525320823845998</v>
      </c>
      <c r="E39">
        <v>0.54731999713703405</v>
      </c>
      <c r="F39">
        <v>-0.25044874080771301</v>
      </c>
      <c r="G39">
        <v>0.34639281327212701</v>
      </c>
      <c r="H39">
        <v>0.469667935702136</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54</v>
      </c>
      <c r="C40">
        <v>-8.8209913517712693E-2</v>
      </c>
      <c r="D40">
        <v>0.404393140205973</v>
      </c>
      <c r="E40">
        <v>0.827328521278068</v>
      </c>
      <c r="F40">
        <v>-7.5087611703642696E-3</v>
      </c>
      <c r="G40">
        <v>0.37287347637760099</v>
      </c>
      <c r="H40">
        <v>0.98393363944776902</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64</v>
      </c>
      <c r="C41">
        <v>-0.22677848071819601</v>
      </c>
      <c r="D41">
        <v>0.36457407172462197</v>
      </c>
      <c r="E41">
        <v>0.53391768524664496</v>
      </c>
      <c r="F41">
        <v>-0.17216332653205699</v>
      </c>
      <c r="G41">
        <v>0.33391278810193598</v>
      </c>
      <c r="H41">
        <v>0.60613821837845905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59</v>
      </c>
      <c r="C42">
        <v>-0.20568252713097401</v>
      </c>
      <c r="D42">
        <v>0.359908325807128</v>
      </c>
      <c r="E42">
        <v>0.56767032747360702</v>
      </c>
      <c r="F42">
        <v>-0.1721646567989</v>
      </c>
      <c r="G42">
        <v>0.33218473062520798</v>
      </c>
      <c r="H42">
        <v>0.60426302033664503</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60</v>
      </c>
      <c r="C43">
        <v>-0.27501288663573098</v>
      </c>
      <c r="D43">
        <v>0.36245778949461099</v>
      </c>
      <c r="E43">
        <v>0.44800535800260599</v>
      </c>
      <c r="F43">
        <v>-0.23931927721722199</v>
      </c>
      <c r="G43">
        <v>0.33533572113537702</v>
      </c>
      <c r="H43">
        <v>0.47543083133293801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52</v>
      </c>
      <c r="C44">
        <v>-0.42975487979240201</v>
      </c>
      <c r="D44">
        <v>0.44666970601310702</v>
      </c>
      <c r="E44">
        <v>0.33598368143561302</v>
      </c>
      <c r="F44">
        <v>-0.36228061392052202</v>
      </c>
      <c r="G44">
        <v>0.41619764968202</v>
      </c>
      <c r="H44">
        <v>0.38405273450889499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48</v>
      </c>
      <c r="C45">
        <v>-0.32951512363077801</v>
      </c>
      <c r="D45">
        <v>0.40901987387496003</v>
      </c>
      <c r="E45">
        <v>0.42046123864835</v>
      </c>
      <c r="F45">
        <v>-0.36823438707481998</v>
      </c>
      <c r="G45">
        <v>0.377632070999464</v>
      </c>
      <c r="H45">
        <v>0.32950362579306303</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56</v>
      </c>
      <c r="C46">
        <v>-0.50347284345083199</v>
      </c>
      <c r="D46">
        <v>0.389945980718711</v>
      </c>
      <c r="E46">
        <v>0.196656923105821</v>
      </c>
      <c r="F46">
        <v>-0.53662889752837295</v>
      </c>
      <c r="G46">
        <v>0.36041218907946698</v>
      </c>
      <c r="H46">
        <v>0.13650552734935001</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66</v>
      </c>
      <c r="C47">
        <v>-0.45617149677385299</v>
      </c>
      <c r="D47">
        <v>0.35408456576430902</v>
      </c>
      <c r="E47">
        <v>0.19763727764550101</v>
      </c>
      <c r="F47">
        <v>-0.403573832573348</v>
      </c>
      <c r="G47">
        <v>0.326692946555663</v>
      </c>
      <c r="H47">
        <v>0.21670744548541099</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50</v>
      </c>
      <c r="C48">
        <v>-0.50228436096512896</v>
      </c>
      <c r="D48">
        <v>0.48292841465825898</v>
      </c>
      <c r="E48">
        <v>0.29830256591494703</v>
      </c>
      <c r="F48">
        <v>-0.46311394275455697</v>
      </c>
      <c r="G48">
        <v>0.44065424555432398</v>
      </c>
      <c r="H48">
        <v>0.29327283722278003</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57</v>
      </c>
      <c r="C49">
        <v>-0.509202472909281</v>
      </c>
      <c r="D49">
        <v>0.42572844117412401</v>
      </c>
      <c r="E49">
        <v>0.23166790882052499</v>
      </c>
      <c r="F49">
        <v>-0.60009280846635205</v>
      </c>
      <c r="G49">
        <v>0.38884690867281901</v>
      </c>
      <c r="H49">
        <v>0.122767125727787</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55</v>
      </c>
      <c r="C50">
        <v>-9.6882105494459206E-2</v>
      </c>
      <c r="D50">
        <v>0.40820028140532999</v>
      </c>
      <c r="E50">
        <v>0.81239331664503101</v>
      </c>
      <c r="F50">
        <v>-9.4275615374542293E-2</v>
      </c>
      <c r="G50">
        <v>0.37906882013043902</v>
      </c>
      <c r="H50">
        <v>0.80359040032500495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51</v>
      </c>
      <c r="C51">
        <v>1.2041206270928999</v>
      </c>
      <c r="D51">
        <v>1.0886701783775401</v>
      </c>
      <c r="E51">
        <v>0.26870608054365502</v>
      </c>
      <c r="F51">
        <v>1.06832850311205</v>
      </c>
      <c r="G51">
        <v>1.0528553901065101</v>
      </c>
      <c r="H51">
        <v>0.31025060285487899</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49</v>
      </c>
      <c r="C52">
        <v>0.287923028262837</v>
      </c>
      <c r="D52">
        <v>0.55330841417897303</v>
      </c>
      <c r="E52">
        <v>0.60280832400208695</v>
      </c>
      <c r="F52">
        <v>0.22393282605441001</v>
      </c>
      <c r="G52">
        <v>0.512812096673674</v>
      </c>
      <c r="H52">
        <v>0.66234620836810598</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-1.4007440690884101</v>
      </c>
      <c r="D53">
        <v>0.82107626451888605</v>
      </c>
      <c r="E53">
        <v>8.8010809385036595E-2</v>
      </c>
      <c r="F53">
        <v>-1.1611386866487401</v>
      </c>
      <c r="G53">
        <v>0.77515135397136803</v>
      </c>
      <c r="H53">
        <v>0.13414600159757001</v>
      </c>
      <c r="I53" t="s">
        <v>170</v>
      </c>
      <c r="J53" t="s">
        <v>170</v>
      </c>
      <c r="K53" t="s">
        <v>170</v>
      </c>
      <c r="L53" t="s">
        <v>170</v>
      </c>
      <c r="M53" t="s">
        <v>170</v>
      </c>
      <c r="N53" t="s">
        <v>170</v>
      </c>
      <c r="P53" t="str">
        <f t="shared" si="4"/>
        <v>^</v>
      </c>
      <c r="Q53" t="str">
        <f t="shared" si="5"/>
        <v/>
      </c>
      <c r="R53" t="str">
        <f t="shared" si="6"/>
        <v/>
      </c>
      <c r="S53" t="str">
        <f t="shared" si="7"/>
        <v/>
      </c>
    </row>
    <row r="54" spans="1:19" x14ac:dyDescent="0.25">
      <c r="A54">
        <v>53</v>
      </c>
      <c r="B54" t="s">
        <v>53</v>
      </c>
      <c r="C54">
        <v>0.231545296273586</v>
      </c>
      <c r="D54">
        <v>0.57919184535027102</v>
      </c>
      <c r="E54">
        <v>0.68932367490398205</v>
      </c>
      <c r="F54">
        <v>8.5290505768604696E-2</v>
      </c>
      <c r="G54">
        <v>0.54544527035156298</v>
      </c>
      <c r="H54">
        <v>0.87574249714486196</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75</v>
      </c>
      <c r="C55">
        <v>-0.61370989319293501</v>
      </c>
      <c r="D55">
        <v>0.42929898668697603</v>
      </c>
      <c r="E55">
        <v>0.15284251744337901</v>
      </c>
      <c r="F55">
        <v>-0.57692974869645897</v>
      </c>
      <c r="G55">
        <v>0.40396167475852301</v>
      </c>
      <c r="H55">
        <v>0.153240223764252</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-0.76202961436765004</v>
      </c>
      <c r="D56">
        <v>0.38274013081816799</v>
      </c>
      <c r="E56">
        <v>4.64826067274852E-2</v>
      </c>
      <c r="F56">
        <v>-0.72967468523574297</v>
      </c>
      <c r="G56">
        <v>0.36059538384587397</v>
      </c>
      <c r="H56">
        <v>4.3018788520049298E-2</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79</v>
      </c>
      <c r="C57">
        <v>-0.79229406708904604</v>
      </c>
      <c r="D57">
        <v>0.37366374185197898</v>
      </c>
      <c r="E57">
        <v>3.3977407777665801E-2</v>
      </c>
      <c r="F57">
        <v>-0.74779560370371001</v>
      </c>
      <c r="G57">
        <v>0.35303723790242197</v>
      </c>
      <c r="H57">
        <v>3.4160021251062898E-2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84</v>
      </c>
      <c r="C58">
        <v>-0.58715367873465296</v>
      </c>
      <c r="D58">
        <v>0.409830156322812</v>
      </c>
      <c r="E58">
        <v>0.15195055613329</v>
      </c>
      <c r="F58">
        <v>-0.59970080512060397</v>
      </c>
      <c r="G58">
        <v>0.38647716215075101</v>
      </c>
      <c r="H58">
        <v>0.12073142580214399</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72</v>
      </c>
      <c r="C59">
        <v>-0.90581893923745804</v>
      </c>
      <c r="D59">
        <v>0.38170101940470802</v>
      </c>
      <c r="E59">
        <v>1.7638955713891399E-2</v>
      </c>
      <c r="F59">
        <v>-0.85161916378246405</v>
      </c>
      <c r="G59">
        <v>0.360706420499674</v>
      </c>
      <c r="H59">
        <v>1.8226915348054502E-2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78</v>
      </c>
      <c r="C60">
        <v>-0.62576834389810099</v>
      </c>
      <c r="D60">
        <v>0.37015583526634899</v>
      </c>
      <c r="E60">
        <v>9.0922059911319006E-2</v>
      </c>
      <c r="F60">
        <v>-0.58146917240049301</v>
      </c>
      <c r="G60">
        <v>0.34945418401532302</v>
      </c>
      <c r="H60">
        <v>9.6125348348868503E-2</v>
      </c>
      <c r="I60" t="s">
        <v>170</v>
      </c>
      <c r="J60" t="s">
        <v>170</v>
      </c>
      <c r="K60" t="s">
        <v>170</v>
      </c>
      <c r="L60" t="s">
        <v>170</v>
      </c>
      <c r="M60" t="s">
        <v>170</v>
      </c>
      <c r="N60" t="s">
        <v>170</v>
      </c>
      <c r="P60" t="str">
        <f t="shared" si="4"/>
        <v>^</v>
      </c>
      <c r="Q60" t="str">
        <f t="shared" si="5"/>
        <v>^</v>
      </c>
      <c r="R60" t="str">
        <f t="shared" si="6"/>
        <v/>
      </c>
      <c r="S60" t="str">
        <f t="shared" si="7"/>
        <v/>
      </c>
    </row>
    <row r="61" spans="1:19" x14ac:dyDescent="0.25">
      <c r="A61">
        <v>60</v>
      </c>
      <c r="B61" t="s">
        <v>71</v>
      </c>
      <c r="C61">
        <v>-0.66299311439710495</v>
      </c>
      <c r="D61">
        <v>0.42485438463288899</v>
      </c>
      <c r="E61">
        <v>0.11863740863986801</v>
      </c>
      <c r="F61">
        <v>-0.66078499764240095</v>
      </c>
      <c r="G61">
        <v>0.39990222671296799</v>
      </c>
      <c r="H61">
        <v>9.8459883336045301E-2</v>
      </c>
      <c r="I61" t="s">
        <v>170</v>
      </c>
      <c r="J61" t="s">
        <v>170</v>
      </c>
      <c r="K61" t="s">
        <v>170</v>
      </c>
      <c r="L61" t="s">
        <v>170</v>
      </c>
      <c r="M61" t="s">
        <v>170</v>
      </c>
      <c r="N61" t="s">
        <v>170</v>
      </c>
      <c r="P61" t="str">
        <f t="shared" si="4"/>
        <v/>
      </c>
      <c r="Q61" t="str">
        <f t="shared" si="5"/>
        <v>^</v>
      </c>
      <c r="R61" t="str">
        <f t="shared" si="6"/>
        <v/>
      </c>
      <c r="S61" t="str">
        <f t="shared" si="7"/>
        <v/>
      </c>
    </row>
    <row r="62" spans="1:19" x14ac:dyDescent="0.25">
      <c r="A62">
        <v>61</v>
      </c>
      <c r="B62" t="s">
        <v>70</v>
      </c>
      <c r="C62">
        <v>-0.44271070176989302</v>
      </c>
      <c r="D62">
        <v>0.39310745588016399</v>
      </c>
      <c r="E62">
        <v>0.26008831766812801</v>
      </c>
      <c r="F62">
        <v>-0.42934183001458598</v>
      </c>
      <c r="G62">
        <v>0.36745006034134198</v>
      </c>
      <c r="H62">
        <v>0.24263099418050499</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76</v>
      </c>
      <c r="C63">
        <v>-0.68293987554991797</v>
      </c>
      <c r="D63">
        <v>0.39331397586944</v>
      </c>
      <c r="E63">
        <v>8.2497854911930096E-2</v>
      </c>
      <c r="F63">
        <v>-0.59093097372225201</v>
      </c>
      <c r="G63">
        <v>0.36976893888341</v>
      </c>
      <c r="H63">
        <v>0.110018778434316</v>
      </c>
      <c r="I63" t="s">
        <v>170</v>
      </c>
      <c r="J63" t="s">
        <v>170</v>
      </c>
      <c r="K63" t="s">
        <v>170</v>
      </c>
      <c r="L63" t="s">
        <v>170</v>
      </c>
      <c r="M63" t="s">
        <v>170</v>
      </c>
      <c r="N63" t="s">
        <v>170</v>
      </c>
      <c r="P63" t="str">
        <f t="shared" si="4"/>
        <v>^</v>
      </c>
      <c r="Q63" t="str">
        <f t="shared" si="5"/>
        <v/>
      </c>
      <c r="R63" t="str">
        <f t="shared" si="6"/>
        <v/>
      </c>
      <c r="S63" t="str">
        <f t="shared" si="7"/>
        <v/>
      </c>
    </row>
    <row r="64" spans="1:19" x14ac:dyDescent="0.25">
      <c r="A64">
        <v>63</v>
      </c>
      <c r="B64" t="s">
        <v>80</v>
      </c>
      <c r="C64">
        <v>-0.68163800906659899</v>
      </c>
      <c r="D64">
        <v>0.41058449730845298</v>
      </c>
      <c r="E64">
        <v>9.6881265001632397E-2</v>
      </c>
      <c r="F64">
        <v>-0.59729290125836199</v>
      </c>
      <c r="G64">
        <v>0.38615506918443798</v>
      </c>
      <c r="H64">
        <v>0.12191882608632899</v>
      </c>
      <c r="I64" t="s">
        <v>170</v>
      </c>
      <c r="J64" t="s">
        <v>170</v>
      </c>
      <c r="K64" t="s">
        <v>170</v>
      </c>
      <c r="L64" t="s">
        <v>170</v>
      </c>
      <c r="M64" t="s">
        <v>170</v>
      </c>
      <c r="N64" t="s">
        <v>170</v>
      </c>
      <c r="P64" t="str">
        <f t="shared" si="4"/>
        <v>^</v>
      </c>
      <c r="Q64" t="str">
        <f t="shared" si="5"/>
        <v/>
      </c>
      <c r="R64" t="str">
        <f t="shared" si="6"/>
        <v/>
      </c>
      <c r="S64" t="str">
        <f t="shared" si="7"/>
        <v/>
      </c>
    </row>
    <row r="65" spans="1:19" x14ac:dyDescent="0.25">
      <c r="A65">
        <v>64</v>
      </c>
      <c r="B65" t="s">
        <v>82</v>
      </c>
      <c r="C65">
        <v>-0.469119530428734</v>
      </c>
      <c r="D65">
        <v>0.408379191090678</v>
      </c>
      <c r="E65">
        <v>0.25066520809891502</v>
      </c>
      <c r="F65">
        <v>-0.48891187000554198</v>
      </c>
      <c r="G65">
        <v>0.38474906191178998</v>
      </c>
      <c r="H65">
        <v>0.20382500158581299</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77</v>
      </c>
      <c r="C66">
        <v>-0.51582776605913305</v>
      </c>
      <c r="D66">
        <v>0.38413703514563002</v>
      </c>
      <c r="E66">
        <v>0.17932953000857599</v>
      </c>
      <c r="F66">
        <v>-0.56050321611269005</v>
      </c>
      <c r="G66">
        <v>0.36265446276136498</v>
      </c>
      <c r="H66">
        <v>0.122211544475093</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81</v>
      </c>
      <c r="C67">
        <v>-0.77358818496785098</v>
      </c>
      <c r="D67">
        <v>0.39710195921408098</v>
      </c>
      <c r="E67">
        <v>5.1404849135319501E-2</v>
      </c>
      <c r="F67">
        <v>-0.736709139319767</v>
      </c>
      <c r="G67">
        <v>0.37424622926925699</v>
      </c>
      <c r="H67">
        <v>4.9008866205593103E-2</v>
      </c>
      <c r="I67" t="s">
        <v>170</v>
      </c>
      <c r="J67" t="s">
        <v>170</v>
      </c>
      <c r="K67" t="s">
        <v>170</v>
      </c>
      <c r="L67" t="s">
        <v>170</v>
      </c>
      <c r="M67" t="s">
        <v>170</v>
      </c>
      <c r="N67" t="s">
        <v>170</v>
      </c>
      <c r="P67" t="str">
        <f t="shared" si="4"/>
        <v>^</v>
      </c>
      <c r="Q67" t="str">
        <f t="shared" si="5"/>
        <v>*</v>
      </c>
      <c r="R67" t="str">
        <f t="shared" si="6"/>
        <v/>
      </c>
      <c r="S67" t="str">
        <f t="shared" si="7"/>
        <v/>
      </c>
    </row>
    <row r="68" spans="1:19" x14ac:dyDescent="0.25">
      <c r="A68">
        <v>67</v>
      </c>
      <c r="B68" t="s">
        <v>68</v>
      </c>
      <c r="C68">
        <v>-0.45146648212645502</v>
      </c>
      <c r="D68">
        <v>0.45772835001479201</v>
      </c>
      <c r="E68">
        <v>0.32397626284528103</v>
      </c>
      <c r="F68">
        <v>-0.35635296479724599</v>
      </c>
      <c r="G68">
        <v>0.43166020831131402</v>
      </c>
      <c r="H68">
        <v>0.40906482487819101</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-1.01933648022947</v>
      </c>
      <c r="D69">
        <v>0.72150133817522999</v>
      </c>
      <c r="E69">
        <v>0.15771478707120901</v>
      </c>
      <c r="F69">
        <v>-0.67115003079194402</v>
      </c>
      <c r="G69">
        <v>0.67639166569323195</v>
      </c>
      <c r="H69">
        <v>0.32107529853981798</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69</v>
      </c>
      <c r="C70">
        <v>0.711111735867067</v>
      </c>
      <c r="D70">
        <v>0.93004427803206002</v>
      </c>
      <c r="E70">
        <v>0.44450984545275002</v>
      </c>
      <c r="F70">
        <v>0.46245448204849998</v>
      </c>
      <c r="G70">
        <v>0.88006127075663798</v>
      </c>
      <c r="H70">
        <v>0.59924964348504195</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73</v>
      </c>
      <c r="C71">
        <v>-0.53755713479483802</v>
      </c>
      <c r="D71">
        <v>0.50070818365410896</v>
      </c>
      <c r="E71">
        <v>0.28300483742781002</v>
      </c>
      <c r="F71">
        <v>-0.470205610468164</v>
      </c>
      <c r="G71">
        <v>0.46528456588988898</v>
      </c>
      <c r="H71">
        <v>0.31221920676590398</v>
      </c>
      <c r="I71" t="s">
        <v>170</v>
      </c>
      <c r="J71" t="s">
        <v>170</v>
      </c>
      <c r="K71" t="s">
        <v>170</v>
      </c>
      <c r="L71" t="s">
        <v>170</v>
      </c>
      <c r="M71" t="s">
        <v>170</v>
      </c>
      <c r="N71" t="s">
        <v>170</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F74" s="1"/>
      <c r="P74" t="str">
        <f t="shared" si="4"/>
        <v>***</v>
      </c>
      <c r="Q74" t="str">
        <f t="shared" si="5"/>
        <v>***</v>
      </c>
      <c r="R74" t="str">
        <f t="shared" si="6"/>
        <v>***</v>
      </c>
      <c r="S74" t="str">
        <f t="shared" si="7"/>
        <v>***</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69"/>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7.0339944369467097E-2</v>
      </c>
      <c r="D2">
        <v>0.15161789978346801</v>
      </c>
      <c r="E2">
        <v>0.64269859712152599</v>
      </c>
      <c r="F2">
        <v>4.3885762569255797E-2</v>
      </c>
      <c r="G2">
        <v>0.13601901707623801</v>
      </c>
      <c r="H2">
        <v>0.74696462866815205</v>
      </c>
      <c r="I2">
        <v>7.2035382872196005E-2</v>
      </c>
      <c r="J2">
        <v>0.15023225685984801</v>
      </c>
      <c r="K2">
        <v>0.63158762809636104</v>
      </c>
      <c r="L2">
        <v>4.6034846391421601E-2</v>
      </c>
      <c r="M2">
        <v>0.13422243686469801</v>
      </c>
      <c r="N2">
        <v>0.731617794076874</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3.0823995378858299E-2</v>
      </c>
      <c r="D3">
        <v>7.1151509581659805E-2</v>
      </c>
      <c r="E3">
        <v>0.66485762129757398</v>
      </c>
      <c r="F3">
        <v>1.37229151102395E-2</v>
      </c>
      <c r="G3">
        <v>6.3425902734431994E-2</v>
      </c>
      <c r="H3">
        <v>0.82870607658588802</v>
      </c>
      <c r="I3">
        <v>2.7402838712930401E-2</v>
      </c>
      <c r="J3">
        <v>6.9243952126559996E-2</v>
      </c>
      <c r="K3">
        <v>0.69229431741354897</v>
      </c>
      <c r="L3">
        <v>1.2995014184208601E-2</v>
      </c>
      <c r="M3">
        <v>6.1387120964556202E-2</v>
      </c>
      <c r="N3">
        <v>0.832349213643234</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-0.15875116621928501</v>
      </c>
      <c r="D4">
        <v>7.6155589734508006E-2</v>
      </c>
      <c r="E4">
        <v>3.7108936347169101E-2</v>
      </c>
      <c r="F4">
        <v>-0.14148365889801101</v>
      </c>
      <c r="G4">
        <v>6.3952153651175903E-2</v>
      </c>
      <c r="H4">
        <v>2.6943449754854701E-2</v>
      </c>
      <c r="I4">
        <v>-0.175042549117055</v>
      </c>
      <c r="J4">
        <v>7.4564572549642993E-2</v>
      </c>
      <c r="K4">
        <v>1.8898366092227802E-2</v>
      </c>
      <c r="L4">
        <v>-0.15320661754836001</v>
      </c>
      <c r="M4">
        <v>6.2108280372978802E-2</v>
      </c>
      <c r="N4">
        <v>1.36339279665777E-2</v>
      </c>
      <c r="P4" t="str">
        <f t="shared" si="0"/>
        <v>*</v>
      </c>
      <c r="Q4" t="str">
        <f t="shared" si="1"/>
        <v>*</v>
      </c>
      <c r="R4" t="str">
        <f t="shared" si="2"/>
        <v>*</v>
      </c>
      <c r="S4" t="str">
        <f t="shared" si="3"/>
        <v>*</v>
      </c>
    </row>
    <row r="5" spans="1:19" x14ac:dyDescent="0.25">
      <c r="A5">
        <v>4</v>
      </c>
      <c r="B5" t="s">
        <v>25</v>
      </c>
      <c r="C5">
        <v>-3.1178638128365799E-2</v>
      </c>
      <c r="D5">
        <v>7.6768407025122901E-2</v>
      </c>
      <c r="E5">
        <v>0.68464052822691701</v>
      </c>
      <c r="F5">
        <v>-4.1135630271364E-2</v>
      </c>
      <c r="G5">
        <v>6.5127378808734204E-2</v>
      </c>
      <c r="H5">
        <v>0.52763646630719996</v>
      </c>
      <c r="I5">
        <v>-4.0973730637580502E-2</v>
      </c>
      <c r="J5">
        <v>7.4455148837440005E-2</v>
      </c>
      <c r="K5">
        <v>0.58210384051242503</v>
      </c>
      <c r="L5">
        <v>-4.1757032406223603E-2</v>
      </c>
      <c r="M5">
        <v>6.3111932696514106E-2</v>
      </c>
      <c r="N5">
        <v>0.50820548781053398</v>
      </c>
      <c r="P5" t="str">
        <f t="shared" si="0"/>
        <v/>
      </c>
      <c r="Q5" t="str">
        <f t="shared" si="1"/>
        <v/>
      </c>
      <c r="R5" t="str">
        <f t="shared" si="2"/>
        <v/>
      </c>
      <c r="S5" t="str">
        <f t="shared" si="3"/>
        <v/>
      </c>
    </row>
    <row r="6" spans="1:19" x14ac:dyDescent="0.25">
      <c r="A6">
        <v>5</v>
      </c>
      <c r="B6" t="s">
        <v>26</v>
      </c>
      <c r="C6">
        <v>8.3528062153837304E-2</v>
      </c>
      <c r="D6">
        <v>0.12514379420649699</v>
      </c>
      <c r="E6">
        <v>0.50448046784401201</v>
      </c>
      <c r="F6">
        <v>0.14033032980675</v>
      </c>
      <c r="G6">
        <v>0.107988559240007</v>
      </c>
      <c r="H6">
        <v>0.19377494348035601</v>
      </c>
      <c r="I6">
        <v>7.4674494249132597E-2</v>
      </c>
      <c r="J6">
        <v>0.12184676577892201</v>
      </c>
      <c r="K6">
        <v>0.53997170674844897</v>
      </c>
      <c r="L6">
        <v>0.131811110634102</v>
      </c>
      <c r="M6">
        <v>0.104866512522495</v>
      </c>
      <c r="N6">
        <v>0.20877468464513799</v>
      </c>
      <c r="P6" t="str">
        <f t="shared" si="0"/>
        <v/>
      </c>
      <c r="Q6" t="str">
        <f t="shared" si="1"/>
        <v/>
      </c>
      <c r="R6" t="str">
        <f t="shared" si="2"/>
        <v/>
      </c>
      <c r="S6" t="str">
        <f t="shared" si="3"/>
        <v/>
      </c>
    </row>
    <row r="7" spans="1:19" x14ac:dyDescent="0.25">
      <c r="A7">
        <v>6</v>
      </c>
      <c r="B7" t="s">
        <v>30</v>
      </c>
      <c r="C7">
        <v>0.107510032805023</v>
      </c>
      <c r="D7">
        <v>8.8469547384466496E-2</v>
      </c>
      <c r="E7">
        <v>0.22428189511638499</v>
      </c>
      <c r="F7">
        <v>0.107639993273277</v>
      </c>
      <c r="G7">
        <v>7.4796338301467202E-2</v>
      </c>
      <c r="H7">
        <v>0.150119984644106</v>
      </c>
      <c r="I7">
        <v>0.12973055997668501</v>
      </c>
      <c r="J7">
        <v>8.7368048367761506E-2</v>
      </c>
      <c r="K7">
        <v>0.137577154484988</v>
      </c>
      <c r="L7">
        <v>0.12525580115801499</v>
      </c>
      <c r="M7">
        <v>7.3774623995586194E-2</v>
      </c>
      <c r="N7">
        <v>8.9542330972960896E-2</v>
      </c>
      <c r="P7" t="str">
        <f t="shared" si="0"/>
        <v/>
      </c>
      <c r="Q7" t="str">
        <f t="shared" si="1"/>
        <v/>
      </c>
      <c r="R7" t="str">
        <f t="shared" si="2"/>
        <v/>
      </c>
      <c r="S7" t="str">
        <f t="shared" si="3"/>
        <v>^</v>
      </c>
    </row>
    <row r="8" spans="1:19" x14ac:dyDescent="0.25">
      <c r="A8">
        <v>7</v>
      </c>
      <c r="B8" t="s">
        <v>27</v>
      </c>
      <c r="C8">
        <v>3.7296403665746998E-2</v>
      </c>
      <c r="D8">
        <v>0.135856304344248</v>
      </c>
      <c r="E8">
        <v>0.78367863927980197</v>
      </c>
      <c r="F8">
        <v>1.2604122676702899E-2</v>
      </c>
      <c r="G8">
        <v>0.116035873566826</v>
      </c>
      <c r="H8">
        <v>0.913501804554534</v>
      </c>
      <c r="I8">
        <v>3.1283013157230102E-2</v>
      </c>
      <c r="J8">
        <v>0.13245204848380099</v>
      </c>
      <c r="K8">
        <v>0.813290137394442</v>
      </c>
      <c r="L8">
        <v>-6.5147799206743701E-3</v>
      </c>
      <c r="M8">
        <v>0.11246668709185099</v>
      </c>
      <c r="N8">
        <v>0.95380732779991595</v>
      </c>
      <c r="P8" t="str">
        <f t="shared" si="0"/>
        <v/>
      </c>
      <c r="Q8" t="str">
        <f t="shared" si="1"/>
        <v/>
      </c>
      <c r="R8" t="str">
        <f t="shared" si="2"/>
        <v/>
      </c>
      <c r="S8" t="str">
        <f t="shared" si="3"/>
        <v/>
      </c>
    </row>
    <row r="9" spans="1:19" x14ac:dyDescent="0.25">
      <c r="A9">
        <v>8</v>
      </c>
      <c r="B9" t="s">
        <v>29</v>
      </c>
      <c r="C9">
        <v>-7.6352524263396601E-2</v>
      </c>
      <c r="D9">
        <v>8.24425181517595E-2</v>
      </c>
      <c r="E9">
        <v>0.35437820491566802</v>
      </c>
      <c r="F9">
        <v>-5.5090346196052402E-2</v>
      </c>
      <c r="G9">
        <v>6.9290621828944493E-2</v>
      </c>
      <c r="H9">
        <v>0.42657738887789998</v>
      </c>
      <c r="I9">
        <v>-5.4791685447446802E-2</v>
      </c>
      <c r="J9">
        <v>8.1519419002732907E-2</v>
      </c>
      <c r="K9">
        <v>0.50150063992866101</v>
      </c>
      <c r="L9">
        <v>-3.9109574766187101E-2</v>
      </c>
      <c r="M9">
        <v>6.8509921089949799E-2</v>
      </c>
      <c r="N9">
        <v>0.56809453528714404</v>
      </c>
      <c r="P9" t="str">
        <f t="shared" si="0"/>
        <v/>
      </c>
      <c r="Q9" t="str">
        <f t="shared" si="1"/>
        <v/>
      </c>
      <c r="R9" t="str">
        <f t="shared" si="2"/>
        <v/>
      </c>
      <c r="S9" t="str">
        <f t="shared" si="3"/>
        <v/>
      </c>
    </row>
    <row r="10" spans="1:19" x14ac:dyDescent="0.25">
      <c r="A10">
        <v>9</v>
      </c>
      <c r="B10" t="s">
        <v>28</v>
      </c>
      <c r="C10">
        <v>7.6269212072723594E-2</v>
      </c>
      <c r="D10">
        <v>0.25396405780876002</v>
      </c>
      <c r="E10">
        <v>0.763936904511888</v>
      </c>
      <c r="F10">
        <v>1.0092201838399401E-2</v>
      </c>
      <c r="G10">
        <v>0.22133268166096401</v>
      </c>
      <c r="H10">
        <v>0.96363111623919995</v>
      </c>
      <c r="I10">
        <v>0.19767693634053199</v>
      </c>
      <c r="J10">
        <v>0.2439615388826</v>
      </c>
      <c r="K10">
        <v>0.41777978413331601</v>
      </c>
      <c r="L10">
        <v>0.13276771000033</v>
      </c>
      <c r="M10">
        <v>0.213395806893906</v>
      </c>
      <c r="N10">
        <v>0.53383242934729203</v>
      </c>
      <c r="P10" t="str">
        <f t="shared" si="0"/>
        <v/>
      </c>
      <c r="Q10" t="str">
        <f t="shared" si="1"/>
        <v/>
      </c>
      <c r="R10" t="str">
        <f t="shared" si="2"/>
        <v/>
      </c>
      <c r="S10" t="str">
        <f t="shared" si="3"/>
        <v/>
      </c>
    </row>
    <row r="11" spans="1:19" x14ac:dyDescent="0.25">
      <c r="A11">
        <v>10</v>
      </c>
      <c r="B11" t="s">
        <v>31</v>
      </c>
      <c r="C11">
        <v>-5.90123512467031E-2</v>
      </c>
      <c r="D11">
        <v>1.2914591744692699E-2</v>
      </c>
      <c r="E11">
        <v>4.8904736084098801E-6</v>
      </c>
      <c r="F11">
        <v>-5.95750751734756E-2</v>
      </c>
      <c r="G11">
        <v>1.1520705945741999E-2</v>
      </c>
      <c r="H11">
        <v>2.3268185548447399E-7</v>
      </c>
      <c r="I11">
        <v>-5.3365815947070197E-2</v>
      </c>
      <c r="J11">
        <v>1.27188164452939E-2</v>
      </c>
      <c r="K11">
        <v>2.7189068742661201E-5</v>
      </c>
      <c r="L11">
        <v>-5.4320179604642797E-2</v>
      </c>
      <c r="M11">
        <v>1.1333219464476E-2</v>
      </c>
      <c r="N11">
        <v>1.64301380387112E-6</v>
      </c>
      <c r="P11" t="str">
        <f t="shared" si="0"/>
        <v>***</v>
      </c>
      <c r="Q11" t="str">
        <f t="shared" si="1"/>
        <v>***</v>
      </c>
      <c r="R11" t="str">
        <f t="shared" si="2"/>
        <v>***</v>
      </c>
      <c r="S11" t="str">
        <f t="shared" si="3"/>
        <v>***</v>
      </c>
    </row>
    <row r="12" spans="1:19" x14ac:dyDescent="0.25">
      <c r="A12">
        <v>11</v>
      </c>
      <c r="B12" t="s">
        <v>173</v>
      </c>
      <c r="C12">
        <v>5.43832331016426E-2</v>
      </c>
      <c r="D12">
        <v>8.9401968110293203E-2</v>
      </c>
      <c r="E12">
        <v>0.54298840310086305</v>
      </c>
      <c r="F12">
        <v>5.5527312198179399E-2</v>
      </c>
      <c r="G12">
        <v>8.4366776609920396E-2</v>
      </c>
      <c r="H12">
        <v>0.51043171108728103</v>
      </c>
      <c r="I12">
        <v>3.17662955922638E-2</v>
      </c>
      <c r="J12">
        <v>8.8214293376765701E-2</v>
      </c>
      <c r="K12">
        <v>0.71876956768920697</v>
      </c>
      <c r="L12">
        <v>3.5595455243409499E-2</v>
      </c>
      <c r="M12">
        <v>8.3112786070061506E-2</v>
      </c>
      <c r="N12">
        <v>0.66844805571307297</v>
      </c>
      <c r="P12" t="str">
        <f t="shared" si="0"/>
        <v/>
      </c>
      <c r="Q12" t="str">
        <f t="shared" si="1"/>
        <v/>
      </c>
      <c r="R12" t="str">
        <f t="shared" si="2"/>
        <v/>
      </c>
      <c r="S12" t="str">
        <f t="shared" si="3"/>
        <v/>
      </c>
    </row>
    <row r="13" spans="1:19" x14ac:dyDescent="0.25">
      <c r="A13">
        <v>12</v>
      </c>
      <c r="B13" t="s">
        <v>32</v>
      </c>
      <c r="C13">
        <v>7.4773957995511703E-2</v>
      </c>
      <c r="D13">
        <v>3.7111602099771802E-2</v>
      </c>
      <c r="E13">
        <v>4.3921366619795503E-2</v>
      </c>
      <c r="F13">
        <v>5.8454329480905301E-2</v>
      </c>
      <c r="G13">
        <v>3.3115044732401601E-2</v>
      </c>
      <c r="H13">
        <v>7.7531921548777402E-2</v>
      </c>
      <c r="I13">
        <v>6.87579384465411E-2</v>
      </c>
      <c r="J13">
        <v>3.6388750629594097E-2</v>
      </c>
      <c r="K13">
        <v>5.8819734164166602E-2</v>
      </c>
      <c r="L13">
        <v>4.9248309288443398E-2</v>
      </c>
      <c r="M13">
        <v>3.2306739792913597E-2</v>
      </c>
      <c r="N13">
        <v>0.12740947581009099</v>
      </c>
      <c r="P13" t="str">
        <f t="shared" si="0"/>
        <v>*</v>
      </c>
      <c r="Q13" t="str">
        <f t="shared" si="1"/>
        <v>^</v>
      </c>
      <c r="R13" t="str">
        <f t="shared" si="2"/>
        <v>^</v>
      </c>
      <c r="S13" t="str">
        <f t="shared" si="3"/>
        <v/>
      </c>
    </row>
    <row r="14" spans="1:19" x14ac:dyDescent="0.25">
      <c r="A14">
        <v>13</v>
      </c>
      <c r="B14" t="s">
        <v>33</v>
      </c>
      <c r="C14">
        <v>1.39151165786583E-2</v>
      </c>
      <c r="D14">
        <v>1.30225167475446E-2</v>
      </c>
      <c r="E14">
        <v>0.28527573234324799</v>
      </c>
      <c r="F14">
        <v>9.5949890206464099E-3</v>
      </c>
      <c r="G14">
        <v>1.1992072608763E-2</v>
      </c>
      <c r="H14">
        <v>0.42364649750359901</v>
      </c>
      <c r="I14">
        <v>1.45110681467716E-2</v>
      </c>
      <c r="J14">
        <v>1.2930331186556E-2</v>
      </c>
      <c r="K14">
        <v>0.26175602822531602</v>
      </c>
      <c r="L14">
        <v>1.04278795276897E-2</v>
      </c>
      <c r="M14">
        <v>1.19342359373275E-2</v>
      </c>
      <c r="N14">
        <v>0.38223885690027298</v>
      </c>
      <c r="P14" t="str">
        <f t="shared" si="0"/>
        <v/>
      </c>
      <c r="Q14" t="str">
        <f t="shared" si="1"/>
        <v/>
      </c>
      <c r="R14" t="str">
        <f t="shared" si="2"/>
        <v/>
      </c>
      <c r="S14" t="str">
        <f t="shared" si="3"/>
        <v/>
      </c>
    </row>
    <row r="15" spans="1:19" x14ac:dyDescent="0.25">
      <c r="A15">
        <v>14</v>
      </c>
      <c r="B15" t="s">
        <v>118</v>
      </c>
      <c r="C15">
        <v>-8.00577443650617E-3</v>
      </c>
      <c r="D15">
        <v>1.6543332389016799E-2</v>
      </c>
      <c r="E15">
        <v>0.62843728210997896</v>
      </c>
      <c r="F15">
        <v>-4.8220649580544899E-3</v>
      </c>
      <c r="G15">
        <v>1.4611058376609099E-2</v>
      </c>
      <c r="H15">
        <v>0.74137846488727599</v>
      </c>
      <c r="I15">
        <v>-6.79584894568366E-3</v>
      </c>
      <c r="J15">
        <v>1.6260623471154902E-2</v>
      </c>
      <c r="K15">
        <v>0.67599620322248999</v>
      </c>
      <c r="L15">
        <v>-3.33179908473265E-3</v>
      </c>
      <c r="M15">
        <v>1.43501875179177E-2</v>
      </c>
      <c r="N15">
        <v>0.81639969686691805</v>
      </c>
      <c r="P15" t="str">
        <f t="shared" si="0"/>
        <v/>
      </c>
      <c r="Q15" t="str">
        <f t="shared" si="1"/>
        <v/>
      </c>
      <c r="R15" t="str">
        <f t="shared" si="2"/>
        <v/>
      </c>
      <c r="S15" t="str">
        <f t="shared" si="3"/>
        <v/>
      </c>
    </row>
    <row r="16" spans="1:19" x14ac:dyDescent="0.25">
      <c r="A16">
        <v>15</v>
      </c>
      <c r="B16" t="s">
        <v>34</v>
      </c>
      <c r="C16">
        <v>5.03508517533256E-3</v>
      </c>
      <c r="D16">
        <v>1.4596940294898701E-3</v>
      </c>
      <c r="E16">
        <v>5.6181013214140496E-4</v>
      </c>
      <c r="F16">
        <v>4.8826879382057103E-3</v>
      </c>
      <c r="G16">
        <v>1.1641667430914099E-3</v>
      </c>
      <c r="H16">
        <v>2.7389878205665702E-5</v>
      </c>
      <c r="I16">
        <v>5.1924278689300003E-3</v>
      </c>
      <c r="J16">
        <v>1.42620464923718E-3</v>
      </c>
      <c r="K16">
        <v>2.7186477668128501E-4</v>
      </c>
      <c r="L16">
        <v>5.0836998004730001E-3</v>
      </c>
      <c r="M16">
        <v>1.1316298395136501E-3</v>
      </c>
      <c r="N16">
        <v>7.0434955477423198E-6</v>
      </c>
      <c r="P16" t="str">
        <f t="shared" si="0"/>
        <v>***</v>
      </c>
      <c r="Q16" t="str">
        <f t="shared" si="1"/>
        <v>***</v>
      </c>
      <c r="R16" t="str">
        <f t="shared" si="2"/>
        <v>***</v>
      </c>
      <c r="S16" t="str">
        <f t="shared" si="3"/>
        <v>***</v>
      </c>
    </row>
    <row r="17" spans="1:19" x14ac:dyDescent="0.25">
      <c r="A17">
        <v>16</v>
      </c>
      <c r="B17" t="s">
        <v>35</v>
      </c>
      <c r="C17">
        <v>-1.98952927900123E-3</v>
      </c>
      <c r="D17">
        <v>6.01318535044223E-4</v>
      </c>
      <c r="E17">
        <v>9.3759920933689201E-4</v>
      </c>
      <c r="F17">
        <v>-1.80874630757508E-3</v>
      </c>
      <c r="G17">
        <v>5.6160792779050501E-4</v>
      </c>
      <c r="H17">
        <v>1.2789727397751699E-3</v>
      </c>
      <c r="I17">
        <v>-1.77842032164419E-3</v>
      </c>
      <c r="J17">
        <v>5.5300965133475699E-4</v>
      </c>
      <c r="K17">
        <v>1.30038934500265E-3</v>
      </c>
      <c r="L17">
        <v>-1.57339461206676E-3</v>
      </c>
      <c r="M17">
        <v>5.12981190995775E-4</v>
      </c>
      <c r="N17">
        <v>2.16104246095913E-3</v>
      </c>
      <c r="P17" t="str">
        <f t="shared" si="0"/>
        <v>***</v>
      </c>
      <c r="Q17" t="str">
        <f t="shared" si="1"/>
        <v>**</v>
      </c>
      <c r="R17" t="str">
        <f t="shared" si="2"/>
        <v>**</v>
      </c>
      <c r="S17" t="str">
        <f t="shared" si="3"/>
        <v>**</v>
      </c>
    </row>
    <row r="18" spans="1:19" x14ac:dyDescent="0.25">
      <c r="A18">
        <v>17</v>
      </c>
      <c r="B18" t="s">
        <v>36</v>
      </c>
      <c r="C18">
        <v>4.6686492903025902E-4</v>
      </c>
      <c r="D18">
        <v>2.8383596622264098E-4</v>
      </c>
      <c r="E18">
        <v>0.100002681266633</v>
      </c>
      <c r="F18">
        <v>6.3648306233759101E-4</v>
      </c>
      <c r="G18">
        <v>2.4165412996550299E-4</v>
      </c>
      <c r="H18">
        <v>8.4420375660009105E-3</v>
      </c>
      <c r="I18">
        <v>3.9664804717400899E-4</v>
      </c>
      <c r="J18">
        <v>2.7916956116071898E-4</v>
      </c>
      <c r="K18">
        <v>0.155370812184045</v>
      </c>
      <c r="L18">
        <v>5.6498531255833105E-4</v>
      </c>
      <c r="M18">
        <v>2.3818458663551399E-4</v>
      </c>
      <c r="N18">
        <v>1.7689784354901001E-2</v>
      </c>
      <c r="P18" t="str">
        <f t="shared" si="0"/>
        <v/>
      </c>
      <c r="Q18" t="str">
        <f t="shared" si="1"/>
        <v>**</v>
      </c>
      <c r="R18" t="str">
        <f t="shared" si="2"/>
        <v/>
      </c>
      <c r="S18" t="str">
        <f t="shared" si="3"/>
        <v>*</v>
      </c>
    </row>
    <row r="19" spans="1:19" x14ac:dyDescent="0.25">
      <c r="A19">
        <v>18</v>
      </c>
      <c r="B19" t="s">
        <v>37</v>
      </c>
      <c r="C19">
        <v>1.02820459702712E-2</v>
      </c>
      <c r="D19">
        <v>6.0860554735125298E-2</v>
      </c>
      <c r="E19">
        <v>0.86584042580392395</v>
      </c>
      <c r="F19">
        <v>-3.5714418950084099E-2</v>
      </c>
      <c r="G19">
        <v>5.4115222266240798E-2</v>
      </c>
      <c r="H19">
        <v>0.50927313222338999</v>
      </c>
      <c r="I19">
        <v>1.5254156108713401E-2</v>
      </c>
      <c r="J19">
        <v>5.9699674614491202E-2</v>
      </c>
      <c r="K19">
        <v>0.798325440555546</v>
      </c>
      <c r="L19">
        <v>-3.0965467134403801E-2</v>
      </c>
      <c r="M19">
        <v>5.3167909350691399E-2</v>
      </c>
      <c r="N19">
        <v>0.56029124336242497</v>
      </c>
      <c r="P19" t="str">
        <f t="shared" si="0"/>
        <v/>
      </c>
      <c r="Q19" t="str">
        <f t="shared" si="1"/>
        <v/>
      </c>
      <c r="R19" t="str">
        <f t="shared" si="2"/>
        <v/>
      </c>
      <c r="S19" t="str">
        <f t="shared" si="3"/>
        <v/>
      </c>
    </row>
    <row r="20" spans="1:19" x14ac:dyDescent="0.25">
      <c r="A20">
        <v>19</v>
      </c>
      <c r="B20" t="s">
        <v>38</v>
      </c>
      <c r="C20">
        <v>2.8290556463050299E-3</v>
      </c>
      <c r="D20">
        <v>8.7895584075688094E-2</v>
      </c>
      <c r="E20">
        <v>0.97432328185344297</v>
      </c>
      <c r="F20">
        <v>-2.07567067420883E-2</v>
      </c>
      <c r="G20">
        <v>7.6420342101169506E-2</v>
      </c>
      <c r="H20">
        <v>0.78592012217843699</v>
      </c>
      <c r="I20">
        <v>5.8437253081881704E-3</v>
      </c>
      <c r="J20">
        <v>8.6353707647537095E-2</v>
      </c>
      <c r="K20">
        <v>0.94604676473612703</v>
      </c>
      <c r="L20">
        <v>-2.3697389471492102E-2</v>
      </c>
      <c r="M20">
        <v>7.5109307151981497E-2</v>
      </c>
      <c r="N20">
        <v>0.75237797719969302</v>
      </c>
      <c r="P20" t="str">
        <f t="shared" si="0"/>
        <v/>
      </c>
      <c r="Q20" t="str">
        <f t="shared" si="1"/>
        <v/>
      </c>
      <c r="R20" t="str">
        <f t="shared" si="2"/>
        <v/>
      </c>
      <c r="S20" t="str">
        <f t="shared" si="3"/>
        <v/>
      </c>
    </row>
    <row r="21" spans="1:19" x14ac:dyDescent="0.25">
      <c r="A21">
        <v>20</v>
      </c>
      <c r="B21" t="s">
        <v>40</v>
      </c>
      <c r="C21">
        <v>-0.31497589808584397</v>
      </c>
      <c r="D21">
        <v>9.5130811023420803E-2</v>
      </c>
      <c r="E21">
        <v>9.2970951757298504E-4</v>
      </c>
      <c r="F21">
        <v>-0.28454888118044802</v>
      </c>
      <c r="G21">
        <v>7.7562079908813197E-2</v>
      </c>
      <c r="H21">
        <v>2.4382531459467399E-4</v>
      </c>
      <c r="I21">
        <v>-0.312152554003709</v>
      </c>
      <c r="J21">
        <v>9.2972953868733693E-2</v>
      </c>
      <c r="K21">
        <v>7.8663408671031398E-4</v>
      </c>
      <c r="L21">
        <v>-0.27687229046223699</v>
      </c>
      <c r="M21">
        <v>7.5421087519462401E-2</v>
      </c>
      <c r="N21">
        <v>2.4158481217843701E-4</v>
      </c>
      <c r="P21" t="str">
        <f t="shared" si="0"/>
        <v>***</v>
      </c>
      <c r="Q21" t="str">
        <f t="shared" si="1"/>
        <v>***</v>
      </c>
      <c r="R21" t="str">
        <f t="shared" si="2"/>
        <v>***</v>
      </c>
      <c r="S21" t="str">
        <f t="shared" si="3"/>
        <v>***</v>
      </c>
    </row>
    <row r="22" spans="1:19" x14ac:dyDescent="0.25">
      <c r="A22">
        <v>21</v>
      </c>
      <c r="B22" t="s">
        <v>41</v>
      </c>
      <c r="C22">
        <v>0.138918049692869</v>
      </c>
      <c r="D22">
        <v>7.3532427360333899E-2</v>
      </c>
      <c r="E22">
        <v>5.8863963805969803E-2</v>
      </c>
      <c r="F22">
        <v>0.10091029987120501</v>
      </c>
      <c r="G22">
        <v>5.9090797427521102E-2</v>
      </c>
      <c r="H22">
        <v>8.7689052950913907E-2</v>
      </c>
      <c r="I22">
        <v>0.13443877069326499</v>
      </c>
      <c r="J22">
        <v>7.2349498828638406E-2</v>
      </c>
      <c r="K22">
        <v>6.3142713608383694E-2</v>
      </c>
      <c r="L22">
        <v>9.4367965660552999E-2</v>
      </c>
      <c r="M22">
        <v>5.79586620106355E-2</v>
      </c>
      <c r="N22">
        <v>0.103483683751305</v>
      </c>
      <c r="P22" t="str">
        <f t="shared" si="0"/>
        <v>^</v>
      </c>
      <c r="Q22" t="str">
        <f t="shared" si="1"/>
        <v>^</v>
      </c>
      <c r="R22" t="str">
        <f t="shared" si="2"/>
        <v>^</v>
      </c>
      <c r="S22" t="str">
        <f t="shared" si="3"/>
        <v/>
      </c>
    </row>
    <row r="23" spans="1:19" x14ac:dyDescent="0.25">
      <c r="A23">
        <v>22</v>
      </c>
      <c r="B23" t="s">
        <v>39</v>
      </c>
      <c r="C23">
        <v>0.156268070957059</v>
      </c>
      <c r="D23">
        <v>0.115854679817173</v>
      </c>
      <c r="E23">
        <v>0.177392122120867</v>
      </c>
      <c r="F23">
        <v>0.100554214773127</v>
      </c>
      <c r="G23">
        <v>9.2105575376671495E-2</v>
      </c>
      <c r="H23">
        <v>0.274952773591711</v>
      </c>
      <c r="I23">
        <v>0.160330066754547</v>
      </c>
      <c r="J23">
        <v>0.11431856959234001</v>
      </c>
      <c r="K23">
        <v>0.16077049882872499</v>
      </c>
      <c r="L23">
        <v>0.108329324788609</v>
      </c>
      <c r="M23">
        <v>9.05036714230915E-2</v>
      </c>
      <c r="N23">
        <v>0.23132192957610501</v>
      </c>
      <c r="P23" t="str">
        <f t="shared" si="0"/>
        <v/>
      </c>
      <c r="Q23" t="str">
        <f t="shared" si="1"/>
        <v/>
      </c>
      <c r="R23" t="str">
        <f t="shared" si="2"/>
        <v/>
      </c>
      <c r="S23" t="str">
        <f t="shared" si="3"/>
        <v/>
      </c>
    </row>
    <row r="24" spans="1:19" x14ac:dyDescent="0.25">
      <c r="A24">
        <v>23</v>
      </c>
      <c r="B24" t="s">
        <v>43</v>
      </c>
      <c r="C24">
        <v>-3.9564454275419998E-2</v>
      </c>
      <c r="D24">
        <v>1.6020884546691799E-2</v>
      </c>
      <c r="E24">
        <v>1.3528125060627699E-2</v>
      </c>
      <c r="F24">
        <v>-3.7186706438863001E-2</v>
      </c>
      <c r="G24">
        <v>1.49179681021887E-2</v>
      </c>
      <c r="H24">
        <v>1.2675946157661801E-2</v>
      </c>
      <c r="I24">
        <v>-4.0779807065946798E-2</v>
      </c>
      <c r="J24">
        <v>1.5735111397751599E-2</v>
      </c>
      <c r="K24">
        <v>9.5518556992329993E-3</v>
      </c>
      <c r="L24">
        <v>-3.7599486134092301E-2</v>
      </c>
      <c r="M24">
        <v>1.46004294713437E-2</v>
      </c>
      <c r="N24">
        <v>1.00173009997772E-2</v>
      </c>
      <c r="P24" t="str">
        <f t="shared" si="0"/>
        <v>*</v>
      </c>
      <c r="Q24" t="str">
        <f t="shared" si="1"/>
        <v>*</v>
      </c>
      <c r="R24" t="str">
        <f t="shared" si="2"/>
        <v>**</v>
      </c>
      <c r="S24" t="str">
        <f t="shared" si="3"/>
        <v>*</v>
      </c>
    </row>
    <row r="25" spans="1:19" x14ac:dyDescent="0.25">
      <c r="A25">
        <v>24</v>
      </c>
      <c r="B25" t="s">
        <v>44</v>
      </c>
      <c r="C25">
        <v>6.6391778409504498E-2</v>
      </c>
      <c r="D25">
        <v>7.2024301264887097E-2</v>
      </c>
      <c r="E25">
        <v>0.35663451911659999</v>
      </c>
      <c r="F25">
        <v>6.9089016780076604E-2</v>
      </c>
      <c r="G25">
        <v>6.7557432705567202E-2</v>
      </c>
      <c r="H25">
        <v>0.3064635007739</v>
      </c>
      <c r="I25">
        <v>7.1831568330035206E-2</v>
      </c>
      <c r="J25">
        <v>7.0477761215999302E-2</v>
      </c>
      <c r="K25">
        <v>0.30810375618623298</v>
      </c>
      <c r="L25">
        <v>7.7976734207327605E-2</v>
      </c>
      <c r="M25">
        <v>6.6465087210905299E-2</v>
      </c>
      <c r="N25">
        <v>0.240716252106736</v>
      </c>
      <c r="P25" t="str">
        <f t="shared" si="0"/>
        <v/>
      </c>
      <c r="Q25" t="str">
        <f t="shared" si="1"/>
        <v/>
      </c>
      <c r="R25" t="str">
        <f t="shared" si="2"/>
        <v/>
      </c>
      <c r="S25" t="str">
        <f t="shared" si="3"/>
        <v/>
      </c>
    </row>
    <row r="26" spans="1:19" x14ac:dyDescent="0.25">
      <c r="A26">
        <v>25</v>
      </c>
      <c r="B26" t="s">
        <v>131</v>
      </c>
      <c r="C26">
        <v>5.4727871001854902E-2</v>
      </c>
      <c r="D26">
        <v>0.71665828367502604</v>
      </c>
      <c r="E26">
        <v>0.93912842429823595</v>
      </c>
      <c r="F26">
        <v>1.99893917100437E-2</v>
      </c>
      <c r="G26">
        <v>0.69252750182713896</v>
      </c>
      <c r="H26">
        <v>0.97697273744776203</v>
      </c>
      <c r="I26">
        <v>-0.115884206834271</v>
      </c>
      <c r="J26">
        <v>7.2152859312396997E-2</v>
      </c>
      <c r="K26">
        <v>0.10825346379515299</v>
      </c>
      <c r="L26">
        <v>-0.114722135932865</v>
      </c>
      <c r="M26">
        <v>6.6564074771108303E-2</v>
      </c>
      <c r="N26">
        <v>8.48009870188252E-2</v>
      </c>
      <c r="P26" t="str">
        <f t="shared" si="0"/>
        <v/>
      </c>
      <c r="Q26" t="str">
        <f t="shared" si="1"/>
        <v/>
      </c>
      <c r="R26" t="str">
        <f t="shared" si="2"/>
        <v/>
      </c>
      <c r="S26" t="str">
        <f t="shared" si="3"/>
        <v>^</v>
      </c>
    </row>
    <row r="27" spans="1:19" x14ac:dyDescent="0.25">
      <c r="A27">
        <v>26</v>
      </c>
      <c r="B27" t="s">
        <v>145</v>
      </c>
      <c r="C27">
        <v>0.24758598052335801</v>
      </c>
      <c r="D27">
        <v>0.75411982309574499</v>
      </c>
      <c r="E27">
        <v>0.74267638026946403</v>
      </c>
      <c r="F27">
        <v>0.185378413229808</v>
      </c>
      <c r="G27">
        <v>0.72595369833599899</v>
      </c>
      <c r="H27">
        <v>0.79844625708196704</v>
      </c>
      <c r="I27">
        <v>-0.16105204360526801</v>
      </c>
      <c r="J27">
        <v>0.35733821937434301</v>
      </c>
      <c r="K27">
        <v>0.65220637111442903</v>
      </c>
      <c r="L27">
        <v>-0.20484886296692401</v>
      </c>
      <c r="M27">
        <v>0.338444368169879</v>
      </c>
      <c r="N27">
        <v>0.54500228040560605</v>
      </c>
      <c r="P27" t="str">
        <f t="shared" si="0"/>
        <v/>
      </c>
      <c r="Q27" t="str">
        <f t="shared" si="1"/>
        <v/>
      </c>
      <c r="R27" t="str">
        <f t="shared" si="2"/>
        <v/>
      </c>
      <c r="S27" t="str">
        <f t="shared" si="3"/>
        <v/>
      </c>
    </row>
    <row r="28" spans="1:19" x14ac:dyDescent="0.25">
      <c r="A28">
        <v>27</v>
      </c>
      <c r="B28" t="s">
        <v>46</v>
      </c>
      <c r="C28">
        <v>-6.2710258296072505E-2</v>
      </c>
      <c r="D28">
        <v>0.74332936440887798</v>
      </c>
      <c r="E28">
        <v>0.93276700787756694</v>
      </c>
      <c r="F28">
        <v>-3.94488719683578E-2</v>
      </c>
      <c r="G28">
        <v>0.71705686111132705</v>
      </c>
      <c r="H28">
        <v>0.95612652611358295</v>
      </c>
      <c r="I28">
        <v>-0.235565052616177</v>
      </c>
      <c r="J28">
        <v>0.206755178869588</v>
      </c>
      <c r="K28">
        <v>0.25456014657417803</v>
      </c>
      <c r="L28">
        <v>-0.17780928296811899</v>
      </c>
      <c r="M28">
        <v>0.19329265780051499</v>
      </c>
      <c r="N28">
        <v>0.357626730232396</v>
      </c>
      <c r="P28" t="str">
        <f t="shared" si="0"/>
        <v/>
      </c>
      <c r="Q28" t="str">
        <f t="shared" si="1"/>
        <v/>
      </c>
      <c r="R28" t="str">
        <f t="shared" si="2"/>
        <v/>
      </c>
      <c r="S28" t="str">
        <f t="shared" si="3"/>
        <v/>
      </c>
    </row>
    <row r="29" spans="1:19" x14ac:dyDescent="0.25">
      <c r="A29">
        <v>28</v>
      </c>
      <c r="B29" t="s">
        <v>129</v>
      </c>
      <c r="C29">
        <v>-0.614081131604585</v>
      </c>
      <c r="D29">
        <v>0.763845759343183</v>
      </c>
      <c r="E29">
        <v>0.421435429369792</v>
      </c>
      <c r="F29">
        <v>-0.529995505865128</v>
      </c>
      <c r="G29">
        <v>0.73727986416327196</v>
      </c>
      <c r="H29">
        <v>0.47223177898358898</v>
      </c>
      <c r="I29">
        <v>-0.70334496273469005</v>
      </c>
      <c r="J29">
        <v>0.27685442610197297</v>
      </c>
      <c r="K29">
        <v>1.1069833198742E-2</v>
      </c>
      <c r="L29">
        <v>-0.58919757471542</v>
      </c>
      <c r="M29">
        <v>0.26355336503040899</v>
      </c>
      <c r="N29">
        <v>2.5378563769682502E-2</v>
      </c>
      <c r="P29" t="str">
        <f t="shared" si="0"/>
        <v/>
      </c>
      <c r="Q29" t="str">
        <f t="shared" si="1"/>
        <v/>
      </c>
      <c r="R29" t="str">
        <f t="shared" si="2"/>
        <v>*</v>
      </c>
      <c r="S29" t="str">
        <f t="shared" si="3"/>
        <v>*</v>
      </c>
    </row>
    <row r="30" spans="1:19" x14ac:dyDescent="0.25">
      <c r="A30">
        <v>29</v>
      </c>
      <c r="B30" t="s">
        <v>130</v>
      </c>
      <c r="C30">
        <v>-7.9296696887786899E-2</v>
      </c>
      <c r="D30">
        <v>0.80187650663710497</v>
      </c>
      <c r="E30">
        <v>0.921226471122369</v>
      </c>
      <c r="F30">
        <v>-2.68602054980281E-2</v>
      </c>
      <c r="G30">
        <v>0.76991465796467196</v>
      </c>
      <c r="H30">
        <v>0.97216964709204701</v>
      </c>
      <c r="I30">
        <v>-0.18023426448443799</v>
      </c>
      <c r="J30">
        <v>0.34665380652259897</v>
      </c>
      <c r="K30">
        <v>0.60311527869752202</v>
      </c>
      <c r="L30">
        <v>-9.4619210080293101E-2</v>
      </c>
      <c r="M30">
        <v>0.32669862562778101</v>
      </c>
      <c r="N30">
        <v>0.77210519855940396</v>
      </c>
      <c r="P30" t="str">
        <f t="shared" si="0"/>
        <v/>
      </c>
      <c r="Q30" t="str">
        <f t="shared" si="1"/>
        <v/>
      </c>
      <c r="R30" t="str">
        <f t="shared" si="2"/>
        <v/>
      </c>
      <c r="S30" t="str">
        <f t="shared" si="3"/>
        <v/>
      </c>
    </row>
    <row r="31" spans="1:19" x14ac:dyDescent="0.25">
      <c r="A31">
        <v>30</v>
      </c>
      <c r="B31" t="s">
        <v>45</v>
      </c>
      <c r="C31">
        <v>0.40783731666991901</v>
      </c>
      <c r="D31">
        <v>1.03743969331293</v>
      </c>
      <c r="E31">
        <v>0.69423154749406901</v>
      </c>
      <c r="F31">
        <v>0.41874159326513</v>
      </c>
      <c r="G31">
        <v>1.0048920341178</v>
      </c>
      <c r="H31">
        <v>0.67689561028210998</v>
      </c>
      <c r="I31">
        <v>0.24266243347245101</v>
      </c>
      <c r="J31">
        <v>0.73759095410715103</v>
      </c>
      <c r="K31">
        <v>0.74216080200863199</v>
      </c>
      <c r="L31">
        <v>0.28591824300082702</v>
      </c>
      <c r="M31">
        <v>0.71416454507536897</v>
      </c>
      <c r="N31">
        <v>0.68889620140271002</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106</v>
      </c>
      <c r="C32">
        <v>4.1453978738300798E-2</v>
      </c>
      <c r="D32">
        <v>0.25302030866277903</v>
      </c>
      <c r="E32">
        <v>0.86985980435708399</v>
      </c>
      <c r="F32">
        <v>3.8882420697012997E-2</v>
      </c>
      <c r="G32">
        <v>0.23909357138798401</v>
      </c>
      <c r="H32">
        <v>0.87081426617622903</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47</v>
      </c>
      <c r="C33">
        <v>-0.85448437269483102</v>
      </c>
      <c r="D33">
        <v>0.63315054433895201</v>
      </c>
      <c r="E33">
        <v>0.177152232838173</v>
      </c>
      <c r="F33">
        <v>-0.79114019236359201</v>
      </c>
      <c r="G33">
        <v>0.60290691088705195</v>
      </c>
      <c r="H33">
        <v>0.189449448248798</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61</v>
      </c>
      <c r="C34">
        <v>-0.70190241043478596</v>
      </c>
      <c r="D34">
        <v>0.51186234947552101</v>
      </c>
      <c r="E34">
        <v>0.170290239984487</v>
      </c>
      <c r="F34">
        <v>-0.57540335967737299</v>
      </c>
      <c r="G34">
        <v>0.47030443323335003</v>
      </c>
      <c r="H34">
        <v>0.221152232669004</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-0.84434930112003403</v>
      </c>
      <c r="D35">
        <v>0.49729158470982499</v>
      </c>
      <c r="E35">
        <v>8.9527427053603698E-2</v>
      </c>
      <c r="F35">
        <v>-0.71755113899623102</v>
      </c>
      <c r="G35">
        <v>0.45590031226824101</v>
      </c>
      <c r="H35">
        <v>0.115505682068256</v>
      </c>
      <c r="I35" t="s">
        <v>170</v>
      </c>
      <c r="J35" t="s">
        <v>170</v>
      </c>
      <c r="K35" t="s">
        <v>170</v>
      </c>
      <c r="L35" t="s">
        <v>170</v>
      </c>
      <c r="M35" t="s">
        <v>170</v>
      </c>
      <c r="N35" t="s">
        <v>170</v>
      </c>
      <c r="P35" t="str">
        <f t="shared" si="4"/>
        <v>^</v>
      </c>
      <c r="Q35" t="str">
        <f t="shared" si="5"/>
        <v/>
      </c>
      <c r="R35" t="str">
        <f t="shared" si="6"/>
        <v/>
      </c>
      <c r="S35" t="str">
        <f t="shared" si="7"/>
        <v/>
      </c>
    </row>
    <row r="36" spans="1:19" x14ac:dyDescent="0.25">
      <c r="A36">
        <v>35</v>
      </c>
      <c r="B36" t="s">
        <v>58</v>
      </c>
      <c r="C36">
        <v>-0.58255094852331701</v>
      </c>
      <c r="D36">
        <v>0.53484632127695797</v>
      </c>
      <c r="E36">
        <v>0.27606871977654701</v>
      </c>
      <c r="F36">
        <v>-0.48911480739950097</v>
      </c>
      <c r="G36">
        <v>0.49185929696318897</v>
      </c>
      <c r="H36">
        <v>0.320018350798291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52</v>
      </c>
      <c r="C37">
        <v>-0.74229444598150196</v>
      </c>
      <c r="D37">
        <v>0.60061338215480198</v>
      </c>
      <c r="E37">
        <v>0.21649798574672099</v>
      </c>
      <c r="F37">
        <v>-0.564626613342327</v>
      </c>
      <c r="G37">
        <v>0.55658799949091098</v>
      </c>
      <c r="H37">
        <v>0.31037157484133798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48</v>
      </c>
      <c r="C38">
        <v>-0.64487258295454597</v>
      </c>
      <c r="D38">
        <v>0.59770956278813903</v>
      </c>
      <c r="E38">
        <v>0.280629522405412</v>
      </c>
      <c r="F38">
        <v>-0.54919806431580298</v>
      </c>
      <c r="G38">
        <v>0.54960478097514198</v>
      </c>
      <c r="H38">
        <v>0.31766876507595099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56</v>
      </c>
      <c r="C39">
        <v>-0.86798864068947801</v>
      </c>
      <c r="D39">
        <v>0.55770916682032301</v>
      </c>
      <c r="E39">
        <v>0.119625749133647</v>
      </c>
      <c r="F39">
        <v>-0.78095538464649805</v>
      </c>
      <c r="G39">
        <v>0.51387576463349405</v>
      </c>
      <c r="H39">
        <v>0.12857739585095501</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60</v>
      </c>
      <c r="C40">
        <v>-0.68576968432220697</v>
      </c>
      <c r="D40">
        <v>0.55008078007699202</v>
      </c>
      <c r="E40">
        <v>0.212518204323493</v>
      </c>
      <c r="F40">
        <v>-0.53762928390151898</v>
      </c>
      <c r="G40">
        <v>0.50507105874034997</v>
      </c>
      <c r="H40">
        <v>0.28711916006292998</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57</v>
      </c>
      <c r="C41">
        <v>-1.39553087724077</v>
      </c>
      <c r="D41">
        <v>0.74102571771858095</v>
      </c>
      <c r="E41">
        <v>5.9667557183665502E-2</v>
      </c>
      <c r="F41">
        <v>-1.2077249434719599</v>
      </c>
      <c r="G41">
        <v>0.653803474107432</v>
      </c>
      <c r="H41">
        <v>6.4713912451923095E-2</v>
      </c>
      <c r="I41" t="s">
        <v>170</v>
      </c>
      <c r="J41" t="s">
        <v>170</v>
      </c>
      <c r="K41" t="s">
        <v>170</v>
      </c>
      <c r="L41" t="s">
        <v>170</v>
      </c>
      <c r="M41" t="s">
        <v>170</v>
      </c>
      <c r="N41" t="s">
        <v>170</v>
      </c>
      <c r="P41" t="str">
        <f t="shared" si="4"/>
        <v>^</v>
      </c>
      <c r="Q41" t="str">
        <f t="shared" si="5"/>
        <v>^</v>
      </c>
      <c r="R41" t="str">
        <f t="shared" si="6"/>
        <v/>
      </c>
      <c r="S41" t="str">
        <f t="shared" si="7"/>
        <v/>
      </c>
    </row>
    <row r="42" spans="1:19" x14ac:dyDescent="0.25">
      <c r="A42">
        <v>41</v>
      </c>
      <c r="B42" t="s">
        <v>54</v>
      </c>
      <c r="C42">
        <v>-0.37429670655941299</v>
      </c>
      <c r="D42">
        <v>0.57181159644111501</v>
      </c>
      <c r="E42">
        <v>0.51273789829072602</v>
      </c>
      <c r="F42">
        <v>-0.17173893141994101</v>
      </c>
      <c r="G42">
        <v>0.52552660662887796</v>
      </c>
      <c r="H42">
        <v>0.743823712876448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59</v>
      </c>
      <c r="C43">
        <v>-1.17128926007392</v>
      </c>
      <c r="D43">
        <v>0.59353583690417699</v>
      </c>
      <c r="E43">
        <v>4.8448925957651601E-2</v>
      </c>
      <c r="F43">
        <v>-0.99494911698642696</v>
      </c>
      <c r="G43">
        <v>0.54747167182754997</v>
      </c>
      <c r="H43">
        <v>6.9163126472288006E-2</v>
      </c>
      <c r="I43" t="s">
        <v>170</v>
      </c>
      <c r="J43" t="s">
        <v>170</v>
      </c>
      <c r="K43" t="s">
        <v>170</v>
      </c>
      <c r="L43" t="s">
        <v>170</v>
      </c>
      <c r="M43" t="s">
        <v>170</v>
      </c>
      <c r="N43" t="s">
        <v>170</v>
      </c>
      <c r="P43" t="str">
        <f t="shared" si="4"/>
        <v>*</v>
      </c>
      <c r="Q43" t="str">
        <f t="shared" si="5"/>
        <v>^</v>
      </c>
      <c r="R43" t="str">
        <f t="shared" si="6"/>
        <v/>
      </c>
      <c r="S43" t="str">
        <f t="shared" si="7"/>
        <v/>
      </c>
    </row>
    <row r="44" spans="1:19" x14ac:dyDescent="0.25">
      <c r="A44">
        <v>43</v>
      </c>
      <c r="B44" t="s">
        <v>66</v>
      </c>
      <c r="C44">
        <v>-1.24046242018621</v>
      </c>
      <c r="D44">
        <v>0.56890720240923098</v>
      </c>
      <c r="E44">
        <v>2.9225590820687999E-2</v>
      </c>
      <c r="F44">
        <v>-1.1433834626311199</v>
      </c>
      <c r="G44">
        <v>0.52307950993305496</v>
      </c>
      <c r="H44">
        <v>2.88251660143574E-2</v>
      </c>
      <c r="I44" t="s">
        <v>170</v>
      </c>
      <c r="J44" t="s">
        <v>170</v>
      </c>
      <c r="K44" t="s">
        <v>170</v>
      </c>
      <c r="L44" t="s">
        <v>170</v>
      </c>
      <c r="M44" t="s">
        <v>170</v>
      </c>
      <c r="N44" t="s">
        <v>170</v>
      </c>
      <c r="P44" t="str">
        <f t="shared" si="4"/>
        <v>*</v>
      </c>
      <c r="Q44" t="str">
        <f t="shared" si="5"/>
        <v>*</v>
      </c>
      <c r="R44" t="str">
        <f t="shared" si="6"/>
        <v/>
      </c>
      <c r="S44" t="str">
        <f t="shared" si="7"/>
        <v/>
      </c>
    </row>
    <row r="45" spans="1:19" x14ac:dyDescent="0.25">
      <c r="A45">
        <v>44</v>
      </c>
      <c r="B45" t="s">
        <v>67</v>
      </c>
      <c r="C45">
        <v>-0.68152288219555701</v>
      </c>
      <c r="D45">
        <v>0.57658790293329498</v>
      </c>
      <c r="E45">
        <v>0.23720846665609999</v>
      </c>
      <c r="F45">
        <v>-0.59333444907614696</v>
      </c>
      <c r="G45">
        <v>0.5331603695971</v>
      </c>
      <c r="H45">
        <v>0.26576727243306802</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64</v>
      </c>
      <c r="C46">
        <v>0.39246631505394702</v>
      </c>
      <c r="D46">
        <v>0.84482433334764095</v>
      </c>
      <c r="E46">
        <v>0.64225105700306295</v>
      </c>
      <c r="F46">
        <v>0.35475606052528502</v>
      </c>
      <c r="G46">
        <v>0.77399695557572501</v>
      </c>
      <c r="H46">
        <v>0.64670605998175501</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65</v>
      </c>
      <c r="C47">
        <v>-1.53833720485658</v>
      </c>
      <c r="D47">
        <v>0.74434505827363795</v>
      </c>
      <c r="E47">
        <v>3.8762523280895203E-2</v>
      </c>
      <c r="F47">
        <v>-1.3226930827068899</v>
      </c>
      <c r="G47">
        <v>0.68903004255953604</v>
      </c>
      <c r="H47">
        <v>5.4902754629368299E-2</v>
      </c>
      <c r="I47" t="s">
        <v>170</v>
      </c>
      <c r="J47" t="s">
        <v>170</v>
      </c>
      <c r="K47" t="s">
        <v>170</v>
      </c>
      <c r="L47" t="s">
        <v>170</v>
      </c>
      <c r="M47" t="s">
        <v>170</v>
      </c>
      <c r="N47" t="s">
        <v>170</v>
      </c>
      <c r="P47" t="str">
        <f t="shared" si="4"/>
        <v>*</v>
      </c>
      <c r="Q47" t="str">
        <f t="shared" si="5"/>
        <v>^</v>
      </c>
      <c r="R47" t="str">
        <f t="shared" si="6"/>
        <v/>
      </c>
      <c r="S47" t="str">
        <f t="shared" si="7"/>
        <v/>
      </c>
    </row>
    <row r="48" spans="1:19" x14ac:dyDescent="0.25">
      <c r="A48">
        <v>47</v>
      </c>
      <c r="B48" t="s">
        <v>55</v>
      </c>
      <c r="C48">
        <v>-0.46000685189189899</v>
      </c>
      <c r="D48">
        <v>0.65410083234696903</v>
      </c>
      <c r="E48">
        <v>0.48189001804091602</v>
      </c>
      <c r="F48">
        <v>-0.396958018591063</v>
      </c>
      <c r="G48">
        <v>0.60683148796705699</v>
      </c>
      <c r="H48">
        <v>0.51301601949132603</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50</v>
      </c>
      <c r="C49">
        <v>-0.67733815375833895</v>
      </c>
      <c r="D49">
        <v>0.94528004042763902</v>
      </c>
      <c r="E49">
        <v>0.47365328061891798</v>
      </c>
      <c r="F49">
        <v>-0.35106682138331202</v>
      </c>
      <c r="G49">
        <v>0.85351232183200199</v>
      </c>
      <c r="H49">
        <v>0.68083779182201298</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53</v>
      </c>
      <c r="C50">
        <v>-0.26476633070310601</v>
      </c>
      <c r="D50">
        <v>0.69036175791916699</v>
      </c>
      <c r="E50">
        <v>0.70133554402015696</v>
      </c>
      <c r="F50">
        <v>-0.314662024273339</v>
      </c>
      <c r="G50">
        <v>0.64294699169968506</v>
      </c>
      <c r="H50">
        <v>0.62455438942720798</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-2.1374739606820499</v>
      </c>
      <c r="D51">
        <v>1.17044487010145</v>
      </c>
      <c r="E51">
        <v>6.7819171503960704E-2</v>
      </c>
      <c r="F51">
        <v>-1.96376498452669</v>
      </c>
      <c r="G51">
        <v>1.1096261304972499</v>
      </c>
      <c r="H51">
        <v>7.67681747176059E-2</v>
      </c>
      <c r="I51" t="s">
        <v>170</v>
      </c>
      <c r="J51" t="s">
        <v>170</v>
      </c>
      <c r="K51" t="s">
        <v>170</v>
      </c>
      <c r="L51" t="s">
        <v>170</v>
      </c>
      <c r="M51" t="s">
        <v>170</v>
      </c>
      <c r="N51" t="s">
        <v>170</v>
      </c>
      <c r="P51" t="str">
        <f t="shared" si="4"/>
        <v>^</v>
      </c>
      <c r="Q51" t="str">
        <f t="shared" si="5"/>
        <v>^</v>
      </c>
      <c r="R51" t="str">
        <f t="shared" si="6"/>
        <v/>
      </c>
      <c r="S51" t="str">
        <f t="shared" si="7"/>
        <v/>
      </c>
    </row>
    <row r="52" spans="1:19" x14ac:dyDescent="0.25">
      <c r="A52">
        <v>51</v>
      </c>
      <c r="B52" t="s">
        <v>75</v>
      </c>
      <c r="C52">
        <v>0.97981615823345003</v>
      </c>
      <c r="D52">
        <v>0.83104475278864198</v>
      </c>
      <c r="E52">
        <v>0.23839127867628801</v>
      </c>
      <c r="F52">
        <v>0.86061122444003002</v>
      </c>
      <c r="G52">
        <v>0.78617302413930801</v>
      </c>
      <c r="H52">
        <v>0.27365499265064103</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74</v>
      </c>
      <c r="C53">
        <v>0.576777736086582</v>
      </c>
      <c r="D53">
        <v>0.73815613170442096</v>
      </c>
      <c r="E53">
        <v>0.434581182917324</v>
      </c>
      <c r="F53">
        <v>0.48306408620340502</v>
      </c>
      <c r="G53">
        <v>0.69917739534551404</v>
      </c>
      <c r="H53">
        <v>0.48962620748936098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84</v>
      </c>
      <c r="C54">
        <v>0.85063264393633198</v>
      </c>
      <c r="D54">
        <v>0.84208765595729895</v>
      </c>
      <c r="E54">
        <v>0.31242468263318501</v>
      </c>
      <c r="F54">
        <v>0.675724355230514</v>
      </c>
      <c r="G54">
        <v>0.79312523869580898</v>
      </c>
      <c r="H54">
        <v>0.39422693209887599</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79</v>
      </c>
      <c r="C55">
        <v>0.51409369604807498</v>
      </c>
      <c r="D55">
        <v>0.74317903886822001</v>
      </c>
      <c r="E55">
        <v>0.48909468279526602</v>
      </c>
      <c r="F55">
        <v>0.43588323785713101</v>
      </c>
      <c r="G55">
        <v>0.70331502561979098</v>
      </c>
      <c r="H55">
        <v>0.53541888010529504</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72</v>
      </c>
      <c r="C56">
        <v>0.498888479051036</v>
      </c>
      <c r="D56">
        <v>0.74807239822203497</v>
      </c>
      <c r="E56">
        <v>0.50483686771516401</v>
      </c>
      <c r="F56">
        <v>0.42063984968871998</v>
      </c>
      <c r="G56">
        <v>0.70910724293503902</v>
      </c>
      <c r="H56">
        <v>0.55304973485304698</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71</v>
      </c>
      <c r="C57">
        <v>0.57703696284170902</v>
      </c>
      <c r="D57">
        <v>0.77273483635502604</v>
      </c>
      <c r="E57">
        <v>0.45521665118973897</v>
      </c>
      <c r="F57">
        <v>0.428810178776795</v>
      </c>
      <c r="G57">
        <v>0.73022823744860899</v>
      </c>
      <c r="H57">
        <v>0.55705085507482299</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76</v>
      </c>
      <c r="C58">
        <v>0.67344772450610502</v>
      </c>
      <c r="D58">
        <v>0.75139758940579404</v>
      </c>
      <c r="E58">
        <v>0.37011383117381302</v>
      </c>
      <c r="F58">
        <v>0.62773553350737299</v>
      </c>
      <c r="G58">
        <v>0.70957552798297396</v>
      </c>
      <c r="H58">
        <v>0.37633817507037698</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80</v>
      </c>
      <c r="C59">
        <v>0.494474485113017</v>
      </c>
      <c r="D59">
        <v>0.77380301587099098</v>
      </c>
      <c r="E59">
        <v>0.52281086113637398</v>
      </c>
      <c r="F59">
        <v>0.41285587417541503</v>
      </c>
      <c r="G59">
        <v>0.73054688718454797</v>
      </c>
      <c r="H59">
        <v>0.57198356469251999</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70</v>
      </c>
      <c r="C60">
        <v>1.9808920258404299E-2</v>
      </c>
      <c r="D60">
        <v>0.80577347476134897</v>
      </c>
      <c r="E60">
        <v>0.98038699427132403</v>
      </c>
      <c r="F60">
        <v>8.2624648336260195E-2</v>
      </c>
      <c r="G60">
        <v>0.75142834683519699</v>
      </c>
      <c r="H60">
        <v>0.91244364426480196</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78</v>
      </c>
      <c r="C61">
        <v>0.76770684218298701</v>
      </c>
      <c r="D61">
        <v>0.73610797189625599</v>
      </c>
      <c r="E61">
        <v>0.29698212665051399</v>
      </c>
      <c r="F61">
        <v>0.69191214867400797</v>
      </c>
      <c r="G61">
        <v>0.69630118668613505</v>
      </c>
      <c r="H61">
        <v>0.320370579710472</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77</v>
      </c>
      <c r="C62">
        <v>0.71781642156318004</v>
      </c>
      <c r="D62">
        <v>0.77421089474041005</v>
      </c>
      <c r="E62">
        <v>0.35384410566671398</v>
      </c>
      <c r="F62">
        <v>0.65363414601357905</v>
      </c>
      <c r="G62">
        <v>0.73088415904566295</v>
      </c>
      <c r="H62">
        <v>0.37115814867364399</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0.58506800678049198</v>
      </c>
      <c r="D63">
        <v>0.77753081381949196</v>
      </c>
      <c r="E63">
        <v>0.45176893193357598</v>
      </c>
      <c r="F63">
        <v>0.47640625956135002</v>
      </c>
      <c r="G63">
        <v>0.73141006672740205</v>
      </c>
      <c r="H63">
        <v>0.51481853841886005</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82</v>
      </c>
      <c r="C64">
        <v>0.52198520542572502</v>
      </c>
      <c r="D64">
        <v>0.86069836534295796</v>
      </c>
      <c r="E64">
        <v>0.54420465084442204</v>
      </c>
      <c r="F64">
        <v>0.45188926342493002</v>
      </c>
      <c r="G64">
        <v>0.81335560380732297</v>
      </c>
      <c r="H64">
        <v>0.57849367143382602</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68</v>
      </c>
      <c r="C65">
        <v>1.00294174088739</v>
      </c>
      <c r="D65">
        <v>0.82422696933288697</v>
      </c>
      <c r="E65">
        <v>0.22366999388683101</v>
      </c>
      <c r="F65">
        <v>0.963830002575777</v>
      </c>
      <c r="G65">
        <v>0.77785606383480299</v>
      </c>
      <c r="H65">
        <v>0.215313915844843</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83</v>
      </c>
      <c r="C66">
        <v>0.24209366954548001</v>
      </c>
      <c r="D66">
        <v>1.2861341094448899</v>
      </c>
      <c r="E66">
        <v>0.85069352446934599</v>
      </c>
      <c r="F66">
        <v>0.489223059562023</v>
      </c>
      <c r="G66">
        <v>1.2248262296246699</v>
      </c>
      <c r="H66">
        <v>0.68958197512478803</v>
      </c>
      <c r="I66" t="s">
        <v>170</v>
      </c>
      <c r="J66" t="s">
        <v>170</v>
      </c>
      <c r="K66" t="s">
        <v>170</v>
      </c>
      <c r="L66" t="s">
        <v>170</v>
      </c>
      <c r="M66" t="s">
        <v>170</v>
      </c>
      <c r="N66" t="s">
        <v>170</v>
      </c>
      <c r="P66" t="str">
        <f t="shared" si="4"/>
        <v/>
      </c>
      <c r="Q66" t="str">
        <f t="shared" si="5"/>
        <v/>
      </c>
      <c r="R66" t="str">
        <f t="shared" si="6"/>
        <v/>
      </c>
      <c r="S66" t="str">
        <f t="shared" si="7"/>
        <v/>
      </c>
    </row>
    <row r="67" spans="1:19" x14ac:dyDescent="0.25">
      <c r="B67" t="s">
        <v>69</v>
      </c>
      <c r="C67">
        <v>2.3436141420288901</v>
      </c>
      <c r="D67">
        <v>1.51148626772197</v>
      </c>
      <c r="E67">
        <v>0.121012876881796</v>
      </c>
      <c r="F67">
        <v>2.1485235874359501</v>
      </c>
      <c r="G67">
        <v>1.43549730724521</v>
      </c>
      <c r="H67">
        <v>0.13446865826340801</v>
      </c>
      <c r="I67" t="s">
        <v>170</v>
      </c>
      <c r="J67" t="s">
        <v>170</v>
      </c>
      <c r="K67" t="s">
        <v>170</v>
      </c>
      <c r="L67" t="s">
        <v>170</v>
      </c>
      <c r="M67" t="s">
        <v>170</v>
      </c>
      <c r="N67" t="s">
        <v>170</v>
      </c>
      <c r="P67" t="str">
        <f t="shared" si="4"/>
        <v/>
      </c>
      <c r="Q67" t="str">
        <f t="shared" si="5"/>
        <v/>
      </c>
      <c r="R67" t="str">
        <f t="shared" si="6"/>
        <v/>
      </c>
      <c r="S67" t="str">
        <f t="shared" si="7"/>
        <v/>
      </c>
    </row>
    <row r="68" spans="1:19" x14ac:dyDescent="0.25">
      <c r="P68" t="str">
        <f t="shared" si="4"/>
        <v>***</v>
      </c>
      <c r="Q68" t="str">
        <f t="shared" si="5"/>
        <v>***</v>
      </c>
      <c r="R68" t="str">
        <f t="shared" si="6"/>
        <v>***</v>
      </c>
      <c r="S68" t="str">
        <f t="shared" si="7"/>
        <v>***</v>
      </c>
    </row>
    <row r="69" spans="1:19" x14ac:dyDescent="0.25">
      <c r="P69" t="str">
        <f t="shared" si="4"/>
        <v>***</v>
      </c>
      <c r="Q69" t="str">
        <f t="shared" si="5"/>
        <v>***</v>
      </c>
      <c r="R69" t="str">
        <f t="shared" si="6"/>
        <v>***</v>
      </c>
      <c r="S69" t="str">
        <f t="shared" si="7"/>
        <v>***</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1"/>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-0.221849329033457</v>
      </c>
      <c r="D2">
        <v>0.18872218466166499</v>
      </c>
      <c r="E2">
        <v>0.23978117592721901</v>
      </c>
      <c r="F2">
        <v>-0.28796700018786497</v>
      </c>
      <c r="G2">
        <v>0.16333567369309901</v>
      </c>
      <c r="H2">
        <v>7.7894080099341095E-2</v>
      </c>
      <c r="I2">
        <v>-0.221352622364893</v>
      </c>
      <c r="J2">
        <v>0.18646285197913401</v>
      </c>
      <c r="K2">
        <v>0.23518274080184401</v>
      </c>
      <c r="L2">
        <v>-0.300329528643412</v>
      </c>
      <c r="M2">
        <v>0.16189250151422699</v>
      </c>
      <c r="N2">
        <v>6.3579523407047603E-2</v>
      </c>
      <c r="P2" t="str">
        <f>IF(E2&lt;0.001,"***",IF(E2&lt;0.01,"**",IF(E2&lt;0.05,"*",IF(E2&lt;0.1,"^",""))))</f>
        <v/>
      </c>
      <c r="Q2" t="str">
        <f>IF(H2&lt;0.001,"***",IF(H2&lt;0.01,"**",IF(H2&lt;0.05,"*",IF(H2&lt;0.1,"^",""))))</f>
        <v>^</v>
      </c>
      <c r="R2" t="str">
        <f>IF(K2&lt;0.001,"***",IF(K2&lt;0.01,"**",IF(K2&lt;0.05,"*",IF(K2&lt;0.1,"^",""))))</f>
        <v/>
      </c>
      <c r="S2" t="str">
        <f>IF(N2&lt;0.001,"***",IF(N2&lt;0.01,"**",IF(N2&lt;0.05,"*",IF(N2&lt;0.1,"^",""))))</f>
        <v>^</v>
      </c>
    </row>
    <row r="3" spans="1:19" x14ac:dyDescent="0.25">
      <c r="A3">
        <v>2</v>
      </c>
      <c r="B3" t="s">
        <v>10</v>
      </c>
      <c r="C3">
        <v>1.5526917928621001E-2</v>
      </c>
      <c r="D3">
        <v>6.8664432130779093E-2</v>
      </c>
      <c r="E3">
        <v>0.82110223899153401</v>
      </c>
      <c r="F3">
        <v>8.14930583174555E-3</v>
      </c>
      <c r="G3">
        <v>5.8439387870413799E-2</v>
      </c>
      <c r="H3">
        <v>0.88909546731264899</v>
      </c>
      <c r="I3">
        <v>1.32556232373364E-2</v>
      </c>
      <c r="J3">
        <v>6.6716987466883496E-2</v>
      </c>
      <c r="K3">
        <v>0.84250964400392603</v>
      </c>
      <c r="L3">
        <v>2.24412279388182E-3</v>
      </c>
      <c r="M3">
        <v>5.6850092283508999E-2</v>
      </c>
      <c r="N3">
        <v>0.968512170301842</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-0.15120195207892401</v>
      </c>
      <c r="D4">
        <v>8.1403060766938304E-2</v>
      </c>
      <c r="E4">
        <v>6.3247443404416001E-2</v>
      </c>
      <c r="F4">
        <v>-0.172750969565303</v>
      </c>
      <c r="G4">
        <v>6.6399524223443598E-2</v>
      </c>
      <c r="H4">
        <v>9.2765698586607295E-3</v>
      </c>
      <c r="I4">
        <v>-0.13610750935254301</v>
      </c>
      <c r="J4">
        <v>7.9573272338460302E-2</v>
      </c>
      <c r="K4">
        <v>8.7179427775043505E-2</v>
      </c>
      <c r="L4">
        <v>-0.16313800057494299</v>
      </c>
      <c r="M4">
        <v>6.5202024339531997E-2</v>
      </c>
      <c r="N4">
        <v>1.23480360202854E-2</v>
      </c>
      <c r="P4" t="str">
        <f t="shared" si="0"/>
        <v>^</v>
      </c>
      <c r="Q4" t="str">
        <f t="shared" si="1"/>
        <v>**</v>
      </c>
      <c r="R4" t="str">
        <f t="shared" si="2"/>
        <v>^</v>
      </c>
      <c r="S4" t="str">
        <f t="shared" si="3"/>
        <v>*</v>
      </c>
    </row>
    <row r="5" spans="1:19" x14ac:dyDescent="0.25">
      <c r="A5">
        <v>4</v>
      </c>
      <c r="B5" t="s">
        <v>25</v>
      </c>
      <c r="C5">
        <v>9.6645127215924401E-2</v>
      </c>
      <c r="D5">
        <v>8.9196734863508001E-2</v>
      </c>
      <c r="E5">
        <v>0.27858423820720501</v>
      </c>
      <c r="F5">
        <v>0.106834613190766</v>
      </c>
      <c r="G5">
        <v>7.6145579645955599E-2</v>
      </c>
      <c r="H5">
        <v>0.16060757762615399</v>
      </c>
      <c r="I5">
        <v>0.106748271970839</v>
      </c>
      <c r="J5">
        <v>8.7225199594248307E-2</v>
      </c>
      <c r="K5">
        <v>0.22101871807950199</v>
      </c>
      <c r="L5">
        <v>0.118532683603052</v>
      </c>
      <c r="M5">
        <v>7.4750391773543007E-2</v>
      </c>
      <c r="N5">
        <v>0.112804381423545</v>
      </c>
      <c r="P5" t="str">
        <f t="shared" si="0"/>
        <v/>
      </c>
      <c r="Q5" t="str">
        <f t="shared" si="1"/>
        <v/>
      </c>
      <c r="R5" t="str">
        <f t="shared" si="2"/>
        <v/>
      </c>
      <c r="S5" t="str">
        <f t="shared" si="3"/>
        <v/>
      </c>
    </row>
    <row r="6" spans="1:19" x14ac:dyDescent="0.25">
      <c r="A6">
        <v>5</v>
      </c>
      <c r="B6" t="s">
        <v>26</v>
      </c>
      <c r="C6">
        <v>0.14055451798629701</v>
      </c>
      <c r="D6">
        <v>0.15417683087849501</v>
      </c>
      <c r="E6">
        <v>0.36195569041294501</v>
      </c>
      <c r="F6">
        <v>0.170185903946418</v>
      </c>
      <c r="G6">
        <v>0.134427557812513</v>
      </c>
      <c r="H6">
        <v>0.20551144232565</v>
      </c>
      <c r="I6">
        <v>0.117841276184705</v>
      </c>
      <c r="J6">
        <v>0.14901361697478599</v>
      </c>
      <c r="K6">
        <v>0.42905558740436101</v>
      </c>
      <c r="L6">
        <v>0.139675138600868</v>
      </c>
      <c r="M6">
        <v>0.12973211511409199</v>
      </c>
      <c r="N6">
        <v>0.28163990676217099</v>
      </c>
      <c r="P6" t="str">
        <f t="shared" si="0"/>
        <v/>
      </c>
      <c r="Q6" t="str">
        <f t="shared" si="1"/>
        <v/>
      </c>
      <c r="R6" t="str">
        <f t="shared" si="2"/>
        <v/>
      </c>
      <c r="S6" t="str">
        <f t="shared" si="3"/>
        <v/>
      </c>
    </row>
    <row r="7" spans="1:19" x14ac:dyDescent="0.25">
      <c r="A7">
        <v>6</v>
      </c>
      <c r="B7" t="s">
        <v>30</v>
      </c>
      <c r="C7">
        <v>-4.77896782923194E-2</v>
      </c>
      <c r="D7">
        <v>8.7429885698318999E-2</v>
      </c>
      <c r="E7">
        <v>0.58464961750561895</v>
      </c>
      <c r="F7">
        <v>-9.0738693457208201E-3</v>
      </c>
      <c r="G7">
        <v>7.0967641403784504E-2</v>
      </c>
      <c r="H7">
        <v>0.898260360725879</v>
      </c>
      <c r="I7">
        <v>-6.4689877234648099E-2</v>
      </c>
      <c r="J7">
        <v>8.5319921989063602E-2</v>
      </c>
      <c r="K7">
        <v>0.44832906971609099</v>
      </c>
      <c r="L7">
        <v>-4.20538412225505E-2</v>
      </c>
      <c r="M7">
        <v>6.9511201149819707E-2</v>
      </c>
      <c r="N7">
        <v>0.54518315931232697</v>
      </c>
      <c r="P7" t="str">
        <f t="shared" si="0"/>
        <v/>
      </c>
      <c r="Q7" t="str">
        <f t="shared" si="1"/>
        <v/>
      </c>
      <c r="R7" t="str">
        <f t="shared" si="2"/>
        <v/>
      </c>
      <c r="S7" t="str">
        <f t="shared" si="3"/>
        <v/>
      </c>
    </row>
    <row r="8" spans="1:19" x14ac:dyDescent="0.25">
      <c r="A8">
        <v>7</v>
      </c>
      <c r="B8" t="s">
        <v>27</v>
      </c>
      <c r="C8">
        <v>-8.1399820217853205E-2</v>
      </c>
      <c r="D8">
        <v>0.16671259510021399</v>
      </c>
      <c r="E8">
        <v>0.62536259535022498</v>
      </c>
      <c r="F8">
        <v>-1.9047980165811999E-2</v>
      </c>
      <c r="G8">
        <v>0.14430237934460899</v>
      </c>
      <c r="H8">
        <v>0.89498392947744598</v>
      </c>
      <c r="I8">
        <v>-7.9648266979375396E-2</v>
      </c>
      <c r="J8">
        <v>0.15513826507238901</v>
      </c>
      <c r="K8">
        <v>0.60767027572337995</v>
      </c>
      <c r="L8">
        <v>-4.2269736338399998E-2</v>
      </c>
      <c r="M8">
        <v>0.13229902700163201</v>
      </c>
      <c r="N8">
        <v>0.749346261204616</v>
      </c>
      <c r="P8" t="str">
        <f t="shared" si="0"/>
        <v/>
      </c>
      <c r="Q8" t="str">
        <f t="shared" si="1"/>
        <v/>
      </c>
      <c r="R8" t="str">
        <f t="shared" si="2"/>
        <v/>
      </c>
      <c r="S8" t="str">
        <f t="shared" si="3"/>
        <v/>
      </c>
    </row>
    <row r="9" spans="1:19" x14ac:dyDescent="0.25">
      <c r="A9">
        <v>8</v>
      </c>
      <c r="B9" t="s">
        <v>29</v>
      </c>
      <c r="C9">
        <v>-6.7481766977951899E-2</v>
      </c>
      <c r="D9">
        <v>7.8433428406610203E-2</v>
      </c>
      <c r="E9">
        <v>0.38958513024031999</v>
      </c>
      <c r="F9">
        <v>-3.2165581217609401E-2</v>
      </c>
      <c r="G9">
        <v>6.4243441352010405E-2</v>
      </c>
      <c r="H9">
        <v>0.61659443260886804</v>
      </c>
      <c r="I9">
        <v>-7.2459317733175793E-2</v>
      </c>
      <c r="J9">
        <v>7.6875863576812503E-2</v>
      </c>
      <c r="K9">
        <v>0.34591130780545498</v>
      </c>
      <c r="L9">
        <v>-5.0038319712802502E-2</v>
      </c>
      <c r="M9">
        <v>6.3384103116480503E-2</v>
      </c>
      <c r="N9">
        <v>0.42985144342904502</v>
      </c>
      <c r="P9" t="str">
        <f t="shared" si="0"/>
        <v/>
      </c>
      <c r="Q9" t="str">
        <f t="shared" si="1"/>
        <v/>
      </c>
      <c r="R9" t="str">
        <f t="shared" si="2"/>
        <v/>
      </c>
      <c r="S9" t="str">
        <f t="shared" si="3"/>
        <v/>
      </c>
    </row>
    <row r="10" spans="1:19" x14ac:dyDescent="0.25">
      <c r="A10">
        <v>9</v>
      </c>
      <c r="B10" t="s">
        <v>28</v>
      </c>
      <c r="C10">
        <v>-9.8176881371553493E-3</v>
      </c>
      <c r="D10">
        <v>0.23430885694003101</v>
      </c>
      <c r="E10">
        <v>0.96657791615746802</v>
      </c>
      <c r="F10">
        <v>6.1214029141650098E-2</v>
      </c>
      <c r="G10">
        <v>0.19701605746296999</v>
      </c>
      <c r="H10">
        <v>0.75602429764491197</v>
      </c>
      <c r="I10">
        <v>-6.2092042625309603E-2</v>
      </c>
      <c r="J10">
        <v>0.227039810698385</v>
      </c>
      <c r="K10">
        <v>0.78448021816650304</v>
      </c>
      <c r="L10">
        <v>-2.1584564943785902E-3</v>
      </c>
      <c r="M10">
        <v>0.19215897137998</v>
      </c>
      <c r="N10">
        <v>0.99103782204595603</v>
      </c>
      <c r="P10" t="str">
        <f t="shared" si="0"/>
        <v/>
      </c>
      <c r="Q10" t="str">
        <f t="shared" si="1"/>
        <v/>
      </c>
      <c r="R10" t="str">
        <f t="shared" si="2"/>
        <v/>
      </c>
      <c r="S10" t="str">
        <f t="shared" si="3"/>
        <v/>
      </c>
    </row>
    <row r="11" spans="1:19" x14ac:dyDescent="0.25">
      <c r="A11">
        <v>10</v>
      </c>
      <c r="B11" t="s">
        <v>31</v>
      </c>
      <c r="C11">
        <v>-6.9321176426273598E-2</v>
      </c>
      <c r="D11">
        <v>1.4001820911171499E-2</v>
      </c>
      <c r="E11" s="1">
        <v>7.3882952611459295E-7</v>
      </c>
      <c r="F11">
        <v>-7.0668890481315402E-2</v>
      </c>
      <c r="G11">
        <v>1.24171171226401E-2</v>
      </c>
      <c r="H11" s="1">
        <v>1.2611432740257101E-8</v>
      </c>
      <c r="I11">
        <v>-6.8200720030612297E-2</v>
      </c>
      <c r="J11">
        <v>1.37432024679732E-2</v>
      </c>
      <c r="K11" s="1">
        <v>6.9589538032044405E-7</v>
      </c>
      <c r="L11">
        <v>-6.8449699921043106E-2</v>
      </c>
      <c r="M11">
        <v>1.2211604012020901E-2</v>
      </c>
      <c r="N11" s="1">
        <v>2.0789495531165299E-8</v>
      </c>
      <c r="P11" t="str">
        <f t="shared" si="0"/>
        <v>***</v>
      </c>
      <c r="Q11" t="str">
        <f t="shared" si="1"/>
        <v>***</v>
      </c>
      <c r="R11" t="str">
        <f t="shared" si="2"/>
        <v>***</v>
      </c>
      <c r="S11" t="str">
        <f t="shared" si="3"/>
        <v>***</v>
      </c>
    </row>
    <row r="12" spans="1:19" x14ac:dyDescent="0.25">
      <c r="A12">
        <v>11</v>
      </c>
      <c r="B12" t="s">
        <v>173</v>
      </c>
      <c r="C12">
        <v>2.8714947582392501E-3</v>
      </c>
      <c r="D12">
        <v>8.8819076657706497E-2</v>
      </c>
      <c r="E12">
        <v>0.97420911851771597</v>
      </c>
      <c r="F12">
        <v>1.1596032395355499E-2</v>
      </c>
      <c r="G12">
        <v>8.1497321017013999E-2</v>
      </c>
      <c r="H12">
        <v>0.88685309086401498</v>
      </c>
      <c r="I12">
        <v>3.5027714327966399E-2</v>
      </c>
      <c r="J12">
        <v>8.6973999022871701E-2</v>
      </c>
      <c r="K12">
        <v>0.68714114587149799</v>
      </c>
      <c r="L12">
        <v>4.6421831518815099E-2</v>
      </c>
      <c r="M12">
        <v>7.9899936494617602E-2</v>
      </c>
      <c r="N12">
        <v>0.56124071996913705</v>
      </c>
      <c r="P12" t="str">
        <f t="shared" si="0"/>
        <v/>
      </c>
      <c r="Q12" t="str">
        <f t="shared" si="1"/>
        <v/>
      </c>
      <c r="R12" t="str">
        <f t="shared" si="2"/>
        <v/>
      </c>
      <c r="S12" t="str">
        <f t="shared" si="3"/>
        <v/>
      </c>
    </row>
    <row r="13" spans="1:19" x14ac:dyDescent="0.25">
      <c r="A13">
        <v>12</v>
      </c>
      <c r="B13" t="s">
        <v>32</v>
      </c>
      <c r="C13">
        <v>-1.7181272684494601E-2</v>
      </c>
      <c r="D13">
        <v>4.6957975208751598E-2</v>
      </c>
      <c r="E13">
        <v>0.71445003276901498</v>
      </c>
      <c r="F13">
        <v>-2.4271626421339901E-3</v>
      </c>
      <c r="G13">
        <v>4.1633911502142601E-2</v>
      </c>
      <c r="H13">
        <v>0.95351147352464105</v>
      </c>
      <c r="I13">
        <v>-1.3039160855213901E-2</v>
      </c>
      <c r="J13">
        <v>4.5782737346490798E-2</v>
      </c>
      <c r="K13">
        <v>0.77579340170209699</v>
      </c>
      <c r="L13">
        <v>1.4994930994830099E-3</v>
      </c>
      <c r="M13">
        <v>4.0611894763746499E-2</v>
      </c>
      <c r="N13">
        <v>0.97054679142233402</v>
      </c>
      <c r="P13" t="str">
        <f t="shared" si="0"/>
        <v/>
      </c>
      <c r="Q13" t="str">
        <f t="shared" si="1"/>
        <v/>
      </c>
      <c r="R13" t="str">
        <f t="shared" si="2"/>
        <v/>
      </c>
      <c r="S13" t="str">
        <f t="shared" si="3"/>
        <v/>
      </c>
    </row>
    <row r="14" spans="1:19" x14ac:dyDescent="0.25">
      <c r="A14">
        <v>13</v>
      </c>
      <c r="B14" t="s">
        <v>33</v>
      </c>
      <c r="C14">
        <v>2.3587180744278201E-2</v>
      </c>
      <c r="D14">
        <v>9.3602266143884907E-3</v>
      </c>
      <c r="E14">
        <v>1.1737586273410599E-2</v>
      </c>
      <c r="F14">
        <v>1.9502965931196499E-2</v>
      </c>
      <c r="G14">
        <v>8.3927536091000406E-3</v>
      </c>
      <c r="H14">
        <v>2.01369498879072E-2</v>
      </c>
      <c r="I14">
        <v>2.1618853435277599E-2</v>
      </c>
      <c r="J14">
        <v>9.2350793795010194E-3</v>
      </c>
      <c r="K14">
        <v>1.9234774337928601E-2</v>
      </c>
      <c r="L14">
        <v>1.8734826261509199E-2</v>
      </c>
      <c r="M14">
        <v>8.3306192245012605E-3</v>
      </c>
      <c r="N14">
        <v>2.4518120438111E-2</v>
      </c>
      <c r="P14" t="str">
        <f t="shared" si="0"/>
        <v>*</v>
      </c>
      <c r="Q14" t="str">
        <f t="shared" si="1"/>
        <v>*</v>
      </c>
      <c r="R14" t="str">
        <f t="shared" si="2"/>
        <v>*</v>
      </c>
      <c r="S14" t="str">
        <f t="shared" si="3"/>
        <v>*</v>
      </c>
    </row>
    <row r="15" spans="1:19" x14ac:dyDescent="0.25">
      <c r="A15">
        <v>14</v>
      </c>
      <c r="B15" t="s">
        <v>118</v>
      </c>
      <c r="C15">
        <v>-1.9809880727892901E-2</v>
      </c>
      <c r="D15">
        <v>1.67418183907025E-2</v>
      </c>
      <c r="E15">
        <v>0.236707145050678</v>
      </c>
      <c r="F15">
        <v>-1.69914569504005E-2</v>
      </c>
      <c r="G15">
        <v>1.4454652450350601E-2</v>
      </c>
      <c r="H15">
        <v>0.239794377712994</v>
      </c>
      <c r="I15">
        <v>-1.8963739899197099E-2</v>
      </c>
      <c r="J15">
        <v>1.6399659625217999E-2</v>
      </c>
      <c r="K15">
        <v>0.24753818664897001</v>
      </c>
      <c r="L15">
        <v>-1.82558202207573E-2</v>
      </c>
      <c r="M15">
        <v>1.4219532086035601E-2</v>
      </c>
      <c r="N15">
        <v>0.199192624809928</v>
      </c>
      <c r="P15" t="str">
        <f t="shared" si="0"/>
        <v/>
      </c>
      <c r="Q15" t="str">
        <f t="shared" si="1"/>
        <v/>
      </c>
      <c r="R15" t="str">
        <f t="shared" si="2"/>
        <v/>
      </c>
      <c r="S15" t="str">
        <f t="shared" si="3"/>
        <v/>
      </c>
    </row>
    <row r="16" spans="1:19" x14ac:dyDescent="0.25">
      <c r="A16">
        <v>15</v>
      </c>
      <c r="B16" t="s">
        <v>34</v>
      </c>
      <c r="C16">
        <v>3.44968855962184E-3</v>
      </c>
      <c r="D16">
        <v>1.3495446717237099E-3</v>
      </c>
      <c r="E16">
        <v>1.0582622712484601E-2</v>
      </c>
      <c r="F16">
        <v>2.87869929802357E-3</v>
      </c>
      <c r="G16">
        <v>1.0440362321800401E-3</v>
      </c>
      <c r="H16">
        <v>5.8284576792892503E-3</v>
      </c>
      <c r="I16">
        <v>3.2301182222261998E-3</v>
      </c>
      <c r="J16">
        <v>1.3205489838500799E-3</v>
      </c>
      <c r="K16">
        <v>1.44434190803393E-2</v>
      </c>
      <c r="L16">
        <v>2.7948234237644498E-3</v>
      </c>
      <c r="M16">
        <v>1.02691773501672E-3</v>
      </c>
      <c r="N16">
        <v>6.4973594849776503E-3</v>
      </c>
      <c r="P16" t="str">
        <f t="shared" si="0"/>
        <v>*</v>
      </c>
      <c r="Q16" t="str">
        <f t="shared" si="1"/>
        <v>**</v>
      </c>
      <c r="R16" t="str">
        <f t="shared" si="2"/>
        <v>*</v>
      </c>
      <c r="S16" t="str">
        <f t="shared" si="3"/>
        <v>**</v>
      </c>
    </row>
    <row r="17" spans="1:19" x14ac:dyDescent="0.25">
      <c r="A17">
        <v>16</v>
      </c>
      <c r="B17" t="s">
        <v>35</v>
      </c>
      <c r="C17">
        <v>-6.5957524157074E-4</v>
      </c>
      <c r="D17">
        <v>4.64191083646203E-4</v>
      </c>
      <c r="E17">
        <v>0.15534199287404599</v>
      </c>
      <c r="F17">
        <v>-5.15504882169628E-4</v>
      </c>
      <c r="G17">
        <v>4.2915609321455802E-4</v>
      </c>
      <c r="H17">
        <v>0.22967129525934199</v>
      </c>
      <c r="I17">
        <v>-5.6484039807053502E-4</v>
      </c>
      <c r="J17">
        <v>4.48977327278223E-4</v>
      </c>
      <c r="K17">
        <v>0.208370072685643</v>
      </c>
      <c r="L17">
        <v>-4.5894490356124398E-4</v>
      </c>
      <c r="M17">
        <v>4.1678441840855098E-4</v>
      </c>
      <c r="N17">
        <v>0.27082851674894498</v>
      </c>
      <c r="P17" t="str">
        <f t="shared" si="0"/>
        <v/>
      </c>
      <c r="Q17" t="str">
        <f t="shared" si="1"/>
        <v/>
      </c>
      <c r="R17" t="str">
        <f t="shared" si="2"/>
        <v/>
      </c>
      <c r="S17" t="str">
        <f t="shared" si="3"/>
        <v/>
      </c>
    </row>
    <row r="18" spans="1:19" x14ac:dyDescent="0.25">
      <c r="A18">
        <v>17</v>
      </c>
      <c r="B18" t="s">
        <v>36</v>
      </c>
      <c r="C18">
        <v>5.2175702100399702E-4</v>
      </c>
      <c r="D18">
        <v>2.7695744911696501E-4</v>
      </c>
      <c r="E18">
        <v>5.9580026068669197E-2</v>
      </c>
      <c r="F18">
        <v>6.2581756066466105E-4</v>
      </c>
      <c r="G18">
        <v>2.27295407681868E-4</v>
      </c>
      <c r="H18">
        <v>5.8993750311535304E-3</v>
      </c>
      <c r="I18">
        <v>5.2448717524593703E-4</v>
      </c>
      <c r="J18">
        <v>2.7170698786399702E-4</v>
      </c>
      <c r="K18">
        <v>5.3564583428883303E-2</v>
      </c>
      <c r="L18">
        <v>6.0521049670023597E-4</v>
      </c>
      <c r="M18">
        <v>2.2448818821141299E-4</v>
      </c>
      <c r="N18">
        <v>7.0186731843956702E-3</v>
      </c>
      <c r="P18" t="str">
        <f t="shared" si="0"/>
        <v>^</v>
      </c>
      <c r="Q18" t="str">
        <f t="shared" si="1"/>
        <v>**</v>
      </c>
      <c r="R18" t="str">
        <f t="shared" si="2"/>
        <v>^</v>
      </c>
      <c r="S18" t="str">
        <f t="shared" si="3"/>
        <v>**</v>
      </c>
    </row>
    <row r="19" spans="1:19" x14ac:dyDescent="0.25">
      <c r="A19">
        <v>18</v>
      </c>
      <c r="B19" t="s">
        <v>37</v>
      </c>
      <c r="C19">
        <v>-0.14319497968221201</v>
      </c>
      <c r="D19">
        <v>6.3415791807321001E-2</v>
      </c>
      <c r="E19">
        <v>2.3943573562293399E-2</v>
      </c>
      <c r="F19">
        <v>-0.108394272860085</v>
      </c>
      <c r="G19">
        <v>5.62264202654464E-2</v>
      </c>
      <c r="H19">
        <v>5.3877839263679499E-2</v>
      </c>
      <c r="I19">
        <v>-0.132319877383243</v>
      </c>
      <c r="J19">
        <v>6.1762327504285397E-2</v>
      </c>
      <c r="K19">
        <v>3.2160960406401401E-2</v>
      </c>
      <c r="L19">
        <v>-0.102086506074795</v>
      </c>
      <c r="M19">
        <v>5.4957139466867103E-2</v>
      </c>
      <c r="N19">
        <v>6.3230690342280904E-2</v>
      </c>
      <c r="P19" t="str">
        <f t="shared" si="0"/>
        <v>*</v>
      </c>
      <c r="Q19" t="str">
        <f t="shared" si="1"/>
        <v>^</v>
      </c>
      <c r="R19" t="str">
        <f t="shared" si="2"/>
        <v>*</v>
      </c>
      <c r="S19" t="str">
        <f t="shared" si="3"/>
        <v>^</v>
      </c>
    </row>
    <row r="20" spans="1:19" x14ac:dyDescent="0.25">
      <c r="A20">
        <v>19</v>
      </c>
      <c r="B20" t="s">
        <v>38</v>
      </c>
      <c r="C20">
        <v>-0.17126856166089299</v>
      </c>
      <c r="D20">
        <v>9.4552938590800203E-2</v>
      </c>
      <c r="E20">
        <v>7.0086532863055703E-2</v>
      </c>
      <c r="F20">
        <v>-0.17675522733716201</v>
      </c>
      <c r="G20">
        <v>8.2402289125248801E-2</v>
      </c>
      <c r="H20">
        <v>3.1950598740193403E-2</v>
      </c>
      <c r="I20">
        <v>-0.16309557637625</v>
      </c>
      <c r="J20">
        <v>9.2498380282290002E-2</v>
      </c>
      <c r="K20">
        <v>7.78623305374809E-2</v>
      </c>
      <c r="L20">
        <v>-0.16382786166011301</v>
      </c>
      <c r="M20">
        <v>8.1066340459249001E-2</v>
      </c>
      <c r="N20">
        <v>4.3288975816327097E-2</v>
      </c>
      <c r="P20" t="str">
        <f t="shared" si="0"/>
        <v>^</v>
      </c>
      <c r="Q20" t="str">
        <f t="shared" si="1"/>
        <v>*</v>
      </c>
      <c r="R20" t="str">
        <f t="shared" si="2"/>
        <v>^</v>
      </c>
      <c r="S20" t="str">
        <f t="shared" si="3"/>
        <v>*</v>
      </c>
    </row>
    <row r="21" spans="1:19" x14ac:dyDescent="0.25">
      <c r="A21">
        <v>20</v>
      </c>
      <c r="B21" t="s">
        <v>40</v>
      </c>
      <c r="C21">
        <v>-0.33322884205542003</v>
      </c>
      <c r="D21">
        <v>9.6803258660510497E-2</v>
      </c>
      <c r="E21">
        <v>5.7672445293532903E-4</v>
      </c>
      <c r="F21">
        <v>-0.29205670416462798</v>
      </c>
      <c r="G21">
        <v>7.7086617080137101E-2</v>
      </c>
      <c r="H21">
        <v>1.5144842053946099E-4</v>
      </c>
      <c r="I21">
        <v>-0.36411722986128398</v>
      </c>
      <c r="J21">
        <v>9.4749940865481802E-2</v>
      </c>
      <c r="K21">
        <v>1.21574991288398E-4</v>
      </c>
      <c r="L21">
        <v>-0.32692950451029601</v>
      </c>
      <c r="M21">
        <v>7.5543295220030393E-2</v>
      </c>
      <c r="N21" s="1">
        <v>1.50667392639248E-5</v>
      </c>
      <c r="P21" t="str">
        <f t="shared" si="0"/>
        <v>***</v>
      </c>
      <c r="Q21" t="str">
        <f t="shared" si="1"/>
        <v>***</v>
      </c>
      <c r="R21" t="str">
        <f t="shared" si="2"/>
        <v>***</v>
      </c>
      <c r="S21" t="str">
        <f t="shared" si="3"/>
        <v>***</v>
      </c>
    </row>
    <row r="22" spans="1:19" x14ac:dyDescent="0.25">
      <c r="A22">
        <v>21</v>
      </c>
      <c r="B22" t="s">
        <v>41</v>
      </c>
      <c r="C22">
        <v>-9.8431171094613801E-2</v>
      </c>
      <c r="D22">
        <v>7.3535280519834101E-2</v>
      </c>
      <c r="E22">
        <v>0.18071490324039</v>
      </c>
      <c r="F22">
        <v>-5.8227432098645497E-2</v>
      </c>
      <c r="G22">
        <v>5.7515806663522198E-2</v>
      </c>
      <c r="H22">
        <v>0.31135988953624999</v>
      </c>
      <c r="I22">
        <v>-0.13697991171094001</v>
      </c>
      <c r="J22">
        <v>7.1554058114045097E-2</v>
      </c>
      <c r="K22">
        <v>5.5574734901411398E-2</v>
      </c>
      <c r="L22">
        <v>-0.10000350527466501</v>
      </c>
      <c r="M22">
        <v>5.6031101447623001E-2</v>
      </c>
      <c r="N22">
        <v>7.4296093415135003E-2</v>
      </c>
      <c r="P22" t="str">
        <f t="shared" si="0"/>
        <v/>
      </c>
      <c r="Q22" t="str">
        <f t="shared" si="1"/>
        <v/>
      </c>
      <c r="R22" t="str">
        <f t="shared" si="2"/>
        <v>^</v>
      </c>
      <c r="S22" t="str">
        <f t="shared" si="3"/>
        <v>^</v>
      </c>
    </row>
    <row r="23" spans="1:19" x14ac:dyDescent="0.25">
      <c r="A23">
        <v>22</v>
      </c>
      <c r="B23" t="s">
        <v>39</v>
      </c>
      <c r="C23">
        <v>-0.14179971039804901</v>
      </c>
      <c r="D23">
        <v>0.112891036403096</v>
      </c>
      <c r="E23">
        <v>0.209088452138915</v>
      </c>
      <c r="F23">
        <v>-0.20761430397155001</v>
      </c>
      <c r="G23">
        <v>8.5259484363748098E-2</v>
      </c>
      <c r="H23">
        <v>1.48881893187477E-2</v>
      </c>
      <c r="I23">
        <v>-0.16805764726487499</v>
      </c>
      <c r="J23">
        <v>0.10952583280886601</v>
      </c>
      <c r="K23">
        <v>0.124928562784729</v>
      </c>
      <c r="L23">
        <v>-0.217016613035968</v>
      </c>
      <c r="M23">
        <v>8.3231970176790696E-2</v>
      </c>
      <c r="N23">
        <v>9.1240481949757205E-3</v>
      </c>
      <c r="P23" t="str">
        <f t="shared" si="0"/>
        <v/>
      </c>
      <c r="Q23" t="str">
        <f t="shared" si="1"/>
        <v>*</v>
      </c>
      <c r="R23" t="str">
        <f t="shared" si="2"/>
        <v/>
      </c>
      <c r="S23" t="str">
        <f t="shared" si="3"/>
        <v>**</v>
      </c>
    </row>
    <row r="24" spans="1:19" x14ac:dyDescent="0.25">
      <c r="A24">
        <v>23</v>
      </c>
      <c r="B24" t="s">
        <v>43</v>
      </c>
      <c r="C24">
        <v>-6.17592339112603E-2</v>
      </c>
      <c r="D24">
        <v>1.5624754848996799E-2</v>
      </c>
      <c r="E24" s="1">
        <v>7.7289483179088196E-5</v>
      </c>
      <c r="F24">
        <v>-5.8997922287904597E-2</v>
      </c>
      <c r="G24">
        <v>1.4314144810041301E-2</v>
      </c>
      <c r="H24" s="1">
        <v>3.76165295088878E-5</v>
      </c>
      <c r="I24">
        <v>-6.6594924189066901E-2</v>
      </c>
      <c r="J24">
        <v>1.5323425115773601E-2</v>
      </c>
      <c r="K24" s="1">
        <v>1.38670660990714E-5</v>
      </c>
      <c r="L24">
        <v>-6.3680803874176503E-2</v>
      </c>
      <c r="M24">
        <v>1.4109042202378101E-2</v>
      </c>
      <c r="N24" s="1">
        <v>6.3774084907043301E-6</v>
      </c>
      <c r="P24" t="str">
        <f t="shared" si="0"/>
        <v>***</v>
      </c>
      <c r="Q24" t="str">
        <f t="shared" si="1"/>
        <v>***</v>
      </c>
      <c r="R24" t="str">
        <f t="shared" si="2"/>
        <v>***</v>
      </c>
      <c r="S24" t="str">
        <f t="shared" si="3"/>
        <v>***</v>
      </c>
    </row>
    <row r="25" spans="1:19" x14ac:dyDescent="0.25">
      <c r="A25">
        <v>24</v>
      </c>
      <c r="B25" t="s">
        <v>44</v>
      </c>
      <c r="C25">
        <v>3.94207649863954E-2</v>
      </c>
      <c r="D25">
        <v>6.1520815218524601E-2</v>
      </c>
      <c r="E25">
        <v>0.52167136407527903</v>
      </c>
      <c r="F25">
        <v>2.7275282807954701E-2</v>
      </c>
      <c r="G25">
        <v>5.75898467379269E-2</v>
      </c>
      <c r="H25">
        <v>0.635776117355764</v>
      </c>
      <c r="I25">
        <v>5.0632586797968199E-2</v>
      </c>
      <c r="J25">
        <v>5.9310498185128201E-2</v>
      </c>
      <c r="K25">
        <v>0.39327857423506402</v>
      </c>
      <c r="L25">
        <v>3.6980449295933797E-2</v>
      </c>
      <c r="M25">
        <v>5.5331867995068201E-2</v>
      </c>
      <c r="N25">
        <v>0.50391717806251601</v>
      </c>
      <c r="P25" t="str">
        <f t="shared" si="0"/>
        <v/>
      </c>
      <c r="Q25" t="str">
        <f t="shared" si="1"/>
        <v/>
      </c>
      <c r="R25" t="str">
        <f t="shared" si="2"/>
        <v/>
      </c>
      <c r="S25" t="str">
        <f t="shared" si="3"/>
        <v/>
      </c>
    </row>
    <row r="26" spans="1:19" x14ac:dyDescent="0.25">
      <c r="A26">
        <v>25</v>
      </c>
      <c r="B26" t="s">
        <v>131</v>
      </c>
      <c r="C26">
        <v>1.3354015628552101</v>
      </c>
      <c r="D26">
        <v>0.43985539350757902</v>
      </c>
      <c r="E26">
        <v>2.3973830114894E-3</v>
      </c>
      <c r="F26">
        <v>1.3197799739889899</v>
      </c>
      <c r="G26">
        <v>0.41836658805835703</v>
      </c>
      <c r="H26">
        <v>1.6071732094193299E-3</v>
      </c>
      <c r="I26">
        <v>-1.18390263376087E-2</v>
      </c>
      <c r="J26">
        <v>6.6584244148698096E-2</v>
      </c>
      <c r="K26">
        <v>0.85887594584268401</v>
      </c>
      <c r="L26">
        <v>-3.2823754765995403E-2</v>
      </c>
      <c r="M26">
        <v>6.1126513680753003E-2</v>
      </c>
      <c r="N26">
        <v>0.59128098334789803</v>
      </c>
      <c r="P26" t="str">
        <f t="shared" si="0"/>
        <v>**</v>
      </c>
      <c r="Q26" t="str">
        <f t="shared" si="1"/>
        <v>**</v>
      </c>
      <c r="R26" t="str">
        <f t="shared" si="2"/>
        <v/>
      </c>
      <c r="S26" t="str">
        <f t="shared" si="3"/>
        <v/>
      </c>
    </row>
    <row r="27" spans="1:19" x14ac:dyDescent="0.25">
      <c r="A27">
        <v>26</v>
      </c>
      <c r="B27" t="s">
        <v>145</v>
      </c>
      <c r="C27">
        <v>0.88737478376914003</v>
      </c>
      <c r="D27">
        <v>0.55664848154003899</v>
      </c>
      <c r="E27">
        <v>0.11090501406472</v>
      </c>
      <c r="F27">
        <v>0.84797088103588303</v>
      </c>
      <c r="G27">
        <v>0.52971900066597</v>
      </c>
      <c r="H27">
        <v>0.109422601871657</v>
      </c>
      <c r="I27">
        <v>-0.53061622260864705</v>
      </c>
      <c r="J27">
        <v>0.34001366747633599</v>
      </c>
      <c r="K27">
        <v>0.11862448239046</v>
      </c>
      <c r="L27">
        <v>-0.55291634509413201</v>
      </c>
      <c r="M27">
        <v>0.320223987900221</v>
      </c>
      <c r="N27">
        <v>8.4229644568595594E-2</v>
      </c>
      <c r="P27" t="str">
        <f t="shared" si="0"/>
        <v/>
      </c>
      <c r="Q27" t="str">
        <f t="shared" si="1"/>
        <v/>
      </c>
      <c r="R27" t="str">
        <f t="shared" si="2"/>
        <v/>
      </c>
      <c r="S27" t="str">
        <f t="shared" si="3"/>
        <v>^</v>
      </c>
    </row>
    <row r="28" spans="1:19" x14ac:dyDescent="0.25">
      <c r="A28">
        <v>27</v>
      </c>
      <c r="B28" t="s">
        <v>46</v>
      </c>
      <c r="C28">
        <v>1.20126706652196</v>
      </c>
      <c r="D28">
        <v>0.48638800383255598</v>
      </c>
      <c r="E28">
        <v>1.3519950771639901E-2</v>
      </c>
      <c r="F28">
        <v>1.2085883032914</v>
      </c>
      <c r="G28">
        <v>0.46109024143292798</v>
      </c>
      <c r="H28">
        <v>8.7632792902834402E-3</v>
      </c>
      <c r="I28">
        <v>-0.21638870269244501</v>
      </c>
      <c r="J28">
        <v>0.202974317054639</v>
      </c>
      <c r="K28">
        <v>0.28638337601523101</v>
      </c>
      <c r="L28">
        <v>-0.203763238766279</v>
      </c>
      <c r="M28">
        <v>0.18964333998701299</v>
      </c>
      <c r="N28">
        <v>0.28261879394294098</v>
      </c>
      <c r="P28" t="str">
        <f t="shared" si="0"/>
        <v>*</v>
      </c>
      <c r="Q28" t="str">
        <f t="shared" si="1"/>
        <v>**</v>
      </c>
      <c r="R28" t="str">
        <f t="shared" si="2"/>
        <v/>
      </c>
      <c r="S28" t="str">
        <f t="shared" si="3"/>
        <v/>
      </c>
    </row>
    <row r="29" spans="1:19" x14ac:dyDescent="0.25">
      <c r="A29">
        <v>28</v>
      </c>
      <c r="B29" t="s">
        <v>129</v>
      </c>
      <c r="C29">
        <v>0.90281318353879803</v>
      </c>
      <c r="D29">
        <v>0.51191118971998295</v>
      </c>
      <c r="E29">
        <v>7.7797172472179904E-2</v>
      </c>
      <c r="F29">
        <v>0.91759866872393503</v>
      </c>
      <c r="G29">
        <v>0.48509083477425302</v>
      </c>
      <c r="H29">
        <v>5.8544063455308201E-2</v>
      </c>
      <c r="I29">
        <v>-0.42068623533017202</v>
      </c>
      <c r="J29">
        <v>0.24684077205039501</v>
      </c>
      <c r="K29">
        <v>8.8328453438713206E-2</v>
      </c>
      <c r="L29">
        <v>-0.40705149079658298</v>
      </c>
      <c r="M29">
        <v>0.23302238536577</v>
      </c>
      <c r="N29">
        <v>8.0666088395049407E-2</v>
      </c>
      <c r="P29" t="str">
        <f t="shared" si="0"/>
        <v>^</v>
      </c>
      <c r="Q29" t="str">
        <f t="shared" si="1"/>
        <v>^</v>
      </c>
      <c r="R29" t="str">
        <f t="shared" si="2"/>
        <v>^</v>
      </c>
      <c r="S29" t="str">
        <f t="shared" si="3"/>
        <v>^</v>
      </c>
    </row>
    <row r="30" spans="1:19" x14ac:dyDescent="0.25">
      <c r="A30">
        <v>29</v>
      </c>
      <c r="B30" t="s">
        <v>130</v>
      </c>
      <c r="C30">
        <v>0.67444119854023599</v>
      </c>
      <c r="D30">
        <v>0.49763390271269398</v>
      </c>
      <c r="E30">
        <v>0.175323294055377</v>
      </c>
      <c r="F30">
        <v>0.72547303281310305</v>
      </c>
      <c r="G30">
        <v>0.470789654161541</v>
      </c>
      <c r="H30">
        <v>0.12332393274400601</v>
      </c>
      <c r="I30">
        <v>-0.53492848488892997</v>
      </c>
      <c r="J30">
        <v>0.22119971553566101</v>
      </c>
      <c r="K30">
        <v>1.55929799747733E-2</v>
      </c>
      <c r="L30">
        <v>-0.51180919589415896</v>
      </c>
      <c r="M30">
        <v>0.20647505715710099</v>
      </c>
      <c r="N30">
        <v>1.3182730517057701E-2</v>
      </c>
      <c r="P30" t="str">
        <f t="shared" si="0"/>
        <v/>
      </c>
      <c r="Q30" t="str">
        <f t="shared" si="1"/>
        <v/>
      </c>
      <c r="R30" t="str">
        <f t="shared" si="2"/>
        <v>*</v>
      </c>
      <c r="S30" t="str">
        <f t="shared" si="3"/>
        <v>*</v>
      </c>
    </row>
    <row r="31" spans="1:19" x14ac:dyDescent="0.25">
      <c r="A31">
        <v>30</v>
      </c>
      <c r="B31" t="s">
        <v>45</v>
      </c>
      <c r="C31">
        <v>1.6919608860718001</v>
      </c>
      <c r="D31">
        <v>0.659036417217986</v>
      </c>
      <c r="E31">
        <v>1.0248640889967599E-2</v>
      </c>
      <c r="F31">
        <v>1.69294469603422</v>
      </c>
      <c r="G31">
        <v>0.62813254196822199</v>
      </c>
      <c r="H31">
        <v>7.0345764474764403E-3</v>
      </c>
      <c r="I31">
        <v>0.42428706250472098</v>
      </c>
      <c r="J31">
        <v>0.47324314819917801</v>
      </c>
      <c r="K31">
        <v>0.36995805309541002</v>
      </c>
      <c r="L31">
        <v>0.45837221768626701</v>
      </c>
      <c r="M31">
        <v>0.45139793511737603</v>
      </c>
      <c r="N31">
        <v>0.30989117448600401</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0.30702500740772098</v>
      </c>
      <c r="D32">
        <v>0.170183048470225</v>
      </c>
      <c r="E32">
        <v>7.1217685896764693E-2</v>
      </c>
      <c r="F32">
        <v>0.27461812222340698</v>
      </c>
      <c r="G32">
        <v>0.156962060376754</v>
      </c>
      <c r="H32">
        <v>8.0190328557238302E-2</v>
      </c>
      <c r="I32" t="s">
        <v>170</v>
      </c>
      <c r="J32" t="s">
        <v>170</v>
      </c>
      <c r="K32" t="s">
        <v>170</v>
      </c>
      <c r="L32" t="s">
        <v>170</v>
      </c>
      <c r="M32" t="s">
        <v>170</v>
      </c>
      <c r="N32" t="s">
        <v>170</v>
      </c>
      <c r="P32" t="str">
        <f t="shared" si="4"/>
        <v>^</v>
      </c>
      <c r="Q32" t="str">
        <f t="shared" si="5"/>
        <v>^</v>
      </c>
      <c r="R32" t="str">
        <f t="shared" si="6"/>
        <v/>
      </c>
      <c r="S32" t="str">
        <f t="shared" si="7"/>
        <v/>
      </c>
    </row>
    <row r="33" spans="1:19" x14ac:dyDescent="0.25">
      <c r="A33">
        <v>32</v>
      </c>
      <c r="B33" t="s">
        <v>67</v>
      </c>
      <c r="C33">
        <v>-0.225921957831616</v>
      </c>
      <c r="D33">
        <v>0.48151950174874802</v>
      </c>
      <c r="E33">
        <v>0.63893706432531105</v>
      </c>
      <c r="F33">
        <v>-0.131833945058874</v>
      </c>
      <c r="G33">
        <v>0.46128025397021699</v>
      </c>
      <c r="H33">
        <v>0.77503122763559396</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58</v>
      </c>
      <c r="C34">
        <v>0.53118302978885501</v>
      </c>
      <c r="D34">
        <v>0.52889868637688897</v>
      </c>
      <c r="E34">
        <v>0.31522485107637199</v>
      </c>
      <c r="F34">
        <v>0.44006268797692999</v>
      </c>
      <c r="G34">
        <v>0.50234960944960205</v>
      </c>
      <c r="H34">
        <v>0.381025239621472</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65</v>
      </c>
      <c r="C35">
        <v>7.9254596225178595E-2</v>
      </c>
      <c r="D35">
        <v>0.51421561299658303</v>
      </c>
      <c r="E35">
        <v>0.87750946717364398</v>
      </c>
      <c r="F35">
        <v>5.8790230882786898E-2</v>
      </c>
      <c r="G35">
        <v>0.48806287531930298</v>
      </c>
      <c r="H35">
        <v>0.90412172305522698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47</v>
      </c>
      <c r="C36">
        <v>-9.9632040418534296E-2</v>
      </c>
      <c r="D36">
        <v>0.58103966766385295</v>
      </c>
      <c r="E36">
        <v>0.86385263629105102</v>
      </c>
      <c r="F36">
        <v>-2.4060459873522701E-2</v>
      </c>
      <c r="G36">
        <v>0.55525608391542403</v>
      </c>
      <c r="H36">
        <v>0.96543673463866497</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61</v>
      </c>
      <c r="C37">
        <v>-7.8989240657634602E-2</v>
      </c>
      <c r="D37">
        <v>0.49153384771373898</v>
      </c>
      <c r="E37">
        <v>0.87233008791017996</v>
      </c>
      <c r="F37">
        <v>-5.0525229220237201E-2</v>
      </c>
      <c r="G37">
        <v>0.46967316746071403</v>
      </c>
      <c r="H37">
        <v>0.91433259552240298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62</v>
      </c>
      <c r="C38">
        <v>-0.34899965780075198</v>
      </c>
      <c r="D38">
        <v>0.473136882276672</v>
      </c>
      <c r="E38">
        <v>0.46073970624006999</v>
      </c>
      <c r="F38">
        <v>-0.28866691149927898</v>
      </c>
      <c r="G38">
        <v>0.45365039815193797</v>
      </c>
      <c r="H38">
        <v>0.52456774231849901</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54</v>
      </c>
      <c r="C39">
        <v>-0.18392243795994001</v>
      </c>
      <c r="D39">
        <v>0.7418437463891</v>
      </c>
      <c r="E39">
        <v>0.80419157375571804</v>
      </c>
      <c r="F39">
        <v>-7.6415827017793203E-2</v>
      </c>
      <c r="G39">
        <v>0.69548387200001704</v>
      </c>
      <c r="H39">
        <v>0.91250903803901195</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64</v>
      </c>
      <c r="C40">
        <v>-0.16842659618156899</v>
      </c>
      <c r="D40">
        <v>0.50621321143254505</v>
      </c>
      <c r="E40">
        <v>0.73934664060808397</v>
      </c>
      <c r="F40">
        <v>-4.2164433629852803E-2</v>
      </c>
      <c r="G40">
        <v>0.47922465584528301</v>
      </c>
      <c r="H40">
        <v>0.929888843155665</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0.198473433172692</v>
      </c>
      <c r="D41">
        <v>0.50458348608430803</v>
      </c>
      <c r="E41">
        <v>0.694067551900724</v>
      </c>
      <c r="F41">
        <v>0.24082811091598899</v>
      </c>
      <c r="G41">
        <v>0.48066501876838802</v>
      </c>
      <c r="H41">
        <v>0.61634925340108404</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60</v>
      </c>
      <c r="C42">
        <v>-3.5951799940425598E-2</v>
      </c>
      <c r="D42">
        <v>0.540745316834363</v>
      </c>
      <c r="E42">
        <v>0.94699118786307301</v>
      </c>
      <c r="F42">
        <v>1.1520097292171501E-2</v>
      </c>
      <c r="G42">
        <v>0.51045001928228995</v>
      </c>
      <c r="H42">
        <v>0.98199446135722501</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66</v>
      </c>
      <c r="C43">
        <v>-0.120139188699914</v>
      </c>
      <c r="D43">
        <v>0.49711631124462002</v>
      </c>
      <c r="E43">
        <v>0.80903417836654101</v>
      </c>
      <c r="F43">
        <v>-1.79927583648508E-2</v>
      </c>
      <c r="G43">
        <v>0.47282076863126399</v>
      </c>
      <c r="H43">
        <v>0.96964456528949206</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50</v>
      </c>
      <c r="C44">
        <v>-0.34826636271577999</v>
      </c>
      <c r="D44">
        <v>0.62337224392219703</v>
      </c>
      <c r="E44">
        <v>0.57637930172869101</v>
      </c>
      <c r="F44">
        <v>-0.31789522049121699</v>
      </c>
      <c r="G44">
        <v>0.58042696569443897</v>
      </c>
      <c r="H44">
        <v>0.58390338867173397</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57</v>
      </c>
      <c r="C45">
        <v>-1.52870947762541E-2</v>
      </c>
      <c r="D45">
        <v>0.57303135554824003</v>
      </c>
      <c r="E45">
        <v>0.97871688845095905</v>
      </c>
      <c r="F45">
        <v>-0.10393142630802001</v>
      </c>
      <c r="G45">
        <v>0.54596778757990905</v>
      </c>
      <c r="H45">
        <v>0.84902560720300602</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55</v>
      </c>
      <c r="C46">
        <v>0.16067869733881099</v>
      </c>
      <c r="D46">
        <v>0.56123474174073296</v>
      </c>
      <c r="E46">
        <v>0.77465219151370401</v>
      </c>
      <c r="F46">
        <v>0.19848782607344601</v>
      </c>
      <c r="G46">
        <v>0.53450388638026802</v>
      </c>
      <c r="H46">
        <v>0.71037712911890705</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51</v>
      </c>
      <c r="C47">
        <v>1.3784880509242601</v>
      </c>
      <c r="D47">
        <v>1.1536302129459799</v>
      </c>
      <c r="E47">
        <v>0.23212091739844201</v>
      </c>
      <c r="F47">
        <v>1.3463986352313499</v>
      </c>
      <c r="G47">
        <v>1.11927951528346</v>
      </c>
      <c r="H47">
        <v>0.22900903628682101</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49</v>
      </c>
      <c r="C48">
        <v>0.62877607206456798</v>
      </c>
      <c r="D48">
        <v>0.65622117937141899</v>
      </c>
      <c r="E48">
        <v>0.33797348912909903</v>
      </c>
      <c r="F48">
        <v>0.57390582612661201</v>
      </c>
      <c r="G48">
        <v>0.61682784287162995</v>
      </c>
      <c r="H48">
        <v>0.35215629814550597</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56</v>
      </c>
      <c r="C49">
        <v>-0.14558941366201</v>
      </c>
      <c r="D49">
        <v>0.698849504490754</v>
      </c>
      <c r="E49">
        <v>0.83497343559636295</v>
      </c>
      <c r="F49">
        <v>-0.191379057741316</v>
      </c>
      <c r="G49">
        <v>0.65734453214685795</v>
      </c>
      <c r="H49">
        <v>0.77094451554848598</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48</v>
      </c>
      <c r="C50">
        <v>-0.206705646183964</v>
      </c>
      <c r="D50">
        <v>0.59935053673940597</v>
      </c>
      <c r="E50">
        <v>0.73018253839009895</v>
      </c>
      <c r="F50">
        <v>-0.194724867366277</v>
      </c>
      <c r="G50">
        <v>0.56522167737212803</v>
      </c>
      <c r="H50">
        <v>0.73046231488614799</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-0.93599250816386304</v>
      </c>
      <c r="D51">
        <v>1.18980775576081</v>
      </c>
      <c r="E51">
        <v>0.43147190037598299</v>
      </c>
      <c r="F51">
        <v>-0.47997136261158502</v>
      </c>
      <c r="G51">
        <v>1.1170020986376701</v>
      </c>
      <c r="H51">
        <v>0.66741677472977301</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52</v>
      </c>
      <c r="C52">
        <v>-1.2076518316035201</v>
      </c>
      <c r="D52">
        <v>1.2555301791076201</v>
      </c>
      <c r="E52">
        <v>0.33611690331684402</v>
      </c>
      <c r="F52">
        <v>-0.99088086646128903</v>
      </c>
      <c r="G52">
        <v>1.1852908743171899</v>
      </c>
      <c r="H52">
        <v>0.40316548942611202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79</v>
      </c>
      <c r="C53">
        <v>-1.39522524750447</v>
      </c>
      <c r="D53">
        <v>0.435728445783371</v>
      </c>
      <c r="E53">
        <v>1.3645224834649701E-3</v>
      </c>
      <c r="F53">
        <v>-1.4349217777107299</v>
      </c>
      <c r="G53">
        <v>0.40981427752426702</v>
      </c>
      <c r="H53">
        <v>4.6282881906175102E-4</v>
      </c>
      <c r="I53" t="s">
        <v>170</v>
      </c>
      <c r="J53" t="s">
        <v>170</v>
      </c>
      <c r="K53" t="s">
        <v>170</v>
      </c>
      <c r="L53" t="s">
        <v>170</v>
      </c>
      <c r="M53" t="s">
        <v>170</v>
      </c>
      <c r="N53" t="s">
        <v>170</v>
      </c>
      <c r="P53" t="str">
        <f t="shared" si="4"/>
        <v>**</v>
      </c>
      <c r="Q53" t="str">
        <f t="shared" si="5"/>
        <v>***</v>
      </c>
      <c r="R53" t="str">
        <f t="shared" si="6"/>
        <v/>
      </c>
      <c r="S53" t="str">
        <f t="shared" si="7"/>
        <v/>
      </c>
    </row>
    <row r="54" spans="1:19" x14ac:dyDescent="0.25">
      <c r="A54">
        <v>53</v>
      </c>
      <c r="B54" t="s">
        <v>72</v>
      </c>
      <c r="C54">
        <v>-1.63583510914561</v>
      </c>
      <c r="D54">
        <v>0.47160243163054699</v>
      </c>
      <c r="E54">
        <v>5.2303363910166699E-4</v>
      </c>
      <c r="F54">
        <v>-1.6320709465227601</v>
      </c>
      <c r="G54">
        <v>0.444050090480265</v>
      </c>
      <c r="H54">
        <v>2.37457682912168E-4</v>
      </c>
      <c r="I54" t="s">
        <v>170</v>
      </c>
      <c r="J54" t="s">
        <v>170</v>
      </c>
      <c r="K54" t="s">
        <v>170</v>
      </c>
      <c r="L54" t="s">
        <v>170</v>
      </c>
      <c r="M54" t="s">
        <v>170</v>
      </c>
      <c r="N54" t="s">
        <v>170</v>
      </c>
      <c r="P54" t="str">
        <f t="shared" si="4"/>
        <v>***</v>
      </c>
      <c r="Q54" t="str">
        <f t="shared" si="5"/>
        <v>***</v>
      </c>
      <c r="R54" t="str">
        <f t="shared" si="6"/>
        <v/>
      </c>
      <c r="S54" t="str">
        <f t="shared" si="7"/>
        <v/>
      </c>
    </row>
    <row r="55" spans="1:19" x14ac:dyDescent="0.25">
      <c r="A55">
        <v>54</v>
      </c>
      <c r="B55" t="s">
        <v>75</v>
      </c>
      <c r="C55">
        <v>-1.3613793243110599</v>
      </c>
      <c r="D55">
        <v>0.511552963983266</v>
      </c>
      <c r="E55">
        <v>7.7847062194971199E-3</v>
      </c>
      <c r="F55">
        <v>-1.38947710656774</v>
      </c>
      <c r="G55">
        <v>0.47940429919606198</v>
      </c>
      <c r="H55">
        <v>3.7514254141754102E-3</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78</v>
      </c>
      <c r="C56">
        <v>-1.2721348253045599</v>
      </c>
      <c r="D56">
        <v>0.430765523330426</v>
      </c>
      <c r="E56">
        <v>3.1450266798244099E-3</v>
      </c>
      <c r="F56">
        <v>-1.30631992468876</v>
      </c>
      <c r="G56">
        <v>0.40578193036999599</v>
      </c>
      <c r="H56">
        <v>1.28519258209332E-3</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71</v>
      </c>
      <c r="C57">
        <v>-1.0100959283839099</v>
      </c>
      <c r="D57">
        <v>0.60533827401547702</v>
      </c>
      <c r="E57">
        <v>9.5187347540711106E-2</v>
      </c>
      <c r="F57">
        <v>-1.0761509241326399</v>
      </c>
      <c r="G57">
        <v>0.57164006676644097</v>
      </c>
      <c r="H57">
        <v>5.9759024947786302E-2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70</v>
      </c>
      <c r="C58">
        <v>-0.90723111780385901</v>
      </c>
      <c r="D58">
        <v>0.45658798296063802</v>
      </c>
      <c r="E58">
        <v>4.6924630844370402E-2</v>
      </c>
      <c r="F58">
        <v>-1.02235201095438</v>
      </c>
      <c r="G58">
        <v>0.42493272832394802</v>
      </c>
      <c r="H58">
        <v>1.6132019137758399E-2</v>
      </c>
      <c r="I58" t="s">
        <v>170</v>
      </c>
      <c r="J58" t="s">
        <v>170</v>
      </c>
      <c r="K58" t="s">
        <v>170</v>
      </c>
      <c r="L58" t="s">
        <v>170</v>
      </c>
      <c r="M58" t="s">
        <v>170</v>
      </c>
      <c r="N58" t="s">
        <v>170</v>
      </c>
      <c r="P58" t="str">
        <f t="shared" si="4"/>
        <v>*</v>
      </c>
      <c r="Q58" t="str">
        <f t="shared" si="5"/>
        <v>*</v>
      </c>
      <c r="R58" t="str">
        <f t="shared" si="6"/>
        <v/>
      </c>
      <c r="S58" t="str">
        <f t="shared" si="7"/>
        <v/>
      </c>
    </row>
    <row r="59" spans="1:19" x14ac:dyDescent="0.25">
      <c r="A59">
        <v>58</v>
      </c>
      <c r="B59" t="s">
        <v>84</v>
      </c>
      <c r="C59">
        <v>-1.2543168285798301</v>
      </c>
      <c r="D59">
        <v>0.47384181829795502</v>
      </c>
      <c r="E59">
        <v>8.1180198392566405E-3</v>
      </c>
      <c r="F59">
        <v>-1.3323849785134201</v>
      </c>
      <c r="G59">
        <v>0.44537778862574501</v>
      </c>
      <c r="H59">
        <v>2.7753435188298801E-3</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82</v>
      </c>
      <c r="C60">
        <v>-0.98876769960081401</v>
      </c>
      <c r="D60">
        <v>0.466655830477121</v>
      </c>
      <c r="E60">
        <v>3.4104233827358402E-2</v>
      </c>
      <c r="F60">
        <v>-1.0786806834015701</v>
      </c>
      <c r="G60">
        <v>0.43873829847137202</v>
      </c>
      <c r="H60">
        <v>1.3948107426632E-2</v>
      </c>
      <c r="I60" t="s">
        <v>170</v>
      </c>
      <c r="J60" t="s">
        <v>170</v>
      </c>
      <c r="K60" t="s">
        <v>170</v>
      </c>
      <c r="L60" t="s">
        <v>170</v>
      </c>
      <c r="M60" t="s">
        <v>170</v>
      </c>
      <c r="N60" t="s">
        <v>170</v>
      </c>
      <c r="P60" t="str">
        <f t="shared" si="4"/>
        <v>*</v>
      </c>
      <c r="Q60" t="str">
        <f t="shared" si="5"/>
        <v>*</v>
      </c>
      <c r="R60" t="str">
        <f t="shared" si="6"/>
        <v/>
      </c>
      <c r="S60" t="str">
        <f t="shared" si="7"/>
        <v/>
      </c>
    </row>
    <row r="61" spans="1:19" x14ac:dyDescent="0.25">
      <c r="A61">
        <v>60</v>
      </c>
      <c r="B61" t="s">
        <v>74</v>
      </c>
      <c r="C61">
        <v>-1.3834287458127501</v>
      </c>
      <c r="D61">
        <v>0.46920313578267903</v>
      </c>
      <c r="E61">
        <v>3.1935691160964699E-3</v>
      </c>
      <c r="F61">
        <v>-1.43368067161681</v>
      </c>
      <c r="G61">
        <v>0.44033906323547101</v>
      </c>
      <c r="H61">
        <v>1.1305099015065799E-3</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77</v>
      </c>
      <c r="C62">
        <v>-1.1655795631707699</v>
      </c>
      <c r="D62">
        <v>0.44501808492620099</v>
      </c>
      <c r="E62">
        <v>8.8143111586512796E-3</v>
      </c>
      <c r="F62">
        <v>-1.33176594464901</v>
      </c>
      <c r="G62">
        <v>0.41847788389669699</v>
      </c>
      <c r="H62">
        <v>1.4605762182094901E-3</v>
      </c>
      <c r="I62" t="s">
        <v>170</v>
      </c>
      <c r="J62" t="s">
        <v>170</v>
      </c>
      <c r="K62" t="s">
        <v>170</v>
      </c>
      <c r="L62" t="s">
        <v>170</v>
      </c>
      <c r="M62" t="s">
        <v>170</v>
      </c>
      <c r="N62" t="s">
        <v>170</v>
      </c>
      <c r="P62" t="str">
        <f t="shared" si="4"/>
        <v>**</v>
      </c>
      <c r="Q62" t="str">
        <f t="shared" si="5"/>
        <v>**</v>
      </c>
      <c r="R62" t="str">
        <f t="shared" si="6"/>
        <v/>
      </c>
      <c r="S62" t="str">
        <f t="shared" si="7"/>
        <v/>
      </c>
    </row>
    <row r="63" spans="1:19" x14ac:dyDescent="0.25">
      <c r="A63">
        <v>62</v>
      </c>
      <c r="B63" t="s">
        <v>81</v>
      </c>
      <c r="C63">
        <v>-1.4302047669018201</v>
      </c>
      <c r="D63">
        <v>0.473239565061358</v>
      </c>
      <c r="E63">
        <v>2.5097945787562201E-3</v>
      </c>
      <c r="F63">
        <v>-1.4339748204963001</v>
      </c>
      <c r="G63">
        <v>0.44573085358105502</v>
      </c>
      <c r="H63">
        <v>1.29479186650659E-3</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68</v>
      </c>
      <c r="C64">
        <v>-1.40766639608942</v>
      </c>
      <c r="D64">
        <v>0.60203076731529304</v>
      </c>
      <c r="E64">
        <v>1.9377042953376802E-2</v>
      </c>
      <c r="F64">
        <v>-1.34924874515627</v>
      </c>
      <c r="G64">
        <v>0.56850012977619602</v>
      </c>
      <c r="H64">
        <v>1.76276384734665E-2</v>
      </c>
      <c r="I64" t="s">
        <v>170</v>
      </c>
      <c r="J64" t="s">
        <v>170</v>
      </c>
      <c r="K64" t="s">
        <v>170</v>
      </c>
      <c r="L64" t="s">
        <v>170</v>
      </c>
      <c r="M64" t="s">
        <v>170</v>
      </c>
      <c r="N64" t="s">
        <v>170</v>
      </c>
      <c r="P64" t="str">
        <f t="shared" si="4"/>
        <v>*</v>
      </c>
      <c r="Q64" t="str">
        <f t="shared" si="5"/>
        <v>*</v>
      </c>
      <c r="R64" t="str">
        <f t="shared" si="6"/>
        <v/>
      </c>
      <c r="S64" t="str">
        <f t="shared" si="7"/>
        <v/>
      </c>
    </row>
    <row r="65" spans="1:19" x14ac:dyDescent="0.25">
      <c r="A65">
        <v>64</v>
      </c>
      <c r="B65" t="s">
        <v>76</v>
      </c>
      <c r="C65">
        <v>-1.5541091944077601</v>
      </c>
      <c r="D65">
        <v>0.53706500805218405</v>
      </c>
      <c r="E65">
        <v>3.8072229635385301E-3</v>
      </c>
      <c r="F65">
        <v>-1.4927040634417199</v>
      </c>
      <c r="G65">
        <v>0.50222808929415996</v>
      </c>
      <c r="H65">
        <v>2.9570903339781701E-3</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83</v>
      </c>
      <c r="C66">
        <v>-1.6724110506262599</v>
      </c>
      <c r="D66">
        <v>0.88338481876395203</v>
      </c>
      <c r="E66">
        <v>5.8333247016857999E-2</v>
      </c>
      <c r="F66">
        <v>-1.4251823045265699</v>
      </c>
      <c r="G66">
        <v>0.81818197611974897</v>
      </c>
      <c r="H66">
        <v>8.1527843379478604E-2</v>
      </c>
      <c r="I66" t="s">
        <v>170</v>
      </c>
      <c r="J66" t="s">
        <v>170</v>
      </c>
      <c r="K66" t="s">
        <v>170</v>
      </c>
      <c r="L66" t="s">
        <v>170</v>
      </c>
      <c r="M66" t="s">
        <v>170</v>
      </c>
      <c r="N66" t="s">
        <v>170</v>
      </c>
      <c r="P66" t="str">
        <f t="shared" si="4"/>
        <v>^</v>
      </c>
      <c r="Q66" t="str">
        <f t="shared" si="5"/>
        <v>^</v>
      </c>
      <c r="R66" t="str">
        <f t="shared" si="6"/>
        <v/>
      </c>
      <c r="S66" t="str">
        <f t="shared" si="7"/>
        <v/>
      </c>
    </row>
    <row r="67" spans="1:19" x14ac:dyDescent="0.25">
      <c r="A67">
        <v>66</v>
      </c>
      <c r="B67" t="s">
        <v>80</v>
      </c>
      <c r="C67">
        <v>-1.20953145851204</v>
      </c>
      <c r="D67">
        <v>0.620175372390809</v>
      </c>
      <c r="E67">
        <v>5.1139713916256498E-2</v>
      </c>
      <c r="F67">
        <v>-1.0905332654875499</v>
      </c>
      <c r="G67">
        <v>0.579222743805206</v>
      </c>
      <c r="H67">
        <v>5.9733870980674002E-2</v>
      </c>
      <c r="I67" t="s">
        <v>170</v>
      </c>
      <c r="J67" t="s">
        <v>170</v>
      </c>
      <c r="K67" t="s">
        <v>170</v>
      </c>
      <c r="L67" t="s">
        <v>170</v>
      </c>
      <c r="M67" t="s">
        <v>170</v>
      </c>
      <c r="N67" t="s">
        <v>170</v>
      </c>
      <c r="P67" t="str">
        <f t="shared" si="4"/>
        <v>^</v>
      </c>
      <c r="Q67" t="str">
        <f t="shared" si="5"/>
        <v>^</v>
      </c>
      <c r="R67" t="str">
        <f t="shared" si="6"/>
        <v/>
      </c>
      <c r="S67" t="str">
        <f t="shared" si="7"/>
        <v/>
      </c>
    </row>
    <row r="68" spans="1:19" x14ac:dyDescent="0.25">
      <c r="B68" t="s">
        <v>69</v>
      </c>
      <c r="C68">
        <v>-0.103606874673897</v>
      </c>
      <c r="D68">
        <v>1.26578191907358</v>
      </c>
      <c r="E68">
        <v>0.93476434629659999</v>
      </c>
      <c r="F68">
        <v>-0.65635701862766005</v>
      </c>
      <c r="G68">
        <v>1.1854059242091599</v>
      </c>
      <c r="H68">
        <v>0.57978546964739297</v>
      </c>
      <c r="I68" t="s">
        <v>170</v>
      </c>
      <c r="J68" t="s">
        <v>170</v>
      </c>
      <c r="K68" t="s">
        <v>170</v>
      </c>
      <c r="L68" t="s">
        <v>170</v>
      </c>
      <c r="M68" t="s">
        <v>170</v>
      </c>
      <c r="N68" t="s">
        <v>170</v>
      </c>
      <c r="P68" t="str">
        <f t="shared" si="4"/>
        <v/>
      </c>
      <c r="Q68" t="str">
        <f t="shared" si="5"/>
        <v/>
      </c>
      <c r="R68" t="str">
        <f t="shared" si="6"/>
        <v/>
      </c>
      <c r="S68" t="str">
        <f t="shared" si="7"/>
        <v/>
      </c>
    </row>
    <row r="69" spans="1:19" x14ac:dyDescent="0.25">
      <c r="B69" t="s">
        <v>73</v>
      </c>
      <c r="C69">
        <v>-0.92475627070147903</v>
      </c>
      <c r="D69">
        <v>0.555394254385425</v>
      </c>
      <c r="E69">
        <v>9.5903834213029795E-2</v>
      </c>
      <c r="F69">
        <v>-0.99356978121531603</v>
      </c>
      <c r="G69">
        <v>0.51423750793637901</v>
      </c>
      <c r="H69">
        <v>5.3344406597163198E-2</v>
      </c>
      <c r="I69" t="s">
        <v>170</v>
      </c>
      <c r="J69" t="s">
        <v>170</v>
      </c>
      <c r="K69" t="s">
        <v>170</v>
      </c>
      <c r="L69" t="s">
        <v>170</v>
      </c>
      <c r="M69" t="s">
        <v>170</v>
      </c>
      <c r="N69" t="s">
        <v>170</v>
      </c>
      <c r="P69" t="str">
        <f t="shared" si="4"/>
        <v>^</v>
      </c>
      <c r="Q69" t="str">
        <f t="shared" si="5"/>
        <v>^</v>
      </c>
      <c r="R69" t="str">
        <f t="shared" si="6"/>
        <v/>
      </c>
      <c r="S69" t="str">
        <f t="shared" si="7"/>
        <v/>
      </c>
    </row>
    <row r="70" spans="1:19" x14ac:dyDescent="0.25">
      <c r="P70" t="str">
        <f t="shared" si="4"/>
        <v>***</v>
      </c>
      <c r="Q70" t="str">
        <f t="shared" si="5"/>
        <v>***</v>
      </c>
      <c r="R70" t="str">
        <f t="shared" si="6"/>
        <v>***</v>
      </c>
      <c r="S70" t="str">
        <f t="shared" si="7"/>
        <v>***</v>
      </c>
    </row>
    <row r="71" spans="1:19" x14ac:dyDescent="0.25">
      <c r="P71" t="str">
        <f t="shared" si="4"/>
        <v>***</v>
      </c>
      <c r="Q71" t="str">
        <f t="shared" si="5"/>
        <v>***</v>
      </c>
      <c r="R71" t="str">
        <f t="shared" si="6"/>
        <v>***</v>
      </c>
      <c r="S71" t="str">
        <f t="shared" si="7"/>
        <v>***</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tabColor rgb="FFFF0000"/>
    <pageSetUpPr fitToPage="1"/>
  </sheetPr>
  <dimension ref="B1:L68"/>
  <sheetViews>
    <sheetView topLeftCell="A39" workbookViewId="0">
      <selection activeCell="O61" sqref="O61"/>
    </sheetView>
  </sheetViews>
  <sheetFormatPr defaultRowHeight="15" x14ac:dyDescent="0.25"/>
  <cols>
    <col min="1" max="1" width="3" style="11" bestFit="1" customWidth="1"/>
    <col min="2" max="2" width="23.140625" style="11" bestFit="1" customWidth="1"/>
    <col min="3" max="11" width="15.7109375" style="20" customWidth="1"/>
    <col min="12" max="16384" width="9.140625" style="11"/>
  </cols>
  <sheetData>
    <row r="1" spans="2:12" ht="19.5" thickBot="1" x14ac:dyDescent="0.35">
      <c r="B1" s="133" t="s">
        <v>303</v>
      </c>
      <c r="C1" s="133"/>
      <c r="D1" s="133"/>
      <c r="E1" s="133"/>
      <c r="F1" s="133"/>
      <c r="G1" s="133"/>
      <c r="H1" s="133"/>
      <c r="I1" s="133"/>
      <c r="J1" s="133"/>
      <c r="K1" s="133"/>
    </row>
    <row r="2" spans="2:12" x14ac:dyDescent="0.25">
      <c r="C2" s="13" t="s">
        <v>161</v>
      </c>
      <c r="D2" s="14" t="s">
        <v>162</v>
      </c>
      <c r="E2" s="14" t="s">
        <v>163</v>
      </c>
      <c r="F2" s="13" t="s">
        <v>164</v>
      </c>
      <c r="G2" s="14" t="s">
        <v>165</v>
      </c>
      <c r="H2" s="14" t="s">
        <v>166</v>
      </c>
      <c r="I2" s="13" t="s">
        <v>167</v>
      </c>
      <c r="J2" s="14" t="s">
        <v>168</v>
      </c>
      <c r="K2" s="14" t="s">
        <v>169</v>
      </c>
    </row>
    <row r="3" spans="2:12" x14ac:dyDescent="0.25">
      <c r="B3" s="121" t="s">
        <v>123</v>
      </c>
      <c r="C3" s="15" t="str">
        <f>_xlfn.CONCAT(FIXED(VLOOKUP($L3,outW!$B:N,2,0),4)," ",VLOOKUP($L3,outW!$B:$Z,15,0))</f>
        <v xml:space="preserve">-0.0199 </v>
      </c>
      <c r="D3" s="26" t="str">
        <f>_xlfn.CONCAT(FIXED(VLOOKUP($L3,outWF!$B:O,2,0),4)," ",VLOOKUP($L3,outWF!$B:$Z,15,0))</f>
        <v xml:space="preserve">0.0281 </v>
      </c>
      <c r="E3" s="26" t="str">
        <f>_xlfn.CONCAT(FIXED(VLOOKUP($L3,outWM!$B:P,2,0),4)," ",VLOOKUP($L3,outWM!$B:$Z,15,0))</f>
        <v xml:space="preserve">-0.0856 </v>
      </c>
      <c r="F3" s="15" t="str">
        <f>_xlfn.CONCAT(FIXED(VLOOKUP($L3,outB!$B:Q,2,0),4)," ",VLOOKUP($L3,outB!$B:$Z,15,0))</f>
        <v>-0.1592 ^</v>
      </c>
      <c r="G3" s="26" t="str">
        <f>_xlfn.CONCAT(FIXED(VLOOKUP($L3,outBF!$B:R,2,0),4)," ",VLOOKUP($L3,outBF!$B:$Z,15,0))</f>
        <v xml:space="preserve">-0.0847 </v>
      </c>
      <c r="H3" s="26" t="str">
        <f>_xlfn.CONCAT(FIXED(VLOOKUP($L3,outBM!$B:S,2,0),4)," ",VLOOKUP($L3,outBM!$B:$Z,15,0))</f>
        <v>-0.2535 ^</v>
      </c>
      <c r="I3" s="15" t="str">
        <f>_xlfn.CONCAT(FIXED(VLOOKUP($L3,outH!$B:T,2,0),4)," ",VLOOKUP($L3,outH!$B:$Z,15,0))</f>
        <v xml:space="preserve">-0.0708 </v>
      </c>
      <c r="J3" s="26" t="str">
        <f>_xlfn.CONCAT(FIXED(VLOOKUP($L3,outHF!$B:U,2,0),4)," ",VLOOKUP($L3,outHF!$B:$Z,15,0))</f>
        <v xml:space="preserve">0.0703 </v>
      </c>
      <c r="K3" s="26" t="str">
        <f>_xlfn.CONCAT(FIXED(VLOOKUP($L3,outHM!$B:V,2,0),4)," ",VLOOKUP($L3,outHM!$B:$Z,15,0))</f>
        <v xml:space="preserve">-0.2218 </v>
      </c>
      <c r="L3" s="11" t="s">
        <v>120</v>
      </c>
    </row>
    <row r="4" spans="2:12" x14ac:dyDescent="0.25">
      <c r="B4" s="122" t="s">
        <v>1</v>
      </c>
      <c r="C4" s="13" t="str">
        <f>_xlfn.CONCAT("(",FIXED(VLOOKUP($L3,outW!$B:G,3,0),4),")")</f>
        <v>(0.0613)</v>
      </c>
      <c r="D4" s="27" t="str">
        <f>_xlfn.CONCAT("(",FIXED(VLOOKUP($L3,outWF!$B:H,3,0),4),")")</f>
        <v>(0.0781)</v>
      </c>
      <c r="E4" s="27" t="str">
        <f>_xlfn.CONCAT("(",FIXED(VLOOKUP($L3,outWM!$B:I,3,0),4),")")</f>
        <v>(0.1031)</v>
      </c>
      <c r="F4" s="13" t="str">
        <f>_xlfn.CONCAT("(",FIXED(VLOOKUP($L3,outB!$B:J,3,0),4),")")</f>
        <v>(0.0859)</v>
      </c>
      <c r="G4" s="27" t="str">
        <f>_xlfn.CONCAT("(",FIXED(VLOOKUP($L3,outBF!$B:K,3,0),4),")")</f>
        <v>(0.1121)</v>
      </c>
      <c r="H4" s="27" t="str">
        <f>_xlfn.CONCAT("(",FIXED(VLOOKUP($L3,outBM!$B:L,3,0),4),")")</f>
        <v>(0.1351)</v>
      </c>
      <c r="I4" s="13" t="str">
        <f>_xlfn.CONCAT("(",FIXED(VLOOKUP($L3,outH!$B:M,3,0),4),")")</f>
        <v>(0.1170)</v>
      </c>
      <c r="J4" s="27" t="str">
        <f>_xlfn.CONCAT("(",FIXED(VLOOKUP($L3,outHF!$B:N,3,0),4),")")</f>
        <v>(0.1516)</v>
      </c>
      <c r="K4" s="27" t="str">
        <f>_xlfn.CONCAT("(",FIXED(VLOOKUP($L3,outHM!$B:O,3,0),4),")")</f>
        <v>(0.1887)</v>
      </c>
    </row>
    <row r="5" spans="2:12" x14ac:dyDescent="0.25">
      <c r="B5" s="121" t="s">
        <v>0</v>
      </c>
      <c r="C5" s="15" t="str">
        <f>_xlfn.CONCAT(FIXED(VLOOKUP($L5,outW!$B:N,2,0),4)," ",VLOOKUP($L5,outW!$B:$Z,15,0))</f>
        <v xml:space="preserve">-0.0489 </v>
      </c>
      <c r="D5" s="26" t="str">
        <f>_xlfn.CONCAT(FIXED(VLOOKUP($L5,outWF!$B:O,2,0),4)," ",VLOOKUP($L5,outWF!$B:$Z,15,0))</f>
        <v xml:space="preserve">-0.0636 </v>
      </c>
      <c r="E5" s="26" t="str">
        <f>_xlfn.CONCAT(FIXED(VLOOKUP($L5,outWM!$B:P,2,0),4)," ",VLOOKUP($L5,outWM!$B:$Z,15,0))</f>
        <v xml:space="preserve">-0.0338 </v>
      </c>
      <c r="F5" s="15" t="str">
        <f>_xlfn.CONCAT(FIXED(VLOOKUP($L5,outB!$B:Q,2,0),4)," ",VLOOKUP($L5,outB!$B:$Z,15,0))</f>
        <v xml:space="preserve">0.0347 </v>
      </c>
      <c r="G5" s="26" t="str">
        <f>_xlfn.CONCAT(FIXED(VLOOKUP($L5,outBF!$B:R,2,0),4)," ",VLOOKUP($L5,outBF!$B:$Z,15,0))</f>
        <v xml:space="preserve">0.0345 </v>
      </c>
      <c r="H5" s="26" t="str">
        <f>_xlfn.CONCAT(FIXED(VLOOKUP($L5,outBM!$B:S,2,0),4)," ",VLOOKUP($L5,outBM!$B:$Z,15,0))</f>
        <v xml:space="preserve">0.0215 </v>
      </c>
      <c r="I5" s="15" t="str">
        <f>_xlfn.CONCAT(FIXED(VLOOKUP($L5,outH!$B:T,2,0),4)," ",VLOOKUP($L5,outH!$B:$Z,15,0))</f>
        <v xml:space="preserve">0.0227 </v>
      </c>
      <c r="J5" s="26" t="str">
        <f>_xlfn.CONCAT(FIXED(VLOOKUP($L5,outHF!$B:U,2,0),4)," ",VLOOKUP($L5,outHF!$B:$Z,15,0))</f>
        <v xml:space="preserve">0.0308 </v>
      </c>
      <c r="K5" s="26" t="str">
        <f>_xlfn.CONCAT(FIXED(VLOOKUP($L5,outHM!$B:V,2,0),4)," ",VLOOKUP($L5,outHM!$B:$Z,15,0))</f>
        <v xml:space="preserve">0.0155 </v>
      </c>
      <c r="L5" s="11" t="s">
        <v>10</v>
      </c>
    </row>
    <row r="6" spans="2:12" x14ac:dyDescent="0.25">
      <c r="B6" s="122" t="s">
        <v>1</v>
      </c>
      <c r="C6" s="13" t="str">
        <f>_xlfn.CONCAT("(",FIXED(VLOOKUP($L5,outW!$B:G,3,0),4),")")</f>
        <v>(0.0308)</v>
      </c>
      <c r="D6" s="27" t="str">
        <f>_xlfn.CONCAT("(",FIXED(VLOOKUP($L5,outWF!$B:H,3,0),4),")")</f>
        <v>(0.0484)</v>
      </c>
      <c r="E6" s="27" t="str">
        <f>_xlfn.CONCAT("(",FIXED(VLOOKUP($L5,outWM!$B:I,3,0),4),")")</f>
        <v>(0.0406)</v>
      </c>
      <c r="F6" s="13" t="str">
        <f>_xlfn.CONCAT("(",FIXED(VLOOKUP($L5,outB!$B:J,3,0),4),")")</f>
        <v>(0.0368)</v>
      </c>
      <c r="G6" s="27" t="str">
        <f>_xlfn.CONCAT("(",FIXED(VLOOKUP($L5,outBF!$B:K,3,0),4),")")</f>
        <v>(0.0519)</v>
      </c>
      <c r="H6" s="27" t="str">
        <f>_xlfn.CONCAT("(",FIXED(VLOOKUP($L5,outBM!$B:L,3,0),4),")")</f>
        <v>(0.0531)</v>
      </c>
      <c r="I6" s="13" t="str">
        <f>_xlfn.CONCAT("(",FIXED(VLOOKUP($L5,outH!$B:M,3,0),4),")")</f>
        <v>(0.0481)</v>
      </c>
      <c r="J6" s="27" t="str">
        <f>_xlfn.CONCAT("(",FIXED(VLOOKUP($L5,outHF!$B:N,3,0),4),")")</f>
        <v>(0.0712)</v>
      </c>
      <c r="K6" s="27" t="str">
        <f>_xlfn.CONCAT("(",FIXED(VLOOKUP($L5,outHM!$B:O,3,0),4),")")</f>
        <v>(0.0687)</v>
      </c>
    </row>
    <row r="7" spans="2:12" x14ac:dyDescent="0.25">
      <c r="B7" s="121" t="s">
        <v>2</v>
      </c>
      <c r="C7" s="15" t="str">
        <f>_xlfn.CONCAT(FIXED(VLOOKUP($L7,outW!$B:N,2,0),4)," ",VLOOKUP($L7,outW!$B:$Z,15,0))</f>
        <v xml:space="preserve">-0.0412 </v>
      </c>
      <c r="D7" s="26" t="str">
        <f>_xlfn.CONCAT(FIXED(VLOOKUP($L7,outWF!$B:O,2,0),4)," ",VLOOKUP($L7,outWF!$B:$Z,15,0))</f>
        <v>-0.0957 ^</v>
      </c>
      <c r="E7" s="26" t="str">
        <f>_xlfn.CONCAT(FIXED(VLOOKUP($L7,outWM!$B:P,2,0),4)," ",VLOOKUP($L7,outWM!$B:$Z,15,0))</f>
        <v xml:space="preserve">0.0082 </v>
      </c>
      <c r="F7" s="15" t="str">
        <f>_xlfn.CONCAT(FIXED(VLOOKUP($L7,outB!$B:Q,2,0),4)," ",VLOOKUP($L7,outB!$B:$Z,15,0))</f>
        <v xml:space="preserve">-0.0634 </v>
      </c>
      <c r="G7" s="26" t="str">
        <f>_xlfn.CONCAT(FIXED(VLOOKUP($L7,outBF!$B:R,2,0),4)," ",VLOOKUP($L7,outBF!$B:$Z,15,0))</f>
        <v xml:space="preserve">-0.0868 </v>
      </c>
      <c r="H7" s="26" t="str">
        <f>_xlfn.CONCAT(FIXED(VLOOKUP($L7,outBM!$B:S,2,0),4)," ",VLOOKUP($L7,outBM!$B:$Z,15,0))</f>
        <v xml:space="preserve">-0.0642 </v>
      </c>
      <c r="I7" s="15" t="str">
        <f>_xlfn.CONCAT(FIXED(VLOOKUP($L7,outH!$B:T,2,0),4)," ",VLOOKUP($L7,outH!$B:$Z,15,0))</f>
        <v>-0.1709 **</v>
      </c>
      <c r="J7" s="26" t="str">
        <f>_xlfn.CONCAT(FIXED(VLOOKUP($L7,outHF!$B:U,2,0),4)," ",VLOOKUP($L7,outHF!$B:$Z,15,0))</f>
        <v>-0.1588 *</v>
      </c>
      <c r="K7" s="26" t="str">
        <f>_xlfn.CONCAT(FIXED(VLOOKUP($L7,outHM!$B:V,2,0),4)," ",VLOOKUP($L7,outHM!$B:$Z,15,0))</f>
        <v>-0.1512 ^</v>
      </c>
      <c r="L7" s="11" t="s">
        <v>12</v>
      </c>
    </row>
    <row r="8" spans="2:12" x14ac:dyDescent="0.25">
      <c r="B8" s="122" t="s">
        <v>1</v>
      </c>
      <c r="C8" s="13" t="str">
        <f>_xlfn.CONCAT("(",FIXED(VLOOKUP($L7,outW!$B:G,3,0),4),")")</f>
        <v>(0.0367)</v>
      </c>
      <c r="D8" s="27" t="str">
        <f>_xlfn.CONCAT("(",FIXED(VLOOKUP($L7,outWF!$B:H,3,0),4),")")</f>
        <v>(0.0525)</v>
      </c>
      <c r="E8" s="27" t="str">
        <f>_xlfn.CONCAT("(",FIXED(VLOOKUP($L7,outWM!$B:I,3,0),4),")")</f>
        <v>(0.0523)</v>
      </c>
      <c r="F8" s="13" t="str">
        <f>_xlfn.CONCAT("(",FIXED(VLOOKUP($L7,outB!$B:J,3,0),4),")")</f>
        <v>(0.0414)</v>
      </c>
      <c r="G8" s="27" t="str">
        <f>_xlfn.CONCAT("(",FIXED(VLOOKUP($L7,outBF!$B:K,3,0),4),")")</f>
        <v>(0.0551)</v>
      </c>
      <c r="H8" s="27" t="str">
        <f>_xlfn.CONCAT("(",FIXED(VLOOKUP($L7,outBM!$B:L,3,0),4),")")</f>
        <v>(0.0646)</v>
      </c>
      <c r="I8" s="13" t="str">
        <f>_xlfn.CONCAT("(",FIXED(VLOOKUP($L7,outH!$B:M,3,0),4),")")</f>
        <v>(0.0547)</v>
      </c>
      <c r="J8" s="27" t="str">
        <f>_xlfn.CONCAT("(",FIXED(VLOOKUP($L7,outHF!$B:N,3,0),4),")")</f>
        <v>(0.0762)</v>
      </c>
      <c r="K8" s="27" t="str">
        <f>_xlfn.CONCAT("(",FIXED(VLOOKUP($L7,outHM!$B:O,3,0),4),")")</f>
        <v>(0.0814)</v>
      </c>
    </row>
    <row r="9" spans="2:12" x14ac:dyDescent="0.25">
      <c r="B9" s="121" t="s">
        <v>31</v>
      </c>
      <c r="C9" s="15" t="str">
        <f>_xlfn.CONCAT(FIXED(VLOOKUP($L9,outW!$B:N,2,0),4)," ",VLOOKUP($L9,outW!$B:$Z,15,0))</f>
        <v>-0.0658 ***</v>
      </c>
      <c r="D9" s="26" t="str">
        <f>_xlfn.CONCAT(FIXED(VLOOKUP($L9,outWF!$B:O,2,0),4)," ",VLOOKUP($L9,outWF!$B:$Z,15,0))</f>
        <v>-0.0685 ***</v>
      </c>
      <c r="E9" s="26" t="str">
        <f>_xlfn.CONCAT(FIXED(VLOOKUP($L9,outWM!$B:P,2,0),4)," ",VLOOKUP($L9,outWM!$B:$Z,15,0))</f>
        <v>-0.0685 ***</v>
      </c>
      <c r="F9" s="15" t="str">
        <f>_xlfn.CONCAT(FIXED(VLOOKUP($L9,outB!$B:Q,2,0),4)," ",VLOOKUP($L9,outB!$B:$Z,15,0))</f>
        <v>-0.0670 ***</v>
      </c>
      <c r="G9" s="26" t="str">
        <f>_xlfn.CONCAT(FIXED(VLOOKUP($L9,outBF!$B:R,2,0),4)," ",VLOOKUP($L9,outBF!$B:$Z,15,0))</f>
        <v>-0.0644 ***</v>
      </c>
      <c r="H9" s="26" t="str">
        <f>_xlfn.CONCAT(FIXED(VLOOKUP($L9,outBM!$B:S,2,0),4)," ",VLOOKUP($L9,outBM!$B:$Z,15,0))</f>
        <v>-0.0744 ***</v>
      </c>
      <c r="I9" s="15" t="str">
        <f>_xlfn.CONCAT(FIXED(VLOOKUP($L9,outH!$B:T,2,0),4)," ",VLOOKUP($L9,outH!$B:$Z,15,0))</f>
        <v>-0.0638 ***</v>
      </c>
      <c r="J9" s="26" t="str">
        <f>_xlfn.CONCAT(FIXED(VLOOKUP($L9,outHF!$B:U,2,0),4)," ",VLOOKUP($L9,outHF!$B:$Z,15,0))</f>
        <v>-0.0590 ***</v>
      </c>
      <c r="K9" s="26" t="str">
        <f>_xlfn.CONCAT(FIXED(VLOOKUP($L9,outHM!$B:V,2,0),4)," ",VLOOKUP($L9,outHM!$B:$Z,15,0))</f>
        <v>-0.0693 ***</v>
      </c>
      <c r="L9" s="11" t="s">
        <v>31</v>
      </c>
    </row>
    <row r="10" spans="2:12" x14ac:dyDescent="0.25">
      <c r="B10" s="122"/>
      <c r="C10" s="13" t="str">
        <f>_xlfn.CONCAT("(",FIXED(VLOOKUP($L9,outW!$B:G,3,0),4),")")</f>
        <v>(0.0060)</v>
      </c>
      <c r="D10" s="27" t="str">
        <f>_xlfn.CONCAT("(",FIXED(VLOOKUP($L9,outWF!$B:H,3,0),4),")")</f>
        <v>(0.0087)</v>
      </c>
      <c r="E10" s="27" t="str">
        <f>_xlfn.CONCAT("(",FIXED(VLOOKUP($L9,outWM!$B:I,3,0),4),")")</f>
        <v>(0.0085)</v>
      </c>
      <c r="F10" s="13" t="str">
        <f>_xlfn.CONCAT("(",FIXED(VLOOKUP($L9,outB!$B:J,3,0),4),")")</f>
        <v>(0.0062)</v>
      </c>
      <c r="G10" s="27" t="str">
        <f>_xlfn.CONCAT("(",FIXED(VLOOKUP($L9,outBF!$B:K,3,0),4),")")</f>
        <v>(0.0085)</v>
      </c>
      <c r="H10" s="27" t="str">
        <f>_xlfn.CONCAT("(",FIXED(VLOOKUP($L9,outBM!$B:L,3,0),4),")")</f>
        <v>(0.0078)</v>
      </c>
      <c r="I10" s="13" t="str">
        <f>_xlfn.CONCAT("(",FIXED(VLOOKUP($L9,outH!$B:M,3,0),4),")")</f>
        <v>(0.0093)</v>
      </c>
      <c r="J10" s="27" t="str">
        <f>_xlfn.CONCAT("(",FIXED(VLOOKUP($L9,outHF!$B:N,3,0),4),")")</f>
        <v>(0.0129)</v>
      </c>
      <c r="K10" s="27" t="str">
        <f>_xlfn.CONCAT("(",FIXED(VLOOKUP($L9,outHM!$B:O,3,0),4),")")</f>
        <v>(0.0140)</v>
      </c>
    </row>
    <row r="11" spans="2:12" x14ac:dyDescent="0.25">
      <c r="B11" s="121" t="s">
        <v>187</v>
      </c>
      <c r="C11" s="15" t="str">
        <f>_xlfn.CONCAT(FIXED(VLOOKUP($L11,outW!$B:N,2,0),4)," ",VLOOKUP($L11,outW!$B:$Z,15,0))</f>
        <v>-0.1113 **</v>
      </c>
      <c r="D11" s="26" t="str">
        <f>_xlfn.CONCAT(FIXED(VLOOKUP($L11,outWF!$B:O,2,0),4)," ",VLOOKUP($L11,outWF!$B:$Z,15,0))</f>
        <v xml:space="preserve">-0.0800 </v>
      </c>
      <c r="E11" s="26" t="str">
        <f>_xlfn.CONCAT(FIXED(VLOOKUP($L11,outWM!$B:P,2,0),4)," ",VLOOKUP($L11,outWM!$B:$Z,15,0))</f>
        <v>-0.1168 *</v>
      </c>
      <c r="F11" s="15" t="str">
        <f>_xlfn.CONCAT(FIXED(VLOOKUP($L11,outB!$B:Q,2,0),4)," ",VLOOKUP($L11,outB!$B:$Z,15,0))</f>
        <v xml:space="preserve">0.0305 </v>
      </c>
      <c r="G11" s="26" t="str">
        <f>_xlfn.CONCAT(FIXED(VLOOKUP($L11,outBF!$B:R,2,0),4)," ",VLOOKUP($L11,outBF!$B:$Z,15,0))</f>
        <v xml:space="preserve">0.0661 </v>
      </c>
      <c r="H11" s="26" t="e">
        <f>_xlfn.CONCAT(FIXED(VLOOKUP($L11,outBM!$B:S,2,0),4)," ",VLOOKUP($L11,outBM!$B:$Z,15,0))</f>
        <v>#N/A</v>
      </c>
      <c r="I11" s="15" t="str">
        <f>_xlfn.CONCAT(FIXED(VLOOKUP($L11,outH!$B:T,2,0),4)," ",VLOOKUP($L11,outH!$B:$Z,15,0))</f>
        <v xml:space="preserve">0.0293 </v>
      </c>
      <c r="J11" s="26" t="str">
        <f>_xlfn.CONCAT(FIXED(VLOOKUP($L11,outHF!$B:U,2,0),4)," ",VLOOKUP($L11,outHF!$B:$Z,15,0))</f>
        <v xml:space="preserve">0.0544 </v>
      </c>
      <c r="K11" s="26" t="str">
        <f>_xlfn.CONCAT(FIXED(VLOOKUP($L11,outHM!$B:V,2,0),4)," ",VLOOKUP($L11,outHM!$B:$Z,15,0))</f>
        <v xml:space="preserve">0.0029 </v>
      </c>
      <c r="L11" s="11" t="s">
        <v>173</v>
      </c>
    </row>
    <row r="12" spans="2:12" x14ac:dyDescent="0.25">
      <c r="B12" s="122"/>
      <c r="C12" s="13" t="str">
        <f>_xlfn.CONCAT("(",FIXED(VLOOKUP($L11,outW!$B:G,3,0),4),")")</f>
        <v>(0.0390)</v>
      </c>
      <c r="D12" s="27" t="str">
        <f>_xlfn.CONCAT("(",FIXED(VLOOKUP($L11,outWF!$B:H,3,0),4),")")</f>
        <v>(0.0578)</v>
      </c>
      <c r="E12" s="27" t="str">
        <f>_xlfn.CONCAT("(",FIXED(VLOOKUP($L11,outWM!$B:I,3,0),4),")")</f>
        <v>(0.0538)</v>
      </c>
      <c r="F12" s="13" t="str">
        <f>_xlfn.CONCAT("(",FIXED(VLOOKUP($L11,outB!$B:J,3,0),4),")")</f>
        <v>(0.0445)</v>
      </c>
      <c r="G12" s="27" t="str">
        <f>_xlfn.CONCAT("(",FIXED(VLOOKUP($L11,outBF!$B:K,3,0),4),")")</f>
        <v>(0.0618)</v>
      </c>
      <c r="H12" s="27" t="e">
        <f>_xlfn.CONCAT("(",FIXED(VLOOKUP($L11,outBM!$B:L,3,0),4),")")</f>
        <v>#N/A</v>
      </c>
      <c r="I12" s="13" t="str">
        <f>_xlfn.CONCAT("(",FIXED(VLOOKUP($L11,outH!$B:M,3,0),4),")")</f>
        <v>(0.0618)</v>
      </c>
      <c r="J12" s="27" t="str">
        <f>_xlfn.CONCAT("(",FIXED(VLOOKUP($L11,outHF!$B:N,3,0),4),")")</f>
        <v>(0.0894)</v>
      </c>
      <c r="K12" s="27" t="str">
        <f>_xlfn.CONCAT("(",FIXED(VLOOKUP($L11,outHM!$B:O,3,0),4),")")</f>
        <v>(0.0888)</v>
      </c>
    </row>
    <row r="13" spans="2:12" x14ac:dyDescent="0.25">
      <c r="B13" s="121" t="s">
        <v>92</v>
      </c>
      <c r="C13" s="15" t="str">
        <f>_xlfn.CONCAT(FIXED(VLOOKUP($L13,outW!$B:N,2,0),4)," ",VLOOKUP($L13,outW!$B:$Z,15,0))</f>
        <v>0.0940 *</v>
      </c>
      <c r="D13" s="26" t="str">
        <f>_xlfn.CONCAT(FIXED(VLOOKUP($L13,outWF!$B:O,2,0),4)," ",VLOOKUP($L13,outWF!$B:$Z,15,0))</f>
        <v>0.0943 ^</v>
      </c>
      <c r="E13" s="26" t="str">
        <f>_xlfn.CONCAT(FIXED(VLOOKUP($L13,outWM!$B:P,2,0),4)," ",VLOOKUP($L13,outWM!$B:$Z,15,0))</f>
        <v xml:space="preserve">0.0904 </v>
      </c>
      <c r="F13" s="15" t="str">
        <f>_xlfn.CONCAT(FIXED(VLOOKUP($L13,outB!$B:Q,2,0),4)," ",VLOOKUP($L13,outB!$B:$Z,15,0))</f>
        <v xml:space="preserve">-0.0317 </v>
      </c>
      <c r="G13" s="26" t="str">
        <f>_xlfn.CONCAT(FIXED(VLOOKUP($L13,outBF!$B:R,2,0),4)," ",VLOOKUP($L13,outBF!$B:$Z,15,0))</f>
        <v xml:space="preserve">-0.0784 </v>
      </c>
      <c r="H13" s="26" t="str">
        <f>_xlfn.CONCAT(FIXED(VLOOKUP($L13,outBM!$B:S,2,0),4)," ",VLOOKUP($L13,outBM!$B:$Z,15,0))</f>
        <v xml:space="preserve">0.0174 </v>
      </c>
      <c r="I13" s="15" t="str">
        <f>_xlfn.CONCAT(FIXED(VLOOKUP($L13,outH!$B:T,2,0),4)," ",VLOOKUP($L13,outH!$B:$Z,15,0))</f>
        <v xml:space="preserve">0.0297 </v>
      </c>
      <c r="J13" s="26" t="str">
        <f>_xlfn.CONCAT(FIXED(VLOOKUP($L13,outHF!$B:U,2,0),4)," ",VLOOKUP($L13,outHF!$B:$Z,15,0))</f>
        <v xml:space="preserve">-0.0312 </v>
      </c>
      <c r="K13" s="26" t="str">
        <f>_xlfn.CONCAT(FIXED(VLOOKUP($L13,outHM!$B:V,2,0),4)," ",VLOOKUP($L13,outHM!$B:$Z,15,0))</f>
        <v xml:space="preserve">0.0966 </v>
      </c>
      <c r="L13" s="11" t="s">
        <v>25</v>
      </c>
    </row>
    <row r="14" spans="2:12" x14ac:dyDescent="0.25">
      <c r="B14" s="122"/>
      <c r="C14" s="13" t="str">
        <f>_xlfn.CONCAT("(",FIXED(VLOOKUP($L13,outW!$B:G,3,0),4),")")</f>
        <v>(0.0378)</v>
      </c>
      <c r="D14" s="27" t="str">
        <f>_xlfn.CONCAT("(",FIXED(VLOOKUP($L13,outWF!$B:H,3,0),4),")")</f>
        <v>(0.0509)</v>
      </c>
      <c r="E14" s="27" t="str">
        <f>_xlfn.CONCAT("(",FIXED(VLOOKUP($L13,outWM!$B:I,3,0),4),")")</f>
        <v>(0.0596)</v>
      </c>
      <c r="F14" s="13" t="str">
        <f>_xlfn.CONCAT("(",FIXED(VLOOKUP($L13,outB!$B:J,3,0),4),")")</f>
        <v>(0.0533)</v>
      </c>
      <c r="G14" s="27" t="str">
        <f>_xlfn.CONCAT("(",FIXED(VLOOKUP($L13,outBF!$B:K,3,0),4),")")</f>
        <v>(0.0715)</v>
      </c>
      <c r="H14" s="27" t="str">
        <f>_xlfn.CONCAT("(",FIXED(VLOOKUP($L13,outBM!$B:L,3,0),4),")")</f>
        <v>(0.0822)</v>
      </c>
      <c r="I14" s="13" t="str">
        <f>_xlfn.CONCAT("(",FIXED(VLOOKUP($L13,outH!$B:M,3,0),4),")")</f>
        <v>(0.0565)</v>
      </c>
      <c r="J14" s="27" t="str">
        <f>_xlfn.CONCAT("(",FIXED(VLOOKUP($L13,outHF!$B:N,3,0),4),")")</f>
        <v>(0.0768)</v>
      </c>
      <c r="K14" s="27" t="str">
        <f>_xlfn.CONCAT("(",FIXED(VLOOKUP($L13,outHM!$B:O,3,0),4),")")</f>
        <v>(0.0892)</v>
      </c>
    </row>
    <row r="15" spans="2:12" x14ac:dyDescent="0.25">
      <c r="B15" s="121" t="s">
        <v>93</v>
      </c>
      <c r="C15" s="15" t="str">
        <f>_xlfn.CONCAT(FIXED(VLOOKUP($L15,outW!$B:N,2,0),4)," ",VLOOKUP($L15,outW!$B:$Z,15,0))</f>
        <v xml:space="preserve">-0.0592 </v>
      </c>
      <c r="D15" s="26" t="str">
        <f>_xlfn.CONCAT(FIXED(VLOOKUP($L15,outWF!$B:O,2,0),4)," ",VLOOKUP($L15,outWF!$B:$Z,15,0))</f>
        <v xml:space="preserve">-0.0978 </v>
      </c>
      <c r="E15" s="26" t="str">
        <f>_xlfn.CONCAT(FIXED(VLOOKUP($L15,outWM!$B:P,2,0),4)," ",VLOOKUP($L15,outWM!$B:$Z,15,0))</f>
        <v xml:space="preserve">0.0060 </v>
      </c>
      <c r="F15" s="15" t="str">
        <f>_xlfn.CONCAT(FIXED(VLOOKUP($L15,outB!$B:Q,2,0),4)," ",VLOOKUP($L15,outB!$B:$Z,15,0))</f>
        <v xml:space="preserve">-0.0056 </v>
      </c>
      <c r="G15" s="26" t="str">
        <f>_xlfn.CONCAT(FIXED(VLOOKUP($L15,outBF!$B:R,2,0),4)," ",VLOOKUP($L15,outBF!$B:$Z,15,0))</f>
        <v xml:space="preserve">0.0954 </v>
      </c>
      <c r="H15" s="26" t="str">
        <f>_xlfn.CONCAT(FIXED(VLOOKUP($L15,outBM!$B:S,2,0),4)," ",VLOOKUP($L15,outBM!$B:$Z,15,0))</f>
        <v xml:space="preserve">-0.1973 </v>
      </c>
      <c r="I15" s="15" t="str">
        <f>_xlfn.CONCAT(FIXED(VLOOKUP($L15,outH!$B:T,2,0),4)," ",VLOOKUP($L15,outH!$B:$Z,15,0))</f>
        <v xml:space="preserve">0.1235 </v>
      </c>
      <c r="J15" s="26" t="str">
        <f>_xlfn.CONCAT(FIXED(VLOOKUP($L15,outHF!$B:U,2,0),4)," ",VLOOKUP($L15,outHF!$B:$Z,15,0))</f>
        <v xml:space="preserve">0.0835 </v>
      </c>
      <c r="K15" s="26" t="str">
        <f>_xlfn.CONCAT(FIXED(VLOOKUP($L15,outHM!$B:V,2,0),4)," ",VLOOKUP($L15,outHM!$B:$Z,15,0))</f>
        <v xml:space="preserve">0.1406 </v>
      </c>
      <c r="L15" s="11" t="s">
        <v>26</v>
      </c>
    </row>
    <row r="16" spans="2:12" x14ac:dyDescent="0.25">
      <c r="B16" s="122"/>
      <c r="C16" s="13" t="str">
        <f>_xlfn.CONCAT("(",FIXED(VLOOKUP($L15,outW!$B:G,3,0),4),")")</f>
        <v>(0.0562)</v>
      </c>
      <c r="D16" s="27" t="str">
        <f>_xlfn.CONCAT("(",FIXED(VLOOKUP($L15,outWF!$B:H,3,0),4),")")</f>
        <v>(0.0758)</v>
      </c>
      <c r="E16" s="27" t="str">
        <f>_xlfn.CONCAT("(",FIXED(VLOOKUP($L15,outWM!$B:I,3,0),4),")")</f>
        <v>(0.0885)</v>
      </c>
      <c r="F16" s="13" t="str">
        <f>_xlfn.CONCAT("(",FIXED(VLOOKUP($L15,outB!$B:J,3,0),4),")")</f>
        <v>(0.0961)</v>
      </c>
      <c r="G16" s="27" t="str">
        <f>_xlfn.CONCAT("(",FIXED(VLOOKUP($L15,outBF!$B:K,3,0),4),")")</f>
        <v>(0.1188)</v>
      </c>
      <c r="H16" s="27" t="str">
        <f>_xlfn.CONCAT("(",FIXED(VLOOKUP($L15,outBM!$B:L,3,0),4),")")</f>
        <v>(0.1682)</v>
      </c>
      <c r="I16" s="13" t="str">
        <f>_xlfn.CONCAT("(",FIXED(VLOOKUP($L15,outH!$B:M,3,0),4),")")</f>
        <v>(0.0953)</v>
      </c>
      <c r="J16" s="27" t="str">
        <f>_xlfn.CONCAT("(",FIXED(VLOOKUP($L15,outHF!$B:N,3,0),4),")")</f>
        <v>(0.1251)</v>
      </c>
      <c r="K16" s="27" t="str">
        <f>_xlfn.CONCAT("(",FIXED(VLOOKUP($L15,outHM!$B:O,3,0),4),")")</f>
        <v>(0.1542)</v>
      </c>
    </row>
    <row r="17" spans="2:12" x14ac:dyDescent="0.25">
      <c r="B17" s="121" t="s">
        <v>32</v>
      </c>
      <c r="C17" s="15" t="str">
        <f>_xlfn.CONCAT(FIXED(VLOOKUP($L17,outW!$B:N,2,0),4)," ",VLOOKUP($L17,outW!$B:$Z,15,0))</f>
        <v xml:space="preserve">0.0105 </v>
      </c>
      <c r="D17" s="26" t="str">
        <f>_xlfn.CONCAT(FIXED(VLOOKUP($L17,outWF!$B:O,2,0),4)," ",VLOOKUP($L17,outWF!$B:$Z,15,0))</f>
        <v xml:space="preserve">0.0018 </v>
      </c>
      <c r="E17" s="26" t="str">
        <f>_xlfn.CONCAT(FIXED(VLOOKUP($L17,outWM!$B:P,2,0),4)," ",VLOOKUP($L17,outWM!$B:$Z,15,0))</f>
        <v xml:space="preserve">0.0147 </v>
      </c>
      <c r="F17" s="15" t="str">
        <f>_xlfn.CONCAT(FIXED(VLOOKUP($L17,outB!$B:Q,2,0),4)," ",VLOOKUP($L17,outB!$B:$Z,15,0))</f>
        <v xml:space="preserve">0.0286 </v>
      </c>
      <c r="G17" s="26" t="str">
        <f>_xlfn.CONCAT(FIXED(VLOOKUP($L17,outBF!$B:R,2,0),4)," ",VLOOKUP($L17,outBF!$B:$Z,15,0))</f>
        <v xml:space="preserve">0.0143 </v>
      </c>
      <c r="H17" s="26" t="str">
        <f>_xlfn.CONCAT(FIXED(VLOOKUP($L17,outBM!$B:S,2,0),4)," ",VLOOKUP($L17,outBM!$B:$Z,15,0))</f>
        <v>0.0583 ^</v>
      </c>
      <c r="I17" s="15" t="str">
        <f>_xlfn.CONCAT(FIXED(VLOOKUP($L17,outH!$B:T,2,0),4)," ",VLOOKUP($L17,outH!$B:$Z,15,0))</f>
        <v xml:space="preserve">0.0392 </v>
      </c>
      <c r="J17" s="26" t="str">
        <f>_xlfn.CONCAT(FIXED(VLOOKUP($L17,outHF!$B:U,2,0),4)," ",VLOOKUP($L17,outHF!$B:$Z,15,0))</f>
        <v>0.0748 *</v>
      </c>
      <c r="K17" s="26" t="str">
        <f>_xlfn.CONCAT(FIXED(VLOOKUP($L17,outHM!$B:V,2,0),4)," ",VLOOKUP($L17,outHM!$B:$Z,15,0))</f>
        <v xml:space="preserve">-0.0172 </v>
      </c>
      <c r="L17" s="11" t="s">
        <v>32</v>
      </c>
    </row>
    <row r="18" spans="2:12" x14ac:dyDescent="0.25">
      <c r="B18" s="122"/>
      <c r="C18" s="13" t="str">
        <f>_xlfn.CONCAT("(",FIXED(VLOOKUP($L17,outW!$B:G,3,0),4),")")</f>
        <v>(0.0226)</v>
      </c>
      <c r="D18" s="27" t="str">
        <f>_xlfn.CONCAT("(",FIXED(VLOOKUP($L17,outWF!$B:H,3,0),4),")")</f>
        <v>(0.0303)</v>
      </c>
      <c r="E18" s="27" t="str">
        <f>_xlfn.CONCAT("(",FIXED(VLOOKUP($L17,outWM!$B:I,3,0),4),")")</f>
        <v>(0.0353)</v>
      </c>
      <c r="F18" s="13" t="str">
        <f>_xlfn.CONCAT("(",FIXED(VLOOKUP($L17,outB!$B:J,3,0),4),")")</f>
        <v>(0.0205)</v>
      </c>
      <c r="G18" s="27" t="str">
        <f>_xlfn.CONCAT("(",FIXED(VLOOKUP($L17,outBF!$B:K,3,0),4),")")</f>
        <v>(0.0256)</v>
      </c>
      <c r="H18" s="27" t="str">
        <f>_xlfn.CONCAT("(",FIXED(VLOOKUP($L17,outBM!$B:L,3,0),4),")")</f>
        <v>(0.0352)</v>
      </c>
      <c r="I18" s="13" t="str">
        <f>_xlfn.CONCAT("(",FIXED(VLOOKUP($L17,outH!$B:M,3,0),4),")")</f>
        <v>(0.0282)</v>
      </c>
      <c r="J18" s="27" t="str">
        <f>_xlfn.CONCAT("(",FIXED(VLOOKUP($L17,outHF!$B:N,3,0),4),")")</f>
        <v>(0.0371)</v>
      </c>
      <c r="K18" s="27" t="str">
        <f>_xlfn.CONCAT("(",FIXED(VLOOKUP($L17,outHM!$B:O,3,0),4),")")</f>
        <v>(0.0470)</v>
      </c>
    </row>
    <row r="19" spans="2:12" x14ac:dyDescent="0.25">
      <c r="B19" s="121" t="s">
        <v>304</v>
      </c>
      <c r="C19" s="15" t="str">
        <f>_xlfn.CONCAT(FIXED(VLOOKUP($L19,outW!$B:N,2,0),4)," ",VLOOKUP($L19,outW!$B:$Z,15,0))</f>
        <v>0.0223 ***</v>
      </c>
      <c r="D19" s="26" t="str">
        <f>_xlfn.CONCAT(FIXED(VLOOKUP($L19,outWF!$B:O,2,0),4)," ",VLOOKUP($L19,outWF!$B:$Z,15,0))</f>
        <v>0.0328 ***</v>
      </c>
      <c r="E19" s="26" t="str">
        <f>_xlfn.CONCAT(FIXED(VLOOKUP($L19,outWM!$B:P,2,0),4)," ",VLOOKUP($L19,outWM!$B:$Z,15,0))</f>
        <v xml:space="preserve">0.0108 </v>
      </c>
      <c r="F19" s="15" t="str">
        <f>_xlfn.CONCAT(FIXED(VLOOKUP($L19,outB!$B:Q,2,0),4)," ",VLOOKUP($L19,outB!$B:$Z,15,0))</f>
        <v>0.0189 ***</v>
      </c>
      <c r="G19" s="26" t="str">
        <f>_xlfn.CONCAT(FIXED(VLOOKUP($L19,outBF!$B:R,2,0),4)," ",VLOOKUP($L19,outBF!$B:$Z,15,0))</f>
        <v>0.0292 ***</v>
      </c>
      <c r="H19" s="26" t="str">
        <f>_xlfn.CONCAT(FIXED(VLOOKUP($L19,outBM!$B:S,2,0),4)," ",VLOOKUP($L19,outBM!$B:$Z,15,0))</f>
        <v xml:space="preserve">0.0101 </v>
      </c>
      <c r="I19" s="15" t="str">
        <f>_xlfn.CONCAT(FIXED(VLOOKUP($L19,outH!$B:T,2,0),4)," ",VLOOKUP($L19,outH!$B:$Z,15,0))</f>
        <v>0.0194 **</v>
      </c>
      <c r="J19" s="26" t="str">
        <f>_xlfn.CONCAT(FIXED(VLOOKUP($L19,outHF!$B:U,2,0),4)," ",VLOOKUP($L19,outHF!$B:$Z,15,0))</f>
        <v xml:space="preserve">0.0139 </v>
      </c>
      <c r="K19" s="26" t="str">
        <f>_xlfn.CONCAT(FIXED(VLOOKUP($L19,outHM!$B:V,2,0),4)," ",VLOOKUP($L19,outHM!$B:$Z,15,0))</f>
        <v>0.0236 *</v>
      </c>
      <c r="L19" s="11" t="s">
        <v>33</v>
      </c>
    </row>
    <row r="20" spans="2:12" x14ac:dyDescent="0.25">
      <c r="B20" s="122"/>
      <c r="C20" s="13" t="str">
        <f>_xlfn.CONCAT("(",FIXED(VLOOKUP($L19,outW!$B:G,3,0),4),")")</f>
        <v>(0.0063)</v>
      </c>
      <c r="D20" s="27" t="str">
        <f>_xlfn.CONCAT("(",FIXED(VLOOKUP($L19,outWF!$B:H,3,0),4),")")</f>
        <v>(0.0097)</v>
      </c>
      <c r="E20" s="27" t="str">
        <f>_xlfn.CONCAT("(",FIXED(VLOOKUP($L19,outWM!$B:I,3,0),4),")")</f>
        <v>(0.0082)</v>
      </c>
      <c r="F20" s="13" t="str">
        <f>_xlfn.CONCAT("(",FIXED(VLOOKUP($L19,outB!$B:J,3,0),4),")")</f>
        <v>(0.0050)</v>
      </c>
      <c r="G20" s="27" t="str">
        <f>_xlfn.CONCAT("(",FIXED(VLOOKUP($L19,outBF!$B:K,3,0),4),")")</f>
        <v>(0.0077)</v>
      </c>
      <c r="H20" s="27" t="str">
        <f>_xlfn.CONCAT("(",FIXED(VLOOKUP($L19,outBM!$B:L,3,0),4),")")</f>
        <v>(0.0066)</v>
      </c>
      <c r="I20" s="13" t="str">
        <f>_xlfn.CONCAT("(",FIXED(VLOOKUP($L19,outH!$B:M,3,0),4),")")</f>
        <v>(0.0075)</v>
      </c>
      <c r="J20" s="27" t="str">
        <f>_xlfn.CONCAT("(",FIXED(VLOOKUP($L19,outHF!$B:N,3,0),4),")")</f>
        <v>(0.0130)</v>
      </c>
      <c r="K20" s="27" t="str">
        <f>_xlfn.CONCAT("(",FIXED(VLOOKUP($L19,outHM!$B:O,3,0),4),")")</f>
        <v>(0.0094)</v>
      </c>
    </row>
    <row r="21" spans="2:12" x14ac:dyDescent="0.25">
      <c r="B21" s="121" t="s">
        <v>125</v>
      </c>
      <c r="C21" s="15" t="str">
        <f>_xlfn.CONCAT(FIXED(VLOOKUP($L21,outW!$B:N,2,0),4)," ",VLOOKUP($L21,outW!$B:$Z,15,0))</f>
        <v xml:space="preserve">0.0007 </v>
      </c>
      <c r="D21" s="26" t="str">
        <f>_xlfn.CONCAT(FIXED(VLOOKUP($L21,outWF!$B:O,2,0),4)," ",VLOOKUP($L21,outWF!$B:$Z,15,0))</f>
        <v>0.0274 *</v>
      </c>
      <c r="E21" s="26" t="str">
        <f>_xlfn.CONCAT(FIXED(VLOOKUP($L21,outWM!$B:P,2,0),4)," ",VLOOKUP($L21,outWM!$B:$Z,15,0))</f>
        <v xml:space="preserve">-0.0196 </v>
      </c>
      <c r="F21" s="15" t="str">
        <f>_xlfn.CONCAT(FIXED(VLOOKUP($L21,outB!$B:Q,2,0),4)," ",VLOOKUP($L21,outB!$B:$Z,15,0))</f>
        <v xml:space="preserve">-0.0118 </v>
      </c>
      <c r="G21" s="26" t="str">
        <f>_xlfn.CONCAT(FIXED(VLOOKUP($L21,outBF!$B:R,2,0),4)," ",VLOOKUP($L21,outBF!$B:$Z,15,0))</f>
        <v>-0.0249 *</v>
      </c>
      <c r="H21" s="26" t="str">
        <f>_xlfn.CONCAT(FIXED(VLOOKUP($L21,outBM!$B:S,2,0),4)," ",VLOOKUP($L21,outBM!$B:$Z,15,0))</f>
        <v xml:space="preserve">0.0008 </v>
      </c>
      <c r="I21" s="15" t="str">
        <f>_xlfn.CONCAT(FIXED(VLOOKUP($L21,outH!$B:T,2,0),4)," ",VLOOKUP($L21,outH!$B:$Z,15,0))</f>
        <v xml:space="preserve">-0.0138 </v>
      </c>
      <c r="J21" s="26" t="str">
        <f>_xlfn.CONCAT(FIXED(VLOOKUP($L21,outHF!$B:U,2,0),4)," ",VLOOKUP($L21,outHF!$B:$Z,15,0))</f>
        <v xml:space="preserve">-0.0080 </v>
      </c>
      <c r="K21" s="26" t="str">
        <f>_xlfn.CONCAT(FIXED(VLOOKUP($L21,outHM!$B:V,2,0),4)," ",VLOOKUP($L21,outHM!$B:$Z,15,0))</f>
        <v xml:space="preserve">-0.0198 </v>
      </c>
      <c r="L21" s="11" t="s">
        <v>118</v>
      </c>
    </row>
    <row r="22" spans="2:12" x14ac:dyDescent="0.25">
      <c r="B22" s="122"/>
      <c r="C22" s="13" t="str">
        <f>_xlfn.CONCAT("(",FIXED(VLOOKUP($L21,outW!$B:G,3,0),4),")")</f>
        <v>(0.0093)</v>
      </c>
      <c r="D22" s="27" t="str">
        <f>_xlfn.CONCAT("(",FIXED(VLOOKUP($L21,outWF!$B:H,3,0),4),")")</f>
        <v>(0.0138)</v>
      </c>
      <c r="E22" s="27" t="str">
        <f>_xlfn.CONCAT("(",FIXED(VLOOKUP($L21,outWM!$B:I,3,0),4),")")</f>
        <v>(0.0129)</v>
      </c>
      <c r="F22" s="13" t="str">
        <f>_xlfn.CONCAT("(",FIXED(VLOOKUP($L21,outB!$B:J,3,0),4),")")</f>
        <v>(0.0091)</v>
      </c>
      <c r="G22" s="27" t="str">
        <f>_xlfn.CONCAT("(",FIXED(VLOOKUP($L21,outBF!$B:K,3,0),4),")")</f>
        <v>(0.0124)</v>
      </c>
      <c r="H22" s="27" t="str">
        <f>_xlfn.CONCAT("(",FIXED(VLOOKUP($L21,outBM!$B:L,3,0),4),")")</f>
        <v>(0.0139)</v>
      </c>
      <c r="I22" s="13" t="str">
        <f>_xlfn.CONCAT("(",FIXED(VLOOKUP($L21,outH!$B:M,3,0),4),")")</f>
        <v>(0.0115)</v>
      </c>
      <c r="J22" s="27" t="str">
        <f>_xlfn.CONCAT("(",FIXED(VLOOKUP($L21,outHF!$B:N,3,0),4),")")</f>
        <v>(0.0165)</v>
      </c>
      <c r="K22" s="27" t="str">
        <f>_xlfn.CONCAT("(",FIXED(VLOOKUP($L21,outHM!$B:O,3,0),4),")")</f>
        <v>(0.0167)</v>
      </c>
    </row>
    <row r="23" spans="2:12" x14ac:dyDescent="0.25">
      <c r="B23" s="121" t="s">
        <v>305</v>
      </c>
      <c r="C23" s="15" t="str">
        <f>_xlfn.CONCAT(FIXED(VLOOKUP($L23,outW!$B:N,2,0),4)," ",VLOOKUP($L23,outW!$B:$Z,15,0))</f>
        <v>0.1392 **</v>
      </c>
      <c r="D23" s="26" t="str">
        <f>_xlfn.CONCAT(FIXED(VLOOKUP($L23,outWF!$B:O,2,0),4)," ",VLOOKUP($L23,outWF!$B:$Z,15,0))</f>
        <v>0.1937 **</v>
      </c>
      <c r="E23" s="26" t="str">
        <f>_xlfn.CONCAT(FIXED(VLOOKUP($L23,outWM!$B:P,2,0),4)," ",VLOOKUP($L23,outWM!$B:$Z,15,0))</f>
        <v>0.1052 ^</v>
      </c>
      <c r="F23" s="15" t="str">
        <f>_xlfn.CONCAT(FIXED(VLOOKUP($L23,outB!$B:Q,2,0),4)," ",VLOOKUP($L23,outB!$B:$Z,15,0))</f>
        <v>0.1710 ***</v>
      </c>
      <c r="G23" s="26" t="str">
        <f>_xlfn.CONCAT(FIXED(VLOOKUP($L23,outBF!$B:R,2,0),4)," ",VLOOKUP($L23,outBF!$B:$Z,15,0))</f>
        <v xml:space="preserve">0.0758 </v>
      </c>
      <c r="H23" s="26" t="str">
        <f>_xlfn.CONCAT(FIXED(VLOOKUP($L23,outBM!$B:S,2,0),4)," ",VLOOKUP($L23,outBM!$B:$Z,15,0))</f>
        <v>0.2503 ***</v>
      </c>
      <c r="I23" s="15" t="str">
        <f>_xlfn.CONCAT(FIXED(VLOOKUP($L23,outH!$B:T,2,0),4)," ",VLOOKUP($L23,outH!$B:$Z,15,0))</f>
        <v xml:space="preserve">-0.0556 </v>
      </c>
      <c r="J23" s="26" t="str">
        <f>_xlfn.CONCAT(FIXED(VLOOKUP($L23,outHF!$B:U,2,0),4)," ",VLOOKUP($L23,outHF!$B:$Z,15,0))</f>
        <v xml:space="preserve">-0.0764 </v>
      </c>
      <c r="K23" s="26" t="str">
        <f>_xlfn.CONCAT(FIXED(VLOOKUP($L23,outHM!$B:V,2,0),4)," ",VLOOKUP($L23,outHM!$B:$Z,15,0))</f>
        <v xml:space="preserve">-0.0675 </v>
      </c>
      <c r="L23" s="11" t="s">
        <v>29</v>
      </c>
    </row>
    <row r="24" spans="2:12" x14ac:dyDescent="0.25">
      <c r="B24" s="122"/>
      <c r="C24" s="13" t="str">
        <f>_xlfn.CONCAT("(",FIXED(VLOOKUP($L23,outW!$B:G,3,0),4),")")</f>
        <v>(0.0424)</v>
      </c>
      <c r="D24" s="27" t="str">
        <f>_xlfn.CONCAT("(",FIXED(VLOOKUP($L23,outWF!$B:H,3,0),4),")")</f>
        <v>(0.0646)</v>
      </c>
      <c r="E24" s="27" t="str">
        <f>_xlfn.CONCAT("(",FIXED(VLOOKUP($L23,outWM!$B:I,3,0),4),")")</f>
        <v>(0.0573)</v>
      </c>
      <c r="F24" s="13" t="str">
        <f>_xlfn.CONCAT("(",FIXED(VLOOKUP($L23,outB!$B:J,3,0),4),")")</f>
        <v>(0.0444)</v>
      </c>
      <c r="G24" s="27" t="str">
        <f>_xlfn.CONCAT("(",FIXED(VLOOKUP($L23,outBF!$B:K,3,0),4),")")</f>
        <v>(0.0660)</v>
      </c>
      <c r="H24" s="27" t="str">
        <f>_xlfn.CONCAT("(",FIXED(VLOOKUP($L23,outBM!$B:L,3,0),4),")")</f>
        <v>(0.0607)</v>
      </c>
      <c r="I24" s="13" t="str">
        <f>_xlfn.CONCAT("(",FIXED(VLOOKUP($L23,outH!$B:M,3,0),4),")")</f>
        <v>(0.0560)</v>
      </c>
      <c r="J24" s="27" t="str">
        <f>_xlfn.CONCAT("(",FIXED(VLOOKUP($L23,outHF!$B:N,3,0),4),")")</f>
        <v>(0.0824)</v>
      </c>
      <c r="K24" s="27" t="str">
        <f>_xlfn.CONCAT("(",FIXED(VLOOKUP($L23,outHM!$B:O,3,0),4),")")</f>
        <v>(0.0784)</v>
      </c>
    </row>
    <row r="25" spans="2:12" x14ac:dyDescent="0.25">
      <c r="B25" s="121" t="s">
        <v>306</v>
      </c>
      <c r="C25" s="15" t="str">
        <f>_xlfn.CONCAT(FIXED(VLOOKUP($L25,outW!$B:N,2,0),4)," ",VLOOKUP($L25,outW!$B:$Z,15,0))</f>
        <v>0.3121 ***</v>
      </c>
      <c r="D25" s="26" t="str">
        <f>_xlfn.CONCAT(FIXED(VLOOKUP($L25,outWF!$B:O,2,0),4)," ",VLOOKUP($L25,outWF!$B:$Z,15,0))</f>
        <v>0.3743 ***</v>
      </c>
      <c r="E25" s="26" t="str">
        <f>_xlfn.CONCAT(FIXED(VLOOKUP($L25,outWM!$B:P,2,0),4)," ",VLOOKUP($L25,outWM!$B:$Z,15,0))</f>
        <v>0.2756 ***</v>
      </c>
      <c r="F25" s="15" t="str">
        <f>_xlfn.CONCAT(FIXED(VLOOKUP($L25,outB!$B:Q,2,0),4)," ",VLOOKUP($L25,outB!$B:$Z,15,0))</f>
        <v>0.2045 ***</v>
      </c>
      <c r="G25" s="26" t="str">
        <f>_xlfn.CONCAT(FIXED(VLOOKUP($L25,outBF!$B:R,2,0),4)," ",VLOOKUP($L25,outBF!$B:$Z,15,0))</f>
        <v xml:space="preserve">0.0728 </v>
      </c>
      <c r="H25" s="26" t="str">
        <f>_xlfn.CONCAT(FIXED(VLOOKUP($L25,outBM!$B:S,2,0),4)," ",VLOOKUP($L25,outBM!$B:$Z,15,0))</f>
        <v>0.3489 ***</v>
      </c>
      <c r="I25" s="15" t="str">
        <f>_xlfn.CONCAT(FIXED(VLOOKUP($L25,outH!$B:T,2,0),4)," ",VLOOKUP($L25,outH!$B:$Z,15,0))</f>
        <v xml:space="preserve">0.0406 </v>
      </c>
      <c r="J25" s="26" t="str">
        <f>_xlfn.CONCAT(FIXED(VLOOKUP($L25,outHF!$B:U,2,0),4)," ",VLOOKUP($L25,outHF!$B:$Z,15,0))</f>
        <v xml:space="preserve">0.1075 </v>
      </c>
      <c r="K25" s="26" t="str">
        <f>_xlfn.CONCAT(FIXED(VLOOKUP($L25,outHM!$B:V,2,0),4)," ",VLOOKUP($L25,outHM!$B:$Z,15,0))</f>
        <v xml:space="preserve">-0.0478 </v>
      </c>
      <c r="L25" s="11" t="s">
        <v>30</v>
      </c>
    </row>
    <row r="26" spans="2:12" x14ac:dyDescent="0.25">
      <c r="B26" s="122"/>
      <c r="C26" s="13" t="str">
        <f>_xlfn.CONCAT("(",FIXED(VLOOKUP($L25,outW!$B:G,3,0),4),")")</f>
        <v>(0.0449)</v>
      </c>
      <c r="D26" s="27" t="str">
        <f>_xlfn.CONCAT("(",FIXED(VLOOKUP($L25,outWF!$B:H,3,0),4),")")</f>
        <v>(0.0661)</v>
      </c>
      <c r="E26" s="27" t="str">
        <f>_xlfn.CONCAT("(",FIXED(VLOOKUP($L25,outWM!$B:I,3,0),4),")")</f>
        <v>(0.0622)</v>
      </c>
      <c r="F26" s="13" t="str">
        <f>_xlfn.CONCAT("(",FIXED(VLOOKUP($L25,outB!$B:J,3,0),4),")")</f>
        <v>(0.0508)</v>
      </c>
      <c r="G26" s="27" t="str">
        <f>_xlfn.CONCAT("(",FIXED(VLOOKUP($L25,outBF!$B:K,3,0),4),")")</f>
        <v>(0.0702)</v>
      </c>
      <c r="H26" s="27" t="str">
        <f>_xlfn.CONCAT("(",FIXED(VLOOKUP($L25,outBM!$B:L,3,0),4),")")</f>
        <v>(0.0747)</v>
      </c>
      <c r="I26" s="13" t="str">
        <f>_xlfn.CONCAT("(",FIXED(VLOOKUP($L25,outH!$B:M,3,0),4),")")</f>
        <v>(0.0612)</v>
      </c>
      <c r="J26" s="27" t="str">
        <f>_xlfn.CONCAT("(",FIXED(VLOOKUP($L25,outHF!$B:N,3,0),4),")")</f>
        <v>(0.0885)</v>
      </c>
      <c r="K26" s="27" t="str">
        <f>_xlfn.CONCAT("(",FIXED(VLOOKUP($L25,outHM!$B:O,3,0),4),")")</f>
        <v>(0.0874)</v>
      </c>
    </row>
    <row r="27" spans="2:12" x14ac:dyDescent="0.25">
      <c r="B27" s="121" t="s">
        <v>307</v>
      </c>
      <c r="C27" s="15" t="str">
        <f>_xlfn.CONCAT(FIXED(VLOOKUP($L27,outW!$B:N,2,0),4)," ",VLOOKUP($L27,outW!$B:$Z,15,0))</f>
        <v>0.2848 ***</v>
      </c>
      <c r="D27" s="26" t="str">
        <f>_xlfn.CONCAT(FIXED(VLOOKUP($L27,outWF!$B:O,2,0),4)," ",VLOOKUP($L27,outWF!$B:$Z,15,0))</f>
        <v>0.3272 ***</v>
      </c>
      <c r="E27" s="26" t="str">
        <f>_xlfn.CONCAT(FIXED(VLOOKUP($L27,outWM!$B:P,2,0),4)," ",VLOOKUP($L27,outWM!$B:$Z,15,0))</f>
        <v>0.2610 **</v>
      </c>
      <c r="F27" s="15" t="str">
        <f>_xlfn.CONCAT(FIXED(VLOOKUP($L27,outB!$B:Q,2,0),4)," ",VLOOKUP($L27,outB!$B:$Z,15,0))</f>
        <v>0.2572 **</v>
      </c>
      <c r="G27" s="26" t="str">
        <f>_xlfn.CONCAT(FIXED(VLOOKUP($L27,outBF!$B:R,2,0),4)," ",VLOOKUP($L27,outBF!$B:$Z,15,0))</f>
        <v>0.2017 ^</v>
      </c>
      <c r="H27" s="26" t="str">
        <f>_xlfn.CONCAT(FIXED(VLOOKUP($L27,outBM!$B:S,2,0),4)," ",VLOOKUP($L27,outBM!$B:$Z,15,0))</f>
        <v>0.2533 ^</v>
      </c>
      <c r="I27" s="15" t="str">
        <f>_xlfn.CONCAT(FIXED(VLOOKUP($L27,outH!$B:T,2,0),4)," ",VLOOKUP($L27,outH!$B:$Z,15,0))</f>
        <v xml:space="preserve">-0.0089 </v>
      </c>
      <c r="J27" s="26" t="str">
        <f>_xlfn.CONCAT(FIXED(VLOOKUP($L27,outHF!$B:U,2,0),4)," ",VLOOKUP($L27,outHF!$B:$Z,15,0))</f>
        <v xml:space="preserve">0.0373 </v>
      </c>
      <c r="K27" s="26" t="str">
        <f>_xlfn.CONCAT(FIXED(VLOOKUP($L27,outHM!$B:V,2,0),4)," ",VLOOKUP($L27,outHM!$B:$Z,15,0))</f>
        <v xml:space="preserve">-0.0814 </v>
      </c>
      <c r="L27" s="11" t="s">
        <v>27</v>
      </c>
    </row>
    <row r="28" spans="2:12" x14ac:dyDescent="0.25">
      <c r="B28" s="122"/>
      <c r="C28" s="13" t="str">
        <f>_xlfn.CONCAT("(",FIXED(VLOOKUP($L27,outW!$B:G,3,0),4),")")</f>
        <v>(0.0587)</v>
      </c>
      <c r="D28" s="27" t="str">
        <f>_xlfn.CONCAT("(",FIXED(VLOOKUP($L27,outWF!$B:H,3,0),4),")")</f>
        <v>(0.0850)</v>
      </c>
      <c r="E28" s="27" t="str">
        <f>_xlfn.CONCAT("(",FIXED(VLOOKUP($L27,outWM!$B:I,3,0),4),")")</f>
        <v>(0.0830)</v>
      </c>
      <c r="F28" s="13" t="str">
        <f>_xlfn.CONCAT("(",FIXED(VLOOKUP($L27,outB!$B:J,3,0),4),")")</f>
        <v>(0.0821)</v>
      </c>
      <c r="G28" s="27" t="str">
        <f>_xlfn.CONCAT("(",FIXED(VLOOKUP($L27,outBF!$B:K,3,0),4),")")</f>
        <v>(0.1092)</v>
      </c>
      <c r="H28" s="27" t="str">
        <f>_xlfn.CONCAT("(",FIXED(VLOOKUP($L27,outBM!$B:L,3,0),4),")")</f>
        <v>(0.1293)</v>
      </c>
      <c r="I28" s="13" t="str">
        <f>_xlfn.CONCAT("(",FIXED(VLOOKUP($L27,outH!$B:M,3,0),4),")")</f>
        <v>(0.1023)</v>
      </c>
      <c r="J28" s="27" t="str">
        <f>_xlfn.CONCAT("(",FIXED(VLOOKUP($L27,outHF!$B:N,3,0),4),")")</f>
        <v>(0.1359)</v>
      </c>
      <c r="K28" s="27" t="str">
        <f>_xlfn.CONCAT("(",FIXED(VLOOKUP($L27,outHM!$B:O,3,0),4),")")</f>
        <v>(0.1667)</v>
      </c>
    </row>
    <row r="29" spans="2:12" x14ac:dyDescent="0.25">
      <c r="B29" s="121" t="s">
        <v>308</v>
      </c>
      <c r="C29" s="15" t="str">
        <f>_xlfn.CONCAT(FIXED(VLOOKUP($L29,outW!$B:N,2,0),4)," ",VLOOKUP($L29,outW!$B:$Z,15,0))</f>
        <v>0.2311 **</v>
      </c>
      <c r="D29" s="26" t="str">
        <f>_xlfn.CONCAT(FIXED(VLOOKUP($L29,outWF!$B:O,2,0),4)," ",VLOOKUP($L29,outWF!$B:$Z,15,0))</f>
        <v>0.2713 *</v>
      </c>
      <c r="E29" s="26" t="str">
        <f>_xlfn.CONCAT(FIXED(VLOOKUP($L29,outWM!$B:P,2,0),4)," ",VLOOKUP($L29,outWM!$B:$Z,15,0))</f>
        <v>0.2147 ^</v>
      </c>
      <c r="F29" s="15" t="str">
        <f>_xlfn.CONCAT(FIXED(VLOOKUP($L29,outB!$B:Q,2,0),4)," ",VLOOKUP($L29,outB!$B:$Z,15,0))</f>
        <v>0.2664 *</v>
      </c>
      <c r="G29" s="26" t="str">
        <f>_xlfn.CONCAT(FIXED(VLOOKUP($L29,outBF!$B:R,2,0),4)," ",VLOOKUP($L29,outBF!$B:$Z,15,0))</f>
        <v xml:space="preserve">0.0497 </v>
      </c>
      <c r="H29" s="26" t="str">
        <f>_xlfn.CONCAT(FIXED(VLOOKUP($L29,outBM!$B:S,2,0),4)," ",VLOOKUP($L29,outBM!$B:$Z,15,0))</f>
        <v>1.1018 ***</v>
      </c>
      <c r="I29" s="15" t="str">
        <f>_xlfn.CONCAT(FIXED(VLOOKUP($L29,outH!$B:T,2,0),4)," ",VLOOKUP($L29,outH!$B:$Z,15,0))</f>
        <v xml:space="preserve">0.0349 </v>
      </c>
      <c r="J29" s="26" t="str">
        <f>_xlfn.CONCAT(FIXED(VLOOKUP($L29,outHF!$B:U,2,0),4)," ",VLOOKUP($L29,outHF!$B:$Z,15,0))</f>
        <v xml:space="preserve">0.0763 </v>
      </c>
      <c r="K29" s="26" t="str">
        <f>_xlfn.CONCAT(FIXED(VLOOKUP($L29,outHM!$B:V,2,0),4)," ",VLOOKUP($L29,outHM!$B:$Z,15,0))</f>
        <v xml:space="preserve">-0.0098 </v>
      </c>
      <c r="L29" s="11" t="s">
        <v>28</v>
      </c>
    </row>
    <row r="30" spans="2:12" x14ac:dyDescent="0.25">
      <c r="B30" s="122"/>
      <c r="C30" s="13" t="str">
        <f>_xlfn.CONCAT("(",FIXED(VLOOKUP($L29,outW!$B:G,3,0),4),")")</f>
        <v>(0.0812)</v>
      </c>
      <c r="D30" s="27" t="str">
        <f>_xlfn.CONCAT("(",FIXED(VLOOKUP($L29,outWF!$B:H,3,0),4),")")</f>
        <v>(0.1186)</v>
      </c>
      <c r="E30" s="27" t="str">
        <f>_xlfn.CONCAT("(",FIXED(VLOOKUP($L29,outWM!$B:I,3,0),4),")")</f>
        <v>(0.1140)</v>
      </c>
      <c r="F30" s="13" t="str">
        <f>_xlfn.CONCAT("(",FIXED(VLOOKUP($L29,outB!$B:J,3,0),4),")")</f>
        <v>(0.1257)</v>
      </c>
      <c r="G30" s="27" t="str">
        <f>_xlfn.CONCAT("(",FIXED(VLOOKUP($L29,outBF!$B:K,3,0),4),")")</f>
        <v>(0.1482)</v>
      </c>
      <c r="H30" s="27" t="str">
        <f>_xlfn.CONCAT("(",FIXED(VLOOKUP($L29,outBM!$B:L,3,0),4),")")</f>
        <v>(0.2794)</v>
      </c>
      <c r="I30" s="13" t="str">
        <f>_xlfn.CONCAT("(",FIXED(VLOOKUP($L29,outH!$B:M,3,0),4),")")</f>
        <v>(0.1694)</v>
      </c>
      <c r="J30" s="27" t="str">
        <f>_xlfn.CONCAT("(",FIXED(VLOOKUP($L29,outHF!$B:N,3,0),4),")")</f>
        <v>(0.2540)</v>
      </c>
      <c r="K30" s="27" t="str">
        <f>_xlfn.CONCAT("(",FIXED(VLOOKUP($L29,outHM!$B:O,3,0),4),")")</f>
        <v>(0.2343)</v>
      </c>
    </row>
    <row r="31" spans="2:12" x14ac:dyDescent="0.25">
      <c r="B31" s="121" t="s">
        <v>34</v>
      </c>
      <c r="C31" s="15" t="str">
        <f>_xlfn.CONCAT(FIXED(VLOOKUP($L31,outW!$B:N,2,0),4)," ",VLOOKUP($L31,outW!$B:$Z,15,0))</f>
        <v>0.0039 ***</v>
      </c>
      <c r="D31" s="26" t="str">
        <f>_xlfn.CONCAT(FIXED(VLOOKUP($L31,outWF!$B:O,2,0),4)," ",VLOOKUP($L31,outWF!$B:$Z,15,0))</f>
        <v>0.0044 ***</v>
      </c>
      <c r="E31" s="26" t="str">
        <f>_xlfn.CONCAT(FIXED(VLOOKUP($L31,outWM!$B:P,2,0),4)," ",VLOOKUP($L31,outWM!$B:$Z,15,0))</f>
        <v>0.0035 ***</v>
      </c>
      <c r="F31" s="15" t="str">
        <f>_xlfn.CONCAT(FIXED(VLOOKUP($L31,outB!$B:Q,2,0),4)," ",VLOOKUP($L31,outB!$B:$Z,15,0))</f>
        <v>0.0046 ***</v>
      </c>
      <c r="G31" s="26" t="str">
        <f>_xlfn.CONCAT(FIXED(VLOOKUP($L31,outBF!$B:R,2,0),4)," ",VLOOKUP($L31,outBF!$B:$Z,15,0))</f>
        <v>0.0046 ***</v>
      </c>
      <c r="H31" s="26" t="str">
        <f>_xlfn.CONCAT(FIXED(VLOOKUP($L31,outBM!$B:S,2,0),4)," ",VLOOKUP($L31,outBM!$B:$Z,15,0))</f>
        <v>0.0041 **</v>
      </c>
      <c r="I31" s="15" t="str">
        <f>_xlfn.CONCAT(FIXED(VLOOKUP($L31,outH!$B:T,2,0),4)," ",VLOOKUP($L31,outH!$B:$Z,15,0))</f>
        <v>0.0039 ***</v>
      </c>
      <c r="J31" s="26" t="str">
        <f>_xlfn.CONCAT(FIXED(VLOOKUP($L31,outHF!$B:U,2,0),4)," ",VLOOKUP($L31,outHF!$B:$Z,15,0))</f>
        <v>0.0050 ***</v>
      </c>
      <c r="K31" s="26" t="str">
        <f>_xlfn.CONCAT(FIXED(VLOOKUP($L31,outHM!$B:V,2,0),4)," ",VLOOKUP($L31,outHM!$B:$Z,15,0))</f>
        <v>0.0034 *</v>
      </c>
      <c r="L31" s="11" t="s">
        <v>34</v>
      </c>
    </row>
    <row r="32" spans="2:12" x14ac:dyDescent="0.25">
      <c r="B32" s="122"/>
      <c r="C32" s="13" t="str">
        <f>_xlfn.CONCAT("(",FIXED(VLOOKUP($L31,outW!$B:G,3,0),4),")")</f>
        <v>(0.0006)</v>
      </c>
      <c r="D32" s="27" t="str">
        <f>_xlfn.CONCAT("(",FIXED(VLOOKUP($L31,outWF!$B:H,3,0),4),")")</f>
        <v>(0.0009)</v>
      </c>
      <c r="E32" s="27" t="str">
        <f>_xlfn.CONCAT("(",FIXED(VLOOKUP($L31,outWM!$B:I,3,0),4),")")</f>
        <v>(0.0008)</v>
      </c>
      <c r="F32" s="13" t="str">
        <f>_xlfn.CONCAT("(",FIXED(VLOOKUP($L31,outB!$B:J,3,0),4),")")</f>
        <v>(0.0009)</v>
      </c>
      <c r="G32" s="27" t="str">
        <f>_xlfn.CONCAT("(",FIXED(VLOOKUP($L31,outBF!$B:K,3,0),4),")")</f>
        <v>(0.0013)</v>
      </c>
      <c r="H32" s="27" t="str">
        <f>_xlfn.CONCAT("(",FIXED(VLOOKUP($L31,outBM!$B:L,3,0),4),")")</f>
        <v>(0.0014)</v>
      </c>
      <c r="I32" s="13" t="str">
        <f>_xlfn.CONCAT("(",FIXED(VLOOKUP($L31,outH!$B:M,3,0),4),")")</f>
        <v>(0.0010)</v>
      </c>
      <c r="J32" s="27" t="str">
        <f>_xlfn.CONCAT("(",FIXED(VLOOKUP($L31,outHF!$B:N,3,0),4),")")</f>
        <v>(0.0015)</v>
      </c>
      <c r="K32" s="27" t="str">
        <f>_xlfn.CONCAT("(",FIXED(VLOOKUP($L31,outHM!$B:O,3,0),4),")")</f>
        <v>(0.0013)</v>
      </c>
    </row>
    <row r="33" spans="2:12" x14ac:dyDescent="0.25">
      <c r="B33" s="121" t="s">
        <v>99</v>
      </c>
      <c r="C33" s="15" t="str">
        <f>_xlfn.CONCAT(FIXED(VLOOKUP($L33,outW!$B:N,2,0),4)," ",VLOOKUP($L33,outW!$B:$Z,15,0))</f>
        <v xml:space="preserve">-0.0001 </v>
      </c>
      <c r="D33" s="26" t="str">
        <f>_xlfn.CONCAT(FIXED(VLOOKUP($L33,outWF!$B:O,2,0),4)," ",VLOOKUP($L33,outWF!$B:$Z,15,0))</f>
        <v xml:space="preserve">-0.0001 </v>
      </c>
      <c r="E33" s="26" t="str">
        <f>_xlfn.CONCAT(FIXED(VLOOKUP($L33,outWM!$B:P,2,0),4)," ",VLOOKUP($L33,outWM!$B:$Z,15,0))</f>
        <v xml:space="preserve">-0.0001 </v>
      </c>
      <c r="F33" s="15" t="str">
        <f>_xlfn.CONCAT(FIXED(VLOOKUP($L33,outB!$B:Q,2,0),4)," ",VLOOKUP($L33,outB!$B:$Z,15,0))</f>
        <v xml:space="preserve">-0.0004 </v>
      </c>
      <c r="G33" s="26" t="str">
        <f>_xlfn.CONCAT(FIXED(VLOOKUP($L33,outBF!$B:R,2,0),4)," ",VLOOKUP($L33,outBF!$B:$Z,15,0))</f>
        <v>-0.0008 ^</v>
      </c>
      <c r="H33" s="26" t="str">
        <f>_xlfn.CONCAT(FIXED(VLOOKUP($L33,outBM!$B:S,2,0),4)," ",VLOOKUP($L33,outBM!$B:$Z,15,0))</f>
        <v xml:space="preserve">0.0003 </v>
      </c>
      <c r="I33" s="15" t="str">
        <f>_xlfn.CONCAT(FIXED(VLOOKUP($L33,outH!$B:T,2,0),4)," ",VLOOKUP($L33,outH!$B:$Z,15,0))</f>
        <v>-0.0012 ***</v>
      </c>
      <c r="J33" s="26" t="str">
        <f>_xlfn.CONCAT(FIXED(VLOOKUP($L33,outHF!$B:U,2,0),4)," ",VLOOKUP($L33,outHF!$B:$Z,15,0))</f>
        <v>-0.0020 ***</v>
      </c>
      <c r="K33" s="26" t="str">
        <f>_xlfn.CONCAT(FIXED(VLOOKUP($L33,outHM!$B:V,2,0),4)," ",VLOOKUP($L33,outHM!$B:$Z,15,0))</f>
        <v xml:space="preserve">-0.0007 </v>
      </c>
      <c r="L33" s="11" t="s">
        <v>35</v>
      </c>
    </row>
    <row r="34" spans="2:12" x14ac:dyDescent="0.25">
      <c r="B34" s="122"/>
      <c r="C34" s="13" t="str">
        <f>_xlfn.CONCAT("(",FIXED(VLOOKUP($L33,outW!$B:G,3,0),4),")")</f>
        <v>(0.0002)</v>
      </c>
      <c r="D34" s="27" t="str">
        <f>_xlfn.CONCAT("(",FIXED(VLOOKUP($L33,outWF!$B:H,3,0),4),")")</f>
        <v>(0.0003)</v>
      </c>
      <c r="E34" s="27" t="str">
        <f>_xlfn.CONCAT("(",FIXED(VLOOKUP($L33,outWM!$B:I,3,0),4),")")</f>
        <v>(0.0003)</v>
      </c>
      <c r="F34" s="13" t="str">
        <f>_xlfn.CONCAT("(",FIXED(VLOOKUP($L33,outB!$B:J,3,0),4),")")</f>
        <v>(0.0003)</v>
      </c>
      <c r="G34" s="27" t="str">
        <f>_xlfn.CONCAT("(",FIXED(VLOOKUP($L33,outBF!$B:K,3,0),4),")")</f>
        <v>(0.0005)</v>
      </c>
      <c r="H34" s="27" t="str">
        <f>_xlfn.CONCAT("(",FIXED(VLOOKUP($L33,outBM!$B:L,3,0),4),")")</f>
        <v>(0.0004)</v>
      </c>
      <c r="I34" s="13" t="str">
        <f>_xlfn.CONCAT("(",FIXED(VLOOKUP($L33,outH!$B:M,3,0),4),")")</f>
        <v>(0.0004)</v>
      </c>
      <c r="J34" s="27" t="str">
        <f>_xlfn.CONCAT("(",FIXED(VLOOKUP($L33,outHF!$B:N,3,0),4),")")</f>
        <v>(0.0006)</v>
      </c>
      <c r="K34" s="27" t="str">
        <f>_xlfn.CONCAT("(",FIXED(VLOOKUP($L33,outHM!$B:O,3,0),4),")")</f>
        <v>(0.0005)</v>
      </c>
    </row>
    <row r="35" spans="2:12" x14ac:dyDescent="0.25">
      <c r="B35" s="121" t="s">
        <v>100</v>
      </c>
      <c r="C35" s="15" t="str">
        <f>_xlfn.CONCAT(FIXED(VLOOKUP($L35,outW!$B:N,2,0),4)," ",VLOOKUP($L35,outW!$B:$Z,15,0))</f>
        <v>0.0004 ***</v>
      </c>
      <c r="D35" s="26" t="str">
        <f>_xlfn.CONCAT(FIXED(VLOOKUP($L35,outWF!$B:O,2,0),4)," ",VLOOKUP($L35,outWF!$B:$Z,15,0))</f>
        <v>0.0004 *</v>
      </c>
      <c r="E35" s="26" t="str">
        <f>_xlfn.CONCAT(FIXED(VLOOKUP($L35,outWM!$B:P,2,0),4)," ",VLOOKUP($L35,outWM!$B:$Z,15,0))</f>
        <v>0.0005 **</v>
      </c>
      <c r="F35" s="15" t="str">
        <f>_xlfn.CONCAT(FIXED(VLOOKUP($L35,outB!$B:Q,2,0),4)," ",VLOOKUP($L35,outB!$B:$Z,15,0))</f>
        <v>0.0003 *</v>
      </c>
      <c r="G35" s="26" t="str">
        <f>_xlfn.CONCAT(FIXED(VLOOKUP($L35,outBF!$B:R,2,0),4)," ",VLOOKUP($L35,outBF!$B:$Z,15,0))</f>
        <v>0.0004 ^</v>
      </c>
      <c r="H35" s="26" t="str">
        <f>_xlfn.CONCAT(FIXED(VLOOKUP($L35,outBM!$B:S,2,0),4)," ",VLOOKUP($L35,outBM!$B:$Z,15,0))</f>
        <v>0.0004 *</v>
      </c>
      <c r="I35" s="15" t="str">
        <f>_xlfn.CONCAT(FIXED(VLOOKUP($L35,outH!$B:T,2,0),4)," ",VLOOKUP($L35,outH!$B:$Z,15,0))</f>
        <v>0.0005 *</v>
      </c>
      <c r="J35" s="26" t="str">
        <f>_xlfn.CONCAT(FIXED(VLOOKUP($L35,outHF!$B:U,2,0),4)," ",VLOOKUP($L35,outHF!$B:$Z,15,0))</f>
        <v xml:space="preserve">0.0005 </v>
      </c>
      <c r="K35" s="26" t="str">
        <f>_xlfn.CONCAT(FIXED(VLOOKUP($L35,outHM!$B:V,2,0),4)," ",VLOOKUP($L35,outHM!$B:$Z,15,0))</f>
        <v>0.0005 ^</v>
      </c>
      <c r="L35" s="11" t="s">
        <v>36</v>
      </c>
    </row>
    <row r="36" spans="2:12" x14ac:dyDescent="0.25">
      <c r="B36" s="122"/>
      <c r="C36" s="13" t="str">
        <f>_xlfn.CONCAT("(",FIXED(VLOOKUP($L35,outW!$B:G,3,0),4),")")</f>
        <v>(0.0001)</v>
      </c>
      <c r="D36" s="27" t="str">
        <f>_xlfn.CONCAT("(",FIXED(VLOOKUP($L35,outWF!$B:H,3,0),4),")")</f>
        <v>(0.0002)</v>
      </c>
      <c r="E36" s="27" t="str">
        <f>_xlfn.CONCAT("(",FIXED(VLOOKUP($L35,outWM!$B:I,3,0),4),")")</f>
        <v>(0.0002)</v>
      </c>
      <c r="F36" s="13" t="str">
        <f>_xlfn.CONCAT("(",FIXED(VLOOKUP($L35,outB!$B:J,3,0),4),")")</f>
        <v>(0.0001)</v>
      </c>
      <c r="G36" s="27" t="str">
        <f>_xlfn.CONCAT("(",FIXED(VLOOKUP($L35,outBF!$B:K,3,0),4),")")</f>
        <v>(0.0002)</v>
      </c>
      <c r="H36" s="27" t="str">
        <f>_xlfn.CONCAT("(",FIXED(VLOOKUP($L35,outBM!$B:L,3,0),4),")")</f>
        <v>(0.0002)</v>
      </c>
      <c r="I36" s="13" t="str">
        <f>_xlfn.CONCAT("(",FIXED(VLOOKUP($L35,outH!$B:M,3,0),4),")")</f>
        <v>(0.0002)</v>
      </c>
      <c r="J36" s="27" t="str">
        <f>_xlfn.CONCAT("(",FIXED(VLOOKUP($L35,outHF!$B:N,3,0),4),")")</f>
        <v>(0.0003)</v>
      </c>
      <c r="K36" s="27" t="str">
        <f>_xlfn.CONCAT("(",FIXED(VLOOKUP($L35,outHM!$B:O,3,0),4),")")</f>
        <v>(0.0003)</v>
      </c>
    </row>
    <row r="37" spans="2:12" x14ac:dyDescent="0.25">
      <c r="B37" s="121" t="s">
        <v>309</v>
      </c>
      <c r="C37" s="15" t="str">
        <f>_xlfn.CONCAT(FIXED(VLOOKUP($L37,outW!$B:N,2,0),4)," ",VLOOKUP($L37,outW!$B:$Z,15,0))</f>
        <v xml:space="preserve">0.0085 </v>
      </c>
      <c r="D37" s="26" t="str">
        <f>_xlfn.CONCAT(FIXED(VLOOKUP($L37,outWF!$B:O,2,0),4)," ",VLOOKUP($L37,outWF!$B:$Z,15,0))</f>
        <v xml:space="preserve">-0.0287 </v>
      </c>
      <c r="E37" s="26" t="str">
        <f>_xlfn.CONCAT(FIXED(VLOOKUP($L37,outWM!$B:P,2,0),4)," ",VLOOKUP($L37,outWM!$B:$Z,15,0))</f>
        <v xml:space="preserve">0.0524 </v>
      </c>
      <c r="F37" s="15" t="str">
        <f>_xlfn.CONCAT(FIXED(VLOOKUP($L37,outB!$B:Q,2,0),4)," ",VLOOKUP($L37,outB!$B:$Z,15,0))</f>
        <v xml:space="preserve">-0.0154 </v>
      </c>
      <c r="G37" s="26" t="str">
        <f>_xlfn.CONCAT(FIXED(VLOOKUP($L37,outBF!$B:R,2,0),4)," ",VLOOKUP($L37,outBF!$B:$Z,15,0))</f>
        <v xml:space="preserve">0.0263 </v>
      </c>
      <c r="H37" s="26" t="str">
        <f>_xlfn.CONCAT(FIXED(VLOOKUP($L37,outBM!$B:S,2,0),4)," ",VLOOKUP($L37,outBM!$B:$Z,15,0))</f>
        <v xml:space="preserve">-0.0632 </v>
      </c>
      <c r="I37" s="15" t="str">
        <f>_xlfn.CONCAT(FIXED(VLOOKUP($L37,outH!$B:T,2,0),4)," ",VLOOKUP($L37,outH!$B:$Z,15,0))</f>
        <v xml:space="preserve">-0.0577 </v>
      </c>
      <c r="J37" s="26" t="str">
        <f>_xlfn.CONCAT(FIXED(VLOOKUP($L37,outHF!$B:U,2,0),4)," ",VLOOKUP($L37,outHF!$B:$Z,15,0))</f>
        <v xml:space="preserve">0.0103 </v>
      </c>
      <c r="K37" s="26" t="str">
        <f>_xlfn.CONCAT(FIXED(VLOOKUP($L37,outHM!$B:V,2,0),4)," ",VLOOKUP($L37,outHM!$B:$Z,15,0))</f>
        <v>-0.1432 *</v>
      </c>
      <c r="L37" s="11" t="s">
        <v>37</v>
      </c>
    </row>
    <row r="38" spans="2:12" x14ac:dyDescent="0.25">
      <c r="B38" s="122"/>
      <c r="C38" s="13" t="str">
        <f>_xlfn.CONCAT("(",FIXED(VLOOKUP($L37,outW!$B:G,3,0),4),")")</f>
        <v>(0.0278)</v>
      </c>
      <c r="D38" s="27" t="str">
        <f>_xlfn.CONCAT("(",FIXED(VLOOKUP($L37,outWF!$B:H,3,0),4),")")</f>
        <v>(0.0405)</v>
      </c>
      <c r="E38" s="27" t="str">
        <f>_xlfn.CONCAT("(",FIXED(VLOOKUP($L37,outWM!$B:I,3,0),4),")")</f>
        <v>(0.0387)</v>
      </c>
      <c r="F38" s="13" t="str">
        <f>_xlfn.CONCAT("(",FIXED(VLOOKUP($L37,outB!$B:J,3,0),4),")")</f>
        <v>(0.0327)</v>
      </c>
      <c r="G38" s="27" t="str">
        <f>_xlfn.CONCAT("(",FIXED(VLOOKUP($L37,outBF!$B:K,3,0),4),")")</f>
        <v>(0.0443)</v>
      </c>
      <c r="H38" s="27" t="str">
        <f>_xlfn.CONCAT("(",FIXED(VLOOKUP($L37,outBM!$B:L,3,0),4),")")</f>
        <v>(0.0492)</v>
      </c>
      <c r="I38" s="13" t="str">
        <f>_xlfn.CONCAT("(",FIXED(VLOOKUP($L37,outH!$B:M,3,0),4),")")</f>
        <v>(0.0430)</v>
      </c>
      <c r="J38" s="27" t="str">
        <f>_xlfn.CONCAT("(",FIXED(VLOOKUP($L37,outHF!$B:N,3,0),4),")")</f>
        <v>(0.0609)</v>
      </c>
      <c r="K38" s="27" t="str">
        <f>_xlfn.CONCAT("(",FIXED(VLOOKUP($L37,outHM!$B:O,3,0),4),")")</f>
        <v>(0.0634)</v>
      </c>
    </row>
    <row r="39" spans="2:12" x14ac:dyDescent="0.25">
      <c r="B39" s="121" t="s">
        <v>310</v>
      </c>
      <c r="C39" s="15" t="str">
        <f>_xlfn.CONCAT(FIXED(VLOOKUP($L39,outW!$B:N,2,0),4)," ",VLOOKUP($L39,outW!$B:$Z,15,0))</f>
        <v xml:space="preserve">-0.0642 </v>
      </c>
      <c r="D39" s="26" t="str">
        <f>_xlfn.CONCAT(FIXED(VLOOKUP($L39,outWF!$B:O,2,0),4)," ",VLOOKUP($L39,outWF!$B:$Z,15,0))</f>
        <v xml:space="preserve">-0.0650 </v>
      </c>
      <c r="E39" s="26" t="str">
        <f>_xlfn.CONCAT(FIXED(VLOOKUP($L39,outWM!$B:P,2,0),4)," ",VLOOKUP($L39,outWM!$B:$Z,15,0))</f>
        <v xml:space="preserve">-0.0525 </v>
      </c>
      <c r="F39" s="15" t="str">
        <f>_xlfn.CONCAT(FIXED(VLOOKUP($L39,outB!$B:Q,2,0),4)," ",VLOOKUP($L39,outB!$B:$Z,15,0))</f>
        <v xml:space="preserve">0.0643 </v>
      </c>
      <c r="G39" s="26" t="str">
        <f>_xlfn.CONCAT(FIXED(VLOOKUP($L39,outBF!$B:R,2,0),4)," ",VLOOKUP($L39,outBF!$B:$Z,15,0))</f>
        <v>0.1562 *</v>
      </c>
      <c r="H39" s="26" t="str">
        <f>_xlfn.CONCAT(FIXED(VLOOKUP($L39,outBM!$B:S,2,0),4)," ",VLOOKUP($L39,outBM!$B:$Z,15,0))</f>
        <v xml:space="preserve">-0.0601 </v>
      </c>
      <c r="I39" s="15" t="str">
        <f>_xlfn.CONCAT(FIXED(VLOOKUP($L39,outH!$B:T,2,0),4)," ",VLOOKUP($L39,outH!$B:$Z,15,0))</f>
        <v xml:space="preserve">-0.0885 </v>
      </c>
      <c r="J39" s="26" t="str">
        <f>_xlfn.CONCAT(FIXED(VLOOKUP($L39,outHF!$B:U,2,0),4)," ",VLOOKUP($L39,outHF!$B:$Z,15,0))</f>
        <v xml:space="preserve">0.0028 </v>
      </c>
      <c r="K39" s="26" t="str">
        <f>_xlfn.CONCAT(FIXED(VLOOKUP($L39,outHM!$B:V,2,0),4)," ",VLOOKUP($L39,outHM!$B:$Z,15,0))</f>
        <v>-0.1713 ^</v>
      </c>
      <c r="L39" s="11" t="s">
        <v>38</v>
      </c>
    </row>
    <row r="40" spans="2:12" x14ac:dyDescent="0.25">
      <c r="B40" s="122"/>
      <c r="C40" s="13" t="str">
        <f>_xlfn.CONCAT("(",FIXED(VLOOKUP($L39,outW!$B:G,3,0),4),")")</f>
        <v>(0.0427)</v>
      </c>
      <c r="D40" s="27" t="str">
        <f>_xlfn.CONCAT("(",FIXED(VLOOKUP($L39,outWF!$B:H,3,0),4),")")</f>
        <v>(0.0611)</v>
      </c>
      <c r="E40" s="27" t="str">
        <f>_xlfn.CONCAT("(",FIXED(VLOOKUP($L39,outWM!$B:I,3,0),4),")")</f>
        <v>(0.0608)</v>
      </c>
      <c r="F40" s="13" t="str">
        <f>_xlfn.CONCAT("(",FIXED(VLOOKUP($L39,outB!$B:J,3,0),4),")")</f>
        <v>(0.0460)</v>
      </c>
      <c r="G40" s="27" t="str">
        <f>_xlfn.CONCAT("(",FIXED(VLOOKUP($L39,outBF!$B:K,3,0),4),")")</f>
        <v>(0.0614)</v>
      </c>
      <c r="H40" s="27" t="str">
        <f>_xlfn.CONCAT("(",FIXED(VLOOKUP($L39,outBM!$B:L,3,0),4),")")</f>
        <v>(0.0718)</v>
      </c>
      <c r="I40" s="13" t="str">
        <f>_xlfn.CONCAT("(",FIXED(VLOOKUP($L39,outH!$B:M,3,0),4),")")</f>
        <v>(0.0632)</v>
      </c>
      <c r="J40" s="27" t="str">
        <f>_xlfn.CONCAT("(",FIXED(VLOOKUP($L39,outHF!$B:N,3,0),4),")")</f>
        <v>(0.0879)</v>
      </c>
      <c r="K40" s="27" t="str">
        <f>_xlfn.CONCAT("(",FIXED(VLOOKUP($L39,outHM!$B:O,3,0),4),")")</f>
        <v>(0.0946)</v>
      </c>
    </row>
    <row r="41" spans="2:12" x14ac:dyDescent="0.25">
      <c r="B41" s="121" t="s">
        <v>127</v>
      </c>
      <c r="C41" s="15" t="str">
        <f>_xlfn.CONCAT(FIXED(VLOOKUP($L41,outW!$B:N,2,0),4)," ",VLOOKUP($L41,outW!$B:$Z,15,0))</f>
        <v>-0.0924 *</v>
      </c>
      <c r="D41" s="26" t="str">
        <f>_xlfn.CONCAT(FIXED(VLOOKUP($L41,outWF!$B:O,2,0),4)," ",VLOOKUP($L41,outWF!$B:$Z,15,0))</f>
        <v xml:space="preserve">-0.0363 </v>
      </c>
      <c r="E41" s="26" t="str">
        <f>_xlfn.CONCAT(FIXED(VLOOKUP($L41,outWM!$B:P,2,0),4)," ",VLOOKUP($L41,outWM!$B:$Z,15,0))</f>
        <v>-0.1543 **</v>
      </c>
      <c r="F41" s="15" t="str">
        <f>_xlfn.CONCAT(FIXED(VLOOKUP($L41,outB!$B:Q,2,0),4)," ",VLOOKUP($L41,outB!$B:$Z,15,0))</f>
        <v xml:space="preserve">-0.1219 </v>
      </c>
      <c r="G41" s="26" t="str">
        <f>_xlfn.CONCAT(FIXED(VLOOKUP($L41,outBF!$B:R,2,0),4)," ",VLOOKUP($L41,outBF!$B:$Z,15,0))</f>
        <v xml:space="preserve">-0.0961 </v>
      </c>
      <c r="H41" s="26" t="str">
        <f>_xlfn.CONCAT(FIXED(VLOOKUP($L41,outBM!$B:S,2,0),4)," ",VLOOKUP($L41,outBM!$B:$Z,15,0))</f>
        <v xml:space="preserve">-0.1088 </v>
      </c>
      <c r="I41" s="15" t="str">
        <f>_xlfn.CONCAT(FIXED(VLOOKUP($L41,outH!$B:T,2,0),4)," ",VLOOKUP($L41,outH!$B:$Z,15,0))</f>
        <v xml:space="preserve">-0.0178 </v>
      </c>
      <c r="J41" s="26" t="str">
        <f>_xlfn.CONCAT(FIXED(VLOOKUP($L41,outHF!$B:U,2,0),4)," ",VLOOKUP($L41,outHF!$B:$Z,15,0))</f>
        <v xml:space="preserve">0.1563 </v>
      </c>
      <c r="K41" s="26" t="str">
        <f>_xlfn.CONCAT(FIXED(VLOOKUP($L41,outHM!$B:V,2,0),4)," ",VLOOKUP($L41,outHM!$B:$Z,15,0))</f>
        <v xml:space="preserve">-0.1418 </v>
      </c>
      <c r="L41" s="11" t="s">
        <v>39</v>
      </c>
    </row>
    <row r="42" spans="2:12" x14ac:dyDescent="0.25">
      <c r="B42" s="122"/>
      <c r="C42" s="13" t="str">
        <f>_xlfn.CONCAT("(",FIXED(VLOOKUP($L41,outW!$B:G,3,0),4),")")</f>
        <v>(0.0382)</v>
      </c>
      <c r="D42" s="27" t="str">
        <f>_xlfn.CONCAT("(",FIXED(VLOOKUP($L41,outWF!$B:H,3,0),4),")")</f>
        <v>(0.0573)</v>
      </c>
      <c r="E42" s="27" t="str">
        <f>_xlfn.CONCAT("(",FIXED(VLOOKUP($L41,outWM!$B:I,3,0),4),")")</f>
        <v>(0.0519)</v>
      </c>
      <c r="F42" s="13" t="str">
        <f>_xlfn.CONCAT("(",FIXED(VLOOKUP($L41,outB!$B:J,3,0),4),")")</f>
        <v>(0.0827)</v>
      </c>
      <c r="G42" s="27" t="str">
        <f>_xlfn.CONCAT("(",FIXED(VLOOKUP($L41,outBF!$B:K,3,0),4),")")</f>
        <v>(0.1217)</v>
      </c>
      <c r="H42" s="27" t="str">
        <f>_xlfn.CONCAT("(",FIXED(VLOOKUP($L41,outBM!$B:L,3,0),4),")")</f>
        <v>(0.1136)</v>
      </c>
      <c r="I42" s="13" t="str">
        <f>_xlfn.CONCAT("(",FIXED(VLOOKUP($L41,outH!$B:M,3,0),4),")")</f>
        <v>(0.0791)</v>
      </c>
      <c r="J42" s="27" t="str">
        <f>_xlfn.CONCAT("(",FIXED(VLOOKUP($L41,outHF!$B:N,3,0),4),")")</f>
        <v>(0.1159)</v>
      </c>
      <c r="K42" s="27" t="str">
        <f>_xlfn.CONCAT("(",FIXED(VLOOKUP($L41,outHM!$B:O,3,0),4),")")</f>
        <v>(0.1129)</v>
      </c>
    </row>
    <row r="43" spans="2:12" x14ac:dyDescent="0.25">
      <c r="B43" s="121" t="s">
        <v>126</v>
      </c>
      <c r="C43" s="15" t="str">
        <f>_xlfn.CONCAT(FIXED(VLOOKUP($L43,outW!$B:N,2,0),4)," ",VLOOKUP($L43,outW!$B:$Z,15,0))</f>
        <v>-0.1530 ***</v>
      </c>
      <c r="D43" s="26" t="str">
        <f>_xlfn.CONCAT(FIXED(VLOOKUP($L43,outWF!$B:O,2,0),4)," ",VLOOKUP($L43,outWF!$B:$Z,15,0))</f>
        <v>-0.1443 *</v>
      </c>
      <c r="E43" s="26" t="str">
        <f>_xlfn.CONCAT(FIXED(VLOOKUP($L43,outWM!$B:P,2,0),4)," ",VLOOKUP($L43,outWM!$B:$Z,15,0))</f>
        <v>-0.1758 **</v>
      </c>
      <c r="F43" s="15" t="str">
        <f>_xlfn.CONCAT(FIXED(VLOOKUP($L43,outB!$B:Q,2,0),4)," ",VLOOKUP($L43,outB!$B:$Z,15,0))</f>
        <v>-0.3148 ***</v>
      </c>
      <c r="G43" s="26" t="str">
        <f>_xlfn.CONCAT(FIXED(VLOOKUP($L43,outBF!$B:R,2,0),4)," ",VLOOKUP($L43,outBF!$B:$Z,15,0))</f>
        <v xml:space="preserve">-0.1986 </v>
      </c>
      <c r="H43" s="26" t="str">
        <f>_xlfn.CONCAT(FIXED(VLOOKUP($L43,outBM!$B:S,2,0),4)," ",VLOOKUP($L43,outBM!$B:$Z,15,0))</f>
        <v>-0.4183 ***</v>
      </c>
      <c r="I43" s="15" t="str">
        <f>_xlfn.CONCAT(FIXED(VLOOKUP($L43,outH!$B:T,2,0),4)," ",VLOOKUP($L43,outH!$B:$Z,15,0))</f>
        <v>-0.3349 ***</v>
      </c>
      <c r="J43" s="26" t="str">
        <f>_xlfn.CONCAT(FIXED(VLOOKUP($L43,outHF!$B:U,2,0),4)," ",VLOOKUP($L43,outHF!$B:$Z,15,0))</f>
        <v>-0.3150 ***</v>
      </c>
      <c r="K43" s="26" t="str">
        <f>_xlfn.CONCAT(FIXED(VLOOKUP($L43,outHM!$B:V,2,0),4)," ",VLOOKUP($L43,outHM!$B:$Z,15,0))</f>
        <v>-0.3332 ***</v>
      </c>
      <c r="L43" s="11" t="s">
        <v>40</v>
      </c>
    </row>
    <row r="44" spans="2:12" x14ac:dyDescent="0.25">
      <c r="B44" s="122"/>
      <c r="C44" s="13" t="str">
        <f>_xlfn.CONCAT("(",FIXED(VLOOKUP($L43,outW!$B:G,3,0),4),")")</f>
        <v>(0.0442)</v>
      </c>
      <c r="D44" s="27" t="str">
        <f>_xlfn.CONCAT("(",FIXED(VLOOKUP($L43,outWF!$B:H,3,0),4),")")</f>
        <v>(0.0681)</v>
      </c>
      <c r="E44" s="27" t="str">
        <f>_xlfn.CONCAT("(",FIXED(VLOOKUP($L43,outWM!$B:I,3,0),4),")")</f>
        <v>(0.0590)</v>
      </c>
      <c r="F44" s="13" t="str">
        <f>_xlfn.CONCAT("(",FIXED(VLOOKUP($L43,outB!$B:J,3,0),4),")")</f>
        <v>(0.0872)</v>
      </c>
      <c r="G44" s="27" t="str">
        <f>_xlfn.CONCAT("(",FIXED(VLOOKUP($L43,outBF!$B:K,3,0),4),")")</f>
        <v>(0.1258)</v>
      </c>
      <c r="H44" s="27" t="str">
        <f>_xlfn.CONCAT("(",FIXED(VLOOKUP($L43,outBM!$B:L,3,0),4),")")</f>
        <v>(0.1227)</v>
      </c>
      <c r="I44" s="13" t="str">
        <f>_xlfn.CONCAT("(",FIXED(VLOOKUP($L43,outH!$B:M,3,0),4),")")</f>
        <v>(0.0665)</v>
      </c>
      <c r="J44" s="27" t="str">
        <f>_xlfn.CONCAT("(",FIXED(VLOOKUP($L43,outHF!$B:N,3,0),4),")")</f>
        <v>(0.0951)</v>
      </c>
      <c r="K44" s="27" t="str">
        <f>_xlfn.CONCAT("(",FIXED(VLOOKUP($L43,outHM!$B:O,3,0),4),")")</f>
        <v>(0.0968)</v>
      </c>
    </row>
    <row r="45" spans="2:12" x14ac:dyDescent="0.25">
      <c r="B45" s="121" t="s">
        <v>103</v>
      </c>
      <c r="C45" s="15" t="str">
        <f>_xlfn.CONCAT(FIXED(VLOOKUP($L45,outW!$B:N,2,0),4)," ",VLOOKUP($L45,outW!$B:$Z,15,0))</f>
        <v>-0.1349 ***</v>
      </c>
      <c r="D45" s="26" t="str">
        <f>_xlfn.CONCAT(FIXED(VLOOKUP($L45,outWF!$B:O,2,0),4)," ",VLOOKUP($L45,outWF!$B:$Z,15,0))</f>
        <v>-0.1129 *</v>
      </c>
      <c r="E45" s="26" t="str">
        <f>_xlfn.CONCAT(FIXED(VLOOKUP($L45,outWM!$B:P,2,0),4)," ",VLOOKUP($L45,outWM!$B:$Z,15,0))</f>
        <v>-0.1713 **</v>
      </c>
      <c r="F45" s="15" t="str">
        <f>_xlfn.CONCAT(FIXED(VLOOKUP($L45,outB!$B:Q,2,0),4)," ",VLOOKUP($L45,outB!$B:$Z,15,0))</f>
        <v xml:space="preserve">-0.1000 </v>
      </c>
      <c r="G45" s="26" t="str">
        <f>_xlfn.CONCAT(FIXED(VLOOKUP($L45,outBF!$B:R,2,0),4)," ",VLOOKUP($L45,outBF!$B:$Z,15,0))</f>
        <v xml:space="preserve">-0.0032 </v>
      </c>
      <c r="H45" s="26" t="str">
        <f>_xlfn.CONCAT(FIXED(VLOOKUP($L45,outBM!$B:S,2,0),4)," ",VLOOKUP($L45,outBM!$B:$Z,15,0))</f>
        <v xml:space="preserve">-0.1680 </v>
      </c>
      <c r="I45" s="15" t="str">
        <f>_xlfn.CONCAT(FIXED(VLOOKUP($L45,outH!$B:T,2,0),4)," ",VLOOKUP($L45,outH!$B:$Z,15,0))</f>
        <v xml:space="preserve">0.0041 </v>
      </c>
      <c r="J45" s="26" t="str">
        <f>_xlfn.CONCAT(FIXED(VLOOKUP($L45,outHF!$B:U,2,0),4)," ",VLOOKUP($L45,outHF!$B:$Z,15,0))</f>
        <v>0.1389 ^</v>
      </c>
      <c r="K45" s="26" t="str">
        <f>_xlfn.CONCAT(FIXED(VLOOKUP($L45,outHM!$B:V,2,0),4)," ",VLOOKUP($L45,outHM!$B:$Z,15,0))</f>
        <v xml:space="preserve">-0.0984 </v>
      </c>
      <c r="L45" s="11" t="s">
        <v>41</v>
      </c>
    </row>
    <row r="46" spans="2:12" x14ac:dyDescent="0.25">
      <c r="B46" s="122"/>
      <c r="C46" s="13" t="str">
        <f>_xlfn.CONCAT("(",FIXED(VLOOKUP($L45,outW!$B:G,3,0),4),")")</f>
        <v>(0.0375)</v>
      </c>
      <c r="D46" s="27" t="str">
        <f>_xlfn.CONCAT("(",FIXED(VLOOKUP($L45,outWF!$B:H,3,0),4),")")</f>
        <v>(0.0546)</v>
      </c>
      <c r="E46" s="27" t="str">
        <f>_xlfn.CONCAT("(",FIXED(VLOOKUP($L45,outWM!$B:I,3,0),4),")")</f>
        <v>(0.0526)</v>
      </c>
      <c r="F46" s="13" t="str">
        <f>_xlfn.CONCAT("(",FIXED(VLOOKUP($L45,outB!$B:J,3,0),4),")")</f>
        <v>(0.0752)</v>
      </c>
      <c r="G46" s="27" t="str">
        <f>_xlfn.CONCAT("(",FIXED(VLOOKUP($L45,outBF!$B:K,3,0),4),")")</f>
        <v>(0.1109)</v>
      </c>
      <c r="H46" s="27" t="str">
        <f>_xlfn.CONCAT("(",FIXED(VLOOKUP($L45,outBM!$B:L,3,0),4),")")</f>
        <v>(0.1033)</v>
      </c>
      <c r="I46" s="13" t="str">
        <f>_xlfn.CONCAT("(",FIXED(VLOOKUP($L45,outH!$B:M,3,0),4),")")</f>
        <v>(0.0510)</v>
      </c>
      <c r="J46" s="27" t="str">
        <f>_xlfn.CONCAT("(",FIXED(VLOOKUP($L45,outHF!$B:N,3,0),4),")")</f>
        <v>(0.0735)</v>
      </c>
      <c r="K46" s="27" t="str">
        <f>_xlfn.CONCAT("(",FIXED(VLOOKUP($L45,outHM!$B:O,3,0),4),")")</f>
        <v>(0.0735)</v>
      </c>
    </row>
    <row r="47" spans="2:12" x14ac:dyDescent="0.25">
      <c r="B47" s="121" t="s">
        <v>311</v>
      </c>
      <c r="C47" s="15" t="str">
        <f>_xlfn.CONCAT(FIXED(VLOOKUP($L47,outW!$B:N,2,0),4)," ",VLOOKUP($L47,outW!$B:$Z,15,0))</f>
        <v>-0.0798 ***</v>
      </c>
      <c r="D47" s="26" t="str">
        <f>_xlfn.CONCAT(FIXED(VLOOKUP($L47,outWF!$B:O,2,0),4)," ",VLOOKUP($L47,outWF!$B:$Z,15,0))</f>
        <v>-0.0759 ***</v>
      </c>
      <c r="E47" s="26" t="str">
        <f>_xlfn.CONCAT(FIXED(VLOOKUP($L47,outWM!$B:P,2,0),4)," ",VLOOKUP($L47,outWM!$B:$Z,15,0))</f>
        <v>-0.0864 ***</v>
      </c>
      <c r="F47" s="15" t="str">
        <f>_xlfn.CONCAT(FIXED(VLOOKUP($L47,outB!$B:Q,2,0),4)," ",VLOOKUP($L47,outB!$B:$Z,15,0))</f>
        <v>-0.0809 ***</v>
      </c>
      <c r="G47" s="26" t="str">
        <f>_xlfn.CONCAT(FIXED(VLOOKUP($L47,outBF!$B:R,2,0),4)," ",VLOOKUP($L47,outBF!$B:$Z,15,0))</f>
        <v>-0.0932 ***</v>
      </c>
      <c r="H47" s="26" t="str">
        <f>_xlfn.CONCAT(FIXED(VLOOKUP($L47,outBM!$B:S,2,0),4)," ",VLOOKUP($L47,outBM!$B:$Z,15,0))</f>
        <v>-0.0741 ***</v>
      </c>
      <c r="I47" s="15" t="str">
        <f>_xlfn.CONCAT(FIXED(VLOOKUP($L47,outH!$B:T,2,0),4)," ",VLOOKUP($L47,outH!$B:$Z,15,0))</f>
        <v>-0.0516 ***</v>
      </c>
      <c r="J47" s="26" t="str">
        <f>_xlfn.CONCAT(FIXED(VLOOKUP($L47,outHF!$B:U,2,0),4)," ",VLOOKUP($L47,outHF!$B:$Z,15,0))</f>
        <v>-0.0396 *</v>
      </c>
      <c r="K47" s="26" t="str">
        <f>_xlfn.CONCAT(FIXED(VLOOKUP($L47,outHM!$B:V,2,0),4)," ",VLOOKUP($L47,outHM!$B:$Z,15,0))</f>
        <v>-0.0618 ***</v>
      </c>
      <c r="L47" s="11" t="s">
        <v>43</v>
      </c>
    </row>
    <row r="48" spans="2:12" x14ac:dyDescent="0.25">
      <c r="B48" s="122"/>
      <c r="C48" s="13" t="str">
        <f>_xlfn.CONCAT("(",FIXED(VLOOKUP($L47,outW!$B:G,3,0),4),")")</f>
        <v>(0.0074)</v>
      </c>
      <c r="D48" s="27" t="str">
        <f>_xlfn.CONCAT("(",FIXED(VLOOKUP($L47,outWF!$B:H,3,0),4),")")</f>
        <v>(0.0111)</v>
      </c>
      <c r="E48" s="27" t="str">
        <f>_xlfn.CONCAT("(",FIXED(VLOOKUP($L47,outWM!$B:I,3,0),4),")")</f>
        <v>(0.0101)</v>
      </c>
      <c r="F48" s="13" t="str">
        <f>_xlfn.CONCAT("(",FIXED(VLOOKUP($L47,outB!$B:J,3,0),4),")")</f>
        <v>(0.0084)</v>
      </c>
      <c r="G48" s="27" t="str">
        <f>_xlfn.CONCAT("(",FIXED(VLOOKUP($L47,outBF!$B:K,3,0),4),")")</f>
        <v>(0.0118)</v>
      </c>
      <c r="H48" s="27" t="str">
        <f>_xlfn.CONCAT("(",FIXED(VLOOKUP($L47,outBM!$B:L,3,0),4),")")</f>
        <v>(0.0122)</v>
      </c>
      <c r="I48" s="13" t="str">
        <f>_xlfn.CONCAT("(",FIXED(VLOOKUP($L47,outH!$B:M,3,0),4),")")</f>
        <v>(0.0110)</v>
      </c>
      <c r="J48" s="27" t="str">
        <f>_xlfn.CONCAT("(",FIXED(VLOOKUP($L47,outHF!$B:N,3,0),4),")")</f>
        <v>(0.0160)</v>
      </c>
      <c r="K48" s="27" t="str">
        <f>_xlfn.CONCAT("(",FIXED(VLOOKUP($L47,outHM!$B:O,3,0),4),")")</f>
        <v>(0.0156)</v>
      </c>
    </row>
    <row r="49" spans="2:12" x14ac:dyDescent="0.25">
      <c r="B49" s="121" t="s">
        <v>312</v>
      </c>
      <c r="C49" s="15" t="str">
        <f>_xlfn.CONCAT(FIXED(VLOOKUP($L49,outW!$B:N,2,0),4)," ",VLOOKUP($L49,outW!$B:$Z,15,0))</f>
        <v xml:space="preserve">0.0211 </v>
      </c>
      <c r="D49" s="26" t="str">
        <f>_xlfn.CONCAT(FIXED(VLOOKUP($L49,outWF!$B:O,2,0),4)," ",VLOOKUP($L49,outWF!$B:$Z,15,0))</f>
        <v xml:space="preserve">0.0166 </v>
      </c>
      <c r="E49" s="26" t="str">
        <f>_xlfn.CONCAT(FIXED(VLOOKUP($L49,outWM!$B:P,2,0),4)," ",VLOOKUP($L49,outWM!$B:$Z,15,0))</f>
        <v xml:space="preserve">0.0226 </v>
      </c>
      <c r="F49" s="15" t="str">
        <f>_xlfn.CONCAT(FIXED(VLOOKUP($L49,outB!$B:Q,2,0),4)," ",VLOOKUP($L49,outB!$B:$Z,15,0))</f>
        <v xml:space="preserve">-0.0221 </v>
      </c>
      <c r="G49" s="26" t="str">
        <f>_xlfn.CONCAT(FIXED(VLOOKUP($L49,outBF!$B:R,2,0),4)," ",VLOOKUP($L49,outBF!$B:$Z,15,0))</f>
        <v xml:space="preserve">0.0214 </v>
      </c>
      <c r="H49" s="26" t="str">
        <f>_xlfn.CONCAT(FIXED(VLOOKUP($L49,outBM!$B:S,2,0),4)," ",VLOOKUP($L49,outBM!$B:$Z,15,0))</f>
        <v>-0.0849 ^</v>
      </c>
      <c r="I49" s="15" t="str">
        <f>_xlfn.CONCAT(FIXED(VLOOKUP($L49,outH!$B:T,2,0),4)," ",VLOOKUP($L49,outH!$B:$Z,15,0))</f>
        <v xml:space="preserve">0.0506 </v>
      </c>
      <c r="J49" s="26" t="str">
        <f>_xlfn.CONCAT(FIXED(VLOOKUP($L49,outHF!$B:U,2,0),4)," ",VLOOKUP($L49,outHF!$B:$Z,15,0))</f>
        <v xml:space="preserve">0.0664 </v>
      </c>
      <c r="K49" s="26" t="str">
        <f>_xlfn.CONCAT(FIXED(VLOOKUP($L49,outHM!$B:V,2,0),4)," ",VLOOKUP($L49,outHM!$B:$Z,15,0))</f>
        <v xml:space="preserve">0.0394 </v>
      </c>
      <c r="L49" s="11" t="s">
        <v>44</v>
      </c>
    </row>
    <row r="50" spans="2:12" x14ac:dyDescent="0.25">
      <c r="B50" s="122"/>
      <c r="C50" s="13" t="str">
        <f>_xlfn.CONCAT("(",FIXED(VLOOKUP($L49,outW!$B:G,3,0),4),")")</f>
        <v>(0.0202)</v>
      </c>
      <c r="D50" s="27" t="str">
        <f>_xlfn.CONCAT("(",FIXED(VLOOKUP($L49,outWF!$B:H,3,0),4),")")</f>
        <v>(0.0299)</v>
      </c>
      <c r="E50" s="27" t="str">
        <f>_xlfn.CONCAT("(",FIXED(VLOOKUP($L49,outWM!$B:I,3,0),4),")")</f>
        <v>(0.0279)</v>
      </c>
      <c r="F50" s="13" t="str">
        <f>_xlfn.CONCAT("(",FIXED(VLOOKUP($L49,outB!$B:J,3,0),4),")")</f>
        <v>(0.0310)</v>
      </c>
      <c r="G50" s="27" t="str">
        <f>_xlfn.CONCAT("(",FIXED(VLOOKUP($L49,outBF!$B:K,3,0),4),")")</f>
        <v>(0.0420)</v>
      </c>
      <c r="H50" s="27" t="str">
        <f>_xlfn.CONCAT("(",FIXED(VLOOKUP($L49,outBM!$B:L,3,0),4),")")</f>
        <v>(0.0478)</v>
      </c>
      <c r="I50" s="13" t="str">
        <f>_xlfn.CONCAT("(",FIXED(VLOOKUP($L49,outH!$B:M,3,0),4),")")</f>
        <v>(0.0455)</v>
      </c>
      <c r="J50" s="27" t="str">
        <f>_xlfn.CONCAT("(",FIXED(VLOOKUP($L49,outHF!$B:N,3,0),4),")")</f>
        <v>(0.0720)</v>
      </c>
      <c r="K50" s="27" t="str">
        <f>_xlfn.CONCAT("(",FIXED(VLOOKUP($L49,outHM!$B:O,3,0),4),")")</f>
        <v>(0.0615)</v>
      </c>
    </row>
    <row r="51" spans="2:12" x14ac:dyDescent="0.25">
      <c r="B51" s="121" t="s">
        <v>146</v>
      </c>
      <c r="C51" s="15" t="str">
        <f>_xlfn.CONCAT(FIXED(VLOOKUP($L51,outW!$B:N,2,0),4)," ",VLOOKUP($L51,outW!$B:$Z,15,0))</f>
        <v>-0.4512 ^</v>
      </c>
      <c r="D51" s="26" t="str">
        <f>_xlfn.CONCAT(FIXED(VLOOKUP($L51,outWF!$B:O,2,0),4)," ",VLOOKUP($L51,outWF!$B:$Z,15,0))</f>
        <v xml:space="preserve">-0.7488 </v>
      </c>
      <c r="E51" s="26" t="str">
        <f>_xlfn.CONCAT(FIXED(VLOOKUP($L51,outWM!$B:P,2,0),4)," ",VLOOKUP($L51,outWM!$B:$Z,15,0))</f>
        <v xml:space="preserve">-0.3061 </v>
      </c>
      <c r="F51" s="15" t="str">
        <f>_xlfn.CONCAT(FIXED(VLOOKUP($L51,outB!$B:Q,2,0),4)," ",VLOOKUP($L51,outB!$B:$Z,15,0))</f>
        <v xml:space="preserve">-0.5727 </v>
      </c>
      <c r="G51" s="26" t="str">
        <f>_xlfn.CONCAT(FIXED(VLOOKUP($L51,outBF!$B:R,2,0),4)," ",VLOOKUP($L51,outBF!$B:$Z,15,0))</f>
        <v xml:space="preserve">-1.0415 </v>
      </c>
      <c r="H51" s="26" t="str">
        <f>_xlfn.CONCAT(FIXED(VLOOKUP($L51,outBM!$B:S,2,0),4)," ",VLOOKUP($L51,outBM!$B:$Z,15,0))</f>
        <v xml:space="preserve">-0.1164 </v>
      </c>
      <c r="I51" s="15" t="str">
        <f>_xlfn.CONCAT(FIXED(VLOOKUP($L51,outH!$B:T,2,0),4)," ",VLOOKUP($L51,outH!$B:$Z,15,0))</f>
        <v xml:space="preserve">0.6074 </v>
      </c>
      <c r="J51" s="26" t="str">
        <f>_xlfn.CONCAT(FIXED(VLOOKUP($L51,outHF!$B:U,2,0),4)," ",VLOOKUP($L51,outHF!$B:$Z,15,0))</f>
        <v xml:space="preserve">0.2476 </v>
      </c>
      <c r="K51" s="26" t="str">
        <f>_xlfn.CONCAT(FIXED(VLOOKUP($L51,outHM!$B:V,2,0),4)," ",VLOOKUP($L51,outHM!$B:$Z,15,0))</f>
        <v xml:space="preserve">0.8874 </v>
      </c>
      <c r="L51" s="11" t="s">
        <v>145</v>
      </c>
    </row>
    <row r="52" spans="2:12" x14ac:dyDescent="0.25">
      <c r="B52" s="122"/>
      <c r="C52" s="13" t="str">
        <f>_xlfn.CONCAT("(",FIXED(VLOOKUP($L51,outW!$B:G,3,0),4),")")</f>
        <v>(0.2727)</v>
      </c>
      <c r="D52" s="27" t="str">
        <f>_xlfn.CONCAT("(",FIXED(VLOOKUP($L51,outWF!$B:H,3,0),4),")")</f>
        <v>(0.4738)</v>
      </c>
      <c r="E52" s="27" t="str">
        <f>_xlfn.CONCAT("(",FIXED(VLOOKUP($L51,outWM!$B:I,3,0),4),")")</f>
        <v>(0.3440)</v>
      </c>
      <c r="F52" s="13" t="str">
        <f>_xlfn.CONCAT("(",FIXED(VLOOKUP($L51,outB!$B:J,3,0),4),")")</f>
        <v>(0.3665)</v>
      </c>
      <c r="G52" s="27" t="str">
        <f>_xlfn.CONCAT("(",FIXED(VLOOKUP($L51,outBF!$B:K,3,0),4),")")</f>
        <v>(0.7511)</v>
      </c>
      <c r="H52" s="27" t="str">
        <f>_xlfn.CONCAT("(",FIXED(VLOOKUP($L51,outBM!$B:L,3,0),4),")")</f>
        <v>(0.4532)</v>
      </c>
      <c r="I52" s="13" t="str">
        <f>_xlfn.CONCAT("(",FIXED(VLOOKUP($L51,outH!$B:M,3,0),4),")")</f>
        <v>(0.4214)</v>
      </c>
      <c r="J52" s="27" t="str">
        <f>_xlfn.CONCAT("(",FIXED(VLOOKUP($L51,outHF!$B:N,3,0),4),")")</f>
        <v>(0.7541)</v>
      </c>
      <c r="K52" s="27" t="str">
        <f>_xlfn.CONCAT("(",FIXED(VLOOKUP($L51,outHM!$B:O,3,0),4),")")</f>
        <v>(0.5566)</v>
      </c>
    </row>
    <row r="53" spans="2:12" x14ac:dyDescent="0.25">
      <c r="B53" s="121" t="s">
        <v>132</v>
      </c>
      <c r="C53" s="15" t="str">
        <f>_xlfn.CONCAT(FIXED(VLOOKUP($L53,outW!$B:N,2,0),4)," ",VLOOKUP($L53,outW!$B:$Z,15,0))</f>
        <v xml:space="preserve">-0.2817 </v>
      </c>
      <c r="D53" s="26" t="str">
        <f>_xlfn.CONCAT(FIXED(VLOOKUP($L53,outWF!$B:O,2,0),4)," ",VLOOKUP($L53,outWF!$B:$Z,15,0))</f>
        <v xml:space="preserve">-0.2889 </v>
      </c>
      <c r="E53" s="26" t="str">
        <f>_xlfn.CONCAT(FIXED(VLOOKUP($L53,outWM!$B:P,2,0),4)," ",VLOOKUP($L53,outWM!$B:$Z,15,0))</f>
        <v xml:space="preserve">-0.3141 </v>
      </c>
      <c r="F53" s="15" t="str">
        <f>_xlfn.CONCAT(FIXED(VLOOKUP($L53,outB!$B:Q,2,0),4)," ",VLOOKUP($L53,outB!$B:$Z,15,0))</f>
        <v>-0.7860 ^</v>
      </c>
      <c r="G53" s="26" t="str">
        <f>_xlfn.CONCAT(FIXED(VLOOKUP($L53,outBF!$B:R,2,0),4)," ",VLOOKUP($L53,outBF!$B:$Z,15,0))</f>
        <v xml:space="preserve">-0.8878 </v>
      </c>
      <c r="H53" s="26" t="str">
        <f>_xlfn.CONCAT(FIXED(VLOOKUP($L53,outBM!$B:S,2,0),4)," ",VLOOKUP($L53,outBM!$B:$Z,15,0))</f>
        <v xml:space="preserve">-0.7648 </v>
      </c>
      <c r="I53" s="15" t="str">
        <f>_xlfn.CONCAT(FIXED(VLOOKUP($L53,outH!$B:T,2,0),4)," ",VLOOKUP($L53,outH!$B:$Z,15,0))</f>
        <v>1.2923 *</v>
      </c>
      <c r="J53" s="26" t="str">
        <f>_xlfn.CONCAT(FIXED(VLOOKUP($L53,outHF!$B:U,2,0),4)," ",VLOOKUP($L53,outHF!$B:$Z,15,0))</f>
        <v xml:space="preserve">0.4078 </v>
      </c>
      <c r="K53" s="26" t="str">
        <f>_xlfn.CONCAT(FIXED(VLOOKUP($L53,outHM!$B:V,2,0),4)," ",VLOOKUP($L53,outHM!$B:$Z,15,0))</f>
        <v>1.6920 *</v>
      </c>
      <c r="L53" s="11" t="s">
        <v>45</v>
      </c>
    </row>
    <row r="54" spans="2:12" x14ac:dyDescent="0.25">
      <c r="B54" s="122"/>
      <c r="C54" s="13" t="str">
        <f>_xlfn.CONCAT("(",FIXED(VLOOKUP($L53,outW!$B:G,3,0),4),")")</f>
        <v>(0.3527)</v>
      </c>
      <c r="D54" s="27" t="str">
        <f>_xlfn.CONCAT("(",FIXED(VLOOKUP($L53,outWF!$B:H,3,0),4),")")</f>
        <v>(0.5768)</v>
      </c>
      <c r="E54" s="27" t="str">
        <f>_xlfn.CONCAT("(",FIXED(VLOOKUP($L53,outWM!$B:I,3,0),4),")")</f>
        <v>(0.4518)</v>
      </c>
      <c r="F54" s="13" t="str">
        <f>_xlfn.CONCAT("(",FIXED(VLOOKUP($L53,outB!$B:J,3,0),4),")")</f>
        <v>(0.4253)</v>
      </c>
      <c r="G54" s="27" t="str">
        <f>_xlfn.CONCAT("(",FIXED(VLOOKUP($L53,outBF!$B:K,3,0),4),")")</f>
        <v>(0.8439)</v>
      </c>
      <c r="H54" s="27" t="str">
        <f>_xlfn.CONCAT("(",FIXED(VLOOKUP($L53,outBM!$B:L,3,0),4),")")</f>
        <v>(0.5129)</v>
      </c>
      <c r="I54" s="13" t="str">
        <f>_xlfn.CONCAT("(",FIXED(VLOOKUP($L53,outH!$B:M,3,0),4),")")</f>
        <v>(0.5409)</v>
      </c>
      <c r="J54" s="27" t="str">
        <f>_xlfn.CONCAT("(",FIXED(VLOOKUP($L53,outHF!$B:N,3,0),4),")")</f>
        <v>(1.0374)</v>
      </c>
      <c r="K54" s="27" t="str">
        <f>_xlfn.CONCAT("(",FIXED(VLOOKUP($L53,outHM!$B:O,3,0),4),")")</f>
        <v>(0.6590)</v>
      </c>
    </row>
    <row r="55" spans="2:12" x14ac:dyDescent="0.25">
      <c r="B55" s="121" t="s">
        <v>133</v>
      </c>
      <c r="C55" s="15" t="str">
        <f>_xlfn.CONCAT(FIXED(VLOOKUP($L55,outW!$B:N,2,0),4)," ",VLOOKUP($L55,outW!$B:$Z,15,0))</f>
        <v xml:space="preserve">-0.3460 </v>
      </c>
      <c r="D55" s="26" t="str">
        <f>_xlfn.CONCAT(FIXED(VLOOKUP($L55,outWF!$B:O,2,0),4)," ",VLOOKUP($L55,outWF!$B:$Z,15,0))</f>
        <v>-0.8292 ^</v>
      </c>
      <c r="E55" s="26" t="str">
        <f>_xlfn.CONCAT(FIXED(VLOOKUP($L55,outWM!$B:P,2,0),4)," ",VLOOKUP($L55,outWM!$B:$Z,15,0))</f>
        <v xml:space="preserve">-0.0697 </v>
      </c>
      <c r="F55" s="15" t="str">
        <f>_xlfn.CONCAT(FIXED(VLOOKUP($L55,outB!$B:Q,2,0),4)," ",VLOOKUP($L55,outB!$B:$Z,15,0))</f>
        <v>-0.6163 ^</v>
      </c>
      <c r="G55" s="26" t="str">
        <f>_xlfn.CONCAT(FIXED(VLOOKUP($L55,outBF!$B:R,2,0),4)," ",VLOOKUP($L55,outBF!$B:$Z,15,0))</f>
        <v xml:space="preserve">-0.8298 </v>
      </c>
      <c r="H55" s="26" t="str">
        <f>_xlfn.CONCAT(FIXED(VLOOKUP($L55,outBM!$B:S,2,0),4)," ",VLOOKUP($L55,outBM!$B:$Z,15,0))</f>
        <v xml:space="preserve">-0.5417 </v>
      </c>
      <c r="I55" s="15" t="str">
        <f>_xlfn.CONCAT(FIXED(VLOOKUP($L55,outH!$B:T,2,0),4)," ",VLOOKUP($L55,outH!$B:$Z,15,0))</f>
        <v xml:space="preserve">0.4244 </v>
      </c>
      <c r="J55" s="26" t="str">
        <f>_xlfn.CONCAT(FIXED(VLOOKUP($L55,outHF!$B:U,2,0),4)," ",VLOOKUP($L55,outHF!$B:$Z,15,0))</f>
        <v xml:space="preserve">-0.6141 </v>
      </c>
      <c r="K55" s="26" t="str">
        <f>_xlfn.CONCAT(FIXED(VLOOKUP($L55,outHM!$B:V,2,0),4)," ",VLOOKUP($L55,outHM!$B:$Z,15,0))</f>
        <v>0.9028 ^</v>
      </c>
      <c r="L55" s="11" t="s">
        <v>129</v>
      </c>
    </row>
    <row r="56" spans="2:12" x14ac:dyDescent="0.25">
      <c r="B56" s="122"/>
      <c r="C56" s="13" t="str">
        <f>_xlfn.CONCAT("(",FIXED(VLOOKUP($L55,outW!$B:G,3,0),4),")")</f>
        <v>(0.2677)</v>
      </c>
      <c r="D56" s="27" t="str">
        <f>_xlfn.CONCAT("(",FIXED(VLOOKUP($L55,outWF!$B:H,3,0),4),")")</f>
        <v>(0.4882)</v>
      </c>
      <c r="E56" s="27" t="str">
        <f>_xlfn.CONCAT("(",FIXED(VLOOKUP($L55,outWM!$B:I,3,0),4),")")</f>
        <v>(0.3216)</v>
      </c>
      <c r="F56" s="13" t="str">
        <f>_xlfn.CONCAT("(",FIXED(VLOOKUP($L55,outB!$B:J,3,0),4),")")</f>
        <v>(0.3399)</v>
      </c>
      <c r="G56" s="27" t="str">
        <f>_xlfn.CONCAT("(",FIXED(VLOOKUP($L55,outBF!$B:K,3,0),4),")")</f>
        <v>(0.7259)</v>
      </c>
      <c r="H56" s="27" t="str">
        <f>_xlfn.CONCAT("(",FIXED(VLOOKUP($L55,outBM!$B:L,3,0),4),")")</f>
        <v>(0.3991)</v>
      </c>
      <c r="I56" s="13" t="str">
        <f>_xlfn.CONCAT("(",FIXED(VLOOKUP($L55,outH!$B:M,3,0),4),")")</f>
        <v>(0.4075)</v>
      </c>
      <c r="J56" s="27" t="str">
        <f>_xlfn.CONCAT("(",FIXED(VLOOKUP($L55,outHF!$B:N,3,0),4),")")</f>
        <v>(0.7638)</v>
      </c>
      <c r="K56" s="27" t="str">
        <f>_xlfn.CONCAT("(",FIXED(VLOOKUP($L55,outHM!$B:O,3,0),4),")")</f>
        <v>(0.5119)</v>
      </c>
    </row>
    <row r="57" spans="2:12" x14ac:dyDescent="0.25">
      <c r="B57" s="121" t="s">
        <v>134</v>
      </c>
      <c r="C57" s="15" t="str">
        <f>_xlfn.CONCAT(FIXED(VLOOKUP($L57,outW!$B:N,2,0),4)," ",VLOOKUP($L57,outW!$B:$Z,15,0))</f>
        <v xml:space="preserve">-0.2676 </v>
      </c>
      <c r="D57" s="26" t="str">
        <f>_xlfn.CONCAT(FIXED(VLOOKUP($L57,outWF!$B:O,2,0),4)," ",VLOOKUP($L57,outWF!$B:$Z,15,0))</f>
        <v xml:space="preserve">-0.6316 </v>
      </c>
      <c r="E57" s="26" t="str">
        <f>_xlfn.CONCAT(FIXED(VLOOKUP($L57,outWM!$B:P,2,0),4)," ",VLOOKUP($L57,outWM!$B:$Z,15,0))</f>
        <v xml:space="preserve">-0.0247 </v>
      </c>
      <c r="F57" s="15" t="str">
        <f>_xlfn.CONCAT(FIXED(VLOOKUP($L57,outB!$B:Q,2,0),4)," ",VLOOKUP($L57,outB!$B:$Z,15,0))</f>
        <v xml:space="preserve">-0.4271 </v>
      </c>
      <c r="G57" s="26" t="str">
        <f>_xlfn.CONCAT(FIXED(VLOOKUP($L57,outBF!$B:R,2,0),4)," ",VLOOKUP($L57,outBF!$B:$Z,15,0))</f>
        <v xml:space="preserve">-0.5013 </v>
      </c>
      <c r="H57" s="26" t="str">
        <f>_xlfn.CONCAT(FIXED(VLOOKUP($L57,outBM!$B:S,2,0),4)," ",VLOOKUP($L57,outBM!$B:$Z,15,0))</f>
        <v xml:space="preserve">-0.4834 </v>
      </c>
      <c r="I57" s="15" t="str">
        <f>_xlfn.CONCAT(FIXED(VLOOKUP($L57,outH!$B:T,2,0),4)," ",VLOOKUP($L57,outH!$B:$Z,15,0))</f>
        <v xml:space="preserve">0.5125 </v>
      </c>
      <c r="J57" s="26" t="str">
        <f>_xlfn.CONCAT(FIXED(VLOOKUP($L57,outHF!$B:U,2,0),4)," ",VLOOKUP($L57,outHF!$B:$Z,15,0))</f>
        <v xml:space="preserve">-0.0793 </v>
      </c>
      <c r="K57" s="26" t="str">
        <f>_xlfn.CONCAT(FIXED(VLOOKUP($L57,outHM!$B:V,2,0),4)," ",VLOOKUP($L57,outHM!$B:$Z,15,0))</f>
        <v xml:space="preserve">0.6744 </v>
      </c>
      <c r="L57" s="11" t="s">
        <v>130</v>
      </c>
    </row>
    <row r="58" spans="2:12" x14ac:dyDescent="0.25">
      <c r="B58" s="122"/>
      <c r="C58" s="13" t="str">
        <f>_xlfn.CONCAT("(",FIXED(VLOOKUP($L57,outW!$B:G,3,0),4),")")</f>
        <v>(0.2637)</v>
      </c>
      <c r="D58" s="27" t="str">
        <f>_xlfn.CONCAT("(",FIXED(VLOOKUP($L57,outWF!$B:H,3,0),4),")")</f>
        <v>(0.4772)</v>
      </c>
      <c r="E58" s="27" t="str">
        <f>_xlfn.CONCAT("(",FIXED(VLOOKUP($L57,outWM!$B:I,3,0),4),")")</f>
        <v>(0.3191)</v>
      </c>
      <c r="F58" s="13" t="str">
        <f>_xlfn.CONCAT("(",FIXED(VLOOKUP($L57,outB!$B:J,3,0),4),")")</f>
        <v>(0.3318)</v>
      </c>
      <c r="G58" s="27" t="str">
        <f>_xlfn.CONCAT("(",FIXED(VLOOKUP($L57,outBF!$B:K,3,0),4),")")</f>
        <v>(0.7211)</v>
      </c>
      <c r="H58" s="27" t="str">
        <f>_xlfn.CONCAT("(",FIXED(VLOOKUP($L57,outBM!$B:L,3,0),4),")")</f>
        <v>(0.3828)</v>
      </c>
      <c r="I58" s="13" t="str">
        <f>_xlfn.CONCAT("(",FIXED(VLOOKUP($L57,outH!$B:M,3,0),4),")")</f>
        <v>(0.4094)</v>
      </c>
      <c r="J58" s="27" t="str">
        <f>_xlfn.CONCAT("(",FIXED(VLOOKUP($L57,outHF!$B:N,3,0),4),")")</f>
        <v>(0.8019)</v>
      </c>
      <c r="K58" s="27" t="str">
        <f>_xlfn.CONCAT("(",FIXED(VLOOKUP($L57,outHM!$B:O,3,0),4),")")</f>
        <v>(0.4976)</v>
      </c>
    </row>
    <row r="59" spans="2:12" x14ac:dyDescent="0.25">
      <c r="B59" s="121" t="s">
        <v>136</v>
      </c>
      <c r="C59" s="15" t="str">
        <f>_xlfn.CONCAT(FIXED(VLOOKUP($L59,outW!$B:N,2,0),4)," ",VLOOKUP($L59,outW!$B:$Z,15,0))</f>
        <v xml:space="preserve">-0.3807 </v>
      </c>
      <c r="D59" s="26" t="str">
        <f>_xlfn.CONCAT(FIXED(VLOOKUP($L59,outWF!$B:O,2,0),4)," ",VLOOKUP($L59,outWF!$B:$Z,15,0))</f>
        <v>-0.8521 ^</v>
      </c>
      <c r="E59" s="26" t="str">
        <f>_xlfn.CONCAT(FIXED(VLOOKUP($L59,outWM!$B:P,2,0),4)," ",VLOOKUP($L59,outWM!$B:$Z,15,0))</f>
        <v xml:space="preserve">-0.0442 </v>
      </c>
      <c r="F59" s="15" t="str">
        <f>_xlfn.CONCAT(FIXED(VLOOKUP($L59,outB!$B:Q,2,0),4)," ",VLOOKUP($L59,outB!$B:$Z,15,0))</f>
        <v xml:space="preserve">-0.3921 </v>
      </c>
      <c r="G59" s="26" t="str">
        <f>_xlfn.CONCAT(FIXED(VLOOKUP($L59,outBF!$B:R,2,0),4)," ",VLOOKUP($L59,outBF!$B:$Z,15,0))</f>
        <v xml:space="preserve">-0.5012 </v>
      </c>
      <c r="H59" s="26" t="str">
        <f>_xlfn.CONCAT(FIXED(VLOOKUP($L59,outBM!$B:S,2,0),4)," ",VLOOKUP($L59,outBM!$B:$Z,15,0))</f>
        <v xml:space="preserve">-0.4618 </v>
      </c>
      <c r="I59" s="15" t="str">
        <f>_xlfn.CONCAT(FIXED(VLOOKUP($L59,outH!$B:T,2,0),4)," ",VLOOKUP($L59,outH!$B:$Z,15,0))</f>
        <v>0.8373 *</v>
      </c>
      <c r="J59" s="26" t="str">
        <f>_xlfn.CONCAT(FIXED(VLOOKUP($L59,outHF!$B:U,2,0),4)," ",VLOOKUP($L59,outHF!$B:$Z,15,0))</f>
        <v xml:space="preserve">-0.0627 </v>
      </c>
      <c r="K59" s="26" t="str">
        <f>_xlfn.CONCAT(FIXED(VLOOKUP($L59,outHM!$B:V,2,0),4)," ",VLOOKUP($L59,outHM!$B:$Z,15,0))</f>
        <v>1.2013 *</v>
      </c>
      <c r="L59" s="11" t="s">
        <v>46</v>
      </c>
    </row>
    <row r="60" spans="2:12" x14ac:dyDescent="0.25">
      <c r="B60" s="122"/>
      <c r="C60" s="13" t="str">
        <f>_xlfn.CONCAT("(",FIXED(VLOOKUP($L59,outW!$B:G,3,0),4),")")</f>
        <v>(0.2572)</v>
      </c>
      <c r="D60" s="27" t="str">
        <f>_xlfn.CONCAT("(",FIXED(VLOOKUP($L59,outWF!$B:H,3,0),4),")")</f>
        <v>(0.4586)</v>
      </c>
      <c r="E60" s="27" t="str">
        <f>_xlfn.CONCAT("(",FIXED(VLOOKUP($L59,outWM!$B:I,3,0),4),")")</f>
        <v>(0.3144)</v>
      </c>
      <c r="F60" s="13" t="str">
        <f>_xlfn.CONCAT("(",FIXED(VLOOKUP($L59,outB!$B:J,3,0),4),")")</f>
        <v>(0.3339)</v>
      </c>
      <c r="G60" s="27" t="str">
        <f>_xlfn.CONCAT("(",FIXED(VLOOKUP($L59,outBF!$B:K,3,0),4),")")</f>
        <v>(0.7203)</v>
      </c>
      <c r="H60" s="27" t="str">
        <f>_xlfn.CONCAT("(",FIXED(VLOOKUP($L59,outBM!$B:L,3,0),4),")")</f>
        <v>(0.3895)</v>
      </c>
      <c r="I60" s="13" t="str">
        <f>_xlfn.CONCAT("(",FIXED(VLOOKUP($L59,outH!$B:M,3,0),4),")")</f>
        <v>(0.3893)</v>
      </c>
      <c r="J60" s="27" t="str">
        <f>_xlfn.CONCAT("(",FIXED(VLOOKUP($L59,outHF!$B:N,3,0),4),")")</f>
        <v>(0.7433)</v>
      </c>
      <c r="K60" s="27" t="str">
        <f>_xlfn.CONCAT("(",FIXED(VLOOKUP($L59,outHM!$B:O,3,0),4),")")</f>
        <v>(0.4864)</v>
      </c>
    </row>
    <row r="61" spans="2:12" x14ac:dyDescent="0.25">
      <c r="B61" s="121" t="s">
        <v>135</v>
      </c>
      <c r="C61" s="15" t="str">
        <f>_xlfn.CONCAT(FIXED(VLOOKUP($L61,outW!$B:N,2,0),4)," ",VLOOKUP($L61,outW!$B:$Z,15,0))</f>
        <v xml:space="preserve">-0.0375 </v>
      </c>
      <c r="D61" s="26" t="str">
        <f>_xlfn.CONCAT(FIXED(VLOOKUP($L61,outWF!$B:O,2,0),4)," ",VLOOKUP($L61,outWF!$B:$Z,15,0))</f>
        <v xml:space="preserve">-0.4853 </v>
      </c>
      <c r="E61" s="26" t="str">
        <f>_xlfn.CONCAT(FIXED(VLOOKUP($L61,outWM!$B:P,2,0),4)," ",VLOOKUP($L61,outWM!$B:$Z,15,0))</f>
        <v xml:space="preserve">0.2327 </v>
      </c>
      <c r="F61" s="15" t="str">
        <f>_xlfn.CONCAT(FIXED(VLOOKUP($L61,outB!$B:Q,2,0),4)," ",VLOOKUP($L61,outB!$B:$Z,15,0))</f>
        <v xml:space="preserve">-0.2470 </v>
      </c>
      <c r="G61" s="26" t="str">
        <f>_xlfn.CONCAT(FIXED(VLOOKUP($L61,outBF!$B:R,2,0),4)," ",VLOOKUP($L61,outBF!$B:$Z,15,0))</f>
        <v xml:space="preserve">-0.4459 </v>
      </c>
      <c r="H61" s="26" t="str">
        <f>_xlfn.CONCAT(FIXED(VLOOKUP($L61,outBM!$B:S,2,0),4)," ",VLOOKUP($L61,outBM!$B:$Z,15,0))</f>
        <v xml:space="preserve">-0.2240 </v>
      </c>
      <c r="I61" s="15" t="str">
        <f>_xlfn.CONCAT(FIXED(VLOOKUP($L61,outH!$B:T,2,0),4)," ",VLOOKUP($L61,outH!$B:$Z,15,0))</f>
        <v>0.9410 **</v>
      </c>
      <c r="J61" s="26" t="str">
        <f>_xlfn.CONCAT(FIXED(VLOOKUP($L61,outHF!$B:U,2,0),4)," ",VLOOKUP($L61,outHF!$B:$Z,15,0))</f>
        <v xml:space="preserve">0.0547 </v>
      </c>
      <c r="K61" s="26" t="str">
        <f>_xlfn.CONCAT(FIXED(VLOOKUP($L61,outHM!$B:V,2,0),4)," ",VLOOKUP($L61,outHM!$B:$Z,15,0))</f>
        <v>1.3354 **</v>
      </c>
      <c r="L61" s="11" t="s">
        <v>131</v>
      </c>
    </row>
    <row r="62" spans="2:12" x14ac:dyDescent="0.25">
      <c r="B62" s="122"/>
      <c r="C62" s="13" t="str">
        <f>_xlfn.CONCAT("(",FIXED(VLOOKUP($L61,outW!$B:G,3,0),4),")")</f>
        <v>(0.2435)</v>
      </c>
      <c r="D62" s="27" t="str">
        <f>_xlfn.CONCAT("(",FIXED(VLOOKUP($L61,outWF!$B:H,3,0),4),")")</f>
        <v>(0.4412)</v>
      </c>
      <c r="E62" s="27" t="str">
        <f>_xlfn.CONCAT("(",FIXED(VLOOKUP($L61,outWM!$B:I,3,0),4),")")</f>
        <v>(0.2945)</v>
      </c>
      <c r="F62" s="13" t="str">
        <f>_xlfn.CONCAT("(",FIXED(VLOOKUP($L61,outB!$B:J,3,0),4),")")</f>
        <v>(0.3184)</v>
      </c>
      <c r="G62" s="27" t="str">
        <f>_xlfn.CONCAT("(",FIXED(VLOOKUP($L61,outBF!$B:K,3,0),4),")")</f>
        <v>(0.7056)</v>
      </c>
      <c r="H62" s="27" t="str">
        <f>_xlfn.CONCAT("(",FIXED(VLOOKUP($L61,outBM!$B:L,3,0),4),")")</f>
        <v>(0.3618)</v>
      </c>
      <c r="I62" s="13" t="str">
        <f>_xlfn.CONCAT("(",FIXED(VLOOKUP($L61,outH!$B:M,3,0),4),")")</f>
        <v>(0.3619)</v>
      </c>
      <c r="J62" s="27" t="str">
        <f>_xlfn.CONCAT("(",FIXED(VLOOKUP($L61,outHF!$B:N,3,0),4),")")</f>
        <v>(0.7167)</v>
      </c>
      <c r="K62" s="27" t="str">
        <f>_xlfn.CONCAT("(",FIXED(VLOOKUP($L61,outHM!$B:O,3,0),4),")")</f>
        <v>(0.4399)</v>
      </c>
    </row>
    <row r="63" spans="2:12" x14ac:dyDescent="0.25">
      <c r="B63" s="121" t="s">
        <v>106</v>
      </c>
      <c r="C63" s="15" t="str">
        <f>_xlfn.CONCAT(FIXED(VLOOKUP($L63,outW!$B:N,2,0),4)," ",VLOOKUP($L63,outW!$B:$Z,15,0))</f>
        <v xml:space="preserve">-0.0888 </v>
      </c>
      <c r="D63" s="26" t="str">
        <f>_xlfn.CONCAT(FIXED(VLOOKUP($L63,outWF!$B:O,2,0),4)," ",VLOOKUP($L63,outWF!$B:$Z,15,0))</f>
        <v xml:space="preserve">-0.0972 </v>
      </c>
      <c r="E63" s="26" t="str">
        <f>_xlfn.CONCAT(FIXED(VLOOKUP($L63,outWM!$B:P,2,0),4)," ",VLOOKUP($L63,outWM!$B:$Z,15,0))</f>
        <v xml:space="preserve">-0.0671 </v>
      </c>
      <c r="F63" s="15" t="str">
        <f>_xlfn.CONCAT(FIXED(VLOOKUP($L63,outB!$B:Q,2,0),4)," ",VLOOKUP($L63,outB!$B:$Z,15,0))</f>
        <v xml:space="preserve">0.1043 </v>
      </c>
      <c r="G63" s="26" t="str">
        <f>_xlfn.CONCAT(FIXED(VLOOKUP($L63,outBF!$B:R,2,0),4)," ",VLOOKUP($L63,outBF!$B:$Z,15,0))</f>
        <v xml:space="preserve">0.1065 </v>
      </c>
      <c r="H63" s="26" t="str">
        <f>_xlfn.CONCAT(FIXED(VLOOKUP($L63,outBM!$B:S,2,0),4)," ",VLOOKUP($L63,outBM!$B:$Z,15,0))</f>
        <v xml:space="preserve">0.0778 </v>
      </c>
      <c r="I63" s="15" t="str">
        <f>_xlfn.CONCAT(FIXED(VLOOKUP($L63,outH!$B:T,2,0),4)," ",VLOOKUP($L63,outH!$B:$Z,15,0))</f>
        <v>0.2426 ^</v>
      </c>
      <c r="J63" s="26" t="str">
        <f>_xlfn.CONCAT(FIXED(VLOOKUP($L63,outHF!$B:U,2,0),4)," ",VLOOKUP($L63,outHF!$B:$Z,15,0))</f>
        <v xml:space="preserve">0.0415 </v>
      </c>
      <c r="K63" s="26" t="str">
        <f>_xlfn.CONCAT(FIXED(VLOOKUP($L63,outHM!$B:V,2,0),4)," ",VLOOKUP($L63,outHM!$B:$Z,15,0))</f>
        <v>0.3070 ^</v>
      </c>
      <c r="L63" s="11" t="s">
        <v>106</v>
      </c>
    </row>
    <row r="64" spans="2:12" x14ac:dyDescent="0.25">
      <c r="B64" s="122"/>
      <c r="C64" s="13" t="str">
        <f>_xlfn.CONCAT("(",FIXED(VLOOKUP($L63,outW!$B:G,3,0),4),")")</f>
        <v>(0.0826)</v>
      </c>
      <c r="D64" s="27" t="str">
        <f>_xlfn.CONCAT("(",FIXED(VLOOKUP($L63,outWF!$B:H,3,0),4),")")</f>
        <v>(0.1481)</v>
      </c>
      <c r="E64" s="27" t="str">
        <f>_xlfn.CONCAT("(",FIXED(VLOOKUP($L63,outWM!$B:I,3,0),4),")")</f>
        <v>(0.1006)</v>
      </c>
      <c r="F64" s="13" t="str">
        <f>_xlfn.CONCAT("(",FIXED(VLOOKUP($L63,outB!$B:J,3,0),4),")")</f>
        <v>(0.0906)</v>
      </c>
      <c r="G64" s="27" t="str">
        <f>_xlfn.CONCAT("(",FIXED(VLOOKUP($L63,outBF!$B:K,3,0),4),")")</f>
        <v>(0.1372)</v>
      </c>
      <c r="H64" s="27" t="str">
        <f>_xlfn.CONCAT("(",FIXED(VLOOKUP($L63,outBM!$B:L,3,0),4),")")</f>
        <v>(0.1247)</v>
      </c>
      <c r="I64" s="13" t="str">
        <f>_xlfn.CONCAT("(",FIXED(VLOOKUP($L63,outH!$B:M,3,0),4),")")</f>
        <v>(0.1354)</v>
      </c>
      <c r="J64" s="27" t="str">
        <f>_xlfn.CONCAT("(",FIXED(VLOOKUP($L63,outHF!$B:N,3,0),4),")")</f>
        <v>(0.2530)</v>
      </c>
      <c r="K64" s="27" t="str">
        <f>_xlfn.CONCAT("(",FIXED(VLOOKUP($L63,outHM!$B:O,3,0),4),")")</f>
        <v>(0.1702)</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171</v>
      </c>
      <c r="C67" s="45"/>
      <c r="D67" s="31"/>
      <c r="E67" s="46"/>
      <c r="F67" s="45"/>
      <c r="G67" s="31"/>
      <c r="H67" s="46"/>
      <c r="I67" s="45"/>
      <c r="J67" s="31"/>
      <c r="K67" s="31"/>
    </row>
    <row r="68" spans="2:11" ht="15.75" thickBot="1" x14ac:dyDescent="0.3">
      <c r="B68" s="50" t="s">
        <v>302</v>
      </c>
      <c r="C68" s="21"/>
      <c r="D68" s="48"/>
      <c r="E68" s="47"/>
      <c r="F68" s="21"/>
      <c r="G68" s="48"/>
      <c r="H68" s="47"/>
      <c r="I68" s="21"/>
      <c r="J68" s="48"/>
      <c r="K68" s="48"/>
    </row>
  </sheetData>
  <mergeCells count="32">
    <mergeCell ref="B57:B58"/>
    <mergeCell ref="B59:B60"/>
    <mergeCell ref="B61:B62"/>
    <mergeCell ref="B63:B64"/>
    <mergeCell ref="B1:K1"/>
    <mergeCell ref="B45:B46"/>
    <mergeCell ref="B47:B48"/>
    <mergeCell ref="B49:B50"/>
    <mergeCell ref="B51:B52"/>
    <mergeCell ref="B53:B54"/>
    <mergeCell ref="B55:B56"/>
    <mergeCell ref="B33:B34"/>
    <mergeCell ref="B35:B36"/>
    <mergeCell ref="B37:B38"/>
    <mergeCell ref="B39:B40"/>
    <mergeCell ref="B41:B42"/>
    <mergeCell ref="B3:B4"/>
    <mergeCell ref="B5:B6"/>
    <mergeCell ref="B7:B8"/>
    <mergeCell ref="B13:B14"/>
    <mergeCell ref="B15:B16"/>
    <mergeCell ref="B9:B10"/>
    <mergeCell ref="B11:B12"/>
    <mergeCell ref="B17:B18"/>
    <mergeCell ref="B19:B20"/>
    <mergeCell ref="B21:B22"/>
    <mergeCell ref="B43:B44"/>
    <mergeCell ref="B23:B24"/>
    <mergeCell ref="B29:B30"/>
    <mergeCell ref="B31:B32"/>
    <mergeCell ref="B25:B26"/>
    <mergeCell ref="B27:B28"/>
  </mergeCells>
  <pageMargins left="0.7" right="0.7" top="0.75" bottom="0.75" header="0.3" footer="0.3"/>
  <pageSetup scale="53" orientation="landscape"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52E1-CE87-4179-9A21-68FB7651D59D}">
  <dimension ref="C1:J31"/>
  <sheetViews>
    <sheetView workbookViewId="0">
      <selection activeCell="C1" sqref="C1:H21"/>
    </sheetView>
  </sheetViews>
  <sheetFormatPr defaultRowHeight="15" x14ac:dyDescent="0.25"/>
  <cols>
    <col min="1" max="2" width="9.140625" style="11"/>
    <col min="3" max="3" width="15.5703125" style="11" bestFit="1" customWidth="1"/>
    <col min="4" max="6" width="15.7109375" style="35" customWidth="1"/>
    <col min="7" max="16384" width="9.140625" style="11"/>
  </cols>
  <sheetData>
    <row r="1" spans="3:10" ht="15.75" x14ac:dyDescent="0.25">
      <c r="C1" s="134" t="s">
        <v>345</v>
      </c>
      <c r="D1" s="134"/>
      <c r="E1" s="134"/>
      <c r="F1" s="134"/>
      <c r="G1" s="134"/>
      <c r="H1" s="134"/>
    </row>
    <row r="2" spans="3:10" ht="15.75" x14ac:dyDescent="0.25">
      <c r="C2" s="139" t="s">
        <v>319</v>
      </c>
      <c r="D2" s="139"/>
      <c r="E2" s="139"/>
      <c r="F2" s="139"/>
      <c r="G2" s="139"/>
      <c r="H2" s="139"/>
    </row>
    <row r="3" spans="3:10" ht="16.5" thickBot="1" x14ac:dyDescent="0.3">
      <c r="C3" s="25"/>
      <c r="D3" s="60" t="s">
        <v>123</v>
      </c>
      <c r="E3" s="60" t="s">
        <v>0</v>
      </c>
      <c r="F3" s="60" t="s">
        <v>2</v>
      </c>
      <c r="G3" s="62"/>
      <c r="H3" s="25"/>
    </row>
    <row r="4" spans="3:10" x14ac:dyDescent="0.25">
      <c r="C4" s="137" t="s">
        <v>161</v>
      </c>
      <c r="D4" s="52" t="str">
        <f>_xlfn.CONCAT(FIXED(outW!$C$2,4),outW!$P$2)</f>
        <v>-0.0199</v>
      </c>
      <c r="E4" s="52" t="str">
        <f>_xlfn.CONCAT(FIXED(outW!$C$3,4),outW!$P$3)</f>
        <v>-0.0489</v>
      </c>
      <c r="F4" s="52" t="str">
        <f>_xlfn.CONCAT(FIXED(outW!$C$4,4),outW!$P$4)</f>
        <v>-0.0412</v>
      </c>
      <c r="G4" s="58" t="s">
        <v>317</v>
      </c>
      <c r="H4" s="51">
        <f>J4</f>
        <v>8918</v>
      </c>
      <c r="J4" s="11">
        <v>8918</v>
      </c>
    </row>
    <row r="5" spans="3:10" x14ac:dyDescent="0.25">
      <c r="C5" s="138"/>
      <c r="D5" s="53" t="str">
        <f>_xlfn.CONCAT("(",FIXED(outW!$D$2,4),")")</f>
        <v>(0.0613)</v>
      </c>
      <c r="E5" s="53" t="str">
        <f>_xlfn.CONCAT("(",FIXED(outW!$D$3,4),")")</f>
        <v>(0.0308)</v>
      </c>
      <c r="F5" s="53" t="str">
        <f>_xlfn.CONCAT("(",FIXED(outW!$D$4,4),")")</f>
        <v>(0.0367)</v>
      </c>
      <c r="G5" s="57" t="s">
        <v>318</v>
      </c>
      <c r="H5" s="83" t="str">
        <f>FIXED(J5,4)</f>
        <v>0.3597</v>
      </c>
      <c r="J5" s="11">
        <v>0.3597088</v>
      </c>
    </row>
    <row r="6" spans="3:10" x14ac:dyDescent="0.25">
      <c r="C6" s="137" t="s">
        <v>162</v>
      </c>
      <c r="D6" s="52" t="str">
        <f>_xlfn.CONCAT(FIXED(outWF!$C$2,4),outWF!$P$2)</f>
        <v>0.0281</v>
      </c>
      <c r="E6" s="52" t="str">
        <f>_xlfn.CONCAT(FIXED(outWF!$C$3,4),outWF!$P$3)</f>
        <v>-0.0636</v>
      </c>
      <c r="F6" s="52" t="str">
        <f>_xlfn.CONCAT(FIXED(outWF!$C$4,4),outWF!$P$4)</f>
        <v>-0.0957^</v>
      </c>
      <c r="G6" s="58" t="s">
        <v>317</v>
      </c>
      <c r="H6" s="51">
        <f>J6</f>
        <v>4236</v>
      </c>
      <c r="J6" s="11">
        <v>4236</v>
      </c>
    </row>
    <row r="7" spans="3:10" x14ac:dyDescent="0.25">
      <c r="C7" s="137"/>
      <c r="D7" s="53" t="str">
        <f>_xlfn.CONCAT("(",FIXED(outWF!$D$2,4),")")</f>
        <v>(0.0781)</v>
      </c>
      <c r="E7" s="53" t="str">
        <f>_xlfn.CONCAT("(",FIXED(outWF!$D$3,4),")")</f>
        <v>(0.0484)</v>
      </c>
      <c r="F7" s="53" t="str">
        <f>_xlfn.CONCAT("(",FIXED(outWF!$D$4,4),")")</f>
        <v>(0.0525)</v>
      </c>
      <c r="G7" s="57" t="s">
        <v>318</v>
      </c>
      <c r="H7" s="83" t="str">
        <f>FIXED(J7,4)</f>
        <v>0.3906</v>
      </c>
      <c r="J7" s="11">
        <v>0.39056849999999999</v>
      </c>
    </row>
    <row r="8" spans="3:10" x14ac:dyDescent="0.25">
      <c r="C8" s="135" t="s">
        <v>163</v>
      </c>
      <c r="D8" s="52" t="str">
        <f>_xlfn.CONCAT(FIXED(outWM!$C$2,4),outWM!$P$2)</f>
        <v>-0.0856</v>
      </c>
      <c r="E8" s="52" t="str">
        <f>_xlfn.CONCAT(FIXED(outWM!$C$3,4),outWM!$P$3)</f>
        <v>-0.0338</v>
      </c>
      <c r="F8" s="52" t="str">
        <f>_xlfn.CONCAT(FIXED(outWM!$C$4,4),outWM!$P$4)</f>
        <v>0.0082</v>
      </c>
      <c r="G8" s="56" t="s">
        <v>317</v>
      </c>
      <c r="H8" s="51">
        <f>J8</f>
        <v>4682</v>
      </c>
      <c r="J8" s="11">
        <v>4682</v>
      </c>
    </row>
    <row r="9" spans="3:10" ht="15.75" thickBot="1" x14ac:dyDescent="0.3">
      <c r="C9" s="136"/>
      <c r="D9" s="53" t="str">
        <f>_xlfn.CONCAT("(",FIXED(outWM!$D$2,4),")")</f>
        <v>(0.1031)</v>
      </c>
      <c r="E9" s="53" t="str">
        <f>_xlfn.CONCAT("(",FIXED(outWM!$D$3,4),")")</f>
        <v>(0.0406)</v>
      </c>
      <c r="F9" s="53" t="str">
        <f>_xlfn.CONCAT("(",FIXED(outWM!$D$4,4),")")</f>
        <v>(0.0523)</v>
      </c>
      <c r="G9" s="59" t="s">
        <v>318</v>
      </c>
      <c r="H9" s="83" t="str">
        <f>FIXED(J9,4)</f>
        <v>0.3369</v>
      </c>
      <c r="J9" s="11">
        <v>0.33690059999999999</v>
      </c>
    </row>
    <row r="10" spans="3:10" x14ac:dyDescent="0.25">
      <c r="C10" s="137" t="s">
        <v>164</v>
      </c>
      <c r="D10" s="52" t="str">
        <f>_xlfn.CONCAT(FIXED(outB!$C$2,4),outB!$P$2)</f>
        <v>-0.1592^</v>
      </c>
      <c r="E10" s="52" t="str">
        <f>_xlfn.CONCAT(FIXED(outB!$C$3,4),outB!$P$3)</f>
        <v>0.0347</v>
      </c>
      <c r="F10" s="52" t="str">
        <f>_xlfn.CONCAT(FIXED(outB!$C$4,4),outB!$P$4)</f>
        <v>-0.0634</v>
      </c>
      <c r="G10" s="58" t="s">
        <v>317</v>
      </c>
      <c r="H10" s="51">
        <f>J10</f>
        <v>7000</v>
      </c>
      <c r="J10" s="11">
        <v>7000</v>
      </c>
    </row>
    <row r="11" spans="3:10" x14ac:dyDescent="0.25">
      <c r="C11" s="138"/>
      <c r="D11" s="53" t="str">
        <f>_xlfn.CONCAT("(",FIXED(outB!$D$2,4),")")</f>
        <v>(0.0859)</v>
      </c>
      <c r="E11" s="53" t="str">
        <f>_xlfn.CONCAT("(",FIXED(outB!$D$3,4),")")</f>
        <v>(0.0368)</v>
      </c>
      <c r="F11" s="53" t="str">
        <f>_xlfn.CONCAT("(",FIXED(outB!$D$4,4),")")</f>
        <v>(0.0414)</v>
      </c>
      <c r="G11" s="57" t="s">
        <v>318</v>
      </c>
      <c r="H11" s="83" t="str">
        <f>FIXED(J11,4)</f>
        <v>0.4305</v>
      </c>
      <c r="J11" s="11">
        <v>0.4304752</v>
      </c>
    </row>
    <row r="12" spans="3:10" x14ac:dyDescent="0.25">
      <c r="C12" s="137" t="s">
        <v>165</v>
      </c>
      <c r="D12" s="52" t="str">
        <f>_xlfn.CONCAT(FIXED(outBF!$C$2,4),outBF!$P$2)</f>
        <v>-0.0847</v>
      </c>
      <c r="E12" s="52" t="str">
        <f>_xlfn.CONCAT(FIXED(outBF!$C$3,4),outBF!$P$3)</f>
        <v>0.0345</v>
      </c>
      <c r="F12" s="52" t="str">
        <f>_xlfn.CONCAT(FIXED(outBF!$C$4,4),outBF!$P$4)</f>
        <v>-0.0868</v>
      </c>
      <c r="G12" s="58" t="s">
        <v>317</v>
      </c>
      <c r="H12" s="51">
        <f>J12</f>
        <v>3690</v>
      </c>
      <c r="J12" s="11">
        <v>3690</v>
      </c>
    </row>
    <row r="13" spans="3:10" x14ac:dyDescent="0.25">
      <c r="C13" s="137"/>
      <c r="D13" s="53" t="str">
        <f>_xlfn.CONCAT("(",FIXED(outBF!$D$2,4),")")</f>
        <v>(0.1121)</v>
      </c>
      <c r="E13" s="53" t="str">
        <f>_xlfn.CONCAT("(",FIXED(outBF!$D$3,4),")")</f>
        <v>(0.0519)</v>
      </c>
      <c r="F13" s="53" t="str">
        <f>_xlfn.CONCAT("(",FIXED(outBF!$D$4,4),")")</f>
        <v>(0.0551)</v>
      </c>
      <c r="G13" s="57" t="s">
        <v>318</v>
      </c>
      <c r="H13" s="83" t="str">
        <f>FIXED(J13,4)</f>
        <v>0.4148</v>
      </c>
      <c r="J13" s="11">
        <v>0.41483229999999999</v>
      </c>
    </row>
    <row r="14" spans="3:10" x14ac:dyDescent="0.25">
      <c r="C14" s="135" t="s">
        <v>166</v>
      </c>
      <c r="D14" s="52" t="str">
        <f>_xlfn.CONCAT(FIXED(outBM!$C$2,4),outBM!$P$2)</f>
        <v>-0.2535^</v>
      </c>
      <c r="E14" s="52" t="str">
        <f>_xlfn.CONCAT(FIXED(outBM!$C$3,4),outBM!$P$3)</f>
        <v>0.0215</v>
      </c>
      <c r="F14" s="52" t="str">
        <f>_xlfn.CONCAT(FIXED(outBM!$C$4,4),outBM!$P$4)</f>
        <v>-0.0642</v>
      </c>
      <c r="G14" s="56" t="s">
        <v>317</v>
      </c>
      <c r="H14" s="51">
        <f>J14</f>
        <v>3310</v>
      </c>
      <c r="J14" s="11">
        <v>3310</v>
      </c>
    </row>
    <row r="15" spans="3:10" ht="15.75" thickBot="1" x14ac:dyDescent="0.3">
      <c r="C15" s="136"/>
      <c r="D15" s="53" t="str">
        <f>_xlfn.CONCAT("(",FIXED(outBM!$D$2,4),")")</f>
        <v>(0.1351)</v>
      </c>
      <c r="E15" s="53" t="str">
        <f>_xlfn.CONCAT("(",FIXED(outBM!$D$3,4),")")</f>
        <v>(0.0531)</v>
      </c>
      <c r="F15" s="53" t="str">
        <f>_xlfn.CONCAT("(",FIXED(outBM!$D$4,4),")")</f>
        <v>(0.0646)</v>
      </c>
      <c r="G15" s="59" t="s">
        <v>318</v>
      </c>
      <c r="H15" s="83" t="str">
        <f>FIXED(J15,4)</f>
        <v>0.4370</v>
      </c>
      <c r="J15" s="11">
        <v>0.4369692</v>
      </c>
    </row>
    <row r="16" spans="3:10" x14ac:dyDescent="0.25">
      <c r="C16" s="137" t="s">
        <v>167</v>
      </c>
      <c r="D16" s="52" t="str">
        <f>_xlfn.CONCAT(FIXED(outH!$C$2,4),outH!$P$2)</f>
        <v>-0.0708</v>
      </c>
      <c r="E16" s="52" t="str">
        <f>_xlfn.CONCAT(FIXED(outH!$C$3,4),outH!$P$3)</f>
        <v>0.0227</v>
      </c>
      <c r="F16" s="52" t="str">
        <f>_xlfn.CONCAT(FIXED(outH!$C$4,4),outH!$P$4)</f>
        <v>-0.1709**</v>
      </c>
      <c r="G16" s="58" t="s">
        <v>317</v>
      </c>
      <c r="H16" s="51">
        <f>J16</f>
        <v>3676</v>
      </c>
      <c r="J16" s="11">
        <v>3676</v>
      </c>
    </row>
    <row r="17" spans="3:10" x14ac:dyDescent="0.25">
      <c r="C17" s="138"/>
      <c r="D17" s="53" t="str">
        <f>_xlfn.CONCAT("(",FIXED(outH!$D$2,4),")")</f>
        <v>(0.1170)</v>
      </c>
      <c r="E17" s="53" t="str">
        <f>_xlfn.CONCAT("(",FIXED(outH!$D$3,4),")")</f>
        <v>(0.0481)</v>
      </c>
      <c r="F17" s="53" t="str">
        <f>_xlfn.CONCAT("(",FIXED(outH!$D$4,4),")")</f>
        <v>(0.0547)</v>
      </c>
      <c r="G17" s="57" t="s">
        <v>318</v>
      </c>
      <c r="H17" s="83" t="str">
        <f>FIXED(J17,4)</f>
        <v>0.3648</v>
      </c>
      <c r="J17" s="11">
        <v>0.36477490000000001</v>
      </c>
    </row>
    <row r="18" spans="3:10" x14ac:dyDescent="0.25">
      <c r="C18" s="135" t="s">
        <v>168</v>
      </c>
      <c r="D18" s="52" t="str">
        <f>_xlfn.CONCAT(FIXED(outHF!$C$2,4),outHF!$P$2)</f>
        <v>0.0703</v>
      </c>
      <c r="E18" s="52" t="str">
        <f>_xlfn.CONCAT(FIXED(outHF!$C$3,4),outHF!$P$3)</f>
        <v>0.0308</v>
      </c>
      <c r="F18" s="52" t="str">
        <f>_xlfn.CONCAT(FIXED(outHF!$C$4,4),outHF!$P$4)</f>
        <v>-0.1588*</v>
      </c>
      <c r="G18" s="58" t="s">
        <v>317</v>
      </c>
      <c r="H18" s="51">
        <f>J18</f>
        <v>1792</v>
      </c>
      <c r="J18" s="11">
        <v>1792</v>
      </c>
    </row>
    <row r="19" spans="3:10" x14ac:dyDescent="0.25">
      <c r="C19" s="138"/>
      <c r="D19" s="53" t="str">
        <f>_xlfn.CONCAT("(",FIXED(outHF!$D$2,4),")")</f>
        <v>(0.1516)</v>
      </c>
      <c r="E19" s="53" t="str">
        <f>_xlfn.CONCAT("(",FIXED(outHF!$D$3,4),")")</f>
        <v>(0.0712)</v>
      </c>
      <c r="F19" s="53" t="str">
        <f>_xlfn.CONCAT("(",FIXED(outHF!$D$4,4),")")</f>
        <v>(0.0762)</v>
      </c>
      <c r="G19" s="57" t="s">
        <v>318</v>
      </c>
      <c r="H19" s="83" t="str">
        <f>FIXED(J19,4)</f>
        <v>0.3535</v>
      </c>
      <c r="J19" s="11">
        <v>0.35345349999999998</v>
      </c>
    </row>
    <row r="20" spans="3:10" x14ac:dyDescent="0.25">
      <c r="C20" s="135" t="s">
        <v>169</v>
      </c>
      <c r="D20" s="52" t="str">
        <f>_xlfn.CONCAT(FIXED(outHM!$C$2,4),outHM!$P$2)</f>
        <v>-0.2218</v>
      </c>
      <c r="E20" s="52" t="str">
        <f>_xlfn.CONCAT(FIXED(outHM!$C$3,4),outHM!$P$3)</f>
        <v>0.0155</v>
      </c>
      <c r="F20" s="52" t="str">
        <f>_xlfn.CONCAT(FIXED(outHM!$C$4,4),outHM!$P$4)</f>
        <v>-0.1512^</v>
      </c>
      <c r="G20" s="56" t="s">
        <v>317</v>
      </c>
      <c r="H20" s="51">
        <f>J20</f>
        <v>1884</v>
      </c>
      <c r="J20" s="11">
        <v>1884</v>
      </c>
    </row>
    <row r="21" spans="3:10" ht="15.75" thickBot="1" x14ac:dyDescent="0.3">
      <c r="C21" s="136"/>
      <c r="D21" s="53" t="str">
        <f>_xlfn.CONCAT("(",FIXED(outHM!$D$2,4),")")</f>
        <v>(0.1887)</v>
      </c>
      <c r="E21" s="53" t="str">
        <f>_xlfn.CONCAT("(",FIXED(outHM!$D$3,4),")")</f>
        <v>(0.0687)</v>
      </c>
      <c r="F21" s="53" t="str">
        <f>_xlfn.CONCAT("(",FIXED(outHM!$D$4,4),")")</f>
        <v>(0.0814)</v>
      </c>
      <c r="G21" s="59" t="s">
        <v>318</v>
      </c>
      <c r="H21" s="83" t="str">
        <f>FIXED(J21,4)</f>
        <v>0.3786</v>
      </c>
      <c r="J21" s="11">
        <v>0.37863619999999998</v>
      </c>
    </row>
    <row r="26" spans="3:10" x14ac:dyDescent="0.25">
      <c r="C26" s="11" t="s">
        <v>320</v>
      </c>
      <c r="E26" s="35" t="s">
        <v>321</v>
      </c>
    </row>
    <row r="27" spans="3:10" x14ac:dyDescent="0.25">
      <c r="C27" s="11" t="s">
        <v>322</v>
      </c>
      <c r="E27" s="35" t="s">
        <v>323</v>
      </c>
    </row>
    <row r="28" spans="3:10" x14ac:dyDescent="0.25">
      <c r="C28" s="11" t="s">
        <v>324</v>
      </c>
      <c r="E28" s="35" t="s">
        <v>325</v>
      </c>
    </row>
    <row r="29" spans="3:10" x14ac:dyDescent="0.25">
      <c r="C29" s="11" t="s">
        <v>326</v>
      </c>
      <c r="E29" s="35" t="s">
        <v>327</v>
      </c>
    </row>
    <row r="30" spans="3:10" x14ac:dyDescent="0.25">
      <c r="C30" s="11" t="s">
        <v>328</v>
      </c>
      <c r="E30" s="35" t="s">
        <v>329</v>
      </c>
    </row>
    <row r="31" spans="3:10" x14ac:dyDescent="0.25">
      <c r="C31" s="11" t="s">
        <v>316</v>
      </c>
      <c r="E31" s="35" t="s">
        <v>330</v>
      </c>
    </row>
  </sheetData>
  <mergeCells count="11">
    <mergeCell ref="C1:H1"/>
    <mergeCell ref="C20:C21"/>
    <mergeCell ref="C4:C5"/>
    <mergeCell ref="C6:C7"/>
    <mergeCell ref="C8:C9"/>
    <mergeCell ref="C2:H2"/>
    <mergeCell ref="C10:C11"/>
    <mergeCell ref="C12:C13"/>
    <mergeCell ref="C14:C15"/>
    <mergeCell ref="C16:C17"/>
    <mergeCell ref="C18:C19"/>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77"/>
  <sheetViews>
    <sheetView workbookViewId="0">
      <selection activeCell="B1" sqref="B1:R1048576"/>
    </sheetView>
  </sheetViews>
  <sheetFormatPr defaultRowHeight="15" x14ac:dyDescent="0.25"/>
  <cols>
    <col min="1" max="1" width="4" bestFit="1" customWidth="1"/>
    <col min="20" max="23" width="4" bestFit="1" customWidth="1"/>
  </cols>
  <sheetData>
    <row r="1" spans="1:23" x14ac:dyDescent="0.25">
      <c r="B1" t="s">
        <v>287</v>
      </c>
      <c r="C1" t="s">
        <v>283</v>
      </c>
      <c r="D1" t="s">
        <v>284</v>
      </c>
      <c r="E1" t="s">
        <v>285</v>
      </c>
      <c r="F1" t="s">
        <v>286</v>
      </c>
      <c r="G1" t="s">
        <v>288</v>
      </c>
      <c r="H1" t="s">
        <v>289</v>
      </c>
      <c r="I1" t="s">
        <v>290</v>
      </c>
      <c r="J1" t="s">
        <v>291</v>
      </c>
      <c r="K1" t="s">
        <v>292</v>
      </c>
      <c r="L1" t="s">
        <v>293</v>
      </c>
      <c r="M1" t="s">
        <v>294</v>
      </c>
      <c r="N1" t="s">
        <v>295</v>
      </c>
      <c r="O1" t="s">
        <v>296</v>
      </c>
      <c r="P1" t="s">
        <v>297</v>
      </c>
      <c r="Q1" t="s">
        <v>298</v>
      </c>
      <c r="R1" t="s">
        <v>299</v>
      </c>
    </row>
    <row r="2" spans="1:23" x14ac:dyDescent="0.25">
      <c r="A2">
        <v>1</v>
      </c>
      <c r="B2" t="s">
        <v>172</v>
      </c>
      <c r="C2">
        <v>-1.83283389838373</v>
      </c>
      <c r="D2">
        <v>0.105415077103599</v>
      </c>
      <c r="E2">
        <v>-17.386828798526398</v>
      </c>
      <c r="F2" s="1">
        <v>1.0382203621915E-67</v>
      </c>
      <c r="G2">
        <v>-1.8259241204813199</v>
      </c>
      <c r="H2">
        <v>0.105272922079214</v>
      </c>
      <c r="I2">
        <v>-17.3446702572517</v>
      </c>
      <c r="J2" s="1">
        <v>2.1641649230276E-67</v>
      </c>
      <c r="K2">
        <v>-2.2454181245359601</v>
      </c>
      <c r="L2">
        <v>0.102578859848585</v>
      </c>
      <c r="M2">
        <v>-21.8896771503445</v>
      </c>
      <c r="N2" s="1">
        <v>3.25813274231404E-106</v>
      </c>
      <c r="O2">
        <v>-3.3007594006396799</v>
      </c>
      <c r="P2">
        <v>4.23156627808478E-2</v>
      </c>
      <c r="Q2">
        <v>-78.003254202451302</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-7.0679806440519494E-2</v>
      </c>
      <c r="D3">
        <v>4.8950796692379998E-2</v>
      </c>
      <c r="E3">
        <v>-1.44389491522866</v>
      </c>
      <c r="F3">
        <v>0.148768537167149</v>
      </c>
      <c r="G3">
        <v>-6.8399525264978306E-2</v>
      </c>
      <c r="H3">
        <v>4.8956405310075002E-2</v>
      </c>
      <c r="I3">
        <v>-1.3971517073558899</v>
      </c>
      <c r="J3">
        <v>0.162367955437968</v>
      </c>
      <c r="K3">
        <v>-7.2314276900921404E-2</v>
      </c>
      <c r="L3">
        <v>4.90745526836412E-2</v>
      </c>
      <c r="M3">
        <v>-1.4735595730662101</v>
      </c>
      <c r="N3">
        <v>0.140600212907806</v>
      </c>
      <c r="O3">
        <v>5.0511423855549202E-3</v>
      </c>
      <c r="P3">
        <v>5.1039684524411703E-2</v>
      </c>
      <c r="Q3">
        <v>9.8965000129242905E-2</v>
      </c>
      <c r="R3">
        <v>0.92116605949390495</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-6.6091222691160604E-3</v>
      </c>
      <c r="D4">
        <v>2.23937830404159E-2</v>
      </c>
      <c r="E4">
        <v>-0.29513201307648801</v>
      </c>
      <c r="F4">
        <v>0.76789303541600895</v>
      </c>
      <c r="G4">
        <v>-7.4018806744323602E-3</v>
      </c>
      <c r="H4">
        <v>2.23906472217721E-2</v>
      </c>
      <c r="I4">
        <v>-0.330579129808939</v>
      </c>
      <c r="J4">
        <v>0.74096241268790797</v>
      </c>
      <c r="K4">
        <v>-1.23950145427521E-2</v>
      </c>
      <c r="L4">
        <v>2.2454977713738999E-2</v>
      </c>
      <c r="M4">
        <v>-0.55199407012406998</v>
      </c>
      <c r="N4">
        <v>0.58095241602634695</v>
      </c>
      <c r="O4">
        <v>-0.181399950879471</v>
      </c>
      <c r="P4">
        <v>2.28361644130688E-2</v>
      </c>
      <c r="Q4">
        <v>-7.9435384856336899</v>
      </c>
      <c r="R4" s="1">
        <v>1.9649369120656202E-15</v>
      </c>
      <c r="T4" t="str">
        <f>IF(F4&lt;0.001,"***",IF(F4&lt;0.01,"**",IF(F4&lt;0.05,"*",IF(F4&lt;0.1,"^",""))))</f>
        <v/>
      </c>
      <c r="U4" t="str">
        <f t="shared" si="1"/>
        <v/>
      </c>
      <c r="V4" t="str">
        <f t="shared" si="2"/>
        <v/>
      </c>
      <c r="W4" t="str">
        <f t="shared" si="3"/>
        <v>***</v>
      </c>
    </row>
    <row r="5" spans="1:23" x14ac:dyDescent="0.25">
      <c r="A5">
        <v>4</v>
      </c>
      <c r="B5" t="s">
        <v>12</v>
      </c>
      <c r="C5">
        <v>-6.8517530799479004E-2</v>
      </c>
      <c r="D5">
        <v>2.5705073359652799E-2</v>
      </c>
      <c r="E5">
        <v>-2.6655255886966498</v>
      </c>
      <c r="F5">
        <v>7.6868081555385897E-3</v>
      </c>
      <c r="G5">
        <v>-7.0538856225466601E-2</v>
      </c>
      <c r="H5">
        <v>2.5698076036826601E-2</v>
      </c>
      <c r="I5">
        <v>-2.74490806721799</v>
      </c>
      <c r="J5">
        <v>6.0527851044149504E-3</v>
      </c>
      <c r="K5">
        <v>-8.3737884783986305E-2</v>
      </c>
      <c r="L5">
        <v>2.5794707315098399E-2</v>
      </c>
      <c r="M5">
        <v>-3.2463204083332302</v>
      </c>
      <c r="N5">
        <v>1.1690718286715899E-3</v>
      </c>
      <c r="O5">
        <v>-0.33925401767018298</v>
      </c>
      <c r="P5">
        <v>2.6017610276600999E-2</v>
      </c>
      <c r="Q5">
        <v>-13.039399624464799</v>
      </c>
      <c r="R5" s="1">
        <v>7.3029844319263801E-39</v>
      </c>
      <c r="T5" t="str">
        <f t="shared" si="0"/>
        <v>**</v>
      </c>
      <c r="U5" t="str">
        <f t="shared" si="1"/>
        <v>**</v>
      </c>
      <c r="V5" t="str">
        <f t="shared" si="2"/>
        <v>**</v>
      </c>
      <c r="W5" t="str">
        <f t="shared" si="3"/>
        <v>***</v>
      </c>
    </row>
    <row r="6" spans="1:23" x14ac:dyDescent="0.25">
      <c r="A6">
        <v>5</v>
      </c>
      <c r="B6" t="s">
        <v>124</v>
      </c>
      <c r="C6">
        <v>7.52059072411876E-2</v>
      </c>
      <c r="D6">
        <v>2.2277921203857201E-2</v>
      </c>
      <c r="E6">
        <v>3.3758045265088001</v>
      </c>
      <c r="F6">
        <v>7.3600190445292902E-4</v>
      </c>
      <c r="G6">
        <v>6.4630767777289003E-2</v>
      </c>
      <c r="H6">
        <v>2.16243666476644E-2</v>
      </c>
      <c r="I6">
        <v>2.9887935600772599</v>
      </c>
      <c r="J6">
        <v>2.8008129985976002E-3</v>
      </c>
      <c r="K6">
        <v>8.3719347800002397E-2</v>
      </c>
      <c r="L6">
        <v>2.1707991099264499E-2</v>
      </c>
      <c r="M6">
        <v>3.85661424943364</v>
      </c>
      <c r="N6">
        <v>1.14968375585562E-4</v>
      </c>
      <c r="O6" t="s">
        <v>170</v>
      </c>
      <c r="P6" t="s">
        <v>170</v>
      </c>
      <c r="Q6" t="s">
        <v>170</v>
      </c>
      <c r="R6" t="s">
        <v>170</v>
      </c>
      <c r="T6" t="str">
        <f t="shared" si="0"/>
        <v>***</v>
      </c>
      <c r="U6" t="str">
        <f t="shared" si="1"/>
        <v>**</v>
      </c>
      <c r="V6" t="str">
        <f t="shared" si="2"/>
        <v>***</v>
      </c>
      <c r="W6" t="str">
        <f t="shared" si="3"/>
        <v/>
      </c>
    </row>
    <row r="7" spans="1:23" x14ac:dyDescent="0.25">
      <c r="A7">
        <v>6</v>
      </c>
      <c r="B7" t="s">
        <v>24</v>
      </c>
      <c r="C7">
        <v>-3.2944220757926399E-3</v>
      </c>
      <c r="D7">
        <v>3.0403571140083401E-2</v>
      </c>
      <c r="E7">
        <v>-0.108356418415906</v>
      </c>
      <c r="F7">
        <v>0.91371297058849699</v>
      </c>
      <c r="G7">
        <v>-7.1125464118813398E-3</v>
      </c>
      <c r="H7">
        <v>3.03822938377518E-2</v>
      </c>
      <c r="I7">
        <v>-0.234101692580024</v>
      </c>
      <c r="J7">
        <v>0.814906031951529</v>
      </c>
      <c r="K7">
        <v>1.3403180472600701E-3</v>
      </c>
      <c r="L7">
        <v>3.05447110099374E-2</v>
      </c>
      <c r="M7">
        <v>4.3880528017567901E-2</v>
      </c>
      <c r="N7">
        <v>0.96499963673940503</v>
      </c>
      <c r="O7" t="s">
        <v>170</v>
      </c>
      <c r="P7" t="s">
        <v>170</v>
      </c>
      <c r="Q7" t="s">
        <v>170</v>
      </c>
      <c r="R7" t="s">
        <v>170</v>
      </c>
      <c r="T7" t="str">
        <f t="shared" si="0"/>
        <v/>
      </c>
      <c r="U7" t="str">
        <f t="shared" si="1"/>
        <v/>
      </c>
      <c r="V7" t="str">
        <f t="shared" si="2"/>
        <v/>
      </c>
      <c r="W7" t="str">
        <f t="shared" si="3"/>
        <v/>
      </c>
    </row>
    <row r="8" spans="1:23" x14ac:dyDescent="0.25">
      <c r="A8">
        <v>7</v>
      </c>
      <c r="B8" t="s">
        <v>23</v>
      </c>
      <c r="C8">
        <v>-0.19434490046705999</v>
      </c>
      <c r="D8">
        <v>2.7783616470187299E-2</v>
      </c>
      <c r="E8">
        <v>-6.9949461286149797</v>
      </c>
      <c r="F8" s="1">
        <v>2.6536087278984099E-12</v>
      </c>
      <c r="G8">
        <v>-0.199007854272965</v>
      </c>
      <c r="H8">
        <v>2.7706073540685501E-2</v>
      </c>
      <c r="I8">
        <v>-7.1828241551704801</v>
      </c>
      <c r="J8" s="1">
        <v>6.8285906962704697E-13</v>
      </c>
      <c r="K8">
        <v>-0.19023997017262601</v>
      </c>
      <c r="L8">
        <v>2.78859692713419E-2</v>
      </c>
      <c r="M8">
        <v>-6.8220676972535204</v>
      </c>
      <c r="N8" s="1">
        <v>8.9739356234804405E-12</v>
      </c>
      <c r="O8" t="s">
        <v>170</v>
      </c>
      <c r="P8" t="s">
        <v>170</v>
      </c>
      <c r="Q8" t="s">
        <v>170</v>
      </c>
      <c r="R8" t="s">
        <v>170</v>
      </c>
      <c r="T8" t="str">
        <f t="shared" si="0"/>
        <v>***</v>
      </c>
      <c r="U8" t="str">
        <f t="shared" si="1"/>
        <v>***</v>
      </c>
      <c r="V8" t="str">
        <f t="shared" si="2"/>
        <v>***</v>
      </c>
      <c r="W8" t="str">
        <f t="shared" si="3"/>
        <v/>
      </c>
    </row>
    <row r="9" spans="1:23" x14ac:dyDescent="0.25">
      <c r="A9">
        <v>8</v>
      </c>
      <c r="B9" t="s">
        <v>25</v>
      </c>
      <c r="C9">
        <v>3.6818613377742802E-2</v>
      </c>
      <c r="D9">
        <v>2.8260961113129299E-2</v>
      </c>
      <c r="E9">
        <v>1.30280825306532</v>
      </c>
      <c r="F9">
        <v>0.19264023244905501</v>
      </c>
      <c r="G9">
        <v>3.4511853071596099E-2</v>
      </c>
      <c r="H9">
        <v>2.8182576933350401E-2</v>
      </c>
      <c r="I9">
        <v>1.2245811713107</v>
      </c>
      <c r="J9">
        <v>0.22073306567980999</v>
      </c>
      <c r="K9">
        <v>3.2199695445297299E-2</v>
      </c>
      <c r="L9">
        <v>2.8239515881498901E-2</v>
      </c>
      <c r="M9">
        <v>1.14023539144284</v>
      </c>
      <c r="N9">
        <v>0.25418824654087102</v>
      </c>
      <c r="O9" t="s">
        <v>170</v>
      </c>
      <c r="P9" t="s">
        <v>170</v>
      </c>
      <c r="Q9" t="s">
        <v>170</v>
      </c>
      <c r="R9" t="s">
        <v>170</v>
      </c>
      <c r="T9" t="str">
        <f t="shared" si="0"/>
        <v/>
      </c>
      <c r="U9" t="str">
        <f t="shared" si="1"/>
        <v/>
      </c>
      <c r="V9" t="str">
        <f t="shared" si="2"/>
        <v/>
      </c>
      <c r="W9" t="str">
        <f t="shared" si="3"/>
        <v/>
      </c>
    </row>
    <row r="10" spans="1:23" x14ac:dyDescent="0.25">
      <c r="A10">
        <v>9</v>
      </c>
      <c r="B10" t="s">
        <v>26</v>
      </c>
      <c r="C10">
        <v>-5.7514574513499797E-2</v>
      </c>
      <c r="D10">
        <v>4.5141427555581898E-2</v>
      </c>
      <c r="E10">
        <v>-1.27409737857056</v>
      </c>
      <c r="F10">
        <v>0.202628907357012</v>
      </c>
      <c r="G10">
        <v>-6.2357160213627999E-2</v>
      </c>
      <c r="H10">
        <v>4.5067462289682697E-2</v>
      </c>
      <c r="I10">
        <v>-1.3836403703588001</v>
      </c>
      <c r="J10">
        <v>0.16646860046008799</v>
      </c>
      <c r="K10">
        <v>-7.7607467878612293E-2</v>
      </c>
      <c r="L10">
        <v>4.52434276868083E-2</v>
      </c>
      <c r="M10">
        <v>-1.71533130548463</v>
      </c>
      <c r="N10">
        <v>8.6284502084553599E-2</v>
      </c>
      <c r="O10" t="s">
        <v>170</v>
      </c>
      <c r="P10" t="s">
        <v>170</v>
      </c>
      <c r="Q10" t="s">
        <v>170</v>
      </c>
      <c r="R10" t="s">
        <v>170</v>
      </c>
      <c r="T10" t="str">
        <f t="shared" si="0"/>
        <v/>
      </c>
      <c r="U10" t="str">
        <f t="shared" si="1"/>
        <v/>
      </c>
      <c r="V10" t="str">
        <f t="shared" si="2"/>
        <v>^</v>
      </c>
      <c r="W10" t="str">
        <f t="shared" si="3"/>
        <v/>
      </c>
    </row>
    <row r="11" spans="1:23" x14ac:dyDescent="0.25">
      <c r="A11">
        <v>10</v>
      </c>
      <c r="B11" t="s">
        <v>30</v>
      </c>
      <c r="C11">
        <v>0.21886595071714901</v>
      </c>
      <c r="D11">
        <v>3.1010755201324E-2</v>
      </c>
      <c r="E11">
        <v>7.0577433311847999</v>
      </c>
      <c r="F11" s="1">
        <v>1.6922826312306401E-12</v>
      </c>
      <c r="G11">
        <v>0.21086063246575601</v>
      </c>
      <c r="H11">
        <v>3.09800915603369E-2</v>
      </c>
      <c r="I11">
        <v>6.8063269617871596</v>
      </c>
      <c r="J11" s="1">
        <v>1.0012202463235199E-11</v>
      </c>
      <c r="K11">
        <v>0.178710242372767</v>
      </c>
      <c r="L11">
        <v>3.1039022068553201E-2</v>
      </c>
      <c r="M11">
        <v>5.7575989983854896</v>
      </c>
      <c r="N11" s="1">
        <v>8.5318734403368795E-9</v>
      </c>
      <c r="O11" t="s">
        <v>170</v>
      </c>
      <c r="P11" t="s">
        <v>170</v>
      </c>
      <c r="Q11" t="s">
        <v>170</v>
      </c>
      <c r="R11" t="s">
        <v>170</v>
      </c>
      <c r="T11" t="str">
        <f t="shared" si="0"/>
        <v>***</v>
      </c>
      <c r="U11" t="str">
        <f t="shared" si="1"/>
        <v>***</v>
      </c>
      <c r="V11" t="str">
        <f t="shared" si="2"/>
        <v>***</v>
      </c>
      <c r="W11" t="str">
        <f t="shared" si="3"/>
        <v/>
      </c>
    </row>
    <row r="12" spans="1:23" x14ac:dyDescent="0.25">
      <c r="A12">
        <v>11</v>
      </c>
      <c r="B12" t="s">
        <v>27</v>
      </c>
      <c r="C12">
        <v>0.20337297448814001</v>
      </c>
      <c r="D12">
        <v>4.4578468358448101E-2</v>
      </c>
      <c r="E12">
        <v>4.5621346353322902</v>
      </c>
      <c r="F12" s="1">
        <v>5.0636158657023999E-6</v>
      </c>
      <c r="G12">
        <v>0.177132505310792</v>
      </c>
      <c r="H12">
        <v>4.3909744688623603E-2</v>
      </c>
      <c r="I12">
        <v>4.03401355591767</v>
      </c>
      <c r="J12" s="1">
        <v>5.4832152587238098E-5</v>
      </c>
      <c r="K12">
        <v>0.14637657610803601</v>
      </c>
      <c r="L12">
        <v>4.3961436692392102E-2</v>
      </c>
      <c r="M12">
        <v>3.3296586081175099</v>
      </c>
      <c r="N12">
        <v>8.6952524909126704E-4</v>
      </c>
      <c r="O12" t="s">
        <v>170</v>
      </c>
      <c r="P12" t="s">
        <v>170</v>
      </c>
      <c r="Q12" t="s">
        <v>170</v>
      </c>
      <c r="R12" t="s">
        <v>170</v>
      </c>
      <c r="T12" t="str">
        <f t="shared" si="0"/>
        <v>***</v>
      </c>
      <c r="U12" t="str">
        <f t="shared" si="1"/>
        <v>***</v>
      </c>
      <c r="V12" t="str">
        <f t="shared" si="2"/>
        <v>***</v>
      </c>
      <c r="W12" t="str">
        <f t="shared" si="3"/>
        <v/>
      </c>
    </row>
    <row r="13" spans="1:23" x14ac:dyDescent="0.25">
      <c r="A13">
        <v>12</v>
      </c>
      <c r="B13" t="s">
        <v>29</v>
      </c>
      <c r="C13">
        <v>0.111813021873959</v>
      </c>
      <c r="D13">
        <v>2.8336132487404998E-2</v>
      </c>
      <c r="E13">
        <v>3.9459521133894402</v>
      </c>
      <c r="F13" s="1">
        <v>7.9483499272403895E-5</v>
      </c>
      <c r="G13">
        <v>0.10905099646269199</v>
      </c>
      <c r="H13">
        <v>2.8321092343725599E-2</v>
      </c>
      <c r="I13">
        <v>3.8505222587875299</v>
      </c>
      <c r="J13">
        <v>1.17866216936741E-4</v>
      </c>
      <c r="K13">
        <v>8.6461593311157797E-2</v>
      </c>
      <c r="L13">
        <v>2.8397279212505799E-2</v>
      </c>
      <c r="M13">
        <v>3.0447139905248801</v>
      </c>
      <c r="N13">
        <v>2.3290167797364002E-3</v>
      </c>
      <c r="O13" t="s">
        <v>170</v>
      </c>
      <c r="P13" t="s">
        <v>170</v>
      </c>
      <c r="Q13" t="s">
        <v>170</v>
      </c>
      <c r="R13" t="s">
        <v>170</v>
      </c>
      <c r="T13" t="str">
        <f t="shared" si="0"/>
        <v>***</v>
      </c>
      <c r="U13" t="str">
        <f t="shared" si="1"/>
        <v>***</v>
      </c>
      <c r="V13" t="str">
        <f t="shared" si="2"/>
        <v>**</v>
      </c>
      <c r="W13" t="str">
        <f t="shared" si="3"/>
        <v/>
      </c>
    </row>
    <row r="14" spans="1:23" x14ac:dyDescent="0.25">
      <c r="A14">
        <v>13</v>
      </c>
      <c r="B14" t="s">
        <v>28</v>
      </c>
      <c r="C14">
        <v>0.16092392226643701</v>
      </c>
      <c r="D14">
        <v>6.5471974272049593E-2</v>
      </c>
      <c r="E14">
        <v>2.4579054481810001</v>
      </c>
      <c r="F14">
        <v>1.39749962266016E-2</v>
      </c>
      <c r="G14">
        <v>0.141911879941297</v>
      </c>
      <c r="H14">
        <v>6.4524990311174493E-2</v>
      </c>
      <c r="I14">
        <v>2.1993320612203302</v>
      </c>
      <c r="J14">
        <v>2.7854319571810601E-2</v>
      </c>
      <c r="K14">
        <v>8.6128582203589099E-2</v>
      </c>
      <c r="L14">
        <v>6.4651079224445698E-2</v>
      </c>
      <c r="M14">
        <v>1.3322064107326199</v>
      </c>
      <c r="N14">
        <v>0.18279237054613401</v>
      </c>
      <c r="O14" t="s">
        <v>170</v>
      </c>
      <c r="P14" t="s">
        <v>170</v>
      </c>
      <c r="Q14" t="s">
        <v>170</v>
      </c>
      <c r="R14" t="s">
        <v>170</v>
      </c>
      <c r="T14" t="str">
        <f t="shared" si="0"/>
        <v>*</v>
      </c>
      <c r="U14" t="str">
        <f t="shared" si="1"/>
        <v>*</v>
      </c>
      <c r="V14" t="str">
        <f t="shared" si="2"/>
        <v/>
      </c>
      <c r="W14" t="str">
        <f t="shared" si="3"/>
        <v/>
      </c>
    </row>
    <row r="15" spans="1:23" x14ac:dyDescent="0.25">
      <c r="A15">
        <v>14</v>
      </c>
      <c r="B15" t="s">
        <v>173</v>
      </c>
      <c r="C15">
        <v>-4.3000692810500299E-2</v>
      </c>
      <c r="D15">
        <v>2.8024292101186201E-2</v>
      </c>
      <c r="E15">
        <v>-1.5344078150213201</v>
      </c>
      <c r="F15">
        <v>0.124929356208137</v>
      </c>
      <c r="G15">
        <v>-4.2543407036675099E-2</v>
      </c>
      <c r="H15">
        <v>2.7977912682810701E-2</v>
      </c>
      <c r="I15">
        <v>-1.5206068986988199</v>
      </c>
      <c r="J15">
        <v>0.12835851457053701</v>
      </c>
      <c r="K15">
        <v>-0.12863458591580201</v>
      </c>
      <c r="L15">
        <v>2.78957007079805E-2</v>
      </c>
      <c r="M15">
        <v>-4.61126921536703</v>
      </c>
      <c r="N15" s="1">
        <v>4.0021781773763498E-6</v>
      </c>
      <c r="O15" t="s">
        <v>170</v>
      </c>
      <c r="P15" t="s">
        <v>170</v>
      </c>
      <c r="Q15" t="s">
        <v>170</v>
      </c>
      <c r="R15" t="s">
        <v>170</v>
      </c>
      <c r="T15" t="str">
        <f t="shared" si="0"/>
        <v/>
      </c>
      <c r="U15" t="str">
        <f t="shared" si="1"/>
        <v/>
      </c>
      <c r="V15" t="str">
        <f t="shared" si="2"/>
        <v>***</v>
      </c>
      <c r="W15" t="str">
        <f t="shared" si="3"/>
        <v/>
      </c>
    </row>
    <row r="16" spans="1:23" x14ac:dyDescent="0.25">
      <c r="A16">
        <v>15</v>
      </c>
      <c r="B16" t="s">
        <v>31</v>
      </c>
      <c r="C16">
        <v>-6.5424208813666701E-2</v>
      </c>
      <c r="D16">
        <v>4.0375934513276496E-3</v>
      </c>
      <c r="E16">
        <v>-16.2037633561531</v>
      </c>
      <c r="F16" s="1">
        <v>4.7433286558443103E-59</v>
      </c>
      <c r="G16">
        <v>-6.4907022027523797E-2</v>
      </c>
      <c r="H16">
        <v>4.0352026456809799E-3</v>
      </c>
      <c r="I16">
        <v>-16.085195150482999</v>
      </c>
      <c r="J16" s="1">
        <v>3.24029671657856E-58</v>
      </c>
      <c r="K16">
        <v>-6.5525994350820904E-2</v>
      </c>
      <c r="L16">
        <v>4.0647838333612799E-3</v>
      </c>
      <c r="M16">
        <v>-16.120413049526299</v>
      </c>
      <c r="N16" s="1">
        <v>1.8337947638798099E-58</v>
      </c>
      <c r="O16" t="s">
        <v>170</v>
      </c>
      <c r="P16" t="s">
        <v>170</v>
      </c>
      <c r="Q16" t="s">
        <v>170</v>
      </c>
      <c r="R16" t="s">
        <v>170</v>
      </c>
      <c r="T16" t="str">
        <f t="shared" si="0"/>
        <v>***</v>
      </c>
      <c r="U16" t="str">
        <f t="shared" si="1"/>
        <v>***</v>
      </c>
      <c r="V16" t="str">
        <f t="shared" si="2"/>
        <v>***</v>
      </c>
      <c r="W16" t="str">
        <f t="shared" si="3"/>
        <v/>
      </c>
    </row>
    <row r="17" spans="1:23" x14ac:dyDescent="0.25">
      <c r="A17">
        <v>16</v>
      </c>
      <c r="B17" t="s">
        <v>32</v>
      </c>
      <c r="C17">
        <v>2.51223934808875E-2</v>
      </c>
      <c r="D17">
        <v>1.3871273970716899E-2</v>
      </c>
      <c r="E17">
        <v>1.8111093136738801</v>
      </c>
      <c r="F17">
        <v>7.0123932103682493E-2</v>
      </c>
      <c r="G17">
        <v>2.7324510052336399E-2</v>
      </c>
      <c r="H17">
        <v>1.38525202987626E-2</v>
      </c>
      <c r="I17">
        <v>1.9725298691514701</v>
      </c>
      <c r="J17">
        <v>4.8549150007102602E-2</v>
      </c>
      <c r="K17">
        <v>1.8032628877257099E-2</v>
      </c>
      <c r="L17">
        <v>1.38656557972673E-2</v>
      </c>
      <c r="M17">
        <v>1.3005247743717301</v>
      </c>
      <c r="N17">
        <v>0.193421170825813</v>
      </c>
      <c r="O17" t="s">
        <v>170</v>
      </c>
      <c r="P17" t="s">
        <v>170</v>
      </c>
      <c r="Q17" t="s">
        <v>170</v>
      </c>
      <c r="R17" t="s">
        <v>170</v>
      </c>
      <c r="T17" t="str">
        <f t="shared" si="0"/>
        <v>^</v>
      </c>
      <c r="U17" t="str">
        <f t="shared" si="1"/>
        <v>*</v>
      </c>
      <c r="V17" t="str">
        <f t="shared" si="2"/>
        <v/>
      </c>
      <c r="W17" t="str">
        <f t="shared" si="3"/>
        <v/>
      </c>
    </row>
    <row r="18" spans="1:23" x14ac:dyDescent="0.25">
      <c r="A18">
        <v>17</v>
      </c>
      <c r="B18" t="s">
        <v>33</v>
      </c>
      <c r="C18">
        <v>1.9749951562172099E-2</v>
      </c>
      <c r="D18">
        <v>3.5754654323324102E-3</v>
      </c>
      <c r="E18">
        <v>5.5237428345904602</v>
      </c>
      <c r="F18" s="1">
        <v>3.3185309092622197E-8</v>
      </c>
      <c r="G18">
        <v>1.9599315459773999E-2</v>
      </c>
      <c r="H18">
        <v>3.5737307179897699E-3</v>
      </c>
      <c r="I18">
        <v>5.4842731605694697</v>
      </c>
      <c r="J18" s="1">
        <v>4.1517283427307503E-8</v>
      </c>
      <c r="K18">
        <v>1.71460859833578E-2</v>
      </c>
      <c r="L18">
        <v>3.5757239157273202E-3</v>
      </c>
      <c r="M18">
        <v>4.7951369813377296</v>
      </c>
      <c r="N18" s="1">
        <v>1.6256370782355501E-6</v>
      </c>
      <c r="O18" t="s">
        <v>170</v>
      </c>
      <c r="P18" t="s">
        <v>170</v>
      </c>
      <c r="Q18" t="s">
        <v>170</v>
      </c>
      <c r="R18" t="s">
        <v>170</v>
      </c>
      <c r="T18" t="str">
        <f t="shared" si="0"/>
        <v>***</v>
      </c>
      <c r="U18" t="str">
        <f t="shared" si="1"/>
        <v>***</v>
      </c>
      <c r="V18" t="str">
        <f t="shared" si="2"/>
        <v>***</v>
      </c>
      <c r="W18" t="str">
        <f t="shared" si="3"/>
        <v/>
      </c>
    </row>
    <row r="19" spans="1:23" x14ac:dyDescent="0.25">
      <c r="A19">
        <v>18</v>
      </c>
      <c r="B19" t="s">
        <v>118</v>
      </c>
      <c r="C19">
        <v>-7.8014035630312997E-3</v>
      </c>
      <c r="D19">
        <v>5.9382836702449497E-3</v>
      </c>
      <c r="E19">
        <v>-1.31374720310549</v>
      </c>
      <c r="F19">
        <v>0.18893129028009001</v>
      </c>
      <c r="G19">
        <v>-7.5805908387197802E-3</v>
      </c>
      <c r="H19">
        <v>5.9360865015252598E-3</v>
      </c>
      <c r="I19">
        <v>-1.27703510330787</v>
      </c>
      <c r="J19">
        <v>0.201589854443469</v>
      </c>
      <c r="K19">
        <v>-5.2961604754680801E-3</v>
      </c>
      <c r="L19">
        <v>5.9457857773257301E-3</v>
      </c>
      <c r="M19">
        <v>-0.89074189246188495</v>
      </c>
      <c r="N19">
        <v>0.37306765487709298</v>
      </c>
      <c r="O19" t="s">
        <v>170</v>
      </c>
      <c r="P19" t="s">
        <v>170</v>
      </c>
      <c r="Q19" t="s">
        <v>170</v>
      </c>
      <c r="R19" t="s">
        <v>170</v>
      </c>
      <c r="T19" t="str">
        <f t="shared" si="0"/>
        <v/>
      </c>
      <c r="U19" t="str">
        <f t="shared" si="1"/>
        <v/>
      </c>
      <c r="V19" t="str">
        <f t="shared" si="2"/>
        <v/>
      </c>
      <c r="W19" t="str">
        <f t="shared" si="3"/>
        <v/>
      </c>
    </row>
    <row r="20" spans="1:23" x14ac:dyDescent="0.25">
      <c r="A20">
        <v>19</v>
      </c>
      <c r="B20" t="s">
        <v>34</v>
      </c>
      <c r="C20">
        <v>4.7338724699017704E-3</v>
      </c>
      <c r="D20">
        <v>4.7460432975183299E-4</v>
      </c>
      <c r="E20">
        <v>9.9743558436921003</v>
      </c>
      <c r="F20" s="1">
        <v>1.9737801256306701E-23</v>
      </c>
      <c r="G20">
        <v>4.6932819907380399E-3</v>
      </c>
      <c r="H20">
        <v>4.74005552669666E-4</v>
      </c>
      <c r="I20">
        <v>9.9013228100489901</v>
      </c>
      <c r="J20" s="1">
        <v>4.1080493821139997E-23</v>
      </c>
      <c r="K20">
        <v>5.0322145919217002E-3</v>
      </c>
      <c r="L20">
        <v>4.7616886922609698E-4</v>
      </c>
      <c r="M20">
        <v>10.568130167981</v>
      </c>
      <c r="N20" s="1">
        <v>4.1876048170256302E-26</v>
      </c>
      <c r="O20" t="s">
        <v>170</v>
      </c>
      <c r="P20" t="s">
        <v>170</v>
      </c>
      <c r="Q20" t="s">
        <v>170</v>
      </c>
      <c r="R20" t="s">
        <v>170</v>
      </c>
      <c r="T20" t="str">
        <f t="shared" si="0"/>
        <v>***</v>
      </c>
      <c r="U20" t="str">
        <f t="shared" si="1"/>
        <v>***</v>
      </c>
      <c r="V20" t="str">
        <f t="shared" si="2"/>
        <v>***</v>
      </c>
      <c r="W20" t="str">
        <f t="shared" si="3"/>
        <v/>
      </c>
    </row>
    <row r="21" spans="1:23" x14ac:dyDescent="0.25">
      <c r="A21">
        <v>20</v>
      </c>
      <c r="B21" t="s">
        <v>35</v>
      </c>
      <c r="C21">
        <v>-2.49073095864602E-4</v>
      </c>
      <c r="D21">
        <v>1.47726713528097E-4</v>
      </c>
      <c r="E21">
        <v>-1.68603964656148</v>
      </c>
      <c r="F21">
        <v>9.1788163301782993E-2</v>
      </c>
      <c r="G21">
        <v>-2.7156103116862099E-4</v>
      </c>
      <c r="H21">
        <v>1.4610978623721699E-4</v>
      </c>
      <c r="I21">
        <v>-1.8586094618448601</v>
      </c>
      <c r="J21">
        <v>6.3082514966951497E-2</v>
      </c>
      <c r="K21">
        <v>-6.2275588753177703E-4</v>
      </c>
      <c r="L21">
        <v>1.29084701421773E-4</v>
      </c>
      <c r="M21">
        <v>-4.8243973195319096</v>
      </c>
      <c r="N21" s="1">
        <v>1.40427237670095E-6</v>
      </c>
      <c r="O21" t="s">
        <v>170</v>
      </c>
      <c r="P21" t="s">
        <v>170</v>
      </c>
      <c r="Q21" t="s">
        <v>170</v>
      </c>
      <c r="R21" t="s">
        <v>170</v>
      </c>
      <c r="T21" t="str">
        <f t="shared" si="0"/>
        <v>^</v>
      </c>
      <c r="U21" t="str">
        <f t="shared" si="1"/>
        <v>^</v>
      </c>
      <c r="V21" t="str">
        <f t="shared" si="2"/>
        <v>***</v>
      </c>
      <c r="W21" t="str">
        <f t="shared" si="3"/>
        <v/>
      </c>
    </row>
    <row r="22" spans="1:23" x14ac:dyDescent="0.25">
      <c r="A22">
        <v>21</v>
      </c>
      <c r="B22" t="s">
        <v>36</v>
      </c>
      <c r="C22">
        <v>3.3218733443853802E-4</v>
      </c>
      <c r="D22" s="1">
        <v>8.5432981112318603E-5</v>
      </c>
      <c r="E22">
        <v>3.8882797967896199</v>
      </c>
      <c r="F22">
        <v>1.00957205865412E-4</v>
      </c>
      <c r="G22">
        <v>3.1592558731182899E-4</v>
      </c>
      <c r="H22" s="1">
        <v>8.5180716466871394E-5</v>
      </c>
      <c r="I22">
        <v>3.7088862411095</v>
      </c>
      <c r="J22">
        <v>2.0817292370616899E-4</v>
      </c>
      <c r="K22">
        <v>2.4788545308097198E-4</v>
      </c>
      <c r="L22" s="1">
        <v>8.5422455442991693E-5</v>
      </c>
      <c r="M22">
        <v>2.9018769338280501</v>
      </c>
      <c r="N22">
        <v>3.7093422979011499E-3</v>
      </c>
      <c r="O22" t="s">
        <v>170</v>
      </c>
      <c r="P22" t="s">
        <v>170</v>
      </c>
      <c r="Q22" t="s">
        <v>170</v>
      </c>
      <c r="R22" t="s">
        <v>170</v>
      </c>
      <c r="T22" t="str">
        <f t="shared" si="0"/>
        <v>***</v>
      </c>
      <c r="U22" t="str">
        <f t="shared" si="1"/>
        <v>***</v>
      </c>
      <c r="V22" t="str">
        <f t="shared" si="2"/>
        <v>**</v>
      </c>
      <c r="W22" t="str">
        <f t="shared" si="3"/>
        <v/>
      </c>
    </row>
    <row r="23" spans="1:23" x14ac:dyDescent="0.25">
      <c r="A23">
        <v>22</v>
      </c>
      <c r="B23" t="s">
        <v>37</v>
      </c>
      <c r="C23">
        <v>-1.3558224810321101E-2</v>
      </c>
      <c r="D23">
        <v>2.00433629322045E-2</v>
      </c>
      <c r="E23">
        <v>-0.67644460942911599</v>
      </c>
      <c r="F23">
        <v>0.498758402579907</v>
      </c>
      <c r="G23">
        <v>-1.16966112667614E-2</v>
      </c>
      <c r="H23">
        <v>2.0015593067275898E-2</v>
      </c>
      <c r="I23">
        <v>-0.58437495343990498</v>
      </c>
      <c r="J23">
        <v>0.55896807406107796</v>
      </c>
      <c r="K23">
        <v>-2.1439693596342801E-2</v>
      </c>
      <c r="L23">
        <v>2.00464212506846E-2</v>
      </c>
      <c r="M23">
        <v>-1.06950229810274</v>
      </c>
      <c r="N23">
        <v>0.28484339387818303</v>
      </c>
      <c r="O23" t="s">
        <v>170</v>
      </c>
      <c r="P23" t="s">
        <v>170</v>
      </c>
      <c r="Q23" t="s">
        <v>170</v>
      </c>
      <c r="R23" t="s">
        <v>170</v>
      </c>
      <c r="T23" t="str">
        <f t="shared" si="0"/>
        <v/>
      </c>
      <c r="U23" t="str">
        <f t="shared" si="1"/>
        <v/>
      </c>
      <c r="V23" t="str">
        <f t="shared" si="2"/>
        <v/>
      </c>
      <c r="W23" t="str">
        <f t="shared" si="3"/>
        <v/>
      </c>
    </row>
    <row r="24" spans="1:23" x14ac:dyDescent="0.25">
      <c r="A24">
        <v>23</v>
      </c>
      <c r="B24" t="s">
        <v>38</v>
      </c>
      <c r="C24">
        <v>-3.4103168051818102E-2</v>
      </c>
      <c r="D24">
        <v>2.93951838978747E-2</v>
      </c>
      <c r="E24">
        <v>-1.1601617520169301</v>
      </c>
      <c r="F24">
        <v>0.24598295611567</v>
      </c>
      <c r="G24">
        <v>-2.96500889401877E-2</v>
      </c>
      <c r="H24">
        <v>2.94005885630244E-2</v>
      </c>
      <c r="I24">
        <v>-1.00848623749924</v>
      </c>
      <c r="J24">
        <v>0.31322109140044602</v>
      </c>
      <c r="K24">
        <v>-4.1755267394736E-2</v>
      </c>
      <c r="L24">
        <v>2.9450945734794402E-2</v>
      </c>
      <c r="M24">
        <v>-1.4177903749082299</v>
      </c>
      <c r="N24">
        <v>0.1562519750993</v>
      </c>
      <c r="O24" t="s">
        <v>170</v>
      </c>
      <c r="P24" t="s">
        <v>170</v>
      </c>
      <c r="Q24" t="s">
        <v>170</v>
      </c>
      <c r="R24" t="s">
        <v>170</v>
      </c>
      <c r="T24" t="str">
        <f t="shared" si="0"/>
        <v/>
      </c>
      <c r="U24" t="str">
        <f t="shared" si="1"/>
        <v/>
      </c>
      <c r="V24" t="str">
        <f t="shared" si="2"/>
        <v/>
      </c>
      <c r="W24" t="str">
        <f t="shared" si="3"/>
        <v/>
      </c>
    </row>
    <row r="25" spans="1:23" x14ac:dyDescent="0.25">
      <c r="A25">
        <v>24</v>
      </c>
      <c r="B25" t="s">
        <v>40</v>
      </c>
      <c r="C25">
        <v>-0.24170889917487101</v>
      </c>
      <c r="D25">
        <v>3.5318760953231401E-2</v>
      </c>
      <c r="E25">
        <v>-6.8436403953960303</v>
      </c>
      <c r="F25" s="1">
        <v>7.7205585508381694E-12</v>
      </c>
      <c r="G25">
        <v>-0.24010499894362899</v>
      </c>
      <c r="H25">
        <v>3.5322349315299803E-2</v>
      </c>
      <c r="I25">
        <v>-6.7975376382914598</v>
      </c>
      <c r="J25" s="1">
        <v>1.06422351501996E-11</v>
      </c>
      <c r="K25">
        <v>-0.17485242601940901</v>
      </c>
      <c r="L25">
        <v>3.5207436268624201E-2</v>
      </c>
      <c r="M25">
        <v>-4.9663492872735002</v>
      </c>
      <c r="N25" s="1">
        <v>6.8225028314230596E-7</v>
      </c>
      <c r="O25" t="s">
        <v>170</v>
      </c>
      <c r="P25" t="s">
        <v>170</v>
      </c>
      <c r="Q25" t="s">
        <v>170</v>
      </c>
      <c r="R25" t="s">
        <v>170</v>
      </c>
      <c r="T25" t="str">
        <f t="shared" si="0"/>
        <v>***</v>
      </c>
      <c r="U25" t="str">
        <f t="shared" si="1"/>
        <v>***</v>
      </c>
      <c r="V25" t="str">
        <f t="shared" si="2"/>
        <v>***</v>
      </c>
      <c r="W25" t="str">
        <f t="shared" si="3"/>
        <v/>
      </c>
    </row>
    <row r="26" spans="1:23" x14ac:dyDescent="0.25">
      <c r="A26">
        <v>25</v>
      </c>
      <c r="B26" t="s">
        <v>41</v>
      </c>
      <c r="C26">
        <v>-9.8805175375507898E-2</v>
      </c>
      <c r="D26">
        <v>2.9244555412568301E-2</v>
      </c>
      <c r="E26">
        <v>-3.3785836023701301</v>
      </c>
      <c r="F26">
        <v>7.2860274912482496E-4</v>
      </c>
      <c r="G26">
        <v>-9.3507336963127297E-2</v>
      </c>
      <c r="H26">
        <v>2.9219570145857899E-2</v>
      </c>
      <c r="I26">
        <v>-3.2001612787716698</v>
      </c>
      <c r="J26">
        <v>1.3735070686063701E-3</v>
      </c>
      <c r="K26">
        <v>-3.9077895737051699E-2</v>
      </c>
      <c r="L26">
        <v>2.9095720591822999E-2</v>
      </c>
      <c r="M26">
        <v>-1.3430805266955299</v>
      </c>
      <c r="N26">
        <v>0.17924590036270799</v>
      </c>
      <c r="O26" t="s">
        <v>170</v>
      </c>
      <c r="P26" t="s">
        <v>170</v>
      </c>
      <c r="Q26" t="s">
        <v>170</v>
      </c>
      <c r="R26" t="s">
        <v>170</v>
      </c>
      <c r="T26" t="str">
        <f t="shared" si="0"/>
        <v>***</v>
      </c>
      <c r="U26" t="str">
        <f t="shared" si="1"/>
        <v>**</v>
      </c>
      <c r="V26" t="str">
        <f t="shared" si="2"/>
        <v/>
      </c>
      <c r="W26" t="str">
        <f t="shared" si="3"/>
        <v/>
      </c>
    </row>
    <row r="27" spans="1:23" x14ac:dyDescent="0.25">
      <c r="A27">
        <v>26</v>
      </c>
      <c r="B27" t="s">
        <v>39</v>
      </c>
      <c r="C27">
        <v>-9.0293613994772301E-2</v>
      </c>
      <c r="D27">
        <v>3.2575262304590201E-2</v>
      </c>
      <c r="E27">
        <v>-2.7718461067326201</v>
      </c>
      <c r="F27">
        <v>5.5739381446400999E-3</v>
      </c>
      <c r="G27">
        <v>-8.4240583339231997E-2</v>
      </c>
      <c r="H27">
        <v>3.2571399390427198E-2</v>
      </c>
      <c r="I27">
        <v>-2.58633601613047</v>
      </c>
      <c r="J27">
        <v>9.7002315129233203E-3</v>
      </c>
      <c r="K27">
        <v>-3.6963819510021902E-2</v>
      </c>
      <c r="L27">
        <v>3.25386903072079E-2</v>
      </c>
      <c r="M27">
        <v>-1.1359959224245</v>
      </c>
      <c r="N27">
        <v>0.25595827083874401</v>
      </c>
      <c r="O27" t="s">
        <v>170</v>
      </c>
      <c r="P27" t="s">
        <v>170</v>
      </c>
      <c r="Q27" t="s">
        <v>170</v>
      </c>
      <c r="R27" t="s">
        <v>170</v>
      </c>
      <c r="T27" t="str">
        <f t="shared" si="0"/>
        <v>**</v>
      </c>
      <c r="U27" t="str">
        <f t="shared" si="1"/>
        <v>**</v>
      </c>
      <c r="V27" t="str">
        <f t="shared" si="2"/>
        <v/>
      </c>
      <c r="W27" t="str">
        <f t="shared" si="3"/>
        <v/>
      </c>
    </row>
    <row r="28" spans="1:23" x14ac:dyDescent="0.25">
      <c r="A28">
        <v>27</v>
      </c>
      <c r="B28" t="s">
        <v>43</v>
      </c>
      <c r="C28">
        <v>-7.7528804998134401E-2</v>
      </c>
      <c r="D28">
        <v>5.1557467419108298E-3</v>
      </c>
      <c r="E28">
        <v>-15.0373571238297</v>
      </c>
      <c r="F28" s="1">
        <v>4.1790403780261202E-51</v>
      </c>
      <c r="G28">
        <v>-7.79076428271685E-2</v>
      </c>
      <c r="H28">
        <v>5.1478941364495497E-3</v>
      </c>
      <c r="I28">
        <v>-15.133885966213899</v>
      </c>
      <c r="J28" s="1">
        <v>9.6806150621819906E-52</v>
      </c>
      <c r="K28" t="s">
        <v>170</v>
      </c>
      <c r="L28" t="s">
        <v>170</v>
      </c>
      <c r="M28" t="s">
        <v>170</v>
      </c>
      <c r="N28" t="s">
        <v>170</v>
      </c>
      <c r="O28" t="s">
        <v>170</v>
      </c>
      <c r="P28" t="s">
        <v>170</v>
      </c>
      <c r="Q28" t="s">
        <v>170</v>
      </c>
      <c r="R28" t="s">
        <v>170</v>
      </c>
      <c r="T28" t="str">
        <f t="shared" si="0"/>
        <v>***</v>
      </c>
      <c r="U28" t="str">
        <f t="shared" si="1"/>
        <v>***</v>
      </c>
      <c r="V28" t="str">
        <f t="shared" si="2"/>
        <v/>
      </c>
      <c r="W28" t="str">
        <f t="shared" si="3"/>
        <v/>
      </c>
    </row>
    <row r="29" spans="1:23" x14ac:dyDescent="0.25">
      <c r="A29">
        <v>28</v>
      </c>
      <c r="B29" t="s">
        <v>44</v>
      </c>
      <c r="C29">
        <v>1.7474101223817599E-2</v>
      </c>
      <c r="D29">
        <v>1.6841326694891998E-2</v>
      </c>
      <c r="E29">
        <v>1.03757272454773</v>
      </c>
      <c r="F29">
        <v>0.29946902174652601</v>
      </c>
      <c r="G29">
        <v>1.7701722854400199E-2</v>
      </c>
      <c r="H29">
        <v>1.67582138231635E-2</v>
      </c>
      <c r="I29">
        <v>1.05630128850204</v>
      </c>
      <c r="J29">
        <v>0.29083058748917001</v>
      </c>
      <c r="K29" t="s">
        <v>170</v>
      </c>
      <c r="L29" t="s">
        <v>170</v>
      </c>
      <c r="M29" t="s">
        <v>170</v>
      </c>
      <c r="N29" t="s">
        <v>170</v>
      </c>
      <c r="O29" t="s">
        <v>170</v>
      </c>
      <c r="P29" t="s">
        <v>170</v>
      </c>
      <c r="Q29" t="s">
        <v>170</v>
      </c>
      <c r="R29" t="s">
        <v>170</v>
      </c>
      <c r="T29" t="str">
        <f t="shared" si="0"/>
        <v/>
      </c>
      <c r="U29" t="str">
        <f t="shared" si="1"/>
        <v/>
      </c>
      <c r="V29" t="str">
        <f t="shared" si="2"/>
        <v/>
      </c>
      <c r="W29" t="str">
        <f t="shared" si="3"/>
        <v/>
      </c>
    </row>
    <row r="30" spans="1:23" x14ac:dyDescent="0.25">
      <c r="A30">
        <v>29</v>
      </c>
      <c r="B30" t="s">
        <v>131</v>
      </c>
      <c r="C30">
        <v>0.10090966935067799</v>
      </c>
      <c r="D30">
        <v>0.178894987012955</v>
      </c>
      <c r="E30">
        <v>0.56407209075886999</v>
      </c>
      <c r="F30">
        <v>0.57270507105597002</v>
      </c>
      <c r="G30">
        <v>-8.4855938888453497E-2</v>
      </c>
      <c r="H30">
        <v>2.2127590326582201E-2</v>
      </c>
      <c r="I30">
        <v>-3.8348477008142501</v>
      </c>
      <c r="J30">
        <v>1.2564212160438E-4</v>
      </c>
      <c r="K30" t="s">
        <v>170</v>
      </c>
      <c r="L30" t="s">
        <v>170</v>
      </c>
      <c r="M30" t="s">
        <v>170</v>
      </c>
      <c r="N30" t="s">
        <v>170</v>
      </c>
      <c r="O30" t="s">
        <v>170</v>
      </c>
      <c r="P30" t="s">
        <v>170</v>
      </c>
      <c r="Q30" t="s">
        <v>170</v>
      </c>
      <c r="R30" t="s">
        <v>170</v>
      </c>
      <c r="T30" t="str">
        <f t="shared" si="0"/>
        <v/>
      </c>
      <c r="U30" t="str">
        <f t="shared" si="1"/>
        <v>***</v>
      </c>
      <c r="V30" t="str">
        <f t="shared" si="2"/>
        <v/>
      </c>
      <c r="W30" t="str">
        <f t="shared" si="3"/>
        <v/>
      </c>
    </row>
    <row r="31" spans="1:23" x14ac:dyDescent="0.25">
      <c r="A31">
        <v>30</v>
      </c>
      <c r="B31" t="s">
        <v>145</v>
      </c>
      <c r="C31">
        <v>-0.28466490142114398</v>
      </c>
      <c r="D31">
        <v>0.201443294376386</v>
      </c>
      <c r="E31">
        <v>-1.41312671788053</v>
      </c>
      <c r="F31">
        <v>0.15761846866634599</v>
      </c>
      <c r="G31">
        <v>-0.46836139464252402</v>
      </c>
      <c r="H31">
        <v>9.6635417949981997E-2</v>
      </c>
      <c r="I31">
        <v>-4.8466846274204096</v>
      </c>
      <c r="J31" s="1">
        <v>1.2554175509627201E-6</v>
      </c>
      <c r="K31" t="s">
        <v>170</v>
      </c>
      <c r="L31" t="s">
        <v>170</v>
      </c>
      <c r="M31" t="s">
        <v>170</v>
      </c>
      <c r="N31" t="s">
        <v>170</v>
      </c>
      <c r="O31" t="s">
        <v>170</v>
      </c>
      <c r="P31" t="s">
        <v>170</v>
      </c>
      <c r="Q31" t="s">
        <v>170</v>
      </c>
      <c r="R31" t="s">
        <v>170</v>
      </c>
      <c r="T31" t="str">
        <f t="shared" si="0"/>
        <v/>
      </c>
      <c r="U31" t="str">
        <f t="shared" si="1"/>
        <v>***</v>
      </c>
      <c r="V31" t="str">
        <f t="shared" si="2"/>
        <v/>
      </c>
      <c r="W31" t="str">
        <f t="shared" si="3"/>
        <v/>
      </c>
    </row>
    <row r="32" spans="1:23" x14ac:dyDescent="0.25">
      <c r="A32">
        <v>31</v>
      </c>
      <c r="B32" t="s">
        <v>46</v>
      </c>
      <c r="C32">
        <v>-0.16269043731462399</v>
      </c>
      <c r="D32">
        <v>0.18895139877731601</v>
      </c>
      <c r="E32">
        <v>-0.86101737466552997</v>
      </c>
      <c r="F32">
        <v>0.38922847382467801</v>
      </c>
      <c r="G32">
        <v>-0.34004407691621502</v>
      </c>
      <c r="H32">
        <v>6.13558577054725E-2</v>
      </c>
      <c r="I32">
        <v>-5.5421615740184702</v>
      </c>
      <c r="J32" s="1">
        <v>2.9876043435270299E-8</v>
      </c>
      <c r="K32" t="s">
        <v>170</v>
      </c>
      <c r="L32" t="s">
        <v>170</v>
      </c>
      <c r="M32" t="s">
        <v>170</v>
      </c>
      <c r="N32" t="s">
        <v>170</v>
      </c>
      <c r="O32" t="s">
        <v>170</v>
      </c>
      <c r="P32" t="s">
        <v>170</v>
      </c>
      <c r="Q32" t="s">
        <v>170</v>
      </c>
      <c r="R32" t="s">
        <v>170</v>
      </c>
      <c r="T32" t="str">
        <f t="shared" si="0"/>
        <v/>
      </c>
      <c r="U32" t="str">
        <f t="shared" si="1"/>
        <v>***</v>
      </c>
      <c r="V32" t="str">
        <f t="shared" si="2"/>
        <v/>
      </c>
      <c r="W32" t="str">
        <f t="shared" si="3"/>
        <v/>
      </c>
    </row>
    <row r="33" spans="1:23" x14ac:dyDescent="0.25">
      <c r="A33">
        <v>32</v>
      </c>
      <c r="B33" t="s">
        <v>129</v>
      </c>
      <c r="C33">
        <v>-0.26623547850686502</v>
      </c>
      <c r="D33">
        <v>0.194098515506162</v>
      </c>
      <c r="E33">
        <v>-1.37165128652626</v>
      </c>
      <c r="F33">
        <v>0.17017201989988601</v>
      </c>
      <c r="G33">
        <v>-0.448079064362291</v>
      </c>
      <c r="H33">
        <v>7.7841379000670896E-2</v>
      </c>
      <c r="I33">
        <v>-5.75630943483708</v>
      </c>
      <c r="J33" s="1">
        <v>8.5972732672554204E-9</v>
      </c>
      <c r="K33" t="s">
        <v>170</v>
      </c>
      <c r="L33" t="s">
        <v>170</v>
      </c>
      <c r="M33" t="s">
        <v>170</v>
      </c>
      <c r="N33" t="s">
        <v>170</v>
      </c>
      <c r="O33" t="s">
        <v>170</v>
      </c>
      <c r="P33" t="s">
        <v>170</v>
      </c>
      <c r="Q33" t="s">
        <v>170</v>
      </c>
      <c r="R33" t="s">
        <v>170</v>
      </c>
      <c r="T33" t="str">
        <f t="shared" si="0"/>
        <v/>
      </c>
      <c r="U33" t="str">
        <f t="shared" si="1"/>
        <v>***</v>
      </c>
      <c r="V33" t="str">
        <f t="shared" si="2"/>
        <v/>
      </c>
      <c r="W33" t="str">
        <f t="shared" si="3"/>
        <v/>
      </c>
    </row>
    <row r="34" spans="1:23" x14ac:dyDescent="0.25">
      <c r="A34">
        <v>33</v>
      </c>
      <c r="B34" t="s">
        <v>130</v>
      </c>
      <c r="C34">
        <v>-0.143305276481412</v>
      </c>
      <c r="D34">
        <v>0.19091790351778801</v>
      </c>
      <c r="E34">
        <v>-0.75061203711604796</v>
      </c>
      <c r="F34">
        <v>0.45288617479495302</v>
      </c>
      <c r="G34">
        <v>-0.30985087667130901</v>
      </c>
      <c r="H34">
        <v>6.92312091815145E-2</v>
      </c>
      <c r="I34">
        <v>-4.4755953324305402</v>
      </c>
      <c r="J34" s="1">
        <v>7.6198688860004503E-6</v>
      </c>
      <c r="K34" t="s">
        <v>170</v>
      </c>
      <c r="L34" t="s">
        <v>170</v>
      </c>
      <c r="M34" t="s">
        <v>170</v>
      </c>
      <c r="N34" t="s">
        <v>170</v>
      </c>
      <c r="O34" t="s">
        <v>170</v>
      </c>
      <c r="P34" t="s">
        <v>170</v>
      </c>
      <c r="Q34" t="s">
        <v>170</v>
      </c>
      <c r="R34" t="s">
        <v>170</v>
      </c>
      <c r="T34" t="str">
        <f t="shared" si="0"/>
        <v/>
      </c>
      <c r="U34" t="str">
        <f t="shared" si="1"/>
        <v>***</v>
      </c>
      <c r="V34" t="str">
        <f t="shared" si="2"/>
        <v/>
      </c>
      <c r="W34" t="str">
        <f t="shared" si="3"/>
        <v/>
      </c>
    </row>
    <row r="35" spans="1:23" x14ac:dyDescent="0.25">
      <c r="A35">
        <v>34</v>
      </c>
      <c r="B35" t="s">
        <v>45</v>
      </c>
      <c r="C35">
        <v>-0.186626994837331</v>
      </c>
      <c r="D35">
        <v>0.249338334159526</v>
      </c>
      <c r="E35">
        <v>-0.74848897770339295</v>
      </c>
      <c r="F35">
        <v>0.45416527101576198</v>
      </c>
      <c r="G35">
        <v>-0.35815292493293899</v>
      </c>
      <c r="H35">
        <v>0.17311462967743399</v>
      </c>
      <c r="I35">
        <v>-2.06887728437676</v>
      </c>
      <c r="J35">
        <v>3.85576037062259E-2</v>
      </c>
      <c r="K35" t="s">
        <v>170</v>
      </c>
      <c r="L35" t="s">
        <v>170</v>
      </c>
      <c r="M35" t="s">
        <v>170</v>
      </c>
      <c r="N35" t="s">
        <v>170</v>
      </c>
      <c r="O35" t="s">
        <v>170</v>
      </c>
      <c r="P35" t="s">
        <v>170</v>
      </c>
      <c r="Q35" t="s">
        <v>170</v>
      </c>
      <c r="R35" t="s">
        <v>170</v>
      </c>
      <c r="T35" t="str">
        <f t="shared" si="0"/>
        <v/>
      </c>
      <c r="U35" t="str">
        <f t="shared" si="1"/>
        <v>*</v>
      </c>
      <c r="V35" t="str">
        <f t="shared" si="2"/>
        <v/>
      </c>
      <c r="W35" t="str">
        <f t="shared" si="3"/>
        <v/>
      </c>
    </row>
    <row r="36" spans="1:23" x14ac:dyDescent="0.25">
      <c r="A36">
        <v>35</v>
      </c>
      <c r="B36" t="s">
        <v>106</v>
      </c>
      <c r="C36">
        <v>4.8458487298203901E-2</v>
      </c>
      <c r="D36">
        <v>5.7396656700837399E-2</v>
      </c>
      <c r="E36">
        <v>0.84427369264344199</v>
      </c>
      <c r="F36">
        <v>0.39851648316242</v>
      </c>
      <c r="G36" t="s">
        <v>170</v>
      </c>
      <c r="H36" t="s">
        <v>170</v>
      </c>
      <c r="I36" t="s">
        <v>170</v>
      </c>
      <c r="J36" t="s">
        <v>170</v>
      </c>
      <c r="K36" t="s">
        <v>170</v>
      </c>
      <c r="L36" t="s">
        <v>170</v>
      </c>
      <c r="M36" t="s">
        <v>170</v>
      </c>
      <c r="N36" t="s">
        <v>170</v>
      </c>
      <c r="O36" t="s">
        <v>170</v>
      </c>
      <c r="P36" t="s">
        <v>170</v>
      </c>
      <c r="Q36" t="s">
        <v>170</v>
      </c>
      <c r="R36" t="s">
        <v>170</v>
      </c>
      <c r="T36" t="str">
        <f t="shared" si="0"/>
        <v/>
      </c>
      <c r="U36" t="str">
        <f t="shared" si="1"/>
        <v/>
      </c>
      <c r="V36" t="str">
        <f t="shared" si="2"/>
        <v/>
      </c>
      <c r="W36" t="str">
        <f t="shared" si="3"/>
        <v/>
      </c>
    </row>
    <row r="37" spans="1:23" x14ac:dyDescent="0.25">
      <c r="A37">
        <v>36</v>
      </c>
      <c r="B37" t="s">
        <v>62</v>
      </c>
      <c r="C37">
        <v>3.92413972545494E-2</v>
      </c>
      <c r="D37">
        <v>0.140011918096414</v>
      </c>
      <c r="E37">
        <v>0.280271835341383</v>
      </c>
      <c r="F37">
        <v>0.77926895733298995</v>
      </c>
      <c r="G37" t="s">
        <v>170</v>
      </c>
      <c r="H37" t="s">
        <v>170</v>
      </c>
      <c r="I37" t="s">
        <v>170</v>
      </c>
      <c r="J37" t="s">
        <v>170</v>
      </c>
      <c r="K37" t="s">
        <v>170</v>
      </c>
      <c r="L37" t="s">
        <v>170</v>
      </c>
      <c r="M37" t="s">
        <v>170</v>
      </c>
      <c r="N37" t="s">
        <v>170</v>
      </c>
      <c r="O37" t="s">
        <v>170</v>
      </c>
      <c r="P37" t="s">
        <v>170</v>
      </c>
      <c r="Q37" t="s">
        <v>170</v>
      </c>
      <c r="R37" t="s">
        <v>170</v>
      </c>
      <c r="T37" t="str">
        <f t="shared" si="0"/>
        <v/>
      </c>
      <c r="U37" t="str">
        <f t="shared" si="1"/>
        <v/>
      </c>
      <c r="V37" t="str">
        <f t="shared" si="2"/>
        <v/>
      </c>
      <c r="W37" t="str">
        <f t="shared" si="3"/>
        <v/>
      </c>
    </row>
    <row r="38" spans="1:23" x14ac:dyDescent="0.25">
      <c r="A38">
        <v>37</v>
      </c>
      <c r="B38" t="s">
        <v>65</v>
      </c>
      <c r="C38">
        <v>0.108064162032581</v>
      </c>
      <c r="D38">
        <v>0.15976512911745</v>
      </c>
      <c r="E38">
        <v>0.67639392043515401</v>
      </c>
      <c r="F38">
        <v>0.49879057617029399</v>
      </c>
      <c r="G38" t="s">
        <v>170</v>
      </c>
      <c r="H38" t="s">
        <v>170</v>
      </c>
      <c r="I38" t="s">
        <v>170</v>
      </c>
      <c r="J38" t="s">
        <v>170</v>
      </c>
      <c r="K38" t="s">
        <v>170</v>
      </c>
      <c r="L38" t="s">
        <v>170</v>
      </c>
      <c r="M38" t="s">
        <v>170</v>
      </c>
      <c r="N38" t="s">
        <v>170</v>
      </c>
      <c r="O38" t="s">
        <v>170</v>
      </c>
      <c r="P38" t="s">
        <v>170</v>
      </c>
      <c r="Q38" t="s">
        <v>170</v>
      </c>
      <c r="R38" t="s">
        <v>170</v>
      </c>
      <c r="T38" t="str">
        <f t="shared" si="0"/>
        <v/>
      </c>
      <c r="U38" t="str">
        <f t="shared" si="1"/>
        <v/>
      </c>
      <c r="V38" t="str">
        <f t="shared" si="2"/>
        <v/>
      </c>
      <c r="W38" t="str">
        <f t="shared" si="3"/>
        <v/>
      </c>
    </row>
    <row r="39" spans="1:23" x14ac:dyDescent="0.25">
      <c r="A39">
        <v>38</v>
      </c>
      <c r="B39" t="s">
        <v>47</v>
      </c>
      <c r="C39">
        <v>-2.0691076563188202E-3</v>
      </c>
      <c r="D39">
        <v>0.15979020383664999</v>
      </c>
      <c r="E39">
        <v>-1.2948901788960901E-2</v>
      </c>
      <c r="F39">
        <v>0.98966855990312297</v>
      </c>
      <c r="G39" t="s">
        <v>170</v>
      </c>
      <c r="H39" t="s">
        <v>170</v>
      </c>
      <c r="I39" t="s">
        <v>170</v>
      </c>
      <c r="J39" t="s">
        <v>170</v>
      </c>
      <c r="K39" t="s">
        <v>170</v>
      </c>
      <c r="L39" t="s">
        <v>170</v>
      </c>
      <c r="M39" t="s">
        <v>170</v>
      </c>
      <c r="N39" t="s">
        <v>170</v>
      </c>
      <c r="O39" t="s">
        <v>170</v>
      </c>
      <c r="P39" t="s">
        <v>170</v>
      </c>
      <c r="Q39" t="s">
        <v>170</v>
      </c>
      <c r="R39" t="s">
        <v>170</v>
      </c>
      <c r="T39" t="str">
        <f t="shared" si="0"/>
        <v/>
      </c>
      <c r="U39" t="str">
        <f t="shared" si="1"/>
        <v/>
      </c>
      <c r="V39" t="str">
        <f t="shared" si="2"/>
        <v/>
      </c>
      <c r="W39" t="str">
        <f t="shared" si="3"/>
        <v/>
      </c>
    </row>
    <row r="40" spans="1:23" x14ac:dyDescent="0.25">
      <c r="A40">
        <v>39</v>
      </c>
      <c r="B40" t="s">
        <v>61</v>
      </c>
      <c r="C40">
        <v>0.13466203565505999</v>
      </c>
      <c r="D40">
        <v>0.14319695577830899</v>
      </c>
      <c r="E40">
        <v>0.940397335426162</v>
      </c>
      <c r="F40">
        <v>0.34701378847682202</v>
      </c>
      <c r="G40" t="s">
        <v>170</v>
      </c>
      <c r="H40" t="s">
        <v>170</v>
      </c>
      <c r="I40" t="s">
        <v>170</v>
      </c>
      <c r="J40" t="s">
        <v>170</v>
      </c>
      <c r="K40" t="s">
        <v>170</v>
      </c>
      <c r="L40" t="s">
        <v>170</v>
      </c>
      <c r="M40" t="s">
        <v>170</v>
      </c>
      <c r="N40" t="s">
        <v>170</v>
      </c>
      <c r="O40" t="s">
        <v>170</v>
      </c>
      <c r="P40" t="s">
        <v>170</v>
      </c>
      <c r="Q40" t="s">
        <v>170</v>
      </c>
      <c r="R40" t="s">
        <v>170</v>
      </c>
      <c r="T40" t="str">
        <f t="shared" si="0"/>
        <v/>
      </c>
      <c r="U40" t="str">
        <f t="shared" si="1"/>
        <v/>
      </c>
      <c r="V40" t="str">
        <f t="shared" si="2"/>
        <v/>
      </c>
      <c r="W40" t="str">
        <f t="shared" si="3"/>
        <v/>
      </c>
    </row>
    <row r="41" spans="1:23" x14ac:dyDescent="0.25">
      <c r="A41">
        <v>40</v>
      </c>
      <c r="B41" t="s">
        <v>67</v>
      </c>
      <c r="C41">
        <v>0.171577297407604</v>
      </c>
      <c r="D41">
        <v>0.144504428341898</v>
      </c>
      <c r="E41">
        <v>1.18734975375046</v>
      </c>
      <c r="F41">
        <v>0.235089690565041</v>
      </c>
      <c r="G41" t="s">
        <v>170</v>
      </c>
      <c r="H41" t="s">
        <v>170</v>
      </c>
      <c r="I41" t="s">
        <v>170</v>
      </c>
      <c r="J41" t="s">
        <v>170</v>
      </c>
      <c r="K41" t="s">
        <v>170</v>
      </c>
      <c r="L41" t="s">
        <v>170</v>
      </c>
      <c r="M41" t="s">
        <v>170</v>
      </c>
      <c r="N41" t="s">
        <v>170</v>
      </c>
      <c r="O41" t="s">
        <v>170</v>
      </c>
      <c r="P41" t="s">
        <v>170</v>
      </c>
      <c r="Q41" t="s">
        <v>170</v>
      </c>
      <c r="R41" t="s">
        <v>170</v>
      </c>
      <c r="T41" t="str">
        <f t="shared" si="0"/>
        <v/>
      </c>
      <c r="U41" t="str">
        <f t="shared" si="1"/>
        <v/>
      </c>
      <c r="V41" t="str">
        <f t="shared" si="2"/>
        <v/>
      </c>
      <c r="W41" t="str">
        <f t="shared" si="3"/>
        <v/>
      </c>
    </row>
    <row r="42" spans="1:23" x14ac:dyDescent="0.25">
      <c r="A42">
        <v>41</v>
      </c>
      <c r="B42" t="s">
        <v>53</v>
      </c>
      <c r="C42">
        <v>-6.43436816023617E-3</v>
      </c>
      <c r="D42">
        <v>0.23475159878303301</v>
      </c>
      <c r="E42">
        <v>-2.7409262358988599E-2</v>
      </c>
      <c r="F42">
        <v>0.97813331073113396</v>
      </c>
      <c r="G42" t="s">
        <v>170</v>
      </c>
      <c r="H42" t="s">
        <v>170</v>
      </c>
      <c r="I42" t="s">
        <v>170</v>
      </c>
      <c r="J42" t="s">
        <v>170</v>
      </c>
      <c r="K42" t="s">
        <v>170</v>
      </c>
      <c r="L42" t="s">
        <v>170</v>
      </c>
      <c r="M42" t="s">
        <v>170</v>
      </c>
      <c r="N42" t="s">
        <v>170</v>
      </c>
      <c r="O42" t="s">
        <v>170</v>
      </c>
      <c r="P42" t="s">
        <v>170</v>
      </c>
      <c r="Q42" t="s">
        <v>170</v>
      </c>
      <c r="R42" t="s">
        <v>170</v>
      </c>
      <c r="T42" t="str">
        <f t="shared" si="0"/>
        <v/>
      </c>
      <c r="U42" t="str">
        <f t="shared" si="1"/>
        <v/>
      </c>
      <c r="V42" t="str">
        <f t="shared" si="2"/>
        <v/>
      </c>
      <c r="W42" t="str">
        <f t="shared" si="3"/>
        <v/>
      </c>
    </row>
    <row r="43" spans="1:23" x14ac:dyDescent="0.25">
      <c r="A43">
        <v>42</v>
      </c>
      <c r="B43" t="s">
        <v>57</v>
      </c>
      <c r="C43">
        <v>5.20787987284217E-2</v>
      </c>
      <c r="D43">
        <v>0.17255710559090801</v>
      </c>
      <c r="E43">
        <v>0.301806167587721</v>
      </c>
      <c r="F43">
        <v>0.76279982893590703</v>
      </c>
      <c r="G43" t="s">
        <v>170</v>
      </c>
      <c r="H43" t="s">
        <v>170</v>
      </c>
      <c r="I43" t="s">
        <v>170</v>
      </c>
      <c r="J43" t="s">
        <v>170</v>
      </c>
      <c r="K43" t="s">
        <v>170</v>
      </c>
      <c r="L43" t="s">
        <v>170</v>
      </c>
      <c r="M43" t="s">
        <v>170</v>
      </c>
      <c r="N43" t="s">
        <v>170</v>
      </c>
      <c r="O43" t="s">
        <v>170</v>
      </c>
      <c r="P43" t="s">
        <v>170</v>
      </c>
      <c r="Q43" t="s">
        <v>170</v>
      </c>
      <c r="R43" t="s">
        <v>170</v>
      </c>
      <c r="T43" t="str">
        <f t="shared" si="0"/>
        <v/>
      </c>
      <c r="U43" t="str">
        <f t="shared" si="1"/>
        <v/>
      </c>
      <c r="V43" t="str">
        <f t="shared" si="2"/>
        <v/>
      </c>
      <c r="W43" t="str">
        <f t="shared" si="3"/>
        <v/>
      </c>
    </row>
    <row r="44" spans="1:23" x14ac:dyDescent="0.25">
      <c r="A44">
        <v>43</v>
      </c>
      <c r="B44" t="s">
        <v>64</v>
      </c>
      <c r="C44">
        <v>0.157171737278538</v>
      </c>
      <c r="D44">
        <v>0.164810296888633</v>
      </c>
      <c r="E44">
        <v>0.953652412778212</v>
      </c>
      <c r="F44">
        <v>0.34025961564239898</v>
      </c>
      <c r="G44" t="s">
        <v>170</v>
      </c>
      <c r="H44" t="s">
        <v>170</v>
      </c>
      <c r="I44" t="s">
        <v>170</v>
      </c>
      <c r="J44" t="s">
        <v>170</v>
      </c>
      <c r="K44" t="s">
        <v>170</v>
      </c>
      <c r="L44" t="s">
        <v>170</v>
      </c>
      <c r="M44" t="s">
        <v>170</v>
      </c>
      <c r="N44" t="s">
        <v>170</v>
      </c>
      <c r="O44" t="s">
        <v>170</v>
      </c>
      <c r="P44" t="s">
        <v>170</v>
      </c>
      <c r="Q44" t="s">
        <v>170</v>
      </c>
      <c r="R44" t="s">
        <v>170</v>
      </c>
      <c r="T44" t="str">
        <f t="shared" si="0"/>
        <v/>
      </c>
      <c r="U44" t="str">
        <f t="shared" si="1"/>
        <v/>
      </c>
      <c r="V44" t="str">
        <f t="shared" si="2"/>
        <v/>
      </c>
      <c r="W44" t="str">
        <f t="shared" si="3"/>
        <v/>
      </c>
    </row>
    <row r="45" spans="1:23" x14ac:dyDescent="0.25">
      <c r="A45">
        <v>44</v>
      </c>
      <c r="B45" t="s">
        <v>58</v>
      </c>
      <c r="C45">
        <v>0.142503043085626</v>
      </c>
      <c r="D45">
        <v>0.14714347753278401</v>
      </c>
      <c r="E45">
        <v>0.96846319983076801</v>
      </c>
      <c r="F45">
        <v>0.332813089262191</v>
      </c>
      <c r="G45" t="s">
        <v>170</v>
      </c>
      <c r="H45" t="s">
        <v>170</v>
      </c>
      <c r="I45" t="s">
        <v>170</v>
      </c>
      <c r="J45" t="s">
        <v>170</v>
      </c>
      <c r="K45" t="s">
        <v>170</v>
      </c>
      <c r="L45" t="s">
        <v>170</v>
      </c>
      <c r="M45" t="s">
        <v>170</v>
      </c>
      <c r="N45" t="s">
        <v>170</v>
      </c>
      <c r="O45" t="s">
        <v>170</v>
      </c>
      <c r="P45" t="s">
        <v>170</v>
      </c>
      <c r="Q45" t="s">
        <v>170</v>
      </c>
      <c r="R45" t="s">
        <v>170</v>
      </c>
      <c r="T45" t="str">
        <f t="shared" si="0"/>
        <v/>
      </c>
      <c r="U45" t="str">
        <f t="shared" si="1"/>
        <v/>
      </c>
      <c r="V45" t="str">
        <f t="shared" si="2"/>
        <v/>
      </c>
      <c r="W45" t="str">
        <f t="shared" si="3"/>
        <v/>
      </c>
    </row>
    <row r="46" spans="1:23" x14ac:dyDescent="0.25">
      <c r="A46">
        <v>45</v>
      </c>
      <c r="B46" t="s">
        <v>56</v>
      </c>
      <c r="C46">
        <v>0.217580484251717</v>
      </c>
      <c r="D46">
        <v>0.16425039072485401</v>
      </c>
      <c r="E46">
        <v>1.3246877726835999</v>
      </c>
      <c r="F46">
        <v>0.18527473030146999</v>
      </c>
      <c r="G46" t="s">
        <v>170</v>
      </c>
      <c r="H46" t="s">
        <v>170</v>
      </c>
      <c r="I46" t="s">
        <v>170</v>
      </c>
      <c r="J46" t="s">
        <v>170</v>
      </c>
      <c r="K46" t="s">
        <v>170</v>
      </c>
      <c r="L46" t="s">
        <v>170</v>
      </c>
      <c r="M46" t="s">
        <v>170</v>
      </c>
      <c r="N46" t="s">
        <v>170</v>
      </c>
      <c r="O46" t="s">
        <v>170</v>
      </c>
      <c r="P46" t="s">
        <v>170</v>
      </c>
      <c r="Q46" t="s">
        <v>170</v>
      </c>
      <c r="R46" t="s">
        <v>170</v>
      </c>
      <c r="T46" t="str">
        <f t="shared" si="0"/>
        <v/>
      </c>
      <c r="U46" t="str">
        <f t="shared" si="1"/>
        <v/>
      </c>
      <c r="V46" t="str">
        <f t="shared" si="2"/>
        <v/>
      </c>
      <c r="W46" t="str">
        <f t="shared" si="3"/>
        <v/>
      </c>
    </row>
    <row r="47" spans="1:23" x14ac:dyDescent="0.25">
      <c r="A47">
        <v>46</v>
      </c>
      <c r="B47" t="s">
        <v>52</v>
      </c>
      <c r="C47">
        <v>-3.1507815232847398E-3</v>
      </c>
      <c r="D47">
        <v>0.19023597042659199</v>
      </c>
      <c r="E47">
        <v>-1.6562490869730401E-2</v>
      </c>
      <c r="F47">
        <v>0.98678564840093996</v>
      </c>
      <c r="G47" t="s">
        <v>170</v>
      </c>
      <c r="H47" t="s">
        <v>170</v>
      </c>
      <c r="I47" t="s">
        <v>170</v>
      </c>
      <c r="J47" t="s">
        <v>170</v>
      </c>
      <c r="K47" t="s">
        <v>170</v>
      </c>
      <c r="L47" t="s">
        <v>170</v>
      </c>
      <c r="M47" t="s">
        <v>170</v>
      </c>
      <c r="N47" t="s">
        <v>170</v>
      </c>
      <c r="O47" t="s">
        <v>170</v>
      </c>
      <c r="P47" t="s">
        <v>170</v>
      </c>
      <c r="Q47" t="s">
        <v>170</v>
      </c>
      <c r="R47" t="s">
        <v>170</v>
      </c>
      <c r="T47" t="str">
        <f t="shared" si="0"/>
        <v/>
      </c>
      <c r="U47" t="str">
        <f t="shared" si="1"/>
        <v/>
      </c>
      <c r="V47" t="str">
        <f t="shared" si="2"/>
        <v/>
      </c>
      <c r="W47" t="str">
        <f t="shared" si="3"/>
        <v/>
      </c>
    </row>
    <row r="48" spans="1:23" x14ac:dyDescent="0.25">
      <c r="A48">
        <v>47</v>
      </c>
      <c r="B48" t="s">
        <v>60</v>
      </c>
      <c r="C48">
        <v>9.4798690769078306E-2</v>
      </c>
      <c r="D48">
        <v>0.153257089898819</v>
      </c>
      <c r="E48">
        <v>0.61855990369949299</v>
      </c>
      <c r="F48">
        <v>0.53620632321025996</v>
      </c>
      <c r="G48" t="s">
        <v>170</v>
      </c>
      <c r="H48" t="s">
        <v>170</v>
      </c>
      <c r="I48" t="s">
        <v>170</v>
      </c>
      <c r="J48" t="s">
        <v>170</v>
      </c>
      <c r="K48" t="s">
        <v>170</v>
      </c>
      <c r="L48" t="s">
        <v>170</v>
      </c>
      <c r="M48" t="s">
        <v>170</v>
      </c>
      <c r="N48" t="s">
        <v>170</v>
      </c>
      <c r="O48" t="s">
        <v>170</v>
      </c>
      <c r="P48" t="s">
        <v>170</v>
      </c>
      <c r="Q48" t="s">
        <v>170</v>
      </c>
      <c r="R48" t="s">
        <v>170</v>
      </c>
      <c r="T48" t="str">
        <f t="shared" si="0"/>
        <v/>
      </c>
      <c r="U48" t="str">
        <f t="shared" si="1"/>
        <v/>
      </c>
      <c r="V48" t="str">
        <f t="shared" si="2"/>
        <v/>
      </c>
      <c r="W48" t="str">
        <f t="shared" si="3"/>
        <v/>
      </c>
    </row>
    <row r="49" spans="1:23" x14ac:dyDescent="0.25">
      <c r="A49">
        <v>48</v>
      </c>
      <c r="B49" t="s">
        <v>54</v>
      </c>
      <c r="C49">
        <v>0.115762937390959</v>
      </c>
      <c r="D49">
        <v>0.16610818233035801</v>
      </c>
      <c r="E49">
        <v>0.69691291402327404</v>
      </c>
      <c r="F49">
        <v>0.485857295425832</v>
      </c>
      <c r="G49" t="s">
        <v>170</v>
      </c>
      <c r="H49" t="s">
        <v>170</v>
      </c>
      <c r="I49" t="s">
        <v>170</v>
      </c>
      <c r="J49" t="s">
        <v>170</v>
      </c>
      <c r="K49" t="s">
        <v>170</v>
      </c>
      <c r="L49" t="s">
        <v>170</v>
      </c>
      <c r="M49" t="s">
        <v>170</v>
      </c>
      <c r="N49" t="s">
        <v>170</v>
      </c>
      <c r="O49" t="s">
        <v>170</v>
      </c>
      <c r="P49" t="s">
        <v>170</v>
      </c>
      <c r="Q49" t="s">
        <v>170</v>
      </c>
      <c r="R49" t="s">
        <v>170</v>
      </c>
      <c r="T49" t="str">
        <f t="shared" si="0"/>
        <v/>
      </c>
      <c r="U49" t="str">
        <f t="shared" si="1"/>
        <v/>
      </c>
      <c r="V49" t="str">
        <f t="shared" si="2"/>
        <v/>
      </c>
      <c r="W49" t="str">
        <f t="shared" si="3"/>
        <v/>
      </c>
    </row>
    <row r="50" spans="1:23" x14ac:dyDescent="0.25">
      <c r="A50">
        <v>49</v>
      </c>
      <c r="B50" t="s">
        <v>48</v>
      </c>
      <c r="C50">
        <v>0.167698141315234</v>
      </c>
      <c r="D50">
        <v>0.18789606327001199</v>
      </c>
      <c r="E50">
        <v>0.89250481567699103</v>
      </c>
      <c r="F50">
        <v>0.37212241271962698</v>
      </c>
      <c r="G50" t="s">
        <v>170</v>
      </c>
      <c r="H50" t="s">
        <v>170</v>
      </c>
      <c r="I50" t="s">
        <v>170</v>
      </c>
      <c r="J50" t="s">
        <v>170</v>
      </c>
      <c r="K50" t="s">
        <v>170</v>
      </c>
      <c r="L50" t="s">
        <v>170</v>
      </c>
      <c r="M50" t="s">
        <v>170</v>
      </c>
      <c r="N50" t="s">
        <v>170</v>
      </c>
      <c r="O50" t="s">
        <v>170</v>
      </c>
      <c r="P50" t="s">
        <v>170</v>
      </c>
      <c r="Q50" t="s">
        <v>170</v>
      </c>
      <c r="R50" t="s">
        <v>170</v>
      </c>
      <c r="T50" t="str">
        <f t="shared" si="0"/>
        <v/>
      </c>
      <c r="U50" t="str">
        <f t="shared" si="1"/>
        <v/>
      </c>
      <c r="V50" t="str">
        <f t="shared" si="2"/>
        <v/>
      </c>
      <c r="W50" t="str">
        <f t="shared" si="3"/>
        <v/>
      </c>
    </row>
    <row r="51" spans="1:23" x14ac:dyDescent="0.25">
      <c r="A51">
        <v>50</v>
      </c>
      <c r="B51" t="s">
        <v>55</v>
      </c>
      <c r="C51">
        <v>-4.6712119315992097E-2</v>
      </c>
      <c r="D51">
        <v>0.17660044041931</v>
      </c>
      <c r="E51">
        <v>-0.26450737724708601</v>
      </c>
      <c r="F51">
        <v>0.79138898096393895</v>
      </c>
      <c r="G51" t="s">
        <v>170</v>
      </c>
      <c r="H51" t="s">
        <v>170</v>
      </c>
      <c r="I51" t="s">
        <v>170</v>
      </c>
      <c r="J51" t="s">
        <v>170</v>
      </c>
      <c r="K51" t="s">
        <v>170</v>
      </c>
      <c r="L51" t="s">
        <v>170</v>
      </c>
      <c r="M51" t="s">
        <v>170</v>
      </c>
      <c r="N51" t="s">
        <v>170</v>
      </c>
      <c r="O51" t="s">
        <v>170</v>
      </c>
      <c r="P51" t="s">
        <v>170</v>
      </c>
      <c r="Q51" t="s">
        <v>170</v>
      </c>
      <c r="R51" t="s">
        <v>170</v>
      </c>
      <c r="T51" t="str">
        <f t="shared" si="0"/>
        <v/>
      </c>
      <c r="U51" t="str">
        <f t="shared" si="1"/>
        <v/>
      </c>
      <c r="V51" t="str">
        <f t="shared" si="2"/>
        <v/>
      </c>
      <c r="W51" t="str">
        <f t="shared" si="3"/>
        <v/>
      </c>
    </row>
    <row r="52" spans="1:23" x14ac:dyDescent="0.25">
      <c r="A52">
        <v>51</v>
      </c>
      <c r="B52" t="s">
        <v>51</v>
      </c>
      <c r="C52">
        <v>-0.199143272128226</v>
      </c>
      <c r="D52">
        <v>0.27002288874917102</v>
      </c>
      <c r="E52">
        <v>-0.73750515391757798</v>
      </c>
      <c r="F52">
        <v>0.460815210145332</v>
      </c>
      <c r="G52" t="s">
        <v>170</v>
      </c>
      <c r="H52" t="s">
        <v>170</v>
      </c>
      <c r="I52" t="s">
        <v>170</v>
      </c>
      <c r="J52" t="s">
        <v>170</v>
      </c>
      <c r="K52" t="s">
        <v>170</v>
      </c>
      <c r="L52" t="s">
        <v>170</v>
      </c>
      <c r="M52" t="s">
        <v>170</v>
      </c>
      <c r="N52" t="s">
        <v>170</v>
      </c>
      <c r="O52" t="s">
        <v>170</v>
      </c>
      <c r="P52" t="s">
        <v>170</v>
      </c>
      <c r="Q52" t="s">
        <v>170</v>
      </c>
      <c r="R52" t="s">
        <v>170</v>
      </c>
      <c r="T52" t="str">
        <f t="shared" si="0"/>
        <v/>
      </c>
      <c r="U52" t="str">
        <f t="shared" si="1"/>
        <v/>
      </c>
      <c r="V52" t="str">
        <f t="shared" si="2"/>
        <v/>
      </c>
      <c r="W52" t="str">
        <f t="shared" si="3"/>
        <v/>
      </c>
    </row>
    <row r="53" spans="1:23" x14ac:dyDescent="0.25">
      <c r="A53">
        <v>52</v>
      </c>
      <c r="B53" t="s">
        <v>66</v>
      </c>
      <c r="C53">
        <v>0.101601156245214</v>
      </c>
      <c r="D53">
        <v>0.15035853817844599</v>
      </c>
      <c r="E53">
        <v>0.67572588478237305</v>
      </c>
      <c r="F53">
        <v>0.49921469839768701</v>
      </c>
      <c r="G53" t="s">
        <v>170</v>
      </c>
      <c r="H53" t="s">
        <v>170</v>
      </c>
      <c r="I53" t="s">
        <v>170</v>
      </c>
      <c r="J53" t="s">
        <v>170</v>
      </c>
      <c r="K53" t="s">
        <v>170</v>
      </c>
      <c r="L53" t="s">
        <v>170</v>
      </c>
      <c r="M53" t="s">
        <v>170</v>
      </c>
      <c r="N53" t="s">
        <v>170</v>
      </c>
      <c r="O53" t="s">
        <v>170</v>
      </c>
      <c r="P53" t="s">
        <v>170</v>
      </c>
      <c r="Q53" t="s">
        <v>170</v>
      </c>
      <c r="R53" t="s">
        <v>170</v>
      </c>
      <c r="T53" t="str">
        <f t="shared" si="0"/>
        <v/>
      </c>
      <c r="U53" t="str">
        <f t="shared" si="1"/>
        <v/>
      </c>
      <c r="V53" t="str">
        <f t="shared" si="2"/>
        <v/>
      </c>
      <c r="W53" t="str">
        <f t="shared" si="3"/>
        <v/>
      </c>
    </row>
    <row r="54" spans="1:23" x14ac:dyDescent="0.25">
      <c r="A54">
        <v>53</v>
      </c>
      <c r="B54" t="s">
        <v>59</v>
      </c>
      <c r="C54">
        <v>6.0218868881992502E-2</v>
      </c>
      <c r="D54">
        <v>0.149338229884484</v>
      </c>
      <c r="E54">
        <v>0.40323813218204602</v>
      </c>
      <c r="F54">
        <v>0.68677305008926504</v>
      </c>
      <c r="G54" t="s">
        <v>170</v>
      </c>
      <c r="H54" t="s">
        <v>170</v>
      </c>
      <c r="I54" t="s">
        <v>170</v>
      </c>
      <c r="J54" t="s">
        <v>170</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49</v>
      </c>
      <c r="C55">
        <v>2.6342630045397601E-2</v>
      </c>
      <c r="D55">
        <v>0.19324142711858899</v>
      </c>
      <c r="E55">
        <v>0.13631978628077299</v>
      </c>
      <c r="F55">
        <v>0.89156848270324696</v>
      </c>
      <c r="G55" t="s">
        <v>170</v>
      </c>
      <c r="H55" t="s">
        <v>170</v>
      </c>
      <c r="I55" t="s">
        <v>170</v>
      </c>
      <c r="J55" t="s">
        <v>170</v>
      </c>
      <c r="K55" t="s">
        <v>170</v>
      </c>
      <c r="L55" t="s">
        <v>170</v>
      </c>
      <c r="M55" t="s">
        <v>170</v>
      </c>
      <c r="N55" t="s">
        <v>170</v>
      </c>
      <c r="O55" t="s">
        <v>170</v>
      </c>
      <c r="P55" t="s">
        <v>170</v>
      </c>
      <c r="Q55" t="s">
        <v>170</v>
      </c>
      <c r="R55" t="s">
        <v>170</v>
      </c>
      <c r="T55" t="str">
        <f t="shared" si="0"/>
        <v/>
      </c>
      <c r="U55" t="str">
        <f t="shared" si="1"/>
        <v/>
      </c>
      <c r="V55" t="str">
        <f t="shared" si="2"/>
        <v/>
      </c>
      <c r="W55" t="str">
        <f t="shared" si="3"/>
        <v/>
      </c>
    </row>
    <row r="56" spans="1:23" x14ac:dyDescent="0.25">
      <c r="A56">
        <v>55</v>
      </c>
      <c r="B56" t="s">
        <v>50</v>
      </c>
      <c r="C56">
        <v>-0.25254081433748199</v>
      </c>
      <c r="D56">
        <v>0.20260491434185601</v>
      </c>
      <c r="E56">
        <v>-1.2464693423544999</v>
      </c>
      <c r="F56">
        <v>0.21259213764137999</v>
      </c>
      <c r="G56" t="s">
        <v>170</v>
      </c>
      <c r="H56" t="s">
        <v>170</v>
      </c>
      <c r="I56" t="s">
        <v>170</v>
      </c>
      <c r="J56" t="s">
        <v>170</v>
      </c>
      <c r="K56" t="s">
        <v>170</v>
      </c>
      <c r="L56" t="s">
        <v>170</v>
      </c>
      <c r="M56" t="s">
        <v>170</v>
      </c>
      <c r="N56" t="s">
        <v>170</v>
      </c>
      <c r="O56" t="s">
        <v>170</v>
      </c>
      <c r="P56" t="s">
        <v>170</v>
      </c>
      <c r="Q56" t="s">
        <v>170</v>
      </c>
      <c r="R56" t="s">
        <v>170</v>
      </c>
      <c r="T56" t="str">
        <f t="shared" si="0"/>
        <v/>
      </c>
      <c r="U56" t="str">
        <f t="shared" si="1"/>
        <v/>
      </c>
      <c r="V56" t="str">
        <f t="shared" si="2"/>
        <v/>
      </c>
      <c r="W56" t="str">
        <f t="shared" si="3"/>
        <v/>
      </c>
    </row>
    <row r="57" spans="1:23" x14ac:dyDescent="0.25">
      <c r="A57">
        <v>56</v>
      </c>
      <c r="B57" t="s">
        <v>63</v>
      </c>
      <c r="C57">
        <v>0.170965359131144</v>
      </c>
      <c r="D57">
        <v>0.25489704946613201</v>
      </c>
      <c r="E57">
        <v>0.67072317819771499</v>
      </c>
      <c r="F57">
        <v>0.50239689439989998</v>
      </c>
      <c r="G57" t="s">
        <v>170</v>
      </c>
      <c r="H57" t="s">
        <v>170</v>
      </c>
      <c r="I57" t="s">
        <v>170</v>
      </c>
      <c r="J57" t="s">
        <v>170</v>
      </c>
      <c r="K57" t="s">
        <v>170</v>
      </c>
      <c r="L57" t="s">
        <v>170</v>
      </c>
      <c r="M57" t="s">
        <v>170</v>
      </c>
      <c r="N57" t="s">
        <v>170</v>
      </c>
      <c r="O57" t="s">
        <v>170</v>
      </c>
      <c r="P57" t="s">
        <v>170</v>
      </c>
      <c r="Q57" t="s">
        <v>170</v>
      </c>
      <c r="R57" t="s">
        <v>170</v>
      </c>
      <c r="T57" t="str">
        <f t="shared" si="0"/>
        <v/>
      </c>
      <c r="U57" t="str">
        <f t="shared" si="1"/>
        <v/>
      </c>
      <c r="V57" t="str">
        <f t="shared" si="2"/>
        <v/>
      </c>
      <c r="W57" t="str">
        <f t="shared" si="3"/>
        <v/>
      </c>
    </row>
    <row r="58" spans="1:23" x14ac:dyDescent="0.25">
      <c r="A58">
        <v>57</v>
      </c>
      <c r="B58" t="s">
        <v>75</v>
      </c>
      <c r="C58">
        <v>-0.339104722826574</v>
      </c>
      <c r="D58">
        <v>0.21924828808945401</v>
      </c>
      <c r="E58">
        <v>-1.5466698772499301</v>
      </c>
      <c r="F58">
        <v>0.121942870323951</v>
      </c>
      <c r="G58" t="s">
        <v>170</v>
      </c>
      <c r="H58" t="s">
        <v>170</v>
      </c>
      <c r="I58" t="s">
        <v>170</v>
      </c>
      <c r="J58" t="s">
        <v>170</v>
      </c>
      <c r="K58" t="s">
        <v>170</v>
      </c>
      <c r="L58" t="s">
        <v>170</v>
      </c>
      <c r="M58" t="s">
        <v>170</v>
      </c>
      <c r="N58" t="s">
        <v>170</v>
      </c>
      <c r="O58" t="s">
        <v>170</v>
      </c>
      <c r="P58" t="s">
        <v>170</v>
      </c>
      <c r="Q58" t="s">
        <v>170</v>
      </c>
      <c r="R58" t="s">
        <v>170</v>
      </c>
      <c r="T58" t="str">
        <f t="shared" si="0"/>
        <v/>
      </c>
      <c r="U58" t="str">
        <f t="shared" si="1"/>
        <v/>
      </c>
      <c r="V58" t="str">
        <f t="shared" si="2"/>
        <v/>
      </c>
      <c r="W58" t="str">
        <f t="shared" si="3"/>
        <v/>
      </c>
    </row>
    <row r="59" spans="1:23" x14ac:dyDescent="0.25">
      <c r="A59">
        <v>58</v>
      </c>
      <c r="B59" t="s">
        <v>77</v>
      </c>
      <c r="C59">
        <v>-0.28945994632515498</v>
      </c>
      <c r="D59">
        <v>0.20638207933258901</v>
      </c>
      <c r="E59">
        <v>-1.4025439963645501</v>
      </c>
      <c r="F59">
        <v>0.16075286205474701</v>
      </c>
      <c r="G59" t="s">
        <v>170</v>
      </c>
      <c r="H59" t="s">
        <v>170</v>
      </c>
      <c r="I59" t="s">
        <v>170</v>
      </c>
      <c r="J59" t="s">
        <v>170</v>
      </c>
      <c r="K59" t="s">
        <v>170</v>
      </c>
      <c r="L59" t="s">
        <v>170</v>
      </c>
      <c r="M59" t="s">
        <v>170</v>
      </c>
      <c r="N59" t="s">
        <v>170</v>
      </c>
      <c r="O59" t="s">
        <v>170</v>
      </c>
      <c r="P59" t="s">
        <v>170</v>
      </c>
      <c r="Q59" t="s">
        <v>170</v>
      </c>
      <c r="R59" t="s">
        <v>170</v>
      </c>
      <c r="T59" t="str">
        <f t="shared" si="0"/>
        <v/>
      </c>
      <c r="U59" t="str">
        <f t="shared" si="1"/>
        <v/>
      </c>
      <c r="V59" t="str">
        <f t="shared" si="2"/>
        <v/>
      </c>
      <c r="W59" t="str">
        <f t="shared" si="3"/>
        <v/>
      </c>
    </row>
    <row r="60" spans="1:23" x14ac:dyDescent="0.25">
      <c r="A60">
        <v>59</v>
      </c>
      <c r="B60" t="s">
        <v>74</v>
      </c>
      <c r="C60">
        <v>-0.48525014990246501</v>
      </c>
      <c r="D60">
        <v>0.20533413598587599</v>
      </c>
      <c r="E60">
        <v>-2.3632220116378599</v>
      </c>
      <c r="F60">
        <v>1.8116812801096002E-2</v>
      </c>
      <c r="G60" t="s">
        <v>170</v>
      </c>
      <c r="H60" t="s">
        <v>170</v>
      </c>
      <c r="I60" t="s">
        <v>170</v>
      </c>
      <c r="J60" t="s">
        <v>170</v>
      </c>
      <c r="K60" t="s">
        <v>170</v>
      </c>
      <c r="L60" t="s">
        <v>170</v>
      </c>
      <c r="M60" t="s">
        <v>170</v>
      </c>
      <c r="N60" t="s">
        <v>170</v>
      </c>
      <c r="O60" t="s">
        <v>170</v>
      </c>
      <c r="P60" t="s">
        <v>170</v>
      </c>
      <c r="Q60" t="s">
        <v>170</v>
      </c>
      <c r="R60" t="s">
        <v>170</v>
      </c>
      <c r="T60" t="str">
        <f t="shared" si="0"/>
        <v>*</v>
      </c>
      <c r="U60" t="str">
        <f t="shared" si="1"/>
        <v/>
      </c>
      <c r="V60" t="str">
        <f t="shared" si="2"/>
        <v/>
      </c>
      <c r="W60" t="str">
        <f t="shared" si="3"/>
        <v/>
      </c>
    </row>
    <row r="61" spans="1:23" x14ac:dyDescent="0.25">
      <c r="A61">
        <v>60</v>
      </c>
      <c r="B61" t="s">
        <v>79</v>
      </c>
      <c r="C61">
        <v>-0.35843162686296098</v>
      </c>
      <c r="D61">
        <v>0.202410648312147</v>
      </c>
      <c r="E61">
        <v>-1.77081408439643</v>
      </c>
      <c r="F61">
        <v>7.6591623033682596E-2</v>
      </c>
      <c r="G61" t="s">
        <v>170</v>
      </c>
      <c r="H61" t="s">
        <v>170</v>
      </c>
      <c r="I61" t="s">
        <v>170</v>
      </c>
      <c r="J61" t="s">
        <v>170</v>
      </c>
      <c r="K61" t="s">
        <v>170</v>
      </c>
      <c r="L61" t="s">
        <v>170</v>
      </c>
      <c r="M61" t="s">
        <v>170</v>
      </c>
      <c r="N61" t="s">
        <v>170</v>
      </c>
      <c r="O61" t="s">
        <v>170</v>
      </c>
      <c r="P61" t="s">
        <v>170</v>
      </c>
      <c r="Q61" t="s">
        <v>170</v>
      </c>
      <c r="R61" t="s">
        <v>170</v>
      </c>
      <c r="T61" t="str">
        <f t="shared" si="0"/>
        <v>^</v>
      </c>
      <c r="U61" t="str">
        <f t="shared" si="1"/>
        <v/>
      </c>
      <c r="V61" t="str">
        <f t="shared" si="2"/>
        <v/>
      </c>
      <c r="W61" t="str">
        <f t="shared" si="3"/>
        <v/>
      </c>
    </row>
    <row r="62" spans="1:23" x14ac:dyDescent="0.25">
      <c r="A62">
        <v>61</v>
      </c>
      <c r="B62" t="s">
        <v>78</v>
      </c>
      <c r="C62">
        <v>-0.253904933885156</v>
      </c>
      <c r="D62">
        <v>0.20075394672138699</v>
      </c>
      <c r="E62">
        <v>-1.26475687293727</v>
      </c>
      <c r="F62">
        <v>0.20595849559260401</v>
      </c>
      <c r="G62" t="s">
        <v>170</v>
      </c>
      <c r="H62" t="s">
        <v>170</v>
      </c>
      <c r="I62" t="s">
        <v>170</v>
      </c>
      <c r="J62" t="s">
        <v>170</v>
      </c>
      <c r="K62" t="s">
        <v>170</v>
      </c>
      <c r="L62" t="s">
        <v>170</v>
      </c>
      <c r="M62" t="s">
        <v>170</v>
      </c>
      <c r="N62" t="s">
        <v>170</v>
      </c>
      <c r="O62" t="s">
        <v>170</v>
      </c>
      <c r="P62" t="s">
        <v>170</v>
      </c>
      <c r="Q62" t="s">
        <v>170</v>
      </c>
      <c r="R62" t="s">
        <v>170</v>
      </c>
      <c r="T62" t="str">
        <f t="shared" si="0"/>
        <v/>
      </c>
      <c r="U62" t="str">
        <f t="shared" si="1"/>
        <v/>
      </c>
      <c r="V62" t="str">
        <f t="shared" si="2"/>
        <v/>
      </c>
      <c r="W62" t="str">
        <f t="shared" si="3"/>
        <v/>
      </c>
    </row>
    <row r="63" spans="1:23" x14ac:dyDescent="0.25">
      <c r="A63">
        <v>62</v>
      </c>
      <c r="B63" t="s">
        <v>84</v>
      </c>
      <c r="C63">
        <v>-0.31028508792704201</v>
      </c>
      <c r="D63">
        <v>0.218551123316369</v>
      </c>
      <c r="E63">
        <v>-1.4197368708001601</v>
      </c>
      <c r="F63">
        <v>0.15568429971147199</v>
      </c>
      <c r="G63" t="s">
        <v>170</v>
      </c>
      <c r="H63" t="s">
        <v>170</v>
      </c>
      <c r="I63" t="s">
        <v>170</v>
      </c>
      <c r="J63" t="s">
        <v>170</v>
      </c>
      <c r="K63" t="s">
        <v>170</v>
      </c>
      <c r="L63" t="s">
        <v>170</v>
      </c>
      <c r="M63" t="s">
        <v>170</v>
      </c>
      <c r="N63" t="s">
        <v>170</v>
      </c>
      <c r="O63" t="s">
        <v>170</v>
      </c>
      <c r="P63" t="s">
        <v>170</v>
      </c>
      <c r="Q63" t="s">
        <v>170</v>
      </c>
      <c r="R63" t="s">
        <v>170</v>
      </c>
      <c r="T63" t="str">
        <f t="shared" si="0"/>
        <v/>
      </c>
      <c r="U63" t="str">
        <f t="shared" si="1"/>
        <v/>
      </c>
      <c r="V63" t="str">
        <f t="shared" si="2"/>
        <v/>
      </c>
      <c r="W63" t="str">
        <f t="shared" si="3"/>
        <v/>
      </c>
    </row>
    <row r="64" spans="1:23" x14ac:dyDescent="0.25">
      <c r="A64">
        <v>63</v>
      </c>
      <c r="B64" t="s">
        <v>76</v>
      </c>
      <c r="C64">
        <v>-0.33569356607263701</v>
      </c>
      <c r="D64">
        <v>0.21086918344744501</v>
      </c>
      <c r="E64">
        <v>-1.5919517521928599</v>
      </c>
      <c r="F64">
        <v>0.111395545879295</v>
      </c>
      <c r="G64" t="s">
        <v>170</v>
      </c>
      <c r="H64" t="s">
        <v>170</v>
      </c>
      <c r="I64" t="s">
        <v>170</v>
      </c>
      <c r="J64" t="s">
        <v>170</v>
      </c>
      <c r="K64" t="s">
        <v>170</v>
      </c>
      <c r="L64" t="s">
        <v>170</v>
      </c>
      <c r="M64" t="s">
        <v>170</v>
      </c>
      <c r="N64" t="s">
        <v>170</v>
      </c>
      <c r="O64" t="s">
        <v>170</v>
      </c>
      <c r="P64" t="s">
        <v>170</v>
      </c>
      <c r="Q64" t="s">
        <v>170</v>
      </c>
      <c r="R64" t="s">
        <v>170</v>
      </c>
      <c r="T64" t="str">
        <f t="shared" si="0"/>
        <v/>
      </c>
      <c r="U64" t="str">
        <f t="shared" si="1"/>
        <v/>
      </c>
      <c r="V64" t="str">
        <f t="shared" si="2"/>
        <v/>
      </c>
      <c r="W64" t="str">
        <f t="shared" si="3"/>
        <v/>
      </c>
    </row>
    <row r="65" spans="1:23" x14ac:dyDescent="0.25">
      <c r="A65">
        <v>64</v>
      </c>
      <c r="B65" t="s">
        <v>70</v>
      </c>
      <c r="C65">
        <v>-0.230958059879665</v>
      </c>
      <c r="D65">
        <v>0.21646922917988401</v>
      </c>
      <c r="E65">
        <v>-1.0669325185601299</v>
      </c>
      <c r="F65">
        <v>0.28600230929771397</v>
      </c>
      <c r="G65" t="s">
        <v>170</v>
      </c>
      <c r="H65" t="s">
        <v>170</v>
      </c>
      <c r="I65" t="s">
        <v>170</v>
      </c>
      <c r="J65" t="s">
        <v>170</v>
      </c>
      <c r="K65" t="s">
        <v>170</v>
      </c>
      <c r="L65" t="s">
        <v>170</v>
      </c>
      <c r="M65" t="s">
        <v>170</v>
      </c>
      <c r="N65" t="s">
        <v>170</v>
      </c>
      <c r="O65" t="s">
        <v>170</v>
      </c>
      <c r="P65" t="s">
        <v>170</v>
      </c>
      <c r="Q65" t="s">
        <v>170</v>
      </c>
      <c r="R65" t="s">
        <v>170</v>
      </c>
      <c r="T65" t="str">
        <f t="shared" si="0"/>
        <v/>
      </c>
      <c r="U65" t="str">
        <f t="shared" si="1"/>
        <v/>
      </c>
      <c r="V65" t="str">
        <f t="shared" si="2"/>
        <v/>
      </c>
      <c r="W65" t="str">
        <f t="shared" si="3"/>
        <v/>
      </c>
    </row>
    <row r="66" spans="1:23" x14ac:dyDescent="0.25">
      <c r="A66">
        <v>65</v>
      </c>
      <c r="B66" t="s">
        <v>72</v>
      </c>
      <c r="C66">
        <v>-0.234696432259066</v>
      </c>
      <c r="D66">
        <v>0.20333081554562801</v>
      </c>
      <c r="E66">
        <v>-1.15425904149978</v>
      </c>
      <c r="F66">
        <v>0.24839398322610201</v>
      </c>
      <c r="G66" t="s">
        <v>170</v>
      </c>
      <c r="H66" t="s">
        <v>170</v>
      </c>
      <c r="I66" t="s">
        <v>170</v>
      </c>
      <c r="J66" t="s">
        <v>170</v>
      </c>
      <c r="K66" t="s">
        <v>170</v>
      </c>
      <c r="L66" t="s">
        <v>170</v>
      </c>
      <c r="M66" t="s">
        <v>170</v>
      </c>
      <c r="N66" t="s">
        <v>170</v>
      </c>
      <c r="O66" t="s">
        <v>170</v>
      </c>
      <c r="P66" t="s">
        <v>170</v>
      </c>
      <c r="Q66" t="s">
        <v>170</v>
      </c>
      <c r="R66" t="s">
        <v>170</v>
      </c>
      <c r="T66" t="str">
        <f t="shared" si="0"/>
        <v/>
      </c>
      <c r="U66" t="str">
        <f t="shared" si="1"/>
        <v/>
      </c>
      <c r="V66" t="str">
        <f t="shared" si="2"/>
        <v/>
      </c>
      <c r="W66" t="str">
        <f t="shared" si="3"/>
        <v/>
      </c>
    </row>
    <row r="67" spans="1:23" x14ac:dyDescent="0.25">
      <c r="A67">
        <v>66</v>
      </c>
      <c r="B67" t="s">
        <v>71</v>
      </c>
      <c r="C67">
        <v>-0.22584015161665899</v>
      </c>
      <c r="D67">
        <v>0.21312419609972</v>
      </c>
      <c r="E67">
        <v>-1.0596645324634499</v>
      </c>
      <c r="F67">
        <v>0.28929724381768102</v>
      </c>
      <c r="G67" t="s">
        <v>170</v>
      </c>
      <c r="H67" t="s">
        <v>170</v>
      </c>
      <c r="I67" t="s">
        <v>170</v>
      </c>
      <c r="J67" t="s">
        <v>170</v>
      </c>
      <c r="K67" t="s">
        <v>170</v>
      </c>
      <c r="L67" t="s">
        <v>170</v>
      </c>
      <c r="M67" t="s">
        <v>170</v>
      </c>
      <c r="N67" t="s">
        <v>170</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68</v>
      </c>
      <c r="C68">
        <v>-0.30662192633563601</v>
      </c>
      <c r="D68">
        <v>0.23346230708207</v>
      </c>
      <c r="E68">
        <v>-1.3133680128837599</v>
      </c>
      <c r="F68">
        <v>0.189058970625683</v>
      </c>
      <c r="G68" t="s">
        <v>170</v>
      </c>
      <c r="H68" t="s">
        <v>170</v>
      </c>
      <c r="I68" t="s">
        <v>170</v>
      </c>
      <c r="J68" t="s">
        <v>170</v>
      </c>
      <c r="K68" t="s">
        <v>170</v>
      </c>
      <c r="L68" t="s">
        <v>170</v>
      </c>
      <c r="M68" t="s">
        <v>170</v>
      </c>
      <c r="N68" t="s">
        <v>170</v>
      </c>
      <c r="O68" t="s">
        <v>170</v>
      </c>
      <c r="P68" t="s">
        <v>170</v>
      </c>
      <c r="Q68" t="s">
        <v>170</v>
      </c>
      <c r="R68" t="s">
        <v>170</v>
      </c>
      <c r="T68" t="str">
        <f t="shared" si="4"/>
        <v/>
      </c>
      <c r="U68" t="str">
        <f t="shared" si="5"/>
        <v/>
      </c>
      <c r="V68" t="str">
        <f t="shared" si="6"/>
        <v/>
      </c>
      <c r="W68" t="str">
        <f t="shared" si="7"/>
        <v/>
      </c>
    </row>
    <row r="69" spans="1:23" x14ac:dyDescent="0.25">
      <c r="A69">
        <v>68</v>
      </c>
      <c r="B69" t="s">
        <v>81</v>
      </c>
      <c r="C69">
        <v>-0.32489890274297401</v>
      </c>
      <c r="D69">
        <v>0.20984705817260901</v>
      </c>
      <c r="E69">
        <v>-1.5482652250275</v>
      </c>
      <c r="F69">
        <v>0.12155845331731201</v>
      </c>
      <c r="G69" t="s">
        <v>170</v>
      </c>
      <c r="H69" t="s">
        <v>170</v>
      </c>
      <c r="I69" t="s">
        <v>170</v>
      </c>
      <c r="J69" t="s">
        <v>170</v>
      </c>
      <c r="K69" t="s">
        <v>170</v>
      </c>
      <c r="L69" t="s">
        <v>170</v>
      </c>
      <c r="M69" t="s">
        <v>170</v>
      </c>
      <c r="N69" t="s">
        <v>170</v>
      </c>
      <c r="O69" t="s">
        <v>170</v>
      </c>
      <c r="P69" t="s">
        <v>170</v>
      </c>
      <c r="Q69" t="s">
        <v>170</v>
      </c>
      <c r="R69" t="s">
        <v>170</v>
      </c>
      <c r="T69" t="str">
        <f t="shared" si="4"/>
        <v/>
      </c>
      <c r="U69" t="str">
        <f t="shared" si="5"/>
        <v/>
      </c>
      <c r="V69" t="str">
        <f t="shared" si="6"/>
        <v/>
      </c>
      <c r="W69" t="str">
        <f t="shared" si="7"/>
        <v/>
      </c>
    </row>
    <row r="70" spans="1:23" x14ac:dyDescent="0.25">
      <c r="A70">
        <v>69</v>
      </c>
      <c r="B70" t="s">
        <v>80</v>
      </c>
      <c r="C70">
        <v>-0.271736768246371</v>
      </c>
      <c r="D70">
        <v>0.21836187623283401</v>
      </c>
      <c r="E70">
        <v>-1.2444331993036399</v>
      </c>
      <c r="F70">
        <v>0.21334017052906101</v>
      </c>
      <c r="G70" t="s">
        <v>170</v>
      </c>
      <c r="H70" t="s">
        <v>170</v>
      </c>
      <c r="I70" t="s">
        <v>170</v>
      </c>
      <c r="J70" t="s">
        <v>170</v>
      </c>
      <c r="K70" t="s">
        <v>170</v>
      </c>
      <c r="L70" t="s">
        <v>170</v>
      </c>
      <c r="M70" t="s">
        <v>170</v>
      </c>
      <c r="N70" t="s">
        <v>170</v>
      </c>
      <c r="O70" t="s">
        <v>170</v>
      </c>
      <c r="P70" t="s">
        <v>170</v>
      </c>
      <c r="Q70" t="s">
        <v>170</v>
      </c>
      <c r="R70" t="s">
        <v>170</v>
      </c>
      <c r="T70" t="str">
        <f t="shared" si="4"/>
        <v/>
      </c>
      <c r="U70" t="str">
        <f t="shared" si="5"/>
        <v/>
      </c>
      <c r="V70" t="str">
        <f t="shared" si="6"/>
        <v/>
      </c>
      <c r="W70" t="str">
        <f t="shared" si="7"/>
        <v/>
      </c>
    </row>
    <row r="71" spans="1:23" x14ac:dyDescent="0.25">
      <c r="A71">
        <v>70</v>
      </c>
      <c r="B71" t="s">
        <v>82</v>
      </c>
      <c r="C71">
        <v>-0.29936643134584601</v>
      </c>
      <c r="D71">
        <v>0.21273173037298401</v>
      </c>
      <c r="E71">
        <v>-1.4072486075347801</v>
      </c>
      <c r="F71">
        <v>0.159353682736427</v>
      </c>
      <c r="G71" t="s">
        <v>170</v>
      </c>
      <c r="H71" t="s">
        <v>170</v>
      </c>
      <c r="I71" t="s">
        <v>170</v>
      </c>
      <c r="J71" t="s">
        <v>170</v>
      </c>
      <c r="K71" t="s">
        <v>170</v>
      </c>
      <c r="L71" t="s">
        <v>170</v>
      </c>
      <c r="M71" t="s">
        <v>170</v>
      </c>
      <c r="N71" t="s">
        <v>170</v>
      </c>
      <c r="O71" t="s">
        <v>170</v>
      </c>
      <c r="P71" t="s">
        <v>170</v>
      </c>
      <c r="Q71" t="s">
        <v>170</v>
      </c>
      <c r="R71" t="s">
        <v>170</v>
      </c>
      <c r="T71" t="str">
        <f t="shared" si="4"/>
        <v/>
      </c>
      <c r="U71" t="str">
        <f t="shared" si="5"/>
        <v/>
      </c>
      <c r="V71" t="str">
        <f t="shared" si="6"/>
        <v/>
      </c>
      <c r="W71" t="str">
        <f t="shared" si="7"/>
        <v/>
      </c>
    </row>
    <row r="72" spans="1:23" x14ac:dyDescent="0.25">
      <c r="A72">
        <v>71</v>
      </c>
      <c r="B72" t="s">
        <v>83</v>
      </c>
      <c r="C72">
        <v>-0.44868764403861899</v>
      </c>
      <c r="D72">
        <v>0.35636340221441898</v>
      </c>
      <c r="E72">
        <v>-1.25907329779238</v>
      </c>
      <c r="F72">
        <v>0.20800385815324501</v>
      </c>
      <c r="G72" t="s">
        <v>170</v>
      </c>
      <c r="H72" t="s">
        <v>170</v>
      </c>
      <c r="I72" t="s">
        <v>170</v>
      </c>
      <c r="J72" t="s">
        <v>170</v>
      </c>
      <c r="K72" t="s">
        <v>170</v>
      </c>
      <c r="L72" t="s">
        <v>170</v>
      </c>
      <c r="M72" t="s">
        <v>170</v>
      </c>
      <c r="N72" t="s">
        <v>170</v>
      </c>
      <c r="O72" t="s">
        <v>170</v>
      </c>
      <c r="P72" t="s">
        <v>170</v>
      </c>
      <c r="Q72" t="s">
        <v>170</v>
      </c>
      <c r="R72" t="s">
        <v>170</v>
      </c>
      <c r="T72" t="str">
        <f t="shared" si="4"/>
        <v/>
      </c>
      <c r="U72" t="str">
        <f t="shared" si="5"/>
        <v/>
      </c>
      <c r="V72" t="str">
        <f t="shared" si="6"/>
        <v/>
      </c>
      <c r="W72" t="str">
        <f t="shared" si="7"/>
        <v/>
      </c>
    </row>
    <row r="73" spans="1:23" x14ac:dyDescent="0.25">
      <c r="A73">
        <v>72</v>
      </c>
      <c r="B73" t="s">
        <v>69</v>
      </c>
      <c r="C73">
        <v>-0.54942410389827201</v>
      </c>
      <c r="D73">
        <v>0.28630883918010502</v>
      </c>
      <c r="E73">
        <v>-1.9189910638862699</v>
      </c>
      <c r="F73">
        <v>5.4985464774545398E-2</v>
      </c>
      <c r="G73" t="s">
        <v>170</v>
      </c>
      <c r="H73" t="s">
        <v>170</v>
      </c>
      <c r="I73" t="s">
        <v>170</v>
      </c>
      <c r="J73" t="s">
        <v>170</v>
      </c>
      <c r="K73" t="s">
        <v>170</v>
      </c>
      <c r="L73" t="s">
        <v>170</v>
      </c>
      <c r="M73" t="s">
        <v>170</v>
      </c>
      <c r="N73" t="s">
        <v>170</v>
      </c>
      <c r="O73" t="s">
        <v>170</v>
      </c>
      <c r="P73" t="s">
        <v>170</v>
      </c>
      <c r="Q73" t="s">
        <v>170</v>
      </c>
      <c r="R73" t="s">
        <v>170</v>
      </c>
      <c r="T73" t="str">
        <f t="shared" si="4"/>
        <v>^</v>
      </c>
      <c r="U73" t="str">
        <f t="shared" si="5"/>
        <v/>
      </c>
      <c r="V73" t="str">
        <f t="shared" si="6"/>
        <v/>
      </c>
      <c r="W73" t="str">
        <f t="shared" si="7"/>
        <v/>
      </c>
    </row>
    <row r="74" spans="1:23" x14ac:dyDescent="0.25">
      <c r="A74">
        <v>73</v>
      </c>
      <c r="B74" t="s">
        <v>73</v>
      </c>
      <c r="C74">
        <v>-0.13850186570656001</v>
      </c>
      <c r="D74">
        <v>0.28826761655805799</v>
      </c>
      <c r="E74">
        <v>-0.48046279828544403</v>
      </c>
      <c r="F74">
        <v>0.630898349903664</v>
      </c>
      <c r="G74" t="s">
        <v>170</v>
      </c>
      <c r="H74" t="s">
        <v>170</v>
      </c>
      <c r="I74" t="s">
        <v>170</v>
      </c>
      <c r="J74" t="s">
        <v>170</v>
      </c>
      <c r="K74" t="s">
        <v>170</v>
      </c>
      <c r="L74" t="s">
        <v>170</v>
      </c>
      <c r="M74" t="s">
        <v>170</v>
      </c>
      <c r="N74" t="s">
        <v>170</v>
      </c>
      <c r="O74" t="s">
        <v>170</v>
      </c>
      <c r="P74" t="s">
        <v>170</v>
      </c>
      <c r="Q74" t="s">
        <v>170</v>
      </c>
      <c r="R74" t="s">
        <v>170</v>
      </c>
      <c r="T74" t="str">
        <f t="shared" si="4"/>
        <v/>
      </c>
      <c r="U74" t="str">
        <f t="shared" si="5"/>
        <v/>
      </c>
      <c r="V74" t="str">
        <f t="shared" si="6"/>
        <v/>
      </c>
      <c r="W74" t="str">
        <f t="shared" si="7"/>
        <v/>
      </c>
    </row>
    <row r="75" spans="1:23" x14ac:dyDescent="0.25">
      <c r="A75">
        <v>74</v>
      </c>
      <c r="B75" t="s">
        <v>174</v>
      </c>
      <c r="C75">
        <v>1.58413019757303</v>
      </c>
      <c r="D75">
        <v>5.5549720808227503E-2</v>
      </c>
      <c r="E75">
        <v>28.517338602688501</v>
      </c>
      <c r="F75" s="1">
        <v>7.1413485762065302E-179</v>
      </c>
      <c r="G75">
        <v>1.58133326642692</v>
      </c>
      <c r="H75">
        <v>5.5542545994915399E-2</v>
      </c>
      <c r="I75">
        <v>28.470665831049299</v>
      </c>
      <c r="J75" s="1">
        <v>2.7043039954094601E-178</v>
      </c>
      <c r="K75">
        <v>1.5600107913013199</v>
      </c>
      <c r="L75">
        <v>5.5490678859961402E-2</v>
      </c>
      <c r="M75">
        <v>28.113024085328501</v>
      </c>
      <c r="N75" s="1">
        <v>6.7900544477541303E-174</v>
      </c>
      <c r="O75">
        <v>1.47672164728394</v>
      </c>
      <c r="P75">
        <v>5.5261845872868198E-2</v>
      </c>
      <c r="Q75">
        <v>26.722264230572101</v>
      </c>
      <c r="R75" s="1">
        <v>2.59470498372651E-157</v>
      </c>
      <c r="T75" t="str">
        <f t="shared" si="4"/>
        <v>***</v>
      </c>
      <c r="U75" t="str">
        <f t="shared" si="5"/>
        <v>***</v>
      </c>
      <c r="V75" t="str">
        <f t="shared" si="6"/>
        <v>***</v>
      </c>
      <c r="W75" t="str">
        <f t="shared" si="7"/>
        <v>***</v>
      </c>
    </row>
    <row r="76" spans="1:23" x14ac:dyDescent="0.25">
      <c r="A76">
        <v>75</v>
      </c>
      <c r="B76" t="s">
        <v>175</v>
      </c>
      <c r="C76">
        <v>0.67426194188891897</v>
      </c>
      <c r="D76">
        <v>7.1643265032728706E-2</v>
      </c>
      <c r="E76">
        <v>9.4113793052410006</v>
      </c>
      <c r="F76" s="1">
        <v>4.8966832579876499E-21</v>
      </c>
      <c r="G76">
        <v>0.67150249863688705</v>
      </c>
      <c r="H76">
        <v>7.1637553353215297E-2</v>
      </c>
      <c r="I76">
        <v>9.3736101695989706</v>
      </c>
      <c r="J76" s="1">
        <v>7.00931036189896E-21</v>
      </c>
      <c r="K76">
        <v>0.648584226676303</v>
      </c>
      <c r="L76">
        <v>7.1594449203192398E-2</v>
      </c>
      <c r="M76">
        <v>9.0591412308453592</v>
      </c>
      <c r="N76" s="1">
        <v>1.3148160624873601E-19</v>
      </c>
      <c r="O76">
        <v>0.56467956168748801</v>
      </c>
      <c r="P76">
        <v>7.1413185660249498E-2</v>
      </c>
      <c r="Q76">
        <v>7.9072170841666196</v>
      </c>
      <c r="R76" s="1">
        <v>2.6320641745370298E-15</v>
      </c>
      <c r="T76" t="str">
        <f t="shared" si="4"/>
        <v>***</v>
      </c>
      <c r="U76" t="str">
        <f t="shared" si="5"/>
        <v>***</v>
      </c>
      <c r="V76" t="str">
        <f t="shared" si="6"/>
        <v>***</v>
      </c>
      <c r="W76" t="str">
        <f t="shared" si="7"/>
        <v>***</v>
      </c>
    </row>
    <row r="77" spans="1:23" x14ac:dyDescent="0.25">
      <c r="A77">
        <v>76</v>
      </c>
      <c r="B77" t="s">
        <v>176</v>
      </c>
      <c r="C77">
        <v>1.5601190085626599</v>
      </c>
      <c r="D77">
        <v>5.84204898647726E-2</v>
      </c>
      <c r="E77">
        <v>26.704997033984299</v>
      </c>
      <c r="F77" s="1">
        <v>4.1180795166648499E-157</v>
      </c>
      <c r="G77">
        <v>1.5574080367265</v>
      </c>
      <c r="H77">
        <v>5.8413249221507903E-2</v>
      </c>
      <c r="I77">
        <v>26.6618970436087</v>
      </c>
      <c r="J77" s="1">
        <v>1.3027388598313299E-156</v>
      </c>
      <c r="K77">
        <v>1.5330074458704399</v>
      </c>
      <c r="L77">
        <v>5.8356196554627801E-2</v>
      </c>
      <c r="M77">
        <v>26.269831421164898</v>
      </c>
      <c r="N77" s="1">
        <v>4.2429394821498499E-152</v>
      </c>
      <c r="O77">
        <v>1.4397664773810499</v>
      </c>
      <c r="P77">
        <v>5.8108568731543499E-2</v>
      </c>
      <c r="Q77">
        <v>24.7771801785834</v>
      </c>
      <c r="R77" s="1">
        <v>1.5798375083106E-135</v>
      </c>
      <c r="T77" t="str">
        <f t="shared" si="4"/>
        <v>***</v>
      </c>
      <c r="U77" t="str">
        <f t="shared" si="5"/>
        <v>***</v>
      </c>
      <c r="V77" t="str">
        <f t="shared" si="6"/>
        <v>***</v>
      </c>
      <c r="W77" t="str">
        <f t="shared" si="7"/>
        <v>***</v>
      </c>
    </row>
    <row r="78" spans="1:23" x14ac:dyDescent="0.25">
      <c r="A78">
        <v>77</v>
      </c>
      <c r="B78" t="s">
        <v>177</v>
      </c>
      <c r="C78">
        <v>0.84689287726280005</v>
      </c>
      <c r="D78">
        <v>7.2514259775623396E-2</v>
      </c>
      <c r="E78">
        <v>11.678983966509399</v>
      </c>
      <c r="F78" s="1">
        <v>1.6323498541382901E-31</v>
      </c>
      <c r="G78">
        <v>0.84399195275697403</v>
      </c>
      <c r="H78">
        <v>7.2507913714212294E-2</v>
      </c>
      <c r="I78">
        <v>11.6399977536734</v>
      </c>
      <c r="J78" s="1">
        <v>2.5802241019878702E-31</v>
      </c>
      <c r="K78">
        <v>0.81724167299244299</v>
      </c>
      <c r="L78">
        <v>7.2457145073073104E-2</v>
      </c>
      <c r="M78">
        <v>11.278965962131901</v>
      </c>
      <c r="N78" s="1">
        <v>1.66693778526886E-29</v>
      </c>
      <c r="O78">
        <v>0.72170502516439095</v>
      </c>
      <c r="P78">
        <v>7.22501558269764E-2</v>
      </c>
      <c r="Q78">
        <v>9.9889753441185594</v>
      </c>
      <c r="R78" s="1">
        <v>1.7033330935325701E-23</v>
      </c>
      <c r="T78" t="str">
        <f t="shared" si="4"/>
        <v>***</v>
      </c>
      <c r="U78" t="str">
        <f t="shared" si="5"/>
        <v>***</v>
      </c>
      <c r="V78" t="str">
        <f t="shared" si="6"/>
        <v>***</v>
      </c>
      <c r="W78" t="str">
        <f t="shared" si="7"/>
        <v>***</v>
      </c>
    </row>
    <row r="79" spans="1:23" x14ac:dyDescent="0.25">
      <c r="A79">
        <v>78</v>
      </c>
      <c r="B79" t="s">
        <v>357</v>
      </c>
      <c r="C79">
        <v>0.62637760327668202</v>
      </c>
      <c r="D79">
        <v>7.9540898444202202E-2</v>
      </c>
      <c r="E79">
        <v>7.8749123473389497</v>
      </c>
      <c r="F79" s="1">
        <v>3.4098182272279899E-15</v>
      </c>
      <c r="G79">
        <v>0.62356236003448495</v>
      </c>
      <c r="H79">
        <v>7.95350379843595E-2</v>
      </c>
      <c r="I79">
        <v>7.8400963378820299</v>
      </c>
      <c r="J79" s="1">
        <v>4.5020089884748299E-15</v>
      </c>
      <c r="K79">
        <v>0.59813532704635297</v>
      </c>
      <c r="L79">
        <v>7.9489210057196599E-2</v>
      </c>
      <c r="M79">
        <v>7.5247360819910503</v>
      </c>
      <c r="N79" s="1">
        <v>5.2826920531307103E-14</v>
      </c>
      <c r="O79">
        <v>0.500063823558064</v>
      </c>
      <c r="P79">
        <v>7.9294326361525794E-2</v>
      </c>
      <c r="Q79">
        <v>6.3064262792034897</v>
      </c>
      <c r="R79" s="1">
        <v>2.8555189309236799E-10</v>
      </c>
      <c r="T79" t="str">
        <f t="shared" si="4"/>
        <v>***</v>
      </c>
      <c r="U79" t="str">
        <f t="shared" si="5"/>
        <v>***</v>
      </c>
      <c r="V79" t="str">
        <f t="shared" si="6"/>
        <v>***</v>
      </c>
      <c r="W79" t="str">
        <f t="shared" si="7"/>
        <v>***</v>
      </c>
    </row>
    <row r="80" spans="1:23" x14ac:dyDescent="0.25">
      <c r="A80">
        <v>79</v>
      </c>
      <c r="B80" t="s">
        <v>358</v>
      </c>
      <c r="C80">
        <v>1.27812255667178</v>
      </c>
      <c r="D80">
        <v>6.6633705489451606E-2</v>
      </c>
      <c r="E80">
        <v>19.181321934349199</v>
      </c>
      <c r="F80" s="1">
        <v>5.3015221360444996E-82</v>
      </c>
      <c r="G80">
        <v>1.2753374759240499</v>
      </c>
      <c r="H80">
        <v>6.6626277402396406E-2</v>
      </c>
      <c r="I80">
        <v>19.141658901660001</v>
      </c>
      <c r="J80" s="1">
        <v>1.1359513721967301E-81</v>
      </c>
      <c r="K80">
        <v>1.2490709278601899</v>
      </c>
      <c r="L80">
        <v>6.6568060851851393E-2</v>
      </c>
      <c r="M80">
        <v>18.763817240223101</v>
      </c>
      <c r="N80" s="1">
        <v>1.49283414201926E-78</v>
      </c>
      <c r="O80">
        <v>1.1479394531754099</v>
      </c>
      <c r="P80">
        <v>6.6321916117160998E-2</v>
      </c>
      <c r="Q80">
        <v>17.308599033048399</v>
      </c>
      <c r="R80" s="1">
        <v>4.0515344543728299E-67</v>
      </c>
      <c r="T80" t="str">
        <f t="shared" si="4"/>
        <v>***</v>
      </c>
      <c r="U80" t="str">
        <f t="shared" si="5"/>
        <v>***</v>
      </c>
      <c r="V80" t="str">
        <f t="shared" si="6"/>
        <v>***</v>
      </c>
      <c r="W80" t="str">
        <f t="shared" si="7"/>
        <v>***</v>
      </c>
    </row>
    <row r="81" spans="1:23" x14ac:dyDescent="0.25">
      <c r="A81">
        <v>80</v>
      </c>
      <c r="B81" t="s">
        <v>359</v>
      </c>
      <c r="C81">
        <v>1.0840505585239699</v>
      </c>
      <c r="D81">
        <v>7.2463271041699404E-2</v>
      </c>
      <c r="E81">
        <v>14.960000327616299</v>
      </c>
      <c r="F81" s="1">
        <v>1.34025380789091E-50</v>
      </c>
      <c r="G81">
        <v>1.08143943565045</v>
      </c>
      <c r="H81">
        <v>7.2456245997533003E-2</v>
      </c>
      <c r="I81">
        <v>14.925413548022799</v>
      </c>
      <c r="J81" s="1">
        <v>2.2523485241323898E-50</v>
      </c>
      <c r="K81">
        <v>1.05408140909626</v>
      </c>
      <c r="L81">
        <v>7.2399591778817496E-2</v>
      </c>
      <c r="M81">
        <v>14.559217575652999</v>
      </c>
      <c r="N81" s="1">
        <v>5.1038612268402098E-48</v>
      </c>
      <c r="O81">
        <v>0.95005712292428102</v>
      </c>
      <c r="P81">
        <v>7.2160782054876194E-2</v>
      </c>
      <c r="Q81">
        <v>13.1658373962991</v>
      </c>
      <c r="R81" s="1">
        <v>1.37999047733313E-39</v>
      </c>
      <c r="T81" t="str">
        <f t="shared" si="4"/>
        <v>***</v>
      </c>
      <c r="U81" t="str">
        <f t="shared" si="5"/>
        <v>***</v>
      </c>
      <c r="V81" t="str">
        <f t="shared" si="6"/>
        <v>***</v>
      </c>
      <c r="W81" t="str">
        <f t="shared" si="7"/>
        <v>***</v>
      </c>
    </row>
    <row r="82" spans="1:23" x14ac:dyDescent="0.25">
      <c r="A82">
        <v>81</v>
      </c>
      <c r="B82" t="s">
        <v>360</v>
      </c>
      <c r="C82">
        <v>0.708489070834598</v>
      </c>
      <c r="D82">
        <v>8.3995348802753902E-2</v>
      </c>
      <c r="E82">
        <v>8.4348607504248996</v>
      </c>
      <c r="F82" s="1">
        <v>3.3159738411815499E-17</v>
      </c>
      <c r="G82">
        <v>0.70595007000792298</v>
      </c>
      <c r="H82">
        <v>8.3989518638911603E-2</v>
      </c>
      <c r="I82">
        <v>8.4052162870816005</v>
      </c>
      <c r="J82" s="1">
        <v>4.2707378817271E-17</v>
      </c>
      <c r="K82">
        <v>0.67694012101202194</v>
      </c>
      <c r="L82">
        <v>8.3937863660982298E-2</v>
      </c>
      <c r="M82">
        <v>8.0647766274601</v>
      </c>
      <c r="N82" s="1">
        <v>7.3369892276998505E-16</v>
      </c>
      <c r="O82">
        <v>0.57143755138322105</v>
      </c>
      <c r="P82">
        <v>8.37257152831168E-2</v>
      </c>
      <c r="Q82">
        <v>6.8251139981416298</v>
      </c>
      <c r="R82" s="1">
        <v>8.7855521980632704E-12</v>
      </c>
      <c r="T82" t="str">
        <f t="shared" si="4"/>
        <v>***</v>
      </c>
      <c r="U82" t="str">
        <f t="shared" si="5"/>
        <v>***</v>
      </c>
      <c r="V82" t="str">
        <f t="shared" si="6"/>
        <v>***</v>
      </c>
      <c r="W82" t="str">
        <f t="shared" si="7"/>
        <v>***</v>
      </c>
    </row>
    <row r="83" spans="1:23" x14ac:dyDescent="0.25">
      <c r="A83">
        <v>82</v>
      </c>
      <c r="B83" t="s">
        <v>361</v>
      </c>
      <c r="C83">
        <v>0.62724384739086703</v>
      </c>
      <c r="D83">
        <v>8.8200268479036004E-2</v>
      </c>
      <c r="E83">
        <v>7.1115865995345997</v>
      </c>
      <c r="F83" s="1">
        <v>1.14716443549043E-12</v>
      </c>
      <c r="G83">
        <v>0.62471383517693502</v>
      </c>
      <c r="H83">
        <v>8.8194742220389005E-2</v>
      </c>
      <c r="I83">
        <v>7.0833455538181997</v>
      </c>
      <c r="J83" s="1">
        <v>1.4071520569731399E-12</v>
      </c>
      <c r="K83">
        <v>0.595213275560734</v>
      </c>
      <c r="L83">
        <v>8.8144201750130297E-2</v>
      </c>
      <c r="M83">
        <v>6.7527218324358396</v>
      </c>
      <c r="N83" s="1">
        <v>1.4509696814909799E-11</v>
      </c>
      <c r="O83">
        <v>0.48742487665102602</v>
      </c>
      <c r="P83">
        <v>8.7935434159331499E-2</v>
      </c>
      <c r="Q83">
        <v>5.5429859568084199</v>
      </c>
      <c r="R83" s="1">
        <v>2.9735671855568101E-8</v>
      </c>
      <c r="T83" t="str">
        <f t="shared" si="4"/>
        <v>***</v>
      </c>
      <c r="U83" t="str">
        <f t="shared" si="5"/>
        <v>***</v>
      </c>
      <c r="V83" t="str">
        <f t="shared" si="6"/>
        <v>***</v>
      </c>
      <c r="W83" t="str">
        <f t="shared" si="7"/>
        <v>***</v>
      </c>
    </row>
    <row r="84" spans="1:23" x14ac:dyDescent="0.25">
      <c r="A84">
        <v>83</v>
      </c>
      <c r="B84" t="s">
        <v>362</v>
      </c>
      <c r="C84">
        <v>0.59420172926826498</v>
      </c>
      <c r="D84">
        <v>9.0918401244153305E-2</v>
      </c>
      <c r="E84">
        <v>6.5355496922189502</v>
      </c>
      <c r="F84" s="1">
        <v>6.3376334694155903E-11</v>
      </c>
      <c r="G84">
        <v>0.591247576266969</v>
      </c>
      <c r="H84">
        <v>9.0912727985235003E-2</v>
      </c>
      <c r="I84">
        <v>6.5034631494392299</v>
      </c>
      <c r="J84" s="1">
        <v>7.8491656427834994E-11</v>
      </c>
      <c r="K84">
        <v>0.56221944503305599</v>
      </c>
      <c r="L84">
        <v>9.08627647312963E-2</v>
      </c>
      <c r="M84">
        <v>6.1875670049846896</v>
      </c>
      <c r="N84" s="1">
        <v>6.109987886239E-10</v>
      </c>
      <c r="O84">
        <v>0.45264005867536899</v>
      </c>
      <c r="P84">
        <v>9.0654934276968996E-2</v>
      </c>
      <c r="Q84">
        <v>4.9929996892663597</v>
      </c>
      <c r="R84" s="1">
        <v>5.9448653256116996E-7</v>
      </c>
      <c r="T84" t="str">
        <f t="shared" si="4"/>
        <v>***</v>
      </c>
      <c r="U84" t="str">
        <f t="shared" si="5"/>
        <v>***</v>
      </c>
      <c r="V84" t="str">
        <f t="shared" si="6"/>
        <v>***</v>
      </c>
      <c r="W84" t="str">
        <f t="shared" si="7"/>
        <v>***</v>
      </c>
    </row>
    <row r="85" spans="1:23" x14ac:dyDescent="0.25">
      <c r="A85">
        <v>84</v>
      </c>
      <c r="B85" t="s">
        <v>178</v>
      </c>
      <c r="C85">
        <v>1.75766707761043</v>
      </c>
      <c r="D85">
        <v>4.5289763574156101E-2</v>
      </c>
      <c r="E85">
        <v>38.809367479529399</v>
      </c>
      <c r="F85">
        <v>0</v>
      </c>
      <c r="G85">
        <v>1.75713479783974</v>
      </c>
      <c r="H85">
        <v>4.5287064415643501E-2</v>
      </c>
      <c r="I85">
        <v>38.799927098669997</v>
      </c>
      <c r="J85">
        <v>0</v>
      </c>
      <c r="K85">
        <v>1.7540186282269099</v>
      </c>
      <c r="L85">
        <v>4.5264301991283999E-2</v>
      </c>
      <c r="M85">
        <v>38.750594863136499</v>
      </c>
      <c r="N85">
        <v>0</v>
      </c>
      <c r="O85">
        <v>1.73481093266653</v>
      </c>
      <c r="P85">
        <v>4.5138153495297498E-2</v>
      </c>
      <c r="Q85">
        <v>38.433360656794697</v>
      </c>
      <c r="R85">
        <v>0</v>
      </c>
      <c r="T85" t="str">
        <f t="shared" si="4"/>
        <v>***</v>
      </c>
      <c r="U85" t="str">
        <f t="shared" si="5"/>
        <v>***</v>
      </c>
      <c r="V85" t="str">
        <f t="shared" si="6"/>
        <v>***</v>
      </c>
      <c r="W85" t="str">
        <f t="shared" si="7"/>
        <v>***</v>
      </c>
    </row>
    <row r="86" spans="1:23" x14ac:dyDescent="0.25">
      <c r="A86">
        <v>85</v>
      </c>
      <c r="B86" t="s">
        <v>363</v>
      </c>
      <c r="C86">
        <v>2.0186754059518099</v>
      </c>
      <c r="D86">
        <v>6.1722952607118201E-2</v>
      </c>
      <c r="E86">
        <v>32.705425140647002</v>
      </c>
      <c r="F86" s="1">
        <v>1.3076477433812199E-234</v>
      </c>
      <c r="G86">
        <v>2.0154092987604799</v>
      </c>
      <c r="H86">
        <v>6.1712426803241099E-2</v>
      </c>
      <c r="I86">
        <v>32.658078820757602</v>
      </c>
      <c r="J86" s="1">
        <v>6.15359583486788E-234</v>
      </c>
      <c r="K86">
        <v>1.9843643781687501</v>
      </c>
      <c r="L86">
        <v>6.1632332940225E-2</v>
      </c>
      <c r="M86">
        <v>32.196807803678503</v>
      </c>
      <c r="N86" s="1">
        <v>1.9561509229349701E-227</v>
      </c>
      <c r="O86">
        <v>1.86475451455166</v>
      </c>
      <c r="P86">
        <v>6.1292919805985099E-2</v>
      </c>
      <c r="Q86">
        <v>30.423652853450299</v>
      </c>
      <c r="R86" s="1">
        <v>2.6734190920229001E-203</v>
      </c>
      <c r="T86" t="str">
        <f t="shared" si="4"/>
        <v>***</v>
      </c>
      <c r="U86" t="str">
        <f t="shared" si="5"/>
        <v>***</v>
      </c>
      <c r="V86" t="str">
        <f t="shared" si="6"/>
        <v>***</v>
      </c>
      <c r="W86" t="str">
        <f t="shared" si="7"/>
        <v>***</v>
      </c>
    </row>
    <row r="87" spans="1:23" x14ac:dyDescent="0.25">
      <c r="A87">
        <v>86</v>
      </c>
      <c r="B87" t="s">
        <v>364</v>
      </c>
      <c r="C87">
        <v>0.70601566091286305</v>
      </c>
      <c r="D87">
        <v>9.5035307028913704E-2</v>
      </c>
      <c r="E87">
        <v>7.4289827958157</v>
      </c>
      <c r="F87" s="1">
        <v>1.0943597764810899E-13</v>
      </c>
      <c r="G87">
        <v>0.70270667760109495</v>
      </c>
      <c r="H87">
        <v>9.5028143299779599E-2</v>
      </c>
      <c r="I87">
        <v>7.3947217445289599</v>
      </c>
      <c r="J87" s="1">
        <v>1.4170469634723499E-13</v>
      </c>
      <c r="K87">
        <v>0.66936593452986304</v>
      </c>
      <c r="L87">
        <v>9.4971954819781504E-2</v>
      </c>
      <c r="M87">
        <v>7.0480378739181502</v>
      </c>
      <c r="N87" s="1">
        <v>1.8145825612372599E-12</v>
      </c>
      <c r="O87">
        <v>0.55279968310648597</v>
      </c>
      <c r="P87">
        <v>9.4748099485643097E-2</v>
      </c>
      <c r="Q87">
        <v>5.8344144748808402</v>
      </c>
      <c r="R87" s="1">
        <v>5.3979786956385004E-9</v>
      </c>
      <c r="T87" t="str">
        <f t="shared" si="4"/>
        <v>***</v>
      </c>
      <c r="U87" t="str">
        <f t="shared" si="5"/>
        <v>***</v>
      </c>
      <c r="V87" t="str">
        <f t="shared" si="6"/>
        <v>***</v>
      </c>
      <c r="W87" t="str">
        <f t="shared" si="7"/>
        <v>***</v>
      </c>
    </row>
    <row r="88" spans="1:23" x14ac:dyDescent="0.25">
      <c r="A88">
        <v>87</v>
      </c>
      <c r="B88" t="s">
        <v>365</v>
      </c>
      <c r="C88">
        <v>0.64927307903602605</v>
      </c>
      <c r="D88">
        <v>9.9020595480323104E-2</v>
      </c>
      <c r="E88">
        <v>6.5569498535791597</v>
      </c>
      <c r="F88" s="1">
        <v>5.4919470855087703E-11</v>
      </c>
      <c r="G88">
        <v>0.64602897685763505</v>
      </c>
      <c r="H88">
        <v>9.9014021630769694E-2</v>
      </c>
      <c r="I88">
        <v>6.5246211215086696</v>
      </c>
      <c r="J88" s="1">
        <v>6.8173640728297106E-11</v>
      </c>
      <c r="K88">
        <v>0.61316237707666998</v>
      </c>
      <c r="L88">
        <v>9.8959003220942504E-2</v>
      </c>
      <c r="M88">
        <v>6.1961252348882603</v>
      </c>
      <c r="N88" s="1">
        <v>5.7870087521535301E-10</v>
      </c>
      <c r="O88">
        <v>0.49211138268446097</v>
      </c>
      <c r="P88">
        <v>9.8736475720530195E-2</v>
      </c>
      <c r="Q88">
        <v>4.9840890014888002</v>
      </c>
      <c r="R88" s="1">
        <v>6.2254421035901104E-7</v>
      </c>
      <c r="T88" t="str">
        <f t="shared" si="4"/>
        <v>***</v>
      </c>
      <c r="U88" t="str">
        <f t="shared" si="5"/>
        <v>***</v>
      </c>
      <c r="V88" t="str">
        <f t="shared" si="6"/>
        <v>***</v>
      </c>
      <c r="W88" t="str">
        <f t="shared" si="7"/>
        <v>***</v>
      </c>
    </row>
    <row r="89" spans="1:23" x14ac:dyDescent="0.25">
      <c r="A89">
        <v>88</v>
      </c>
      <c r="B89" t="s">
        <v>366</v>
      </c>
      <c r="C89">
        <v>0.84037503526509705</v>
      </c>
      <c r="D89">
        <v>9.3952251024234504E-2</v>
      </c>
      <c r="E89">
        <v>8.9447035712675707</v>
      </c>
      <c r="F89" s="1">
        <v>3.72949358875326E-19</v>
      </c>
      <c r="G89">
        <v>0.837444013946961</v>
      </c>
      <c r="H89">
        <v>9.3945085547891799E-2</v>
      </c>
      <c r="I89">
        <v>8.9141865065420998</v>
      </c>
      <c r="J89" s="1">
        <v>4.9141052625767397E-19</v>
      </c>
      <c r="K89">
        <v>0.80424331795647297</v>
      </c>
      <c r="L89">
        <v>9.3885022021634401E-2</v>
      </c>
      <c r="M89">
        <v>8.5662579678699604</v>
      </c>
      <c r="N89" s="1">
        <v>1.0690224930468001E-17</v>
      </c>
      <c r="O89">
        <v>0.68036913166092405</v>
      </c>
      <c r="P89">
        <v>9.3642346945217295E-2</v>
      </c>
      <c r="Q89">
        <v>7.2656138366432996</v>
      </c>
      <c r="R89" s="1">
        <v>3.7134804610007198E-13</v>
      </c>
      <c r="T89" t="str">
        <f t="shared" si="4"/>
        <v>***</v>
      </c>
      <c r="U89" t="str">
        <f t="shared" si="5"/>
        <v>***</v>
      </c>
      <c r="V89" t="str">
        <f t="shared" si="6"/>
        <v>***</v>
      </c>
      <c r="W89" t="str">
        <f t="shared" si="7"/>
        <v>***</v>
      </c>
    </row>
    <row r="90" spans="1:23" x14ac:dyDescent="0.25">
      <c r="A90">
        <v>89</v>
      </c>
      <c r="B90" t="s">
        <v>367</v>
      </c>
      <c r="C90">
        <v>0.93889024998900605</v>
      </c>
      <c r="D90">
        <v>9.2646126957254701E-2</v>
      </c>
      <c r="E90">
        <v>10.134155423703699</v>
      </c>
      <c r="F90" s="1">
        <v>3.89726775455263E-24</v>
      </c>
      <c r="G90">
        <v>0.93606553610851095</v>
      </c>
      <c r="H90">
        <v>9.2638560171466502E-2</v>
      </c>
      <c r="I90">
        <v>10.1044914167052</v>
      </c>
      <c r="J90" s="1">
        <v>5.2768651142540698E-24</v>
      </c>
      <c r="K90">
        <v>0.90355583167284603</v>
      </c>
      <c r="L90">
        <v>9.2577403265838104E-2</v>
      </c>
      <c r="M90">
        <v>9.7600040592871906</v>
      </c>
      <c r="N90" s="1">
        <v>1.6714853104770001E-22</v>
      </c>
      <c r="O90">
        <v>0.77633858984658399</v>
      </c>
      <c r="P90">
        <v>9.23224527490564E-2</v>
      </c>
      <c r="Q90">
        <v>8.4089900856161908</v>
      </c>
      <c r="R90" s="1">
        <v>4.1355606634422203E-17</v>
      </c>
      <c r="T90" t="str">
        <f t="shared" si="4"/>
        <v>***</v>
      </c>
      <c r="U90" t="str">
        <f t="shared" si="5"/>
        <v>***</v>
      </c>
      <c r="V90" t="str">
        <f t="shared" si="6"/>
        <v>***</v>
      </c>
      <c r="W90" t="str">
        <f t="shared" si="7"/>
        <v>***</v>
      </c>
    </row>
    <row r="91" spans="1:23" x14ac:dyDescent="0.25">
      <c r="A91">
        <v>90</v>
      </c>
      <c r="B91" t="s">
        <v>179</v>
      </c>
      <c r="C91">
        <v>1.6326697493525699</v>
      </c>
      <c r="D91">
        <v>4.6884020085559398E-2</v>
      </c>
      <c r="E91">
        <v>34.823586935870402</v>
      </c>
      <c r="F91" s="1">
        <v>1.06933491749101E-265</v>
      </c>
      <c r="G91">
        <v>1.63178354197137</v>
      </c>
      <c r="H91">
        <v>4.6880800184647901E-2</v>
      </c>
      <c r="I91">
        <v>34.807075296162097</v>
      </c>
      <c r="J91" s="1">
        <v>1.90097815217263E-265</v>
      </c>
      <c r="K91">
        <v>1.6260348592426901</v>
      </c>
      <c r="L91">
        <v>4.6854979834855703E-2</v>
      </c>
      <c r="M91">
        <v>34.703565447552997</v>
      </c>
      <c r="N91" s="1">
        <v>6.9606632455688196E-264</v>
      </c>
      <c r="O91">
        <v>1.5929046621868299</v>
      </c>
      <c r="P91">
        <v>4.67144859216801E-2</v>
      </c>
      <c r="Q91">
        <v>34.098730420740203</v>
      </c>
      <c r="R91" s="1">
        <v>7.7027764885945401E-255</v>
      </c>
      <c r="T91" t="str">
        <f t="shared" si="4"/>
        <v>***</v>
      </c>
      <c r="U91" t="str">
        <f t="shared" si="5"/>
        <v>***</v>
      </c>
      <c r="V91" t="str">
        <f t="shared" si="6"/>
        <v>***</v>
      </c>
      <c r="W91" t="str">
        <f t="shared" si="7"/>
        <v>***</v>
      </c>
    </row>
    <row r="92" spans="1:23" x14ac:dyDescent="0.25">
      <c r="A92">
        <v>91</v>
      </c>
      <c r="B92" t="s">
        <v>180</v>
      </c>
      <c r="C92">
        <v>1.83353972994671</v>
      </c>
      <c r="D92">
        <v>4.7194175689952503E-2</v>
      </c>
      <c r="E92">
        <v>38.850974789608699</v>
      </c>
      <c r="F92">
        <v>0</v>
      </c>
      <c r="G92">
        <v>1.8324554472977901</v>
      </c>
      <c r="H92">
        <v>4.7190239510076899E-2</v>
      </c>
      <c r="I92">
        <v>38.831238542590803</v>
      </c>
      <c r="J92">
        <v>0</v>
      </c>
      <c r="K92">
        <v>1.8229458653925401</v>
      </c>
      <c r="L92">
        <v>4.7159170231344499E-2</v>
      </c>
      <c r="M92">
        <v>38.655172609057402</v>
      </c>
      <c r="N92">
        <v>0</v>
      </c>
      <c r="O92">
        <v>1.77541558063946</v>
      </c>
      <c r="P92">
        <v>4.6994765450704301E-2</v>
      </c>
      <c r="Q92">
        <v>37.779007164144701</v>
      </c>
      <c r="R92">
        <v>0</v>
      </c>
      <c r="T92" t="str">
        <f t="shared" si="4"/>
        <v>***</v>
      </c>
      <c r="U92" t="str">
        <f t="shared" si="5"/>
        <v>***</v>
      </c>
      <c r="V92" t="str">
        <f t="shared" si="6"/>
        <v>***</v>
      </c>
      <c r="W92" t="str">
        <f t="shared" si="7"/>
        <v>***</v>
      </c>
    </row>
    <row r="93" spans="1:23" x14ac:dyDescent="0.25">
      <c r="A93">
        <v>92</v>
      </c>
      <c r="B93" t="s">
        <v>181</v>
      </c>
      <c r="C93">
        <v>1.28344521694707</v>
      </c>
      <c r="D93">
        <v>5.2106254265292001E-2</v>
      </c>
      <c r="E93">
        <v>24.6313083725532</v>
      </c>
      <c r="F93" s="1">
        <v>5.8373398312760404E-134</v>
      </c>
      <c r="G93">
        <v>1.28202631449792</v>
      </c>
      <c r="H93">
        <v>5.2102048203445203E-2</v>
      </c>
      <c r="I93">
        <v>24.606063652084</v>
      </c>
      <c r="J93" s="1">
        <v>1.0878508052738E-133</v>
      </c>
      <c r="K93">
        <v>1.26930741855741</v>
      </c>
      <c r="L93">
        <v>5.20680326380282E-2</v>
      </c>
      <c r="M93">
        <v>24.377864003072801</v>
      </c>
      <c r="N93" s="1">
        <v>2.9369685936127202E-131</v>
      </c>
      <c r="O93">
        <v>1.2130360312583299</v>
      </c>
      <c r="P93">
        <v>5.1902805897849798E-2</v>
      </c>
      <c r="Q93">
        <v>23.371299687452598</v>
      </c>
      <c r="R93" s="1">
        <v>8.3716343755889301E-121</v>
      </c>
      <c r="T93" t="str">
        <f t="shared" si="4"/>
        <v>***</v>
      </c>
      <c r="U93" t="str">
        <f t="shared" si="5"/>
        <v>***</v>
      </c>
      <c r="V93" t="str">
        <f t="shared" si="6"/>
        <v>***</v>
      </c>
      <c r="W93" t="str">
        <f t="shared" si="7"/>
        <v>***</v>
      </c>
    </row>
    <row r="94" spans="1:23" x14ac:dyDescent="0.25">
      <c r="A94">
        <v>93</v>
      </c>
      <c r="B94" t="s">
        <v>182</v>
      </c>
      <c r="C94">
        <v>1.2728145369342401</v>
      </c>
      <c r="D94">
        <v>5.3505906719694199E-2</v>
      </c>
      <c r="E94">
        <v>23.7882995535847</v>
      </c>
      <c r="F94" s="1">
        <v>4.41405687267782E-125</v>
      </c>
      <c r="G94">
        <v>1.27139558547072</v>
      </c>
      <c r="H94">
        <v>5.3501488706279098E-2</v>
      </c>
      <c r="I94">
        <v>23.763742210065001</v>
      </c>
      <c r="J94" s="1">
        <v>7.9224408324478996E-125</v>
      </c>
      <c r="K94">
        <v>1.25682361568176</v>
      </c>
      <c r="L94">
        <v>5.3465228858405198E-2</v>
      </c>
      <c r="M94">
        <v>23.507308254684101</v>
      </c>
      <c r="N94" s="1">
        <v>3.4339335320039898E-122</v>
      </c>
      <c r="O94">
        <v>1.19307018530509</v>
      </c>
      <c r="P94">
        <v>5.3288470151147301E-2</v>
      </c>
      <c r="Q94">
        <v>22.388899173143301</v>
      </c>
      <c r="R94" s="1">
        <v>5.04905201233662E-111</v>
      </c>
      <c r="T94" t="str">
        <f t="shared" si="4"/>
        <v>***</v>
      </c>
      <c r="U94" t="str">
        <f t="shared" si="5"/>
        <v>***</v>
      </c>
      <c r="V94" t="str">
        <f t="shared" si="6"/>
        <v>***</v>
      </c>
      <c r="W94" t="str">
        <f t="shared" si="7"/>
        <v>***</v>
      </c>
    </row>
    <row r="95" spans="1:23" x14ac:dyDescent="0.25">
      <c r="A95">
        <v>94</v>
      </c>
      <c r="B95" t="s">
        <v>183</v>
      </c>
      <c r="C95">
        <v>0.874368872713291</v>
      </c>
      <c r="D95">
        <v>5.9507840462694202E-2</v>
      </c>
      <c r="E95">
        <v>14.693338993900101</v>
      </c>
      <c r="F95" s="1">
        <v>7.11211095495239E-49</v>
      </c>
      <c r="G95">
        <v>0.87262795250800396</v>
      </c>
      <c r="H95">
        <v>5.9503476082642698E-2</v>
      </c>
      <c r="I95">
        <v>14.6651592471007</v>
      </c>
      <c r="J95" s="1">
        <v>1.07764037358672E-48</v>
      </c>
      <c r="K95">
        <v>0.85640396199996205</v>
      </c>
      <c r="L95">
        <v>5.9467696334832502E-2</v>
      </c>
      <c r="M95">
        <v>14.401162560224</v>
      </c>
      <c r="N95" s="1">
        <v>5.0880394138930904E-47</v>
      </c>
      <c r="O95">
        <v>0.78959251992761803</v>
      </c>
      <c r="P95">
        <v>5.9300640304119002E-2</v>
      </c>
      <c r="Q95">
        <v>13.3150757880227</v>
      </c>
      <c r="R95" s="1">
        <v>1.8918038787717899E-40</v>
      </c>
      <c r="T95" t="str">
        <f t="shared" si="4"/>
        <v>***</v>
      </c>
      <c r="U95" t="str">
        <f t="shared" si="5"/>
        <v>***</v>
      </c>
      <c r="V95" t="str">
        <f t="shared" si="6"/>
        <v>***</v>
      </c>
      <c r="W95" t="str">
        <f t="shared" si="7"/>
        <v>***</v>
      </c>
    </row>
    <row r="96" spans="1:23" x14ac:dyDescent="0.25">
      <c r="A96">
        <v>95</v>
      </c>
      <c r="B96" t="s">
        <v>184</v>
      </c>
      <c r="C96">
        <v>1.6954754343118501</v>
      </c>
      <c r="D96">
        <v>5.2065325503570903E-2</v>
      </c>
      <c r="E96">
        <v>32.564387486553997</v>
      </c>
      <c r="F96" s="1">
        <v>1.3101268431727E-232</v>
      </c>
      <c r="G96">
        <v>1.69338946502038</v>
      </c>
      <c r="H96">
        <v>5.2059304837122199E-2</v>
      </c>
      <c r="I96">
        <v>32.528084466715001</v>
      </c>
      <c r="J96" s="1">
        <v>4.2749138185560798E-232</v>
      </c>
      <c r="K96">
        <v>1.6755593966295299</v>
      </c>
      <c r="L96">
        <v>5.2014303285825098E-2</v>
      </c>
      <c r="M96">
        <v>32.213435358772799</v>
      </c>
      <c r="N96" s="1">
        <v>1.14450357430276E-227</v>
      </c>
      <c r="O96">
        <v>1.6010938467681299</v>
      </c>
      <c r="P96">
        <v>5.1799796866014297E-2</v>
      </c>
      <c r="Q96">
        <v>30.909268831874599</v>
      </c>
      <c r="R96" s="1">
        <v>8.9667943588586403E-210</v>
      </c>
      <c r="T96" t="str">
        <f t="shared" si="4"/>
        <v>***</v>
      </c>
      <c r="U96" t="str">
        <f t="shared" si="5"/>
        <v>***</v>
      </c>
      <c r="V96" t="str">
        <f t="shared" si="6"/>
        <v>***</v>
      </c>
      <c r="W96" t="str">
        <f t="shared" si="7"/>
        <v>***</v>
      </c>
    </row>
    <row r="97" spans="1:23" x14ac:dyDescent="0.25">
      <c r="A97">
        <v>96</v>
      </c>
      <c r="B97" t="s">
        <v>185</v>
      </c>
      <c r="C97">
        <v>0.77359335715303601</v>
      </c>
      <c r="D97">
        <v>6.5326181840874506E-2</v>
      </c>
      <c r="E97">
        <v>11.842010895989601</v>
      </c>
      <c r="F97" s="1">
        <v>2.3670845017351901E-32</v>
      </c>
      <c r="G97">
        <v>0.77096649023481101</v>
      </c>
      <c r="H97">
        <v>6.5320757037902494E-2</v>
      </c>
      <c r="I97">
        <v>11.8027794715768</v>
      </c>
      <c r="J97" s="1">
        <v>3.7762859172539899E-32</v>
      </c>
      <c r="K97">
        <v>0.75078292237237898</v>
      </c>
      <c r="L97">
        <v>6.5280214927243202E-2</v>
      </c>
      <c r="M97">
        <v>11.500926018842801</v>
      </c>
      <c r="N97" s="1">
        <v>1.3050767478713001E-30</v>
      </c>
      <c r="O97">
        <v>0.674041521135473</v>
      </c>
      <c r="P97">
        <v>6.5103616548440199E-2</v>
      </c>
      <c r="Q97">
        <v>10.3533652486718</v>
      </c>
      <c r="R97" s="1">
        <v>4.0402942153098501E-25</v>
      </c>
      <c r="T97" t="str">
        <f t="shared" si="4"/>
        <v>***</v>
      </c>
      <c r="U97" t="str">
        <f t="shared" si="5"/>
        <v>***</v>
      </c>
      <c r="V97" t="str">
        <f t="shared" si="6"/>
        <v>***</v>
      </c>
      <c r="W97" t="str">
        <f t="shared" si="7"/>
        <v>***</v>
      </c>
    </row>
    <row r="98" spans="1:23" x14ac:dyDescent="0.25">
      <c r="A98">
        <v>97</v>
      </c>
      <c r="B98" t="s">
        <v>441</v>
      </c>
      <c r="C98">
        <v>2.2111595103795798</v>
      </c>
      <c r="D98">
        <v>0.25231680979860299</v>
      </c>
      <c r="E98">
        <v>8.7634252832560104</v>
      </c>
      <c r="F98" s="1">
        <v>1.89405458944162E-18</v>
      </c>
      <c r="G98">
        <v>2.2069027052197501</v>
      </c>
      <c r="H98">
        <v>0.252314302426144</v>
      </c>
      <c r="I98">
        <v>8.7466413278959703</v>
      </c>
      <c r="J98" s="1">
        <v>2.1979693912122702E-18</v>
      </c>
      <c r="K98">
        <v>2.15729107249147</v>
      </c>
      <c r="L98">
        <v>0.25226853705573898</v>
      </c>
      <c r="M98">
        <v>8.5515661115314092</v>
      </c>
      <c r="N98" s="1">
        <v>1.2142949045523001E-17</v>
      </c>
      <c r="O98">
        <v>1.8653809158515899</v>
      </c>
      <c r="P98">
        <v>0.251759111358965</v>
      </c>
      <c r="Q98">
        <v>7.40938790966685</v>
      </c>
      <c r="R98" s="1">
        <v>1.2688366634987099E-13</v>
      </c>
      <c r="T98" t="str">
        <f t="shared" si="4"/>
        <v>***</v>
      </c>
      <c r="U98" t="str">
        <f t="shared" si="5"/>
        <v>***</v>
      </c>
      <c r="V98" t="str">
        <f t="shared" si="6"/>
        <v>***</v>
      </c>
      <c r="W98" t="str">
        <f t="shared" si="7"/>
        <v>***</v>
      </c>
    </row>
    <row r="99" spans="1:23" x14ac:dyDescent="0.25">
      <c r="A99">
        <v>98</v>
      </c>
      <c r="B99" t="s">
        <v>444</v>
      </c>
      <c r="C99">
        <v>1.44861256655174</v>
      </c>
      <c r="D99">
        <v>0.36523763093753497</v>
      </c>
      <c r="E99">
        <v>3.9662193702036399</v>
      </c>
      <c r="F99" s="1">
        <v>7.3021659475558693E-5</v>
      </c>
      <c r="G99">
        <v>1.44376649457108</v>
      </c>
      <c r="H99">
        <v>0.365235879531909</v>
      </c>
      <c r="I99">
        <v>3.95297005436989</v>
      </c>
      <c r="J99" s="1">
        <v>7.7187100086851206E-5</v>
      </c>
      <c r="K99">
        <v>1.3934344388028199</v>
      </c>
      <c r="L99">
        <v>0.36520431055568198</v>
      </c>
      <c r="M99">
        <v>3.81549285845673</v>
      </c>
      <c r="N99">
        <v>1.3591138703417501E-4</v>
      </c>
      <c r="O99">
        <v>1.10025514634537</v>
      </c>
      <c r="P99">
        <v>0.36485917323079198</v>
      </c>
      <c r="Q99">
        <v>3.0155611454214601</v>
      </c>
      <c r="R99">
        <v>2.5650421494321E-3</v>
      </c>
      <c r="T99" t="str">
        <f t="shared" si="4"/>
        <v>***</v>
      </c>
      <c r="U99" t="str">
        <f t="shared" si="5"/>
        <v>***</v>
      </c>
      <c r="V99" t="str">
        <f t="shared" si="6"/>
        <v>***</v>
      </c>
      <c r="W99" t="str">
        <f t="shared" si="7"/>
        <v>**</v>
      </c>
    </row>
    <row r="100" spans="1:23" x14ac:dyDescent="0.25">
      <c r="A100">
        <v>99</v>
      </c>
      <c r="B100" t="s">
        <v>445</v>
      </c>
      <c r="C100">
        <v>1.21128634371515</v>
      </c>
      <c r="D100">
        <v>0.41866007529406402</v>
      </c>
      <c r="E100">
        <v>2.8932454160200298</v>
      </c>
      <c r="F100">
        <v>3.8128324924212999E-3</v>
      </c>
      <c r="G100">
        <v>1.2063645574978299</v>
      </c>
      <c r="H100">
        <v>0.41865591450122303</v>
      </c>
      <c r="I100">
        <v>2.8815180096883601</v>
      </c>
      <c r="J100">
        <v>3.9576461674758704E-3</v>
      </c>
      <c r="K100">
        <v>1.1516002303998101</v>
      </c>
      <c r="L100">
        <v>0.41863387658926299</v>
      </c>
      <c r="M100">
        <v>2.7508529404792599</v>
      </c>
      <c r="N100">
        <v>5.9440321156490998E-3</v>
      </c>
      <c r="O100">
        <v>0.855993670652754</v>
      </c>
      <c r="P100">
        <v>0.41835350657926201</v>
      </c>
      <c r="Q100">
        <v>2.0461013405909498</v>
      </c>
      <c r="R100">
        <v>4.0746401138641801E-2</v>
      </c>
      <c r="T100" t="str">
        <f t="shared" si="4"/>
        <v>**</v>
      </c>
      <c r="U100" t="str">
        <f t="shared" si="5"/>
        <v>**</v>
      </c>
      <c r="V100" t="str">
        <f t="shared" si="6"/>
        <v>**</v>
      </c>
      <c r="W100" t="str">
        <f t="shared" si="7"/>
        <v>*</v>
      </c>
    </row>
    <row r="101" spans="1:23" x14ac:dyDescent="0.25">
      <c r="A101">
        <v>100</v>
      </c>
      <c r="B101" t="s">
        <v>446</v>
      </c>
      <c r="C101">
        <v>1.5496132861324301</v>
      </c>
      <c r="D101">
        <v>0.36598544124335902</v>
      </c>
      <c r="E101">
        <v>4.2340845058424703</v>
      </c>
      <c r="F101" s="1">
        <v>2.2948464462754601E-5</v>
      </c>
      <c r="G101">
        <v>1.5440779695889899</v>
      </c>
      <c r="H101">
        <v>0.36598169858248097</v>
      </c>
      <c r="I101">
        <v>4.2190032331384497</v>
      </c>
      <c r="J101" s="1">
        <v>2.45384754868534E-5</v>
      </c>
      <c r="K101">
        <v>1.48727218026279</v>
      </c>
      <c r="L101">
        <v>0.365947125669635</v>
      </c>
      <c r="M101">
        <v>4.0641723241883101</v>
      </c>
      <c r="N101" s="1">
        <v>4.8203204315830902E-5</v>
      </c>
      <c r="O101">
        <v>1.19361506069393</v>
      </c>
      <c r="P101">
        <v>0.36561412494596901</v>
      </c>
      <c r="Q101">
        <v>3.26468530413129</v>
      </c>
      <c r="R101">
        <v>1.0958575558395599E-3</v>
      </c>
      <c r="T101" t="str">
        <f t="shared" si="4"/>
        <v>***</v>
      </c>
      <c r="U101" t="str">
        <f t="shared" si="5"/>
        <v>***</v>
      </c>
      <c r="V101" t="str">
        <f t="shared" si="6"/>
        <v>***</v>
      </c>
      <c r="W101" t="str">
        <f t="shared" si="7"/>
        <v>**</v>
      </c>
    </row>
    <row r="102" spans="1:23" x14ac:dyDescent="0.25">
      <c r="A102">
        <v>101</v>
      </c>
      <c r="B102" t="s">
        <v>447</v>
      </c>
      <c r="C102">
        <v>0.58073039081630895</v>
      </c>
      <c r="D102">
        <v>0.58510683442178502</v>
      </c>
      <c r="E102">
        <v>0.99252026579077401</v>
      </c>
      <c r="F102">
        <v>0.32094379854484301</v>
      </c>
      <c r="G102">
        <v>0.57545043098738502</v>
      </c>
      <c r="H102">
        <v>0.585107664922214</v>
      </c>
      <c r="I102">
        <v>0.98349494543690197</v>
      </c>
      <c r="J102">
        <v>0.32536390177881702</v>
      </c>
      <c r="K102">
        <v>0.52096892721597599</v>
      </c>
      <c r="L102">
        <v>0.58508990633443303</v>
      </c>
      <c r="M102">
        <v>0.89040833139615605</v>
      </c>
      <c r="N102">
        <v>0.37324667041135001</v>
      </c>
      <c r="O102">
        <v>0.233699979077065</v>
      </c>
      <c r="P102">
        <v>0.58492191055493903</v>
      </c>
      <c r="Q102">
        <v>0.399540476873818</v>
      </c>
      <c r="R102">
        <v>0.689495005167439</v>
      </c>
      <c r="T102" t="str">
        <f t="shared" si="4"/>
        <v/>
      </c>
      <c r="U102" t="str">
        <f t="shared" si="5"/>
        <v/>
      </c>
      <c r="V102" t="str">
        <f t="shared" si="6"/>
        <v/>
      </c>
      <c r="W102" t="str">
        <f t="shared" si="7"/>
        <v/>
      </c>
    </row>
    <row r="103" spans="1:23" x14ac:dyDescent="0.25">
      <c r="A103">
        <v>102</v>
      </c>
      <c r="B103" t="s">
        <v>448</v>
      </c>
      <c r="C103">
        <v>0.189115512979356</v>
      </c>
      <c r="D103">
        <v>0.71347563224196098</v>
      </c>
      <c r="E103">
        <v>0.26506232929791501</v>
      </c>
      <c r="F103">
        <v>0.79096144652618905</v>
      </c>
      <c r="G103">
        <v>0.18310238017382699</v>
      </c>
      <c r="H103">
        <v>0.71347649595894103</v>
      </c>
      <c r="I103">
        <v>0.25663407443819097</v>
      </c>
      <c r="J103">
        <v>0.79746126813585205</v>
      </c>
      <c r="K103">
        <v>0.13013836388023101</v>
      </c>
      <c r="L103">
        <v>0.71346121185146605</v>
      </c>
      <c r="M103">
        <v>0.18240425929044601</v>
      </c>
      <c r="N103">
        <v>0.855265483449409</v>
      </c>
      <c r="O103">
        <v>-0.15576026179169</v>
      </c>
      <c r="P103">
        <v>0.71334870972395104</v>
      </c>
      <c r="Q103">
        <v>-0.21835080048293001</v>
      </c>
      <c r="R103">
        <v>0.82715579613852197</v>
      </c>
      <c r="T103" t="str">
        <f t="shared" si="4"/>
        <v/>
      </c>
      <c r="U103" t="str">
        <f t="shared" si="5"/>
        <v/>
      </c>
      <c r="V103" t="str">
        <f t="shared" si="6"/>
        <v/>
      </c>
      <c r="W103" t="str">
        <f t="shared" si="7"/>
        <v/>
      </c>
    </row>
    <row r="104" spans="1:23" x14ac:dyDescent="0.25">
      <c r="A104">
        <v>103</v>
      </c>
      <c r="B104" t="s">
        <v>449</v>
      </c>
      <c r="C104">
        <v>1.8668782850663299</v>
      </c>
      <c r="D104">
        <v>0.331148885662084</v>
      </c>
      <c r="E104">
        <v>5.6375798497216199</v>
      </c>
      <c r="F104" s="1">
        <v>1.7245664537664999E-8</v>
      </c>
      <c r="G104">
        <v>1.8608910756317301</v>
      </c>
      <c r="H104">
        <v>0.331143923518054</v>
      </c>
      <c r="I104">
        <v>5.6195839436270898</v>
      </c>
      <c r="J104" s="1">
        <v>1.9141785835634201E-8</v>
      </c>
      <c r="K104">
        <v>1.8080093839657301</v>
      </c>
      <c r="L104">
        <v>0.33112240301305301</v>
      </c>
      <c r="M104">
        <v>5.4602448143457503</v>
      </c>
      <c r="N104" s="1">
        <v>4.7547846819365298E-8</v>
      </c>
      <c r="O104">
        <v>1.5225017142983699</v>
      </c>
      <c r="P104">
        <v>0.33074184153995501</v>
      </c>
      <c r="Q104">
        <v>4.6032933335846096</v>
      </c>
      <c r="R104" s="1">
        <v>4.1586185072367497E-6</v>
      </c>
      <c r="T104" t="str">
        <f t="shared" si="4"/>
        <v>***</v>
      </c>
      <c r="U104" t="str">
        <f t="shared" si="5"/>
        <v>***</v>
      </c>
      <c r="V104" t="str">
        <f t="shared" si="6"/>
        <v>***</v>
      </c>
      <c r="W104" t="str">
        <f t="shared" si="7"/>
        <v>***</v>
      </c>
    </row>
    <row r="105" spans="1:23" x14ac:dyDescent="0.25">
      <c r="A105">
        <v>104</v>
      </c>
      <c r="B105" t="s">
        <v>450</v>
      </c>
      <c r="C105">
        <v>0.98077451387778503</v>
      </c>
      <c r="D105">
        <v>0.50976562260714597</v>
      </c>
      <c r="E105">
        <v>1.9239714692052201</v>
      </c>
      <c r="F105">
        <v>5.4358159780099002E-2</v>
      </c>
      <c r="G105">
        <v>0.97433180895218297</v>
      </c>
      <c r="H105">
        <v>0.50976378870910299</v>
      </c>
      <c r="I105">
        <v>1.9113397823323699</v>
      </c>
      <c r="J105">
        <v>5.5960929786022399E-2</v>
      </c>
      <c r="K105">
        <v>0.92152314594235796</v>
      </c>
      <c r="L105">
        <v>0.50974042514703</v>
      </c>
      <c r="M105">
        <v>1.80782826019057</v>
      </c>
      <c r="N105">
        <v>7.0633233948299706E-2</v>
      </c>
      <c r="O105">
        <v>0.63650189525467504</v>
      </c>
      <c r="P105">
        <v>0.50952587967023699</v>
      </c>
      <c r="Q105">
        <v>1.2492042517381401</v>
      </c>
      <c r="R105">
        <v>0.211590377305657</v>
      </c>
      <c r="T105" t="str">
        <f t="shared" si="4"/>
        <v>^</v>
      </c>
      <c r="U105" t="str">
        <f t="shared" si="5"/>
        <v>^</v>
      </c>
      <c r="V105" t="str">
        <f t="shared" si="6"/>
        <v>^</v>
      </c>
      <c r="W105" t="str">
        <f t="shared" si="7"/>
        <v/>
      </c>
    </row>
    <row r="106" spans="1:23" x14ac:dyDescent="0.25">
      <c r="A106">
        <v>105</v>
      </c>
      <c r="B106" t="s">
        <v>451</v>
      </c>
      <c r="C106">
        <v>1.4294154882691701</v>
      </c>
      <c r="D106">
        <v>0.42060188993450198</v>
      </c>
      <c r="E106">
        <v>3.3984999175628201</v>
      </c>
      <c r="F106">
        <v>6.7756483418963801E-4</v>
      </c>
      <c r="G106">
        <v>1.42317132218275</v>
      </c>
      <c r="H106">
        <v>0.42059966045173403</v>
      </c>
      <c r="I106">
        <v>3.3836720663403002</v>
      </c>
      <c r="J106">
        <v>7.1523375070536995E-4</v>
      </c>
      <c r="K106">
        <v>1.3685353171421299</v>
      </c>
      <c r="L106">
        <v>0.42055987719647497</v>
      </c>
      <c r="M106">
        <v>3.2540796004246202</v>
      </c>
      <c r="N106">
        <v>1.1376039877890301E-3</v>
      </c>
      <c r="O106">
        <v>1.08414636569259</v>
      </c>
      <c r="P106">
        <v>0.42026968511638302</v>
      </c>
      <c r="Q106">
        <v>2.5796444618468399</v>
      </c>
      <c r="R106">
        <v>9.8902082061586398E-3</v>
      </c>
      <c r="T106" t="str">
        <f t="shared" si="4"/>
        <v>***</v>
      </c>
      <c r="U106" t="str">
        <f t="shared" si="5"/>
        <v>***</v>
      </c>
      <c r="V106" t="str">
        <f t="shared" si="6"/>
        <v>**</v>
      </c>
      <c r="W106" t="str">
        <f t="shared" si="7"/>
        <v>**</v>
      </c>
    </row>
    <row r="107" spans="1:23" x14ac:dyDescent="0.25">
      <c r="A107">
        <v>106</v>
      </c>
      <c r="B107" t="s">
        <v>452</v>
      </c>
      <c r="C107">
        <v>1.2778114264232201</v>
      </c>
      <c r="D107">
        <v>0.45883495040957301</v>
      </c>
      <c r="E107">
        <v>2.7849043000813198</v>
      </c>
      <c r="F107">
        <v>5.3543523413132404E-3</v>
      </c>
      <c r="G107">
        <v>1.2716714719865201</v>
      </c>
      <c r="H107">
        <v>0.45883022561312398</v>
      </c>
      <c r="I107">
        <v>2.77155122090576</v>
      </c>
      <c r="J107">
        <v>5.57898941710045E-3</v>
      </c>
      <c r="K107">
        <v>1.2206376904932199</v>
      </c>
      <c r="L107">
        <v>0.45881189678841799</v>
      </c>
      <c r="M107">
        <v>2.6604316475605998</v>
      </c>
      <c r="N107">
        <v>7.8040565569125796E-3</v>
      </c>
      <c r="O107">
        <v>0.93683738049183596</v>
      </c>
      <c r="P107">
        <v>0.45852811420332101</v>
      </c>
      <c r="Q107">
        <v>2.0431405435620098</v>
      </c>
      <c r="R107">
        <v>4.1038527422658101E-2</v>
      </c>
      <c r="T107" t="str">
        <f t="shared" si="4"/>
        <v>**</v>
      </c>
      <c r="U107" t="str">
        <f t="shared" si="5"/>
        <v>**</v>
      </c>
      <c r="V107" t="str">
        <f t="shared" si="6"/>
        <v>**</v>
      </c>
      <c r="W107" t="str">
        <f t="shared" si="7"/>
        <v>*</v>
      </c>
    </row>
    <row r="108" spans="1:23" x14ac:dyDescent="0.25">
      <c r="A108">
        <v>107</v>
      </c>
      <c r="B108" t="s">
        <v>453</v>
      </c>
      <c r="C108">
        <v>1.8246159245025799</v>
      </c>
      <c r="D108">
        <v>0.36887769293157402</v>
      </c>
      <c r="E108">
        <v>4.9463981136995603</v>
      </c>
      <c r="F108" s="1">
        <v>7.5599267657919197E-7</v>
      </c>
      <c r="G108">
        <v>1.81836695036248</v>
      </c>
      <c r="H108">
        <v>0.368870554886291</v>
      </c>
      <c r="I108">
        <v>4.9295529997589904</v>
      </c>
      <c r="J108" s="1">
        <v>8.2417974931410396E-7</v>
      </c>
      <c r="K108">
        <v>1.7702976014685701</v>
      </c>
      <c r="L108">
        <v>0.36884182134791799</v>
      </c>
      <c r="M108">
        <v>4.7996119176482903</v>
      </c>
      <c r="N108" s="1">
        <v>1.58973378988133E-6</v>
      </c>
      <c r="O108">
        <v>1.4732436307077501</v>
      </c>
      <c r="P108">
        <v>0.36849093888976497</v>
      </c>
      <c r="Q108">
        <v>3.9980457461085099</v>
      </c>
      <c r="R108" s="1">
        <v>6.3867609596413702E-5</v>
      </c>
      <c r="T108" t="str">
        <f t="shared" si="4"/>
        <v>***</v>
      </c>
      <c r="U108" t="str">
        <f t="shared" si="5"/>
        <v>***</v>
      </c>
      <c r="V108" t="str">
        <f t="shared" si="6"/>
        <v>***</v>
      </c>
      <c r="W108" t="str">
        <f t="shared" si="7"/>
        <v>***</v>
      </c>
    </row>
    <row r="109" spans="1:23" x14ac:dyDescent="0.25">
      <c r="A109">
        <v>108</v>
      </c>
      <c r="B109" t="s">
        <v>454</v>
      </c>
      <c r="C109">
        <v>0.86066791409960997</v>
      </c>
      <c r="D109">
        <v>0.58702537738040095</v>
      </c>
      <c r="E109">
        <v>1.4661511192929</v>
      </c>
      <c r="F109">
        <v>0.14260712181619201</v>
      </c>
      <c r="G109">
        <v>0.85468836273273296</v>
      </c>
      <c r="H109">
        <v>0.58702376331606199</v>
      </c>
      <c r="I109">
        <v>1.45596893370151</v>
      </c>
      <c r="J109">
        <v>0.14540120779007201</v>
      </c>
      <c r="K109">
        <v>0.80798851585166298</v>
      </c>
      <c r="L109">
        <v>0.58699609933614305</v>
      </c>
      <c r="M109">
        <v>1.3764802130124001</v>
      </c>
      <c r="N109">
        <v>0.16867300920884201</v>
      </c>
      <c r="O109">
        <v>0.516357164601284</v>
      </c>
      <c r="P109">
        <v>0.58681756490297898</v>
      </c>
      <c r="Q109">
        <v>0.87992792902621297</v>
      </c>
      <c r="R109">
        <v>0.37889835365193603</v>
      </c>
      <c r="T109" t="str">
        <f t="shared" si="4"/>
        <v/>
      </c>
      <c r="U109" t="str">
        <f t="shared" si="5"/>
        <v/>
      </c>
      <c r="V109" t="str">
        <f t="shared" si="6"/>
        <v/>
      </c>
      <c r="W109" t="str">
        <f t="shared" si="7"/>
        <v/>
      </c>
    </row>
    <row r="110" spans="1:23" x14ac:dyDescent="0.25">
      <c r="A110">
        <v>109</v>
      </c>
      <c r="B110" t="s">
        <v>455</v>
      </c>
      <c r="C110">
        <v>1.41560494877107</v>
      </c>
      <c r="D110">
        <v>0.46011631385025298</v>
      </c>
      <c r="E110">
        <v>3.0766241190739199</v>
      </c>
      <c r="F110">
        <v>2.0935912036633298E-3</v>
      </c>
      <c r="G110">
        <v>1.40901092558847</v>
      </c>
      <c r="H110">
        <v>0.46010869575498398</v>
      </c>
      <c r="I110">
        <v>3.0623436126901602</v>
      </c>
      <c r="J110">
        <v>2.1961119623219501E-3</v>
      </c>
      <c r="K110">
        <v>1.36452737456994</v>
      </c>
      <c r="L110">
        <v>0.46008318441248502</v>
      </c>
      <c r="M110">
        <v>2.96582753032457</v>
      </c>
      <c r="N110">
        <v>3.0186972278885599E-3</v>
      </c>
      <c r="O110">
        <v>1.0717616173714699</v>
      </c>
      <c r="P110">
        <v>0.45979938948438298</v>
      </c>
      <c r="Q110">
        <v>2.3309331023108499</v>
      </c>
      <c r="R110">
        <v>1.9756887468266E-2</v>
      </c>
      <c r="T110" t="str">
        <f t="shared" si="4"/>
        <v>**</v>
      </c>
      <c r="U110" t="str">
        <f t="shared" si="5"/>
        <v>**</v>
      </c>
      <c r="V110" t="str">
        <f t="shared" si="6"/>
        <v>**</v>
      </c>
      <c r="W110" t="str">
        <f t="shared" si="7"/>
        <v>*</v>
      </c>
    </row>
    <row r="111" spans="1:23" x14ac:dyDescent="0.25">
      <c r="A111">
        <v>110</v>
      </c>
      <c r="B111" t="s">
        <v>456</v>
      </c>
      <c r="C111">
        <v>1.6569132499311701</v>
      </c>
      <c r="D111">
        <v>0.42295706240263897</v>
      </c>
      <c r="E111">
        <v>3.9174502501954902</v>
      </c>
      <c r="F111" s="1">
        <v>8.9490506926634105E-5</v>
      </c>
      <c r="G111">
        <v>1.64943132002629</v>
      </c>
      <c r="H111">
        <v>0.42295163829943599</v>
      </c>
      <c r="I111">
        <v>3.8998106891326101</v>
      </c>
      <c r="J111" s="1">
        <v>9.6267931086978505E-5</v>
      </c>
      <c r="K111">
        <v>1.60675204150426</v>
      </c>
      <c r="L111">
        <v>0.422947086423614</v>
      </c>
      <c r="M111">
        <v>3.7989433976026401</v>
      </c>
      <c r="N111">
        <v>1.4531427157962E-4</v>
      </c>
      <c r="O111">
        <v>1.3139112144071601</v>
      </c>
      <c r="P111">
        <v>0.42260244337755098</v>
      </c>
      <c r="Q111">
        <v>3.1090951673303899</v>
      </c>
      <c r="R111">
        <v>1.87661261640948E-3</v>
      </c>
      <c r="T111" t="str">
        <f t="shared" si="4"/>
        <v>***</v>
      </c>
      <c r="U111" t="str">
        <f t="shared" si="5"/>
        <v>***</v>
      </c>
      <c r="V111" t="str">
        <f t="shared" si="6"/>
        <v>***</v>
      </c>
      <c r="W111" t="str">
        <f t="shared" si="7"/>
        <v>**</v>
      </c>
    </row>
    <row r="112" spans="1:23" x14ac:dyDescent="0.25">
      <c r="A112">
        <v>111</v>
      </c>
      <c r="B112" t="s">
        <v>457</v>
      </c>
      <c r="C112">
        <v>0.99706816031729595</v>
      </c>
      <c r="D112">
        <v>0.58806004958272995</v>
      </c>
      <c r="E112">
        <v>1.6955209948793299</v>
      </c>
      <c r="F112">
        <v>8.9976630938194802E-2</v>
      </c>
      <c r="G112">
        <v>0.98930806365147606</v>
      </c>
      <c r="H112">
        <v>0.58805980611912601</v>
      </c>
      <c r="I112">
        <v>1.68232559572532</v>
      </c>
      <c r="J112">
        <v>9.2505720441520806E-2</v>
      </c>
      <c r="K112">
        <v>0.94723774686444195</v>
      </c>
      <c r="L112">
        <v>0.58806044897070597</v>
      </c>
      <c r="M112">
        <v>1.6107829535592999</v>
      </c>
      <c r="N112">
        <v>0.10722703777446101</v>
      </c>
      <c r="O112">
        <v>0.654554850662738</v>
      </c>
      <c r="P112">
        <v>0.58782306446833599</v>
      </c>
      <c r="Q112">
        <v>1.1135235927749101</v>
      </c>
      <c r="R112">
        <v>0.26548362142897802</v>
      </c>
      <c r="T112" t="str">
        <f t="shared" si="4"/>
        <v>^</v>
      </c>
      <c r="U112" t="str">
        <f t="shared" si="5"/>
        <v>^</v>
      </c>
      <c r="V112" t="str">
        <f t="shared" si="6"/>
        <v/>
      </c>
      <c r="W112" t="str">
        <f t="shared" si="7"/>
        <v/>
      </c>
    </row>
    <row r="113" spans="1:23" x14ac:dyDescent="0.25">
      <c r="A113">
        <v>112</v>
      </c>
      <c r="B113" t="s">
        <v>458</v>
      </c>
      <c r="C113">
        <v>1.0257932519930999</v>
      </c>
      <c r="D113">
        <v>0.58833301139915095</v>
      </c>
      <c r="E113">
        <v>1.7435588894690801</v>
      </c>
      <c r="F113">
        <v>8.1236037137546693E-2</v>
      </c>
      <c r="G113">
        <v>1.01784078855001</v>
      </c>
      <c r="H113">
        <v>0.58833266390328498</v>
      </c>
      <c r="I113">
        <v>1.73004296888287</v>
      </c>
      <c r="J113">
        <v>8.36225984664557E-2</v>
      </c>
      <c r="K113">
        <v>0.97503583729236698</v>
      </c>
      <c r="L113">
        <v>0.588325810187172</v>
      </c>
      <c r="M113">
        <v>1.65730590160946</v>
      </c>
      <c r="N113">
        <v>9.7457644751341596E-2</v>
      </c>
      <c r="O113">
        <v>0.68549542335862201</v>
      </c>
      <c r="P113">
        <v>0.58807280053522204</v>
      </c>
      <c r="Q113">
        <v>1.1656642217336599</v>
      </c>
      <c r="R113">
        <v>0.243750231109753</v>
      </c>
      <c r="T113" t="str">
        <f t="shared" si="4"/>
        <v>^</v>
      </c>
      <c r="U113" t="str">
        <f t="shared" si="5"/>
        <v>^</v>
      </c>
      <c r="V113" t="str">
        <f t="shared" si="6"/>
        <v>^</v>
      </c>
      <c r="W113" t="str">
        <f t="shared" si="7"/>
        <v/>
      </c>
    </row>
    <row r="114" spans="1:23" x14ac:dyDescent="0.25">
      <c r="A114">
        <v>113</v>
      </c>
      <c r="B114" t="s">
        <v>459</v>
      </c>
      <c r="C114">
        <v>1.58318935688156</v>
      </c>
      <c r="D114">
        <v>0.46192582530501303</v>
      </c>
      <c r="E114">
        <v>3.4273670579820199</v>
      </c>
      <c r="F114">
        <v>6.0946464153988696E-4</v>
      </c>
      <c r="G114">
        <v>1.57590463435957</v>
      </c>
      <c r="H114">
        <v>0.46192262764575898</v>
      </c>
      <c r="I114">
        <v>3.4116203451459999</v>
      </c>
      <c r="J114">
        <v>6.4577987998326201E-4</v>
      </c>
      <c r="K114">
        <v>1.53303171617694</v>
      </c>
      <c r="L114">
        <v>0.46192082957304997</v>
      </c>
      <c r="M114">
        <v>3.31881919590833</v>
      </c>
      <c r="N114">
        <v>9.0398940276452996E-4</v>
      </c>
      <c r="O114">
        <v>1.2434178781804299</v>
      </c>
      <c r="P114">
        <v>0.46154056261955201</v>
      </c>
      <c r="Q114">
        <v>2.6940598051083402</v>
      </c>
      <c r="R114">
        <v>7.0587497888392201E-3</v>
      </c>
      <c r="T114" t="str">
        <f t="shared" si="4"/>
        <v>***</v>
      </c>
      <c r="U114" t="str">
        <f t="shared" si="5"/>
        <v>***</v>
      </c>
      <c r="V114" t="str">
        <f t="shared" si="6"/>
        <v>***</v>
      </c>
      <c r="W114" t="str">
        <f t="shared" si="7"/>
        <v>**</v>
      </c>
    </row>
    <row r="115" spans="1:23" x14ac:dyDescent="0.25">
      <c r="A115">
        <v>114</v>
      </c>
      <c r="B115" t="s">
        <v>460</v>
      </c>
      <c r="C115">
        <v>1.3999016680337999</v>
      </c>
      <c r="D115">
        <v>0.51368575001053396</v>
      </c>
      <c r="E115">
        <v>2.7252102438214298</v>
      </c>
      <c r="F115">
        <v>6.4260552998796098E-3</v>
      </c>
      <c r="G115">
        <v>1.39318363461103</v>
      </c>
      <c r="H115">
        <v>0.51368733927911103</v>
      </c>
      <c r="I115">
        <v>2.7121237532662699</v>
      </c>
      <c r="J115">
        <v>6.6853628602486703E-3</v>
      </c>
      <c r="K115">
        <v>1.35008705022391</v>
      </c>
      <c r="L115">
        <v>0.51366152382530506</v>
      </c>
      <c r="M115">
        <v>2.62835931367729</v>
      </c>
      <c r="N115">
        <v>8.5797836753399304E-3</v>
      </c>
      <c r="O115">
        <v>1.06558373377225</v>
      </c>
      <c r="P115">
        <v>0.51333140899657503</v>
      </c>
      <c r="Q115">
        <v>2.0758202500314198</v>
      </c>
      <c r="R115">
        <v>3.7910578761493098E-2</v>
      </c>
      <c r="T115" t="str">
        <f t="shared" si="4"/>
        <v>**</v>
      </c>
      <c r="U115" t="str">
        <f t="shared" si="5"/>
        <v>**</v>
      </c>
      <c r="V115" t="str">
        <f t="shared" si="6"/>
        <v>**</v>
      </c>
      <c r="W115" t="str">
        <f t="shared" si="7"/>
        <v>*</v>
      </c>
    </row>
    <row r="116" spans="1:23" x14ac:dyDescent="0.25">
      <c r="A116">
        <v>115</v>
      </c>
      <c r="B116" t="s">
        <v>461</v>
      </c>
      <c r="C116">
        <v>1.44639076120302</v>
      </c>
      <c r="D116">
        <v>0.51423877984934496</v>
      </c>
      <c r="E116">
        <v>2.8126831695321801</v>
      </c>
      <c r="F116">
        <v>4.9130032863949303E-3</v>
      </c>
      <c r="G116">
        <v>1.4421033300847701</v>
      </c>
      <c r="H116">
        <v>0.51423326841726102</v>
      </c>
      <c r="I116">
        <v>2.8043757933502902</v>
      </c>
      <c r="J116">
        <v>5.0414107638258703E-3</v>
      </c>
      <c r="K116">
        <v>1.39552447408105</v>
      </c>
      <c r="L116">
        <v>0.51421138169040903</v>
      </c>
      <c r="M116">
        <v>2.7139120676275699</v>
      </c>
      <c r="N116">
        <v>6.6493813514770803E-3</v>
      </c>
      <c r="O116">
        <v>1.1203219972498399</v>
      </c>
      <c r="P116">
        <v>0.51383670421558403</v>
      </c>
      <c r="Q116">
        <v>2.1803074557706199</v>
      </c>
      <c r="R116">
        <v>2.9234678777045098E-2</v>
      </c>
      <c r="T116" t="str">
        <f t="shared" si="4"/>
        <v>**</v>
      </c>
      <c r="U116" t="str">
        <f t="shared" si="5"/>
        <v>**</v>
      </c>
      <c r="V116" t="str">
        <f t="shared" si="6"/>
        <v>**</v>
      </c>
      <c r="W116" t="str">
        <f t="shared" si="7"/>
        <v>*</v>
      </c>
    </row>
    <row r="117" spans="1:23" x14ac:dyDescent="0.25">
      <c r="A117">
        <v>116</v>
      </c>
      <c r="B117" t="s">
        <v>462</v>
      </c>
      <c r="C117">
        <v>0.78447985084947403</v>
      </c>
      <c r="D117">
        <v>0.71736485954250095</v>
      </c>
      <c r="E117">
        <v>1.0935576790725099</v>
      </c>
      <c r="F117">
        <v>0.27414901897726301</v>
      </c>
      <c r="G117">
        <v>0.77973910333469199</v>
      </c>
      <c r="H117">
        <v>0.71736491456102203</v>
      </c>
      <c r="I117">
        <v>1.0869490373833499</v>
      </c>
      <c r="J117">
        <v>0.277059332856122</v>
      </c>
      <c r="K117">
        <v>0.73236406914638896</v>
      </c>
      <c r="L117">
        <v>0.71733446550810498</v>
      </c>
      <c r="M117">
        <v>1.0209520166128301</v>
      </c>
      <c r="N117">
        <v>0.30727717284672901</v>
      </c>
      <c r="O117">
        <v>0.45027204835059997</v>
      </c>
      <c r="P117">
        <v>0.71714188126785805</v>
      </c>
      <c r="Q117">
        <v>0.62787024452476403</v>
      </c>
      <c r="R117">
        <v>0.530088944905174</v>
      </c>
      <c r="T117" t="str">
        <f t="shared" si="4"/>
        <v/>
      </c>
      <c r="U117" t="str">
        <f t="shared" si="5"/>
        <v/>
      </c>
      <c r="V117" t="str">
        <f t="shared" si="6"/>
        <v/>
      </c>
      <c r="W117" t="str">
        <f t="shared" si="7"/>
        <v/>
      </c>
    </row>
    <row r="118" spans="1:23" x14ac:dyDescent="0.25">
      <c r="A118">
        <v>117</v>
      </c>
      <c r="B118" t="s">
        <v>463</v>
      </c>
      <c r="C118">
        <v>0.81861987322751995</v>
      </c>
      <c r="D118">
        <v>0.71755245400670897</v>
      </c>
      <c r="E118">
        <v>1.14085021750879</v>
      </c>
      <c r="F118">
        <v>0.253932258912694</v>
      </c>
      <c r="G118">
        <v>0.81309038334843398</v>
      </c>
      <c r="H118">
        <v>0.71755620505052498</v>
      </c>
      <c r="I118">
        <v>1.1331382512275601</v>
      </c>
      <c r="J118">
        <v>0.25715620020013302</v>
      </c>
      <c r="K118">
        <v>0.76185160776828098</v>
      </c>
      <c r="L118">
        <v>0.71755100339307898</v>
      </c>
      <c r="M118">
        <v>1.06173861393227</v>
      </c>
      <c r="N118">
        <v>0.28835436437961298</v>
      </c>
      <c r="O118">
        <v>0.47806154089033298</v>
      </c>
      <c r="P118">
        <v>0.71733817498742303</v>
      </c>
      <c r="Q118">
        <v>0.66643817039113296</v>
      </c>
      <c r="R118">
        <v>0.505131071571154</v>
      </c>
      <c r="T118" t="str">
        <f t="shared" si="4"/>
        <v/>
      </c>
      <c r="U118" t="str">
        <f t="shared" si="5"/>
        <v/>
      </c>
      <c r="V118" t="str">
        <f t="shared" si="6"/>
        <v/>
      </c>
      <c r="W118" t="str">
        <f t="shared" si="7"/>
        <v/>
      </c>
    </row>
    <row r="119" spans="1:23" x14ac:dyDescent="0.25">
      <c r="A119">
        <v>118</v>
      </c>
      <c r="B119" t="s">
        <v>464</v>
      </c>
      <c r="C119">
        <v>0.13497413265713801</v>
      </c>
      <c r="D119">
        <v>1.00736122484685</v>
      </c>
      <c r="E119">
        <v>0.133987818200624</v>
      </c>
      <c r="F119">
        <v>0.89341220723996095</v>
      </c>
      <c r="G119">
        <v>0.128945609619187</v>
      </c>
      <c r="H119">
        <v>1.00736766006601</v>
      </c>
      <c r="I119">
        <v>0.128002530486969</v>
      </c>
      <c r="J119">
        <v>0.89814697047760095</v>
      </c>
      <c r="K119">
        <v>7.6567098785513293E-2</v>
      </c>
      <c r="L119">
        <v>1.0073713875064301</v>
      </c>
      <c r="M119">
        <v>7.6006823039754798E-2</v>
      </c>
      <c r="N119">
        <v>0.93941366990240105</v>
      </c>
      <c r="O119">
        <v>-0.20595471958021699</v>
      </c>
      <c r="P119">
        <v>1.0072816340695001</v>
      </c>
      <c r="Q119">
        <v>-0.20446587390672899</v>
      </c>
      <c r="R119">
        <v>0.83798945732597396</v>
      </c>
      <c r="T119" t="str">
        <f t="shared" si="4"/>
        <v/>
      </c>
      <c r="U119" t="str">
        <f t="shared" si="5"/>
        <v/>
      </c>
      <c r="V119" t="str">
        <f t="shared" si="6"/>
        <v/>
      </c>
      <c r="W119" t="str">
        <f t="shared" si="7"/>
        <v/>
      </c>
    </row>
    <row r="120" spans="1:23" x14ac:dyDescent="0.25">
      <c r="A120">
        <v>119</v>
      </c>
      <c r="B120" t="s">
        <v>465</v>
      </c>
      <c r="C120">
        <v>1.2706658419311401</v>
      </c>
      <c r="D120">
        <v>0.59067885370606998</v>
      </c>
      <c r="E120">
        <v>2.1511957537647799</v>
      </c>
      <c r="F120">
        <v>3.1460752060196502E-2</v>
      </c>
      <c r="G120">
        <v>1.2645744775457499</v>
      </c>
      <c r="H120">
        <v>0.590675443674192</v>
      </c>
      <c r="I120">
        <v>2.1408956324300301</v>
      </c>
      <c r="J120">
        <v>3.22824554425689E-2</v>
      </c>
      <c r="K120">
        <v>1.2108166591562299</v>
      </c>
      <c r="L120">
        <v>0.59067576687007695</v>
      </c>
      <c r="M120">
        <v>2.0498837552998102</v>
      </c>
      <c r="N120">
        <v>4.0375775790235699E-2</v>
      </c>
      <c r="O120">
        <v>0.92896303159591698</v>
      </c>
      <c r="P120">
        <v>0.59036413915515495</v>
      </c>
      <c r="Q120">
        <v>1.57354244606611</v>
      </c>
      <c r="R120">
        <v>0.115593267952614</v>
      </c>
      <c r="T120" t="str">
        <f t="shared" si="4"/>
        <v>*</v>
      </c>
      <c r="U120" t="str">
        <f t="shared" si="5"/>
        <v>*</v>
      </c>
      <c r="V120" t="str">
        <f t="shared" si="6"/>
        <v>*</v>
      </c>
      <c r="W120" t="str">
        <f t="shared" si="7"/>
        <v/>
      </c>
    </row>
    <row r="121" spans="1:23" x14ac:dyDescent="0.25">
      <c r="A121">
        <v>120</v>
      </c>
      <c r="B121" t="s">
        <v>466</v>
      </c>
      <c r="C121">
        <v>1.3106763883733701</v>
      </c>
      <c r="D121">
        <v>0.59112336049733705</v>
      </c>
      <c r="E121">
        <v>2.2172637320079001</v>
      </c>
      <c r="F121">
        <v>2.6605074719986199E-2</v>
      </c>
      <c r="G121">
        <v>1.30529431766115</v>
      </c>
      <c r="H121">
        <v>0.59112110419469699</v>
      </c>
      <c r="I121">
        <v>2.2081673423577</v>
      </c>
      <c r="J121">
        <v>2.7232610021988901E-2</v>
      </c>
      <c r="K121">
        <v>1.2515191065754501</v>
      </c>
      <c r="L121">
        <v>0.59111191667490004</v>
      </c>
      <c r="M121">
        <v>2.1172286859237102</v>
      </c>
      <c r="N121">
        <v>3.4240443940758099E-2</v>
      </c>
      <c r="O121">
        <v>0.97087594486810203</v>
      </c>
      <c r="P121">
        <v>0.59076744278598703</v>
      </c>
      <c r="Q121">
        <v>1.6434147763620299</v>
      </c>
      <c r="R121">
        <v>0.10029714493898199</v>
      </c>
      <c r="T121" t="str">
        <f t="shared" si="4"/>
        <v>*</v>
      </c>
      <c r="U121" t="str">
        <f t="shared" si="5"/>
        <v>*</v>
      </c>
      <c r="V121" t="str">
        <f t="shared" si="6"/>
        <v>*</v>
      </c>
      <c r="W121" t="str">
        <f t="shared" si="7"/>
        <v/>
      </c>
    </row>
    <row r="122" spans="1:23" x14ac:dyDescent="0.25">
      <c r="A122">
        <v>121</v>
      </c>
      <c r="B122" t="s">
        <v>467</v>
      </c>
      <c r="C122">
        <v>0.92983882453424505</v>
      </c>
      <c r="D122">
        <v>0.71860421415130404</v>
      </c>
      <c r="E122">
        <v>1.29395125470064</v>
      </c>
      <c r="F122">
        <v>0.19568225868526401</v>
      </c>
      <c r="G122">
        <v>0.92746398046032796</v>
      </c>
      <c r="H122">
        <v>0.71859312154935795</v>
      </c>
      <c r="I122">
        <v>1.29066637662858</v>
      </c>
      <c r="J122">
        <v>0.19681938857333101</v>
      </c>
      <c r="K122">
        <v>0.87383450324969403</v>
      </c>
      <c r="L122">
        <v>0.71857977861635403</v>
      </c>
      <c r="M122">
        <v>1.21605774230425</v>
      </c>
      <c r="N122">
        <v>0.22396292656011901</v>
      </c>
      <c r="O122">
        <v>0.59421580555647502</v>
      </c>
      <c r="P122">
        <v>0.71833823107768902</v>
      </c>
      <c r="Q122">
        <v>0.82720893842027798</v>
      </c>
      <c r="R122">
        <v>0.40811864625484701</v>
      </c>
      <c r="T122" t="str">
        <f t="shared" si="4"/>
        <v/>
      </c>
      <c r="U122" t="str">
        <f t="shared" si="5"/>
        <v/>
      </c>
      <c r="V122" t="str">
        <f t="shared" si="6"/>
        <v/>
      </c>
      <c r="W122" t="str">
        <f t="shared" si="7"/>
        <v/>
      </c>
    </row>
    <row r="123" spans="1:23" x14ac:dyDescent="0.25">
      <c r="A123">
        <v>122</v>
      </c>
      <c r="B123" t="s">
        <v>468</v>
      </c>
      <c r="C123">
        <v>0.25626778781588799</v>
      </c>
      <c r="D123">
        <v>1.0081336802255401</v>
      </c>
      <c r="E123">
        <v>0.25420020463809601</v>
      </c>
      <c r="F123">
        <v>0.79934089251777596</v>
      </c>
      <c r="G123">
        <v>0.25392977403011202</v>
      </c>
      <c r="H123">
        <v>1.00813165931339</v>
      </c>
      <c r="I123">
        <v>0.25188155900495701</v>
      </c>
      <c r="J123">
        <v>0.80113261391138602</v>
      </c>
      <c r="K123">
        <v>0.19556166303799399</v>
      </c>
      <c r="L123">
        <v>1.00813295751273</v>
      </c>
      <c r="M123">
        <v>0.19398399941262301</v>
      </c>
      <c r="N123">
        <v>0.84618841054828198</v>
      </c>
      <c r="O123">
        <v>-8.2417920184748E-2</v>
      </c>
      <c r="P123">
        <v>1.0080275501759299</v>
      </c>
      <c r="Q123">
        <v>-8.1761575038662104E-2</v>
      </c>
      <c r="R123">
        <v>0.93483631240619103</v>
      </c>
      <c r="T123" t="str">
        <f t="shared" si="4"/>
        <v/>
      </c>
      <c r="U123" t="str">
        <f t="shared" si="5"/>
        <v/>
      </c>
      <c r="V123" t="str">
        <f t="shared" si="6"/>
        <v/>
      </c>
      <c r="W123" t="str">
        <f t="shared" si="7"/>
        <v/>
      </c>
    </row>
    <row r="124" spans="1:23" x14ac:dyDescent="0.25">
      <c r="A124">
        <v>123</v>
      </c>
      <c r="B124" t="s">
        <v>469</v>
      </c>
      <c r="C124">
        <v>1.69869307457493</v>
      </c>
      <c r="D124">
        <v>0.517178547141946</v>
      </c>
      <c r="E124">
        <v>3.2845389352716299</v>
      </c>
      <c r="F124">
        <v>1.0214938306540801E-3</v>
      </c>
      <c r="G124">
        <v>1.6964062788237599</v>
      </c>
      <c r="H124">
        <v>0.51715542210403398</v>
      </c>
      <c r="I124">
        <v>3.2802639328849499</v>
      </c>
      <c r="J124">
        <v>1.03710015817998E-3</v>
      </c>
      <c r="K124">
        <v>1.6373562521640901</v>
      </c>
      <c r="L124">
        <v>0.51715414491380396</v>
      </c>
      <c r="M124">
        <v>3.1660893918523998</v>
      </c>
      <c r="N124">
        <v>1.5450330512996101E-3</v>
      </c>
      <c r="O124">
        <v>1.3649916467049601</v>
      </c>
      <c r="P124">
        <v>0.51668562069966895</v>
      </c>
      <c r="Q124">
        <v>2.64182240035354</v>
      </c>
      <c r="R124">
        <v>8.2461283427774507E-3</v>
      </c>
      <c r="T124" t="str">
        <f t="shared" si="4"/>
        <v>**</v>
      </c>
      <c r="U124" t="str">
        <f t="shared" si="5"/>
        <v>**</v>
      </c>
      <c r="V124" t="str">
        <f t="shared" si="6"/>
        <v>**</v>
      </c>
      <c r="W124" t="str">
        <f t="shared" si="7"/>
        <v>**</v>
      </c>
    </row>
    <row r="125" spans="1:23" x14ac:dyDescent="0.25">
      <c r="A125">
        <v>124</v>
      </c>
      <c r="B125" t="s">
        <v>470</v>
      </c>
      <c r="C125">
        <v>0.32336529759356503</v>
      </c>
      <c r="D125">
        <v>1.0086646171129099</v>
      </c>
      <c r="E125">
        <v>0.32058752940013802</v>
      </c>
      <c r="F125">
        <v>0.74852298928913896</v>
      </c>
      <c r="G125">
        <v>0.31925848034096099</v>
      </c>
      <c r="H125">
        <v>1.00866213294535</v>
      </c>
      <c r="I125">
        <v>0.316516769999789</v>
      </c>
      <c r="J125">
        <v>0.75161029835128401</v>
      </c>
      <c r="K125">
        <v>0.25795147941615898</v>
      </c>
      <c r="L125">
        <v>1.00864823579944</v>
      </c>
      <c r="M125">
        <v>0.25573978148260101</v>
      </c>
      <c r="N125">
        <v>0.79815177516838998</v>
      </c>
      <c r="O125">
        <v>-1.1148412241312E-2</v>
      </c>
      <c r="P125">
        <v>1.00848706123452</v>
      </c>
      <c r="Q125">
        <v>-1.10545912484637E-2</v>
      </c>
      <c r="R125">
        <v>0.99117989195929301</v>
      </c>
      <c r="T125" t="str">
        <f t="shared" si="4"/>
        <v/>
      </c>
      <c r="U125" t="str">
        <f t="shared" si="5"/>
        <v/>
      </c>
      <c r="V125" t="str">
        <f t="shared" si="6"/>
        <v/>
      </c>
      <c r="W125" t="str">
        <f t="shared" si="7"/>
        <v/>
      </c>
    </row>
    <row r="126" spans="1:23" x14ac:dyDescent="0.25">
      <c r="A126">
        <v>125</v>
      </c>
      <c r="B126" t="s">
        <v>471</v>
      </c>
      <c r="C126">
        <v>0.33536199240181203</v>
      </c>
      <c r="D126">
        <v>1.00877587701548</v>
      </c>
      <c r="E126">
        <v>0.33244450035224699</v>
      </c>
      <c r="F126">
        <v>0.73955364098416598</v>
      </c>
      <c r="G126">
        <v>0.33154775172086598</v>
      </c>
      <c r="H126">
        <v>1.00877389434279</v>
      </c>
      <c r="I126">
        <v>0.328664087740758</v>
      </c>
      <c r="J126">
        <v>0.74240960146299895</v>
      </c>
      <c r="K126">
        <v>0.26838434563606101</v>
      </c>
      <c r="L126">
        <v>1.0087547293960299</v>
      </c>
      <c r="M126">
        <v>0.266055105185727</v>
      </c>
      <c r="N126">
        <v>0.79019677004836297</v>
      </c>
      <c r="O126">
        <v>-6.0612302152663396E-4</v>
      </c>
      <c r="P126">
        <v>1.0085898728849501</v>
      </c>
      <c r="Q126">
        <v>-6.0096084426556305E-4</v>
      </c>
      <c r="R126">
        <v>0.99952050264957504</v>
      </c>
      <c r="T126" t="str">
        <f t="shared" si="4"/>
        <v/>
      </c>
      <c r="U126" t="str">
        <f t="shared" si="5"/>
        <v/>
      </c>
      <c r="V126" t="str">
        <f t="shared" si="6"/>
        <v/>
      </c>
      <c r="W126" t="str">
        <f t="shared" si="7"/>
        <v/>
      </c>
    </row>
    <row r="127" spans="1:23" x14ac:dyDescent="0.25">
      <c r="A127">
        <v>126</v>
      </c>
      <c r="B127" t="s">
        <v>472</v>
      </c>
      <c r="C127">
        <v>1.05798362150697</v>
      </c>
      <c r="D127">
        <v>0.71997117131058197</v>
      </c>
      <c r="E127">
        <v>1.46948053431236</v>
      </c>
      <c r="F127">
        <v>0.14170249778016</v>
      </c>
      <c r="G127">
        <v>1.0544162453627699</v>
      </c>
      <c r="H127">
        <v>0.71995847306058203</v>
      </c>
      <c r="I127">
        <v>1.4645514773656101</v>
      </c>
      <c r="J127">
        <v>0.14304332870379299</v>
      </c>
      <c r="K127">
        <v>0.98860217580393195</v>
      </c>
      <c r="L127">
        <v>0.71991563694452099</v>
      </c>
      <c r="M127">
        <v>1.3732194788819601</v>
      </c>
      <c r="N127">
        <v>0.16968412590080401</v>
      </c>
      <c r="O127">
        <v>0.72646842113568699</v>
      </c>
      <c r="P127">
        <v>0.71957569737164295</v>
      </c>
      <c r="Q127">
        <v>1.0095788723677299</v>
      </c>
      <c r="R127">
        <v>0.312697096124679</v>
      </c>
      <c r="T127" t="str">
        <f t="shared" si="4"/>
        <v/>
      </c>
      <c r="U127" t="str">
        <f t="shared" si="5"/>
        <v/>
      </c>
      <c r="V127" t="str">
        <f t="shared" si="6"/>
        <v/>
      </c>
      <c r="W127" t="str">
        <f t="shared" si="7"/>
        <v/>
      </c>
    </row>
    <row r="128" spans="1:23" x14ac:dyDescent="0.25">
      <c r="A128">
        <v>127</v>
      </c>
      <c r="B128" t="s">
        <v>473</v>
      </c>
      <c r="C128">
        <v>1.50999503768027</v>
      </c>
      <c r="D128">
        <v>0.593723223257837</v>
      </c>
      <c r="E128">
        <v>2.54326423243936</v>
      </c>
      <c r="F128">
        <v>1.0982214425480899E-2</v>
      </c>
      <c r="G128">
        <v>1.5059597856084399</v>
      </c>
      <c r="H128">
        <v>0.59370269552757504</v>
      </c>
      <c r="I128">
        <v>2.5365554122509302</v>
      </c>
      <c r="J128">
        <v>1.1194902425436E-2</v>
      </c>
      <c r="K128">
        <v>1.4415217771704301</v>
      </c>
      <c r="L128">
        <v>0.593646710737466</v>
      </c>
      <c r="M128">
        <v>2.4282485712414301</v>
      </c>
      <c r="N128">
        <v>1.51719407937953E-2</v>
      </c>
      <c r="O128">
        <v>1.17576507914647</v>
      </c>
      <c r="P128">
        <v>0.59316788470966897</v>
      </c>
      <c r="Q128">
        <v>1.9821792606353801</v>
      </c>
      <c r="R128">
        <v>4.74591810090009E-2</v>
      </c>
      <c r="T128" t="str">
        <f t="shared" si="4"/>
        <v>*</v>
      </c>
      <c r="U128" t="str">
        <f t="shared" si="5"/>
        <v>*</v>
      </c>
      <c r="V128" t="str">
        <f t="shared" si="6"/>
        <v>*</v>
      </c>
      <c r="W128" t="str">
        <f t="shared" si="7"/>
        <v>*</v>
      </c>
    </row>
    <row r="129" spans="1:23" x14ac:dyDescent="0.25">
      <c r="A129">
        <v>128</v>
      </c>
      <c r="B129" t="s">
        <v>474</v>
      </c>
      <c r="C129">
        <v>-11.888937538768401</v>
      </c>
      <c r="D129">
        <v>284.65292890644298</v>
      </c>
      <c r="E129">
        <v>-4.1766433194425197E-2</v>
      </c>
      <c r="F129">
        <v>0.96668489408165403</v>
      </c>
      <c r="G129">
        <v>-11.895735489705199</v>
      </c>
      <c r="H129">
        <v>284.78912157385997</v>
      </c>
      <c r="I129">
        <v>-4.1770329652918298E-2</v>
      </c>
      <c r="J129">
        <v>0.96668178786830905</v>
      </c>
      <c r="K129">
        <v>-11.9554016743568</v>
      </c>
      <c r="L129">
        <v>284.82166733510297</v>
      </c>
      <c r="M129">
        <v>-4.1975042791568197E-2</v>
      </c>
      <c r="N129">
        <v>0.96651859354468705</v>
      </c>
      <c r="O129">
        <v>-12.229783136757201</v>
      </c>
      <c r="P129">
        <v>286.99781573118503</v>
      </c>
      <c r="Q129">
        <v>-4.2612809110060199E-2</v>
      </c>
      <c r="R129">
        <v>0.96601018457270504</v>
      </c>
      <c r="T129" t="str">
        <f t="shared" si="4"/>
        <v/>
      </c>
      <c r="U129" t="str">
        <f t="shared" si="5"/>
        <v/>
      </c>
      <c r="V129" t="str">
        <f t="shared" si="6"/>
        <v/>
      </c>
      <c r="W129" t="str">
        <f t="shared" si="7"/>
        <v/>
      </c>
    </row>
    <row r="130" spans="1:23" x14ac:dyDescent="0.25">
      <c r="A130">
        <v>129</v>
      </c>
      <c r="B130" t="s">
        <v>475</v>
      </c>
      <c r="C130">
        <v>0.42987592305015199</v>
      </c>
      <c r="D130">
        <v>1.00949838928256</v>
      </c>
      <c r="E130">
        <v>0.42583121242586902</v>
      </c>
      <c r="F130">
        <v>0.67023084148393497</v>
      </c>
      <c r="G130">
        <v>0.42405245991731999</v>
      </c>
      <c r="H130">
        <v>1.00950818665695</v>
      </c>
      <c r="I130">
        <v>0.42005846561937799</v>
      </c>
      <c r="J130">
        <v>0.67444274360413003</v>
      </c>
      <c r="K130">
        <v>0.36452036905388502</v>
      </c>
      <c r="L130">
        <v>1.0094674527851499</v>
      </c>
      <c r="M130">
        <v>0.36110165617342199</v>
      </c>
      <c r="N130">
        <v>0.71802345522186395</v>
      </c>
      <c r="O130">
        <v>0.10466609483681</v>
      </c>
      <c r="P130">
        <v>1.00926468428014</v>
      </c>
      <c r="Q130">
        <v>0.10370529799273</v>
      </c>
      <c r="R130">
        <v>0.91740322213852299</v>
      </c>
      <c r="T130" t="str">
        <f t="shared" si="4"/>
        <v/>
      </c>
      <c r="U130" t="str">
        <f t="shared" si="5"/>
        <v/>
      </c>
      <c r="V130" t="str">
        <f t="shared" si="6"/>
        <v/>
      </c>
      <c r="W130" t="str">
        <f t="shared" si="7"/>
        <v/>
      </c>
    </row>
    <row r="131" spans="1:23" x14ac:dyDescent="0.25">
      <c r="A131">
        <v>130</v>
      </c>
      <c r="B131" t="s">
        <v>476</v>
      </c>
      <c r="C131">
        <v>0.44738262711938798</v>
      </c>
      <c r="D131">
        <v>1.0096338648779699</v>
      </c>
      <c r="E131">
        <v>0.44311372932549298</v>
      </c>
      <c r="F131">
        <v>0.65768347509441205</v>
      </c>
      <c r="G131">
        <v>0.44134469622401601</v>
      </c>
      <c r="H131">
        <v>1.00964468678103</v>
      </c>
      <c r="I131">
        <v>0.43712872657322699</v>
      </c>
      <c r="J131">
        <v>0.66201799517122295</v>
      </c>
      <c r="K131">
        <v>0.38262948263604102</v>
      </c>
      <c r="L131">
        <v>1.00960163868363</v>
      </c>
      <c r="M131">
        <v>0.37899055228845602</v>
      </c>
      <c r="N131">
        <v>0.70469487962710298</v>
      </c>
      <c r="O131">
        <v>0.123483864269334</v>
      </c>
      <c r="P131">
        <v>1.0093864595098101</v>
      </c>
      <c r="Q131">
        <v>0.122335566428444</v>
      </c>
      <c r="R131">
        <v>0.90263326559298696</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477</v>
      </c>
      <c r="C132">
        <v>0.45770314217071101</v>
      </c>
      <c r="D132">
        <v>1.00974754997273</v>
      </c>
      <c r="E132">
        <v>0.45328472664585501</v>
      </c>
      <c r="F132">
        <v>0.65034372937379403</v>
      </c>
      <c r="G132">
        <v>0.45180787492590901</v>
      </c>
      <c r="H132">
        <v>1.0097597421084401</v>
      </c>
      <c r="I132">
        <v>0.44744096648427001</v>
      </c>
      <c r="J132">
        <v>0.65455670256325005</v>
      </c>
      <c r="K132">
        <v>0.394335175293059</v>
      </c>
      <c r="L132">
        <v>1.0097220828090301</v>
      </c>
      <c r="M132">
        <v>0.39053832931535498</v>
      </c>
      <c r="N132">
        <v>0.69613851822936201</v>
      </c>
      <c r="O132">
        <v>0.136583959947949</v>
      </c>
      <c r="P132">
        <v>1.0095051115651801</v>
      </c>
      <c r="Q132">
        <v>0.135297937953165</v>
      </c>
      <c r="R132">
        <v>0.89237631536352602</v>
      </c>
      <c r="T132" t="str">
        <f t="shared" si="8"/>
        <v/>
      </c>
      <c r="U132" t="str">
        <f t="shared" si="9"/>
        <v/>
      </c>
      <c r="V132" t="str">
        <f t="shared" si="10"/>
        <v/>
      </c>
      <c r="W132" t="str">
        <f t="shared" si="11"/>
        <v/>
      </c>
    </row>
    <row r="133" spans="1:23" x14ac:dyDescent="0.25">
      <c r="A133">
        <v>132</v>
      </c>
      <c r="B133" t="s">
        <v>478</v>
      </c>
      <c r="C133">
        <v>0.47682201394232099</v>
      </c>
      <c r="D133">
        <v>1.0098969731756899</v>
      </c>
      <c r="E133">
        <v>0.47214916630844</v>
      </c>
      <c r="F133">
        <v>0.63682032071525496</v>
      </c>
      <c r="G133">
        <v>0.46991325376538301</v>
      </c>
      <c r="H133">
        <v>1.0099110640845801</v>
      </c>
      <c r="I133">
        <v>0.465301619594919</v>
      </c>
      <c r="J133">
        <v>0.64171547512566895</v>
      </c>
      <c r="K133">
        <v>0.41318615349002902</v>
      </c>
      <c r="L133">
        <v>1.0098709628895099</v>
      </c>
      <c r="M133">
        <v>0.40914747395825002</v>
      </c>
      <c r="N133">
        <v>0.682431438615966</v>
      </c>
      <c r="O133">
        <v>0.148183660117083</v>
      </c>
      <c r="P133">
        <v>1.0096348160805999</v>
      </c>
      <c r="Q133">
        <v>0.14676956237734801</v>
      </c>
      <c r="R133">
        <v>0.88331391017042304</v>
      </c>
      <c r="T133" t="str">
        <f t="shared" si="8"/>
        <v/>
      </c>
      <c r="U133" t="str">
        <f t="shared" si="9"/>
        <v/>
      </c>
      <c r="V133" t="str">
        <f t="shared" si="10"/>
        <v/>
      </c>
      <c r="W133" t="str">
        <f t="shared" si="11"/>
        <v/>
      </c>
    </row>
    <row r="134" spans="1:23" x14ac:dyDescent="0.25">
      <c r="A134">
        <v>133</v>
      </c>
      <c r="B134" t="s">
        <v>479</v>
      </c>
      <c r="C134">
        <v>1.2037292480592301</v>
      </c>
      <c r="D134">
        <v>0.72163872741580604</v>
      </c>
      <c r="E134">
        <v>1.6680496796088</v>
      </c>
      <c r="F134">
        <v>9.5305865169535403E-2</v>
      </c>
      <c r="G134">
        <v>1.1955933147875399</v>
      </c>
      <c r="H134">
        <v>0.72164308713830205</v>
      </c>
      <c r="I134">
        <v>1.65676542337391</v>
      </c>
      <c r="J134">
        <v>9.7566910114092506E-2</v>
      </c>
      <c r="K134">
        <v>1.1373865201583799</v>
      </c>
      <c r="L134">
        <v>0.72157131249524098</v>
      </c>
      <c r="M134">
        <v>1.57626349670862</v>
      </c>
      <c r="N134">
        <v>0.114965090452682</v>
      </c>
      <c r="O134">
        <v>0.87148659184087296</v>
      </c>
      <c r="P134">
        <v>0.72113178734822703</v>
      </c>
      <c r="Q134">
        <v>1.2084983731552501</v>
      </c>
      <c r="R134">
        <v>0.22685562117871799</v>
      </c>
      <c r="T134" t="str">
        <f t="shared" si="8"/>
        <v>^</v>
      </c>
      <c r="U134" t="str">
        <f t="shared" si="9"/>
        <v>^</v>
      </c>
      <c r="V134" t="str">
        <f t="shared" si="10"/>
        <v/>
      </c>
      <c r="W134" t="str">
        <f t="shared" si="11"/>
        <v/>
      </c>
    </row>
    <row r="135" spans="1:23" x14ac:dyDescent="0.25">
      <c r="A135">
        <v>134</v>
      </c>
      <c r="B135" t="s">
        <v>480</v>
      </c>
      <c r="C135">
        <v>-11.8777282961266</v>
      </c>
      <c r="D135">
        <v>297.86760341997399</v>
      </c>
      <c r="E135">
        <v>-3.9875864846502698E-2</v>
      </c>
      <c r="F135">
        <v>0.96819209285748498</v>
      </c>
      <c r="G135">
        <v>-11.8865993287269</v>
      </c>
      <c r="H135">
        <v>298.02877851183302</v>
      </c>
      <c r="I135">
        <v>-3.9884065519044998E-2</v>
      </c>
      <c r="J135">
        <v>0.96818555486859004</v>
      </c>
      <c r="K135">
        <v>-11.951248482092</v>
      </c>
      <c r="L135">
        <v>298.04235143784001</v>
      </c>
      <c r="M135">
        <v>-4.0099161828632102E-2</v>
      </c>
      <c r="N135">
        <v>0.96801407002961104</v>
      </c>
      <c r="O135">
        <v>-12.2306250180467</v>
      </c>
      <c r="P135">
        <v>300.53523099496999</v>
      </c>
      <c r="Q135">
        <v>-4.0696143934790097E-2</v>
      </c>
      <c r="R135">
        <v>0.96753813574490499</v>
      </c>
      <c r="T135" t="str">
        <f t="shared" si="8"/>
        <v/>
      </c>
      <c r="U135" t="str">
        <f t="shared" si="9"/>
        <v/>
      </c>
      <c r="V135" t="str">
        <f t="shared" si="10"/>
        <v/>
      </c>
      <c r="W135" t="str">
        <f t="shared" si="11"/>
        <v/>
      </c>
    </row>
    <row r="136" spans="1:23" x14ac:dyDescent="0.25">
      <c r="A136">
        <v>135</v>
      </c>
      <c r="B136" t="s">
        <v>481</v>
      </c>
      <c r="C136">
        <v>1.24480793826495</v>
      </c>
      <c r="D136">
        <v>0.72208040243576599</v>
      </c>
      <c r="E136">
        <v>1.723918740996</v>
      </c>
      <c r="F136">
        <v>8.4722513569734995E-2</v>
      </c>
      <c r="G136">
        <v>1.23705910109951</v>
      </c>
      <c r="H136">
        <v>0.72208253877553297</v>
      </c>
      <c r="I136">
        <v>1.71318240598539</v>
      </c>
      <c r="J136">
        <v>8.66789873800866E-2</v>
      </c>
      <c r="K136">
        <v>1.17234659670329</v>
      </c>
      <c r="L136">
        <v>0.72202761907061797</v>
      </c>
      <c r="M136">
        <v>1.6236866371016601</v>
      </c>
      <c r="N136">
        <v>0.10444270440624499</v>
      </c>
      <c r="O136">
        <v>0.90796686621514</v>
      </c>
      <c r="P136">
        <v>0.72157097367886303</v>
      </c>
      <c r="Q136">
        <v>1.25831955460453</v>
      </c>
      <c r="R136">
        <v>0.208276211971896</v>
      </c>
      <c r="T136" t="str">
        <f t="shared" si="8"/>
        <v>^</v>
      </c>
      <c r="U136" t="str">
        <f t="shared" si="9"/>
        <v>^</v>
      </c>
      <c r="V136" t="str">
        <f t="shared" si="10"/>
        <v/>
      </c>
      <c r="W136" t="str">
        <f t="shared" si="11"/>
        <v/>
      </c>
    </row>
    <row r="137" spans="1:23" x14ac:dyDescent="0.25">
      <c r="A137">
        <v>136</v>
      </c>
      <c r="B137" t="s">
        <v>482</v>
      </c>
      <c r="C137">
        <v>-11.880995006881999</v>
      </c>
      <c r="D137">
        <v>302.63919148297799</v>
      </c>
      <c r="E137">
        <v>-3.9257952509928903E-2</v>
      </c>
      <c r="F137">
        <v>0.96868472979049303</v>
      </c>
      <c r="G137">
        <v>-11.888667467537401</v>
      </c>
      <c r="H137">
        <v>302.78853754127101</v>
      </c>
      <c r="I137">
        <v>-3.9263928430305801E-2</v>
      </c>
      <c r="J137">
        <v>0.96867996536929402</v>
      </c>
      <c r="K137">
        <v>-11.9537860282471</v>
      </c>
      <c r="L137">
        <v>302.801928617523</v>
      </c>
      <c r="M137">
        <v>-3.94772453492074E-2</v>
      </c>
      <c r="N137">
        <v>0.96850989495279605</v>
      </c>
      <c r="O137">
        <v>-12.2298177059554</v>
      </c>
      <c r="P137">
        <v>305.385364461314</v>
      </c>
      <c r="Q137">
        <v>-4.0047163777898298E-2</v>
      </c>
      <c r="R137">
        <v>0.96805552517256799</v>
      </c>
      <c r="T137" t="str">
        <f t="shared" si="8"/>
        <v/>
      </c>
      <c r="U137" t="str">
        <f t="shared" si="9"/>
        <v/>
      </c>
      <c r="V137" t="str">
        <f t="shared" si="10"/>
        <v/>
      </c>
      <c r="W137" t="str">
        <f t="shared" si="11"/>
        <v/>
      </c>
    </row>
    <row r="138" spans="1:23" x14ac:dyDescent="0.25">
      <c r="A138">
        <v>137</v>
      </c>
      <c r="B138" t="s">
        <v>483</v>
      </c>
      <c r="C138">
        <v>1.2745943159497</v>
      </c>
      <c r="D138">
        <v>0.72256207495747105</v>
      </c>
      <c r="E138">
        <v>1.7639928251489301</v>
      </c>
      <c r="F138">
        <v>7.7733187172834894E-2</v>
      </c>
      <c r="G138">
        <v>1.26798025988728</v>
      </c>
      <c r="H138">
        <v>0.72257514740348605</v>
      </c>
      <c r="I138">
        <v>1.7548074611252</v>
      </c>
      <c r="J138">
        <v>7.9292246949606293E-2</v>
      </c>
      <c r="K138">
        <v>1.20278079968157</v>
      </c>
      <c r="L138">
        <v>0.72251533439204196</v>
      </c>
      <c r="M138">
        <v>1.6647131796775601</v>
      </c>
      <c r="N138">
        <v>9.5969992270801205E-2</v>
      </c>
      <c r="O138">
        <v>0.94200793483268797</v>
      </c>
      <c r="P138">
        <v>0.72204101267453302</v>
      </c>
      <c r="Q138">
        <v>1.30464602189752</v>
      </c>
      <c r="R138">
        <v>0.192013409548835</v>
      </c>
      <c r="T138" t="str">
        <f t="shared" si="8"/>
        <v>^</v>
      </c>
      <c r="U138" t="str">
        <f t="shared" si="9"/>
        <v>^</v>
      </c>
      <c r="V138" t="str">
        <f t="shared" si="10"/>
        <v>^</v>
      </c>
      <c r="W138" t="str">
        <f t="shared" si="11"/>
        <v/>
      </c>
    </row>
    <row r="139" spans="1:23" x14ac:dyDescent="0.25">
      <c r="A139">
        <v>138</v>
      </c>
      <c r="B139" t="s">
        <v>484</v>
      </c>
      <c r="C139">
        <v>0.60362781239623198</v>
      </c>
      <c r="D139">
        <v>1.0110196366059601</v>
      </c>
      <c r="E139">
        <v>0.59704855429182202</v>
      </c>
      <c r="F139">
        <v>0.55047496395532003</v>
      </c>
      <c r="G139">
        <v>0.59520442363815595</v>
      </c>
      <c r="H139">
        <v>1.0110511838268701</v>
      </c>
      <c r="I139">
        <v>0.58869860711233202</v>
      </c>
      <c r="J139">
        <v>0.55606347245129695</v>
      </c>
      <c r="K139">
        <v>0.53136705299970999</v>
      </c>
      <c r="L139">
        <v>1.0110170442486399</v>
      </c>
      <c r="M139">
        <v>0.52557675068139598</v>
      </c>
      <c r="N139">
        <v>0.59918231388524101</v>
      </c>
      <c r="O139">
        <v>0.27286292500696901</v>
      </c>
      <c r="P139">
        <v>1.01072692827803</v>
      </c>
      <c r="Q139">
        <v>0.26996700827180198</v>
      </c>
      <c r="R139">
        <v>0.78718563508890105</v>
      </c>
      <c r="T139" t="str">
        <f t="shared" si="8"/>
        <v/>
      </c>
      <c r="U139" t="str">
        <f t="shared" si="9"/>
        <v/>
      </c>
      <c r="V139" t="str">
        <f t="shared" si="10"/>
        <v/>
      </c>
      <c r="W139" t="str">
        <f t="shared" si="11"/>
        <v/>
      </c>
    </row>
    <row r="140" spans="1:23" x14ac:dyDescent="0.25">
      <c r="A140">
        <v>139</v>
      </c>
      <c r="B140" t="s">
        <v>485</v>
      </c>
      <c r="C140">
        <v>-11.8669033791034</v>
      </c>
      <c r="D140">
        <v>310.351675374563</v>
      </c>
      <c r="E140">
        <v>-3.8236956075011597E-2</v>
      </c>
      <c r="F140">
        <v>0.96949875574267497</v>
      </c>
      <c r="G140">
        <v>-11.8740995167396</v>
      </c>
      <c r="H140">
        <v>310.53545348144002</v>
      </c>
      <c r="I140">
        <v>-3.8237500367890601E-2</v>
      </c>
      <c r="J140">
        <v>0.969498321777154</v>
      </c>
      <c r="K140">
        <v>-11.9339811820624</v>
      </c>
      <c r="L140">
        <v>310.58774533767001</v>
      </c>
      <c r="M140">
        <v>-3.8423863662385802E-2</v>
      </c>
      <c r="N140">
        <v>0.969349734577311</v>
      </c>
      <c r="O140">
        <v>-12.2148482698484</v>
      </c>
      <c r="P140">
        <v>313.29802719246601</v>
      </c>
      <c r="Q140">
        <v>-3.8987951438151099E-2</v>
      </c>
      <c r="R140">
        <v>0.96889999467056598</v>
      </c>
      <c r="T140" t="str">
        <f t="shared" si="8"/>
        <v/>
      </c>
      <c r="U140" t="str">
        <f t="shared" si="9"/>
        <v/>
      </c>
      <c r="V140" t="str">
        <f t="shared" si="10"/>
        <v/>
      </c>
      <c r="W140" t="str">
        <f t="shared" si="11"/>
        <v/>
      </c>
    </row>
    <row r="141" spans="1:23" x14ac:dyDescent="0.25">
      <c r="A141">
        <v>140</v>
      </c>
      <c r="B141" t="s">
        <v>486</v>
      </c>
      <c r="C141">
        <v>-11.8669033791034</v>
      </c>
      <c r="D141">
        <v>310.35167537455902</v>
      </c>
      <c r="E141">
        <v>-3.8236956075012103E-2</v>
      </c>
      <c r="F141">
        <v>0.96949875574267497</v>
      </c>
      <c r="G141">
        <v>-11.8740995167396</v>
      </c>
      <c r="H141">
        <v>310.535453481442</v>
      </c>
      <c r="I141">
        <v>-3.8237500367890302E-2</v>
      </c>
      <c r="J141">
        <v>0.969498321777154</v>
      </c>
      <c r="K141">
        <v>-11.9339811820624</v>
      </c>
      <c r="L141">
        <v>310.587745337667</v>
      </c>
      <c r="M141">
        <v>-3.8423863662386197E-2</v>
      </c>
      <c r="N141">
        <v>0.969349734577311</v>
      </c>
      <c r="O141">
        <v>-12.2148482698484</v>
      </c>
      <c r="P141">
        <v>313.29802719246499</v>
      </c>
      <c r="Q141">
        <v>-3.8987951438151099E-2</v>
      </c>
      <c r="R141">
        <v>0.96889999467056598</v>
      </c>
      <c r="T141" t="str">
        <f t="shared" si="8"/>
        <v/>
      </c>
      <c r="U141" t="str">
        <f t="shared" si="9"/>
        <v/>
      </c>
      <c r="V141" t="str">
        <f t="shared" si="10"/>
        <v/>
      </c>
      <c r="W141" t="str">
        <f t="shared" si="11"/>
        <v/>
      </c>
    </row>
    <row r="142" spans="1:23" x14ac:dyDescent="0.25">
      <c r="A142">
        <v>141</v>
      </c>
      <c r="B142" t="s">
        <v>487</v>
      </c>
      <c r="C142">
        <v>0.62804104654645299</v>
      </c>
      <c r="D142">
        <v>1.0112104698978399</v>
      </c>
      <c r="E142">
        <v>0.62107846510914799</v>
      </c>
      <c r="F142">
        <v>0.53454799756941196</v>
      </c>
      <c r="G142">
        <v>0.62206027319428103</v>
      </c>
      <c r="H142">
        <v>1.01122670214209</v>
      </c>
      <c r="I142">
        <v>0.61515412110515699</v>
      </c>
      <c r="J142">
        <v>0.53845294309018599</v>
      </c>
      <c r="K142">
        <v>0.56234116430136905</v>
      </c>
      <c r="L142">
        <v>1.0111485321015099</v>
      </c>
      <c r="M142">
        <v>0.55614100841607494</v>
      </c>
      <c r="N142">
        <v>0.57811446298348201</v>
      </c>
      <c r="O142">
        <v>0.297967180032646</v>
      </c>
      <c r="P142">
        <v>1.0108937609959501</v>
      </c>
      <c r="Q142">
        <v>0.29475617669168802</v>
      </c>
      <c r="R142">
        <v>0.76818014573662996</v>
      </c>
      <c r="T142" t="str">
        <f t="shared" si="8"/>
        <v/>
      </c>
      <c r="U142" t="str">
        <f t="shared" si="9"/>
        <v/>
      </c>
      <c r="V142" t="str">
        <f t="shared" si="10"/>
        <v/>
      </c>
      <c r="W142" t="str">
        <f t="shared" si="11"/>
        <v/>
      </c>
    </row>
    <row r="143" spans="1:23" x14ac:dyDescent="0.25">
      <c r="A143">
        <v>142</v>
      </c>
      <c r="B143" t="s">
        <v>488</v>
      </c>
      <c r="C143">
        <v>0.656127432748004</v>
      </c>
      <c r="D143">
        <v>1.0114003810783501</v>
      </c>
      <c r="E143">
        <v>0.64873164477992595</v>
      </c>
      <c r="F143">
        <v>0.51651184656430704</v>
      </c>
      <c r="G143">
        <v>0.65031701266356901</v>
      </c>
      <c r="H143">
        <v>1.0114141231011</v>
      </c>
      <c r="I143">
        <v>0.64297798281640395</v>
      </c>
      <c r="J143">
        <v>0.52023838637506303</v>
      </c>
      <c r="K143">
        <v>0.59111159742055197</v>
      </c>
      <c r="L143">
        <v>1.0113254158081599</v>
      </c>
      <c r="M143">
        <v>0.584491982680163</v>
      </c>
      <c r="N143">
        <v>0.558889357684062</v>
      </c>
      <c r="O143">
        <v>0.32523253601867202</v>
      </c>
      <c r="P143">
        <v>1.01105954755998</v>
      </c>
      <c r="Q143">
        <v>0.321674956537986</v>
      </c>
      <c r="R143">
        <v>0.74769895204622605</v>
      </c>
      <c r="T143" t="str">
        <f t="shared" si="8"/>
        <v/>
      </c>
      <c r="U143" t="str">
        <f t="shared" si="9"/>
        <v/>
      </c>
      <c r="V143" t="str">
        <f t="shared" si="10"/>
        <v/>
      </c>
      <c r="W143" t="str">
        <f t="shared" si="11"/>
        <v/>
      </c>
    </row>
    <row r="144" spans="1:23" x14ac:dyDescent="0.25">
      <c r="A144">
        <v>143</v>
      </c>
      <c r="B144" t="s">
        <v>489</v>
      </c>
      <c r="C144">
        <v>0.66897875898888304</v>
      </c>
      <c r="D144">
        <v>1.0115861195548801</v>
      </c>
      <c r="E144">
        <v>0.66131666504405096</v>
      </c>
      <c r="F144">
        <v>0.508409256297783</v>
      </c>
      <c r="G144">
        <v>0.66351956621490604</v>
      </c>
      <c r="H144">
        <v>1.0116031395610801</v>
      </c>
      <c r="I144">
        <v>0.65590896297810497</v>
      </c>
      <c r="J144">
        <v>0.51188270090544896</v>
      </c>
      <c r="K144">
        <v>0.60485196910163996</v>
      </c>
      <c r="L144">
        <v>1.01151642761156</v>
      </c>
      <c r="M144">
        <v>0.59796554222045095</v>
      </c>
      <c r="N144">
        <v>0.54986292520583602</v>
      </c>
      <c r="O144">
        <v>0.34362977018695501</v>
      </c>
      <c r="P144">
        <v>1.01125658901112</v>
      </c>
      <c r="Q144">
        <v>0.33980472801960299</v>
      </c>
      <c r="R144">
        <v>0.73400358712333502</v>
      </c>
      <c r="T144" t="str">
        <f t="shared" si="8"/>
        <v/>
      </c>
      <c r="U144" t="str">
        <f t="shared" si="9"/>
        <v/>
      </c>
      <c r="V144" t="str">
        <f t="shared" si="10"/>
        <v/>
      </c>
      <c r="W144" t="str">
        <f t="shared" si="11"/>
        <v/>
      </c>
    </row>
    <row r="145" spans="1:23" x14ac:dyDescent="0.25">
      <c r="A145">
        <v>144</v>
      </c>
      <c r="B145" t="s">
        <v>490</v>
      </c>
      <c r="C145">
        <v>0.68294244109928604</v>
      </c>
      <c r="D145">
        <v>1.0117803759339301</v>
      </c>
      <c r="E145">
        <v>0.67499079577313603</v>
      </c>
      <c r="F145">
        <v>0.49968161272339001</v>
      </c>
      <c r="G145">
        <v>0.67822905244843001</v>
      </c>
      <c r="H145">
        <v>1.0118033780453799</v>
      </c>
      <c r="I145">
        <v>0.67031704693321503</v>
      </c>
      <c r="J145">
        <v>0.50265570239414603</v>
      </c>
      <c r="K145">
        <v>0.61671354409391199</v>
      </c>
      <c r="L145">
        <v>1.0116933835350701</v>
      </c>
      <c r="M145">
        <v>0.60958542788822501</v>
      </c>
      <c r="N145">
        <v>0.54213646702469198</v>
      </c>
      <c r="O145">
        <v>0.36068400484494101</v>
      </c>
      <c r="P145">
        <v>1.01145782245435</v>
      </c>
      <c r="Q145">
        <v>0.35659816636716002</v>
      </c>
      <c r="R145">
        <v>0.72139265038023803</v>
      </c>
      <c r="T145" t="str">
        <f t="shared" si="8"/>
        <v/>
      </c>
      <c r="U145" t="str">
        <f t="shared" si="9"/>
        <v/>
      </c>
      <c r="V145" t="str">
        <f t="shared" si="10"/>
        <v/>
      </c>
      <c r="W145" t="str">
        <f t="shared" si="11"/>
        <v/>
      </c>
    </row>
    <row r="146" spans="1:23" x14ac:dyDescent="0.25">
      <c r="A146">
        <v>145</v>
      </c>
      <c r="B146" t="s">
        <v>491</v>
      </c>
      <c r="C146">
        <v>-11.870107933464</v>
      </c>
      <c r="D146">
        <v>321.908906744207</v>
      </c>
      <c r="E146">
        <v>-3.68741208608315E-2</v>
      </c>
      <c r="F146">
        <v>0.97058537427127201</v>
      </c>
      <c r="G146">
        <v>-11.8762744969014</v>
      </c>
      <c r="H146">
        <v>322.05468062774798</v>
      </c>
      <c r="I146">
        <v>-3.6876577833777097E-2</v>
      </c>
      <c r="J146">
        <v>0.97058341522289404</v>
      </c>
      <c r="K146">
        <v>-11.9379002856047</v>
      </c>
      <c r="L146">
        <v>322.16857540507903</v>
      </c>
      <c r="M146">
        <v>-3.7054825321168001E-2</v>
      </c>
      <c r="N146">
        <v>0.97044129144152202</v>
      </c>
      <c r="O146">
        <v>-12.207969004203999</v>
      </c>
      <c r="P146">
        <v>324.97646158220101</v>
      </c>
      <c r="Q146">
        <v>-3.7565702281228297E-2</v>
      </c>
      <c r="R146">
        <v>0.97003395422380301</v>
      </c>
      <c r="T146" t="str">
        <f t="shared" si="8"/>
        <v/>
      </c>
      <c r="U146" t="str">
        <f t="shared" si="9"/>
        <v/>
      </c>
      <c r="V146" t="str">
        <f t="shared" si="10"/>
        <v/>
      </c>
      <c r="W146" t="str">
        <f t="shared" si="11"/>
        <v/>
      </c>
    </row>
    <row r="147" spans="1:23" x14ac:dyDescent="0.25">
      <c r="A147">
        <v>146</v>
      </c>
      <c r="B147" t="s">
        <v>492</v>
      </c>
      <c r="C147">
        <v>1.4138933211695399</v>
      </c>
      <c r="D147">
        <v>0.72447079575059903</v>
      </c>
      <c r="E147">
        <v>1.9516222454552601</v>
      </c>
      <c r="F147">
        <v>5.0983070150220799E-2</v>
      </c>
      <c r="G147">
        <v>1.4087166875891799</v>
      </c>
      <c r="H147">
        <v>0.72448859976879798</v>
      </c>
      <c r="I147">
        <v>1.9444290607729899</v>
      </c>
      <c r="J147">
        <v>5.1843732257229699E-2</v>
      </c>
      <c r="K147">
        <v>1.3473272401118499</v>
      </c>
      <c r="L147">
        <v>0.72432589018228799</v>
      </c>
      <c r="M147">
        <v>1.8601119446010399</v>
      </c>
      <c r="N147">
        <v>6.2869689600049697E-2</v>
      </c>
      <c r="O147">
        <v>1.0928385754172301</v>
      </c>
      <c r="P147">
        <v>0.72387230229372601</v>
      </c>
      <c r="Q147">
        <v>1.5097118261803399</v>
      </c>
      <c r="R147">
        <v>0.131116972309991</v>
      </c>
      <c r="T147" t="str">
        <f t="shared" si="8"/>
        <v>^</v>
      </c>
      <c r="U147" t="str">
        <f t="shared" si="9"/>
        <v>^</v>
      </c>
      <c r="V147" t="str">
        <f t="shared" si="10"/>
        <v>^</v>
      </c>
      <c r="W147" t="str">
        <f t="shared" si="11"/>
        <v/>
      </c>
    </row>
    <row r="148" spans="1:23" x14ac:dyDescent="0.25">
      <c r="A148">
        <v>147</v>
      </c>
      <c r="B148" t="s">
        <v>493</v>
      </c>
      <c r="C148">
        <v>-11.8700697273967</v>
      </c>
      <c r="D148">
        <v>328.52308389937099</v>
      </c>
      <c r="E148">
        <v>-3.6131615430203899E-2</v>
      </c>
      <c r="F148">
        <v>0.97117741331168295</v>
      </c>
      <c r="G148">
        <v>-11.876647962724901</v>
      </c>
      <c r="H148">
        <v>328.66594415015197</v>
      </c>
      <c r="I148">
        <v>-3.6135925166919602E-2</v>
      </c>
      <c r="J148">
        <v>0.971173976883414</v>
      </c>
      <c r="K148">
        <v>-11.9332455520087</v>
      </c>
      <c r="L148">
        <v>328.77977775036601</v>
      </c>
      <c r="M148">
        <v>-3.6295558180799402E-2</v>
      </c>
      <c r="N148">
        <v>0.97104669166612601</v>
      </c>
      <c r="O148">
        <v>-12.202542521002201</v>
      </c>
      <c r="P148">
        <v>331.386863994002</v>
      </c>
      <c r="Q148">
        <v>-3.6822650040899102E-2</v>
      </c>
      <c r="R148">
        <v>0.970626414172303</v>
      </c>
      <c r="T148" t="str">
        <f t="shared" si="8"/>
        <v/>
      </c>
      <c r="U148" t="str">
        <f t="shared" si="9"/>
        <v/>
      </c>
      <c r="V148" t="str">
        <f t="shared" si="10"/>
        <v/>
      </c>
      <c r="W148" t="str">
        <f t="shared" si="11"/>
        <v/>
      </c>
    </row>
    <row r="149" spans="1:23" x14ac:dyDescent="0.25">
      <c r="A149">
        <v>148</v>
      </c>
      <c r="B149" t="s">
        <v>494</v>
      </c>
      <c r="C149">
        <v>0.74101418759175097</v>
      </c>
      <c r="D149">
        <v>1.0125034176218399</v>
      </c>
      <c r="E149">
        <v>0.73186339393524102</v>
      </c>
      <c r="F149">
        <v>0.46425195106841999</v>
      </c>
      <c r="G149">
        <v>0.73535584458608805</v>
      </c>
      <c r="H149">
        <v>1.01252653347168</v>
      </c>
      <c r="I149">
        <v>0.72625834511689202</v>
      </c>
      <c r="J149">
        <v>0.46768041019034601</v>
      </c>
      <c r="K149">
        <v>0.67919531286820101</v>
      </c>
      <c r="L149">
        <v>1.0124102535533801</v>
      </c>
      <c r="M149">
        <v>0.67086965040540403</v>
      </c>
      <c r="N149">
        <v>0.50230357197477604</v>
      </c>
      <c r="O149">
        <v>0.424719861021981</v>
      </c>
      <c r="P149">
        <v>1.0121036826010501</v>
      </c>
      <c r="Q149">
        <v>0.41964066362299202</v>
      </c>
      <c r="R149">
        <v>0.67474797783146301</v>
      </c>
      <c r="T149" t="str">
        <f t="shared" si="8"/>
        <v/>
      </c>
      <c r="U149" t="str">
        <f t="shared" si="9"/>
        <v/>
      </c>
      <c r="V149" t="str">
        <f t="shared" si="10"/>
        <v/>
      </c>
      <c r="W149" t="str">
        <f t="shared" si="11"/>
        <v/>
      </c>
    </row>
    <row r="150" spans="1:23" x14ac:dyDescent="0.25">
      <c r="A150">
        <v>149</v>
      </c>
      <c r="B150" t="s">
        <v>495</v>
      </c>
      <c r="C150">
        <v>0.76167669182797904</v>
      </c>
      <c r="D150">
        <v>1.0127563015046299</v>
      </c>
      <c r="E150">
        <v>0.75208289565453401</v>
      </c>
      <c r="F150">
        <v>0.452001209305258</v>
      </c>
      <c r="G150">
        <v>0.75576971378975</v>
      </c>
      <c r="H150">
        <v>1.0127809286495799</v>
      </c>
      <c r="I150">
        <v>0.74623217362265803</v>
      </c>
      <c r="J150">
        <v>0.45552717584227698</v>
      </c>
      <c r="K150">
        <v>0.70551374731165295</v>
      </c>
      <c r="L150">
        <v>1.0126526754961001</v>
      </c>
      <c r="M150">
        <v>0.69669864543242199</v>
      </c>
      <c r="N150">
        <v>0.485991406695297</v>
      </c>
      <c r="O150">
        <v>0.44499514950385799</v>
      </c>
      <c r="P150">
        <v>1.0123403491896701</v>
      </c>
      <c r="Q150">
        <v>0.43957069365066398</v>
      </c>
      <c r="R150">
        <v>0.66024807028902599</v>
      </c>
      <c r="T150" t="str">
        <f t="shared" si="8"/>
        <v/>
      </c>
      <c r="U150" t="str">
        <f t="shared" si="9"/>
        <v/>
      </c>
      <c r="V150" t="str">
        <f t="shared" si="10"/>
        <v/>
      </c>
      <c r="W150" t="str">
        <f t="shared" si="11"/>
        <v/>
      </c>
    </row>
    <row r="151" spans="1:23" x14ac:dyDescent="0.25">
      <c r="A151">
        <v>150</v>
      </c>
      <c r="B151" t="s">
        <v>496</v>
      </c>
      <c r="C151">
        <v>0.78888577132125304</v>
      </c>
      <c r="D151">
        <v>1.01300737116566</v>
      </c>
      <c r="E151">
        <v>0.77875620037541304</v>
      </c>
      <c r="F151">
        <v>0.436123343203282</v>
      </c>
      <c r="G151">
        <v>0.78183034722619704</v>
      </c>
      <c r="H151">
        <v>1.01303876361778</v>
      </c>
      <c r="I151">
        <v>0.77176745382783696</v>
      </c>
      <c r="J151">
        <v>0.440252171265336</v>
      </c>
      <c r="K151">
        <v>0.72913894952504299</v>
      </c>
      <c r="L151">
        <v>1.0129087265454599</v>
      </c>
      <c r="M151">
        <v>0.71984664601694404</v>
      </c>
      <c r="N151">
        <v>0.471619421204997</v>
      </c>
      <c r="O151">
        <v>0.45870345171806898</v>
      </c>
      <c r="P151">
        <v>1.0125467994466899</v>
      </c>
      <c r="Q151">
        <v>0.45301950682055298</v>
      </c>
      <c r="R151">
        <v>0.65053469515120499</v>
      </c>
      <c r="T151" t="str">
        <f t="shared" si="8"/>
        <v/>
      </c>
      <c r="U151" t="str">
        <f t="shared" si="9"/>
        <v/>
      </c>
      <c r="V151" t="str">
        <f t="shared" si="10"/>
        <v/>
      </c>
      <c r="W151" t="str">
        <f t="shared" si="11"/>
        <v/>
      </c>
    </row>
    <row r="152" spans="1:23" x14ac:dyDescent="0.25">
      <c r="A152">
        <v>151</v>
      </c>
      <c r="B152" t="s">
        <v>497</v>
      </c>
      <c r="C152">
        <v>1.54238769313857</v>
      </c>
      <c r="D152">
        <v>0.72618416749494796</v>
      </c>
      <c r="E152">
        <v>2.1239621602591598</v>
      </c>
      <c r="F152">
        <v>3.3673307838177E-2</v>
      </c>
      <c r="G152">
        <v>1.53511354609368</v>
      </c>
      <c r="H152">
        <v>0.72622300156966302</v>
      </c>
      <c r="I152">
        <v>2.11383217383045</v>
      </c>
      <c r="J152">
        <v>3.4529603934705798E-2</v>
      </c>
      <c r="K152">
        <v>1.4777403529920301</v>
      </c>
      <c r="L152">
        <v>0.72609217945285998</v>
      </c>
      <c r="M152">
        <v>2.0351966249045201</v>
      </c>
      <c r="N152">
        <v>4.1831092532777898E-2</v>
      </c>
      <c r="O152">
        <v>1.1999919620572299</v>
      </c>
      <c r="P152">
        <v>0.725493958888903</v>
      </c>
      <c r="Q152">
        <v>1.6540343959514401</v>
      </c>
      <c r="R152">
        <v>9.8120524239959497E-2</v>
      </c>
      <c r="T152" t="str">
        <f t="shared" si="8"/>
        <v>*</v>
      </c>
      <c r="U152" t="str">
        <f t="shared" si="9"/>
        <v>*</v>
      </c>
      <c r="V152" t="str">
        <f t="shared" si="10"/>
        <v>*</v>
      </c>
      <c r="W152" t="str">
        <f t="shared" si="11"/>
        <v>^</v>
      </c>
    </row>
    <row r="153" spans="1:23" x14ac:dyDescent="0.25">
      <c r="A153">
        <v>152</v>
      </c>
      <c r="B153" t="s">
        <v>498</v>
      </c>
      <c r="C153">
        <v>-11.8332958868241</v>
      </c>
      <c r="D153">
        <v>345.82655821942399</v>
      </c>
      <c r="E153">
        <v>-3.4217429533899398E-2</v>
      </c>
      <c r="F153">
        <v>0.97270376792098601</v>
      </c>
      <c r="G153">
        <v>-11.8421809133308</v>
      </c>
      <c r="H153">
        <v>345.98015303738299</v>
      </c>
      <c r="I153">
        <v>-3.4227919750215503E-2</v>
      </c>
      <c r="J153">
        <v>0.97269540283933797</v>
      </c>
      <c r="K153">
        <v>-11.902868918954001</v>
      </c>
      <c r="L153">
        <v>345.97812303595401</v>
      </c>
      <c r="M153">
        <v>-3.4403530531082201E-2</v>
      </c>
      <c r="N153">
        <v>0.97255536818326604</v>
      </c>
      <c r="O153">
        <v>-12.193491988755399</v>
      </c>
      <c r="P153">
        <v>348.78816218601702</v>
      </c>
      <c r="Q153">
        <v>-3.49595924137251E-2</v>
      </c>
      <c r="R153">
        <v>0.972111961745173</v>
      </c>
      <c r="T153" t="str">
        <f t="shared" si="8"/>
        <v/>
      </c>
      <c r="U153" t="str">
        <f t="shared" si="9"/>
        <v/>
      </c>
      <c r="V153" t="str">
        <f t="shared" si="10"/>
        <v/>
      </c>
      <c r="W153" t="str">
        <f t="shared" si="11"/>
        <v/>
      </c>
    </row>
    <row r="154" spans="1:23" x14ac:dyDescent="0.25">
      <c r="A154">
        <v>153</v>
      </c>
      <c r="B154" t="s">
        <v>499</v>
      </c>
      <c r="C154">
        <v>0.88262487144742396</v>
      </c>
      <c r="D154">
        <v>1.0136536020897899</v>
      </c>
      <c r="E154">
        <v>0.87073618603808201</v>
      </c>
      <c r="F154">
        <v>0.38389821558474901</v>
      </c>
      <c r="G154">
        <v>0.87471407628361997</v>
      </c>
      <c r="H154">
        <v>1.01369430152582</v>
      </c>
      <c r="I154">
        <v>0.86289730046523005</v>
      </c>
      <c r="J154">
        <v>0.38819393505789601</v>
      </c>
      <c r="K154">
        <v>0.81391075572639404</v>
      </c>
      <c r="L154">
        <v>1.01365544685478</v>
      </c>
      <c r="M154">
        <v>0.80294616701546595</v>
      </c>
      <c r="N154">
        <v>0.42200585025250997</v>
      </c>
      <c r="O154">
        <v>0.53828620973303698</v>
      </c>
      <c r="P154">
        <v>1.01326208387487</v>
      </c>
      <c r="Q154">
        <v>0.53124084903537305</v>
      </c>
      <c r="R154">
        <v>0.59525188922942096</v>
      </c>
      <c r="T154" t="str">
        <f t="shared" si="8"/>
        <v/>
      </c>
      <c r="U154" t="str">
        <f t="shared" si="9"/>
        <v/>
      </c>
      <c r="V154" t="str">
        <f t="shared" si="10"/>
        <v/>
      </c>
      <c r="W154" t="str">
        <f t="shared" si="11"/>
        <v/>
      </c>
    </row>
    <row r="155" spans="1:23" x14ac:dyDescent="0.25">
      <c r="A155">
        <v>154</v>
      </c>
      <c r="B155" t="s">
        <v>500</v>
      </c>
      <c r="C155">
        <v>-11.8361064342643</v>
      </c>
      <c r="D155">
        <v>349.513948429744</v>
      </c>
      <c r="E155">
        <v>-3.3864475187442997E-2</v>
      </c>
      <c r="F155">
        <v>0.97298522162361401</v>
      </c>
      <c r="G155">
        <v>-11.845964478303101</v>
      </c>
      <c r="H155">
        <v>349.68441537148499</v>
      </c>
      <c r="I155">
        <v>-3.3876157922904999E-2</v>
      </c>
      <c r="J155">
        <v>0.97297590549461799</v>
      </c>
      <c r="K155">
        <v>-11.9046517332746</v>
      </c>
      <c r="L155">
        <v>349.64959150831601</v>
      </c>
      <c r="M155">
        <v>-3.4047377781625303E-2</v>
      </c>
      <c r="N155">
        <v>0.97283937057551995</v>
      </c>
      <c r="O155">
        <v>-12.1914912543602</v>
      </c>
      <c r="P155">
        <v>352.55556202154798</v>
      </c>
      <c r="Q155">
        <v>-3.45803401439886E-2</v>
      </c>
      <c r="R155">
        <v>0.97241437841537204</v>
      </c>
      <c r="T155" t="str">
        <f t="shared" si="8"/>
        <v/>
      </c>
      <c r="U155" t="str">
        <f t="shared" si="9"/>
        <v/>
      </c>
      <c r="V155" t="str">
        <f t="shared" si="10"/>
        <v/>
      </c>
      <c r="W155" t="str">
        <f t="shared" si="11"/>
        <v/>
      </c>
    </row>
    <row r="156" spans="1:23" x14ac:dyDescent="0.25">
      <c r="A156">
        <v>155</v>
      </c>
      <c r="B156" t="s">
        <v>501</v>
      </c>
      <c r="C156">
        <v>-11.8361064342644</v>
      </c>
      <c r="D156">
        <v>349.513948429751</v>
      </c>
      <c r="E156">
        <v>-3.3864475187442497E-2</v>
      </c>
      <c r="F156">
        <v>0.972985221623615</v>
      </c>
      <c r="G156">
        <v>-11.845964478303101</v>
      </c>
      <c r="H156">
        <v>349.68441537147697</v>
      </c>
      <c r="I156">
        <v>-3.3876157922905603E-2</v>
      </c>
      <c r="J156">
        <v>0.97297590549461799</v>
      </c>
      <c r="K156">
        <v>-11.9046517332746</v>
      </c>
      <c r="L156">
        <v>349.649591508311</v>
      </c>
      <c r="M156">
        <v>-3.4047377781625698E-2</v>
      </c>
      <c r="N156">
        <v>0.97283937057551995</v>
      </c>
      <c r="O156">
        <v>-12.1914912543602</v>
      </c>
      <c r="P156">
        <v>352.55556202154901</v>
      </c>
      <c r="Q156">
        <v>-3.4580340143988503E-2</v>
      </c>
      <c r="R156">
        <v>0.97241437841537204</v>
      </c>
      <c r="T156" t="str">
        <f t="shared" si="8"/>
        <v/>
      </c>
      <c r="U156" t="str">
        <f t="shared" si="9"/>
        <v/>
      </c>
      <c r="V156" t="str">
        <f t="shared" si="10"/>
        <v/>
      </c>
      <c r="W156" t="str">
        <f t="shared" si="11"/>
        <v/>
      </c>
    </row>
    <row r="157" spans="1:23" x14ac:dyDescent="0.25">
      <c r="A157">
        <v>156</v>
      </c>
      <c r="B157" t="s">
        <v>502</v>
      </c>
      <c r="C157">
        <v>0.90158527337487304</v>
      </c>
      <c r="D157">
        <v>1.0139463313224999</v>
      </c>
      <c r="E157">
        <v>0.88918441294513395</v>
      </c>
      <c r="F157">
        <v>0.373903978392988</v>
      </c>
      <c r="G157">
        <v>0.89278067085999402</v>
      </c>
      <c r="H157">
        <v>1.0139831576913501</v>
      </c>
      <c r="I157">
        <v>0.88046893490094202</v>
      </c>
      <c r="J157">
        <v>0.37860532683136899</v>
      </c>
      <c r="K157">
        <v>0.83380778459942995</v>
      </c>
      <c r="L157">
        <v>1.01395131704121</v>
      </c>
      <c r="M157">
        <v>0.82233512653501895</v>
      </c>
      <c r="N157">
        <v>0.410886190123954</v>
      </c>
      <c r="O157">
        <v>0.56230728618954895</v>
      </c>
      <c r="P157">
        <v>1.0135483974078701</v>
      </c>
      <c r="Q157">
        <v>0.55479076048824305</v>
      </c>
      <c r="R157">
        <v>0.57903778765113001</v>
      </c>
      <c r="T157" t="str">
        <f t="shared" si="8"/>
        <v/>
      </c>
      <c r="U157" t="str">
        <f t="shared" si="9"/>
        <v/>
      </c>
      <c r="V157" t="str">
        <f t="shared" si="10"/>
        <v/>
      </c>
      <c r="W157" t="str">
        <f t="shared" si="11"/>
        <v/>
      </c>
    </row>
    <row r="158" spans="1:23" x14ac:dyDescent="0.25">
      <c r="A158">
        <v>157</v>
      </c>
      <c r="B158" t="s">
        <v>503</v>
      </c>
      <c r="C158">
        <v>0.93018497966330604</v>
      </c>
      <c r="D158">
        <v>1.01427544788168</v>
      </c>
      <c r="E158">
        <v>0.91709306540546298</v>
      </c>
      <c r="F158">
        <v>0.35909387457771003</v>
      </c>
      <c r="G158">
        <v>0.91975438692581901</v>
      </c>
      <c r="H158">
        <v>1.0143184736526301</v>
      </c>
      <c r="I158">
        <v>0.906770812931878</v>
      </c>
      <c r="J158">
        <v>0.36452800747952802</v>
      </c>
      <c r="K158">
        <v>0.86354617334606698</v>
      </c>
      <c r="L158">
        <v>1.0142746616929299</v>
      </c>
      <c r="M158">
        <v>0.85139282874790101</v>
      </c>
      <c r="N158">
        <v>0.39455117402336798</v>
      </c>
      <c r="O158">
        <v>0.58877170345367402</v>
      </c>
      <c r="P158">
        <v>1.0138552245030199</v>
      </c>
      <c r="Q158">
        <v>0.580725619619198</v>
      </c>
      <c r="R158">
        <v>0.56142539203003705</v>
      </c>
      <c r="T158" t="str">
        <f t="shared" si="8"/>
        <v/>
      </c>
      <c r="U158" t="str">
        <f t="shared" si="9"/>
        <v/>
      </c>
      <c r="V158" t="str">
        <f t="shared" si="10"/>
        <v/>
      </c>
      <c r="W158" t="str">
        <f t="shared" si="11"/>
        <v/>
      </c>
    </row>
    <row r="159" spans="1:23" x14ac:dyDescent="0.25">
      <c r="A159">
        <v>158</v>
      </c>
      <c r="B159" t="s">
        <v>504</v>
      </c>
      <c r="C159">
        <v>1.6770454796902501</v>
      </c>
      <c r="D159">
        <v>0.72829492659105399</v>
      </c>
      <c r="E159">
        <v>2.3027010328632</v>
      </c>
      <c r="F159">
        <v>2.1295670048966198E-2</v>
      </c>
      <c r="G159">
        <v>1.6652798784915701</v>
      </c>
      <c r="H159">
        <v>0.72834110641063399</v>
      </c>
      <c r="I159">
        <v>2.2864010610334802</v>
      </c>
      <c r="J159">
        <v>2.2230806322730098E-2</v>
      </c>
      <c r="K159">
        <v>1.6141914399711099</v>
      </c>
      <c r="L159">
        <v>0.72826048724825898</v>
      </c>
      <c r="M159">
        <v>2.21650284236943</v>
      </c>
      <c r="N159">
        <v>2.6657083435620899E-2</v>
      </c>
      <c r="O159">
        <v>1.32952742440912</v>
      </c>
      <c r="P159">
        <v>0.727529464462076</v>
      </c>
      <c r="Q159">
        <v>1.82745509199706</v>
      </c>
      <c r="R159">
        <v>6.7631372460471698E-2</v>
      </c>
      <c r="T159" t="str">
        <f t="shared" si="8"/>
        <v>*</v>
      </c>
      <c r="U159" t="str">
        <f t="shared" si="9"/>
        <v>*</v>
      </c>
      <c r="V159" t="str">
        <f t="shared" si="10"/>
        <v>*</v>
      </c>
      <c r="W159" t="str">
        <f t="shared" si="11"/>
        <v>^</v>
      </c>
    </row>
    <row r="160" spans="1:23" x14ac:dyDescent="0.25">
      <c r="A160">
        <v>159</v>
      </c>
      <c r="B160" t="s">
        <v>505</v>
      </c>
      <c r="C160">
        <v>-11.8087780907719</v>
      </c>
      <c r="D160">
        <v>365.99962168501003</v>
      </c>
      <c r="E160">
        <v>-3.22644543631109E-2</v>
      </c>
      <c r="F160">
        <v>0.97426115574649796</v>
      </c>
      <c r="G160">
        <v>-11.8215095876417</v>
      </c>
      <c r="H160">
        <v>366.16266167582501</v>
      </c>
      <c r="I160">
        <v>-3.2284858138014301E-2</v>
      </c>
      <c r="J160">
        <v>0.97424488436629697</v>
      </c>
      <c r="K160">
        <v>-11.8723269338271</v>
      </c>
      <c r="L160">
        <v>366.26525974133801</v>
      </c>
      <c r="M160">
        <v>-3.2414559170071203E-2</v>
      </c>
      <c r="N160">
        <v>0.97414145205068103</v>
      </c>
      <c r="O160">
        <v>-12.1825871488824</v>
      </c>
      <c r="P160">
        <v>369.67967148270401</v>
      </c>
      <c r="Q160">
        <v>-3.2954441611627402E-2</v>
      </c>
      <c r="R160">
        <v>0.97371091821717104</v>
      </c>
      <c r="T160" t="str">
        <f t="shared" si="8"/>
        <v/>
      </c>
      <c r="U160" t="str">
        <f t="shared" si="9"/>
        <v/>
      </c>
      <c r="V160" t="str">
        <f t="shared" si="10"/>
        <v/>
      </c>
      <c r="W160" t="str">
        <f t="shared" si="11"/>
        <v/>
      </c>
    </row>
    <row r="161" spans="1:23" x14ac:dyDescent="0.25">
      <c r="A161">
        <v>160</v>
      </c>
      <c r="B161" t="s">
        <v>506</v>
      </c>
      <c r="C161">
        <v>1.0236359708634699</v>
      </c>
      <c r="D161">
        <v>1.01535916807251</v>
      </c>
      <c r="E161">
        <v>1.00815160098142</v>
      </c>
      <c r="F161">
        <v>0.31338168870974598</v>
      </c>
      <c r="G161">
        <v>1.01190408279424</v>
      </c>
      <c r="H161">
        <v>1.0154063785129499</v>
      </c>
      <c r="I161">
        <v>0.99655084329503096</v>
      </c>
      <c r="J161">
        <v>0.318982576399722</v>
      </c>
      <c r="K161">
        <v>0.96150685447417805</v>
      </c>
      <c r="L161">
        <v>1.01535757131038</v>
      </c>
      <c r="M161">
        <v>0.94696379053272495</v>
      </c>
      <c r="N161">
        <v>0.34365723036490398</v>
      </c>
      <c r="O161">
        <v>0.66836623123774597</v>
      </c>
      <c r="P161">
        <v>1.0148598687247701</v>
      </c>
      <c r="Q161">
        <v>0.65857982154480599</v>
      </c>
      <c r="R161">
        <v>0.51016562401250098</v>
      </c>
      <c r="T161" t="str">
        <f t="shared" si="8"/>
        <v/>
      </c>
      <c r="U161" t="str">
        <f t="shared" si="9"/>
        <v/>
      </c>
      <c r="V161" t="str">
        <f t="shared" si="10"/>
        <v/>
      </c>
      <c r="W161" t="str">
        <f t="shared" si="11"/>
        <v/>
      </c>
    </row>
    <row r="162" spans="1:23" x14ac:dyDescent="0.25">
      <c r="A162">
        <v>161</v>
      </c>
      <c r="B162" t="s">
        <v>507</v>
      </c>
      <c r="C162">
        <v>-11.806942150454001</v>
      </c>
      <c r="D162">
        <v>370.54314128687099</v>
      </c>
      <c r="E162">
        <v>-3.1863879896546703E-2</v>
      </c>
      <c r="F162">
        <v>0.974580603670539</v>
      </c>
      <c r="G162">
        <v>-11.8198097376377</v>
      </c>
      <c r="H162">
        <v>370.71571005697399</v>
      </c>
      <c r="I162">
        <v>-3.1883757329359497E-2</v>
      </c>
      <c r="J162">
        <v>0.97456475182809799</v>
      </c>
      <c r="K162">
        <v>-11.876737237117601</v>
      </c>
      <c r="L162">
        <v>370.735493802061</v>
      </c>
      <c r="M162">
        <v>-3.2035608771408097E-2</v>
      </c>
      <c r="N162">
        <v>0.97444365376893505</v>
      </c>
      <c r="O162">
        <v>-12.1838182399411</v>
      </c>
      <c r="P162">
        <v>374.17977762512402</v>
      </c>
      <c r="Q162">
        <v>-3.2561402214920203E-2</v>
      </c>
      <c r="R162">
        <v>0.97402435006749999</v>
      </c>
      <c r="T162" t="str">
        <f t="shared" si="8"/>
        <v/>
      </c>
      <c r="U162" t="str">
        <f t="shared" si="9"/>
        <v/>
      </c>
      <c r="V162" t="str">
        <f t="shared" si="10"/>
        <v/>
      </c>
      <c r="W162" t="str">
        <f t="shared" si="11"/>
        <v/>
      </c>
    </row>
    <row r="163" spans="1:23" x14ac:dyDescent="0.25">
      <c r="A163">
        <v>162</v>
      </c>
      <c r="B163" t="s">
        <v>508</v>
      </c>
      <c r="C163">
        <v>-11.8069421504541</v>
      </c>
      <c r="D163">
        <v>370.54314128688202</v>
      </c>
      <c r="E163">
        <v>-3.1863879896546002E-2</v>
      </c>
      <c r="F163">
        <v>0.97458060367054</v>
      </c>
      <c r="G163">
        <v>-11.8198097376377</v>
      </c>
      <c r="H163">
        <v>370.71571005697001</v>
      </c>
      <c r="I163">
        <v>-3.1883757329359698E-2</v>
      </c>
      <c r="J163">
        <v>0.97456475182809799</v>
      </c>
      <c r="K163">
        <v>-11.876737237117601</v>
      </c>
      <c r="L163">
        <v>370.735493802061</v>
      </c>
      <c r="M163">
        <v>-3.2035608771408097E-2</v>
      </c>
      <c r="N163">
        <v>0.97444365376893505</v>
      </c>
      <c r="O163">
        <v>-12.183818239941001</v>
      </c>
      <c r="P163">
        <v>374.17977762511299</v>
      </c>
      <c r="Q163">
        <v>-3.2561402214921001E-2</v>
      </c>
      <c r="R163">
        <v>0.97402435006749899</v>
      </c>
      <c r="T163" t="str">
        <f t="shared" si="8"/>
        <v/>
      </c>
      <c r="U163" t="str">
        <f t="shared" si="9"/>
        <v/>
      </c>
      <c r="V163" t="str">
        <f t="shared" si="10"/>
        <v/>
      </c>
      <c r="W163" t="str">
        <f t="shared" si="11"/>
        <v/>
      </c>
    </row>
    <row r="164" spans="1:23" x14ac:dyDescent="0.25">
      <c r="A164">
        <v>163</v>
      </c>
      <c r="B164" t="s">
        <v>509</v>
      </c>
      <c r="C164">
        <v>1.0509020966126299</v>
      </c>
      <c r="D164">
        <v>1.0157373306864299</v>
      </c>
      <c r="E164">
        <v>1.0346199404745999</v>
      </c>
      <c r="F164">
        <v>0.30084643783975601</v>
      </c>
      <c r="G164">
        <v>1.0390803481489801</v>
      </c>
      <c r="H164">
        <v>1.01578642609585</v>
      </c>
      <c r="I164">
        <v>1.02293190916387</v>
      </c>
      <c r="J164">
        <v>0.30634004115180302</v>
      </c>
      <c r="K164">
        <v>0.98205875892570704</v>
      </c>
      <c r="L164">
        <v>1.0157067493904099</v>
      </c>
      <c r="M164">
        <v>0.96687233742918699</v>
      </c>
      <c r="N164">
        <v>0.33360785684602101</v>
      </c>
      <c r="O164">
        <v>0.69200282073194697</v>
      </c>
      <c r="P164">
        <v>1.01519499874077</v>
      </c>
      <c r="Q164">
        <v>0.68164522243539105</v>
      </c>
      <c r="R164">
        <v>0.49546331236936803</v>
      </c>
      <c r="T164" t="str">
        <f t="shared" si="8"/>
        <v/>
      </c>
      <c r="U164" t="str">
        <f t="shared" si="9"/>
        <v/>
      </c>
      <c r="V164" t="str">
        <f t="shared" si="10"/>
        <v/>
      </c>
      <c r="W164" t="str">
        <f t="shared" si="11"/>
        <v/>
      </c>
    </row>
    <row r="165" spans="1:23" x14ac:dyDescent="0.25">
      <c r="A165">
        <v>164</v>
      </c>
      <c r="B165" t="s">
        <v>510</v>
      </c>
      <c r="C165">
        <v>-11.7989187246258</v>
      </c>
      <c r="D165">
        <v>375.97063252972299</v>
      </c>
      <c r="E165">
        <v>-3.1382554124604403E-2</v>
      </c>
      <c r="F165">
        <v>0.97496445409043697</v>
      </c>
      <c r="G165">
        <v>-11.812443586590501</v>
      </c>
      <c r="H165">
        <v>376.159952450753</v>
      </c>
      <c r="I165">
        <v>-3.1402714482576199E-2</v>
      </c>
      <c r="J165">
        <v>0.97494837637629705</v>
      </c>
      <c r="K165">
        <v>-11.8682597640491</v>
      </c>
      <c r="L165">
        <v>376.166578658015</v>
      </c>
      <c r="M165">
        <v>-3.1550542864253101E-2</v>
      </c>
      <c r="N165">
        <v>0.97483048480967804</v>
      </c>
      <c r="O165">
        <v>-12.178733910632801</v>
      </c>
      <c r="P165">
        <v>379.25314789141601</v>
      </c>
      <c r="Q165">
        <v>-3.2112413511514802E-2</v>
      </c>
      <c r="R165">
        <v>0.97438240396585396</v>
      </c>
      <c r="T165" t="str">
        <f t="shared" si="8"/>
        <v/>
      </c>
      <c r="U165" t="str">
        <f t="shared" si="9"/>
        <v/>
      </c>
      <c r="V165" t="str">
        <f t="shared" si="10"/>
        <v/>
      </c>
      <c r="W165" t="str">
        <f t="shared" si="11"/>
        <v/>
      </c>
    </row>
    <row r="166" spans="1:23" x14ac:dyDescent="0.25">
      <c r="A166">
        <v>165</v>
      </c>
      <c r="B166" t="s">
        <v>511</v>
      </c>
      <c r="C166">
        <v>1.08871838174351</v>
      </c>
      <c r="D166">
        <v>1.0161682876574301</v>
      </c>
      <c r="E166">
        <v>1.0713957471093101</v>
      </c>
      <c r="F166">
        <v>0.28399152430640401</v>
      </c>
      <c r="G166">
        <v>1.07633419150279</v>
      </c>
      <c r="H166">
        <v>1.0162248994714</v>
      </c>
      <c r="I166">
        <v>1.05914959578599</v>
      </c>
      <c r="J166">
        <v>0.28953165597491198</v>
      </c>
      <c r="K166">
        <v>1.0203180130701801</v>
      </c>
      <c r="L166">
        <v>1.0161270699520399</v>
      </c>
      <c r="M166">
        <v>1.0041244281764301</v>
      </c>
      <c r="N166">
        <v>0.31531864224478001</v>
      </c>
      <c r="O166">
        <v>0.72470135668058899</v>
      </c>
      <c r="P166">
        <v>1.0155953111484901</v>
      </c>
      <c r="Q166">
        <v>0.71357296427556205</v>
      </c>
      <c r="R166">
        <v>0.47549128022757797</v>
      </c>
      <c r="T166" t="str">
        <f t="shared" si="8"/>
        <v/>
      </c>
      <c r="U166" t="str">
        <f t="shared" si="9"/>
        <v/>
      </c>
      <c r="V166" t="str">
        <f t="shared" si="10"/>
        <v/>
      </c>
      <c r="W166" t="str">
        <f t="shared" si="11"/>
        <v/>
      </c>
    </row>
    <row r="167" spans="1:23" x14ac:dyDescent="0.25">
      <c r="A167">
        <v>166</v>
      </c>
      <c r="B167" t="s">
        <v>512</v>
      </c>
      <c r="C167">
        <v>-11.787311621238601</v>
      </c>
      <c r="D167">
        <v>380.684346793347</v>
      </c>
      <c r="E167">
        <v>-3.0963478589355501E-2</v>
      </c>
      <c r="F167">
        <v>0.97529866556176203</v>
      </c>
      <c r="G167">
        <v>-11.8036361469103</v>
      </c>
      <c r="H167">
        <v>380.86282945103198</v>
      </c>
      <c r="I167">
        <v>-3.0991830218569199E-2</v>
      </c>
      <c r="J167">
        <v>0.97527605508581905</v>
      </c>
      <c r="K167">
        <v>-11.855927058920299</v>
      </c>
      <c r="L167">
        <v>380.90680953465198</v>
      </c>
      <c r="M167">
        <v>-3.1125531920535899E-2</v>
      </c>
      <c r="N167">
        <v>0.97516942800301398</v>
      </c>
      <c r="O167">
        <v>-12.170429191954</v>
      </c>
      <c r="P167">
        <v>384.09726644522902</v>
      </c>
      <c r="Q167">
        <v>-3.1685800069835901E-2</v>
      </c>
      <c r="R167">
        <v>0.97472261910431202</v>
      </c>
      <c r="T167" t="str">
        <f t="shared" si="8"/>
        <v/>
      </c>
      <c r="U167" t="str">
        <f t="shared" si="9"/>
        <v/>
      </c>
      <c r="V167" t="str">
        <f t="shared" si="10"/>
        <v/>
      </c>
      <c r="W167" t="str">
        <f t="shared" si="11"/>
        <v/>
      </c>
    </row>
    <row r="168" spans="1:23" x14ac:dyDescent="0.25">
      <c r="A168">
        <v>167</v>
      </c>
      <c r="B168" t="s">
        <v>513</v>
      </c>
      <c r="C168">
        <v>1.1260194644659201</v>
      </c>
      <c r="D168">
        <v>1.01656606601912</v>
      </c>
      <c r="E168">
        <v>1.10766973451654</v>
      </c>
      <c r="F168">
        <v>0.26800447479418399</v>
      </c>
      <c r="G168">
        <v>1.1108139249601501</v>
      </c>
      <c r="H168">
        <v>1.0166492707964201</v>
      </c>
      <c r="I168">
        <v>1.0926225561446199</v>
      </c>
      <c r="J168">
        <v>0.27455955498678702</v>
      </c>
      <c r="K168">
        <v>1.05844894666134</v>
      </c>
      <c r="L168">
        <v>1.0165171479348301</v>
      </c>
      <c r="M168">
        <v>1.0412504587961999</v>
      </c>
      <c r="N168">
        <v>0.297759322743474</v>
      </c>
      <c r="O168">
        <v>0.75909408096602504</v>
      </c>
      <c r="P168">
        <v>1.0159665871138099</v>
      </c>
      <c r="Q168">
        <v>0.74716441524172605</v>
      </c>
      <c r="R168">
        <v>0.45496432115591701</v>
      </c>
      <c r="T168" t="str">
        <f t="shared" si="8"/>
        <v/>
      </c>
      <c r="U168" t="str">
        <f t="shared" si="9"/>
        <v/>
      </c>
      <c r="V168" t="str">
        <f t="shared" si="10"/>
        <v/>
      </c>
      <c r="W168" t="str">
        <f t="shared" si="11"/>
        <v/>
      </c>
    </row>
    <row r="169" spans="1:23" x14ac:dyDescent="0.25">
      <c r="A169">
        <v>168</v>
      </c>
      <c r="B169" t="s">
        <v>514</v>
      </c>
      <c r="C169">
        <v>1.8738696361214899</v>
      </c>
      <c r="D169">
        <v>0.73172576548292401</v>
      </c>
      <c r="E169">
        <v>2.5608906020751898</v>
      </c>
      <c r="F169">
        <v>1.04404226351792E-2</v>
      </c>
      <c r="G169">
        <v>1.8592030544479199</v>
      </c>
      <c r="H169">
        <v>0.73183069458305094</v>
      </c>
      <c r="I169">
        <v>2.5404824752631798</v>
      </c>
      <c r="J169">
        <v>1.1069964123363901E-2</v>
      </c>
      <c r="K169">
        <v>1.80766605892298</v>
      </c>
      <c r="L169">
        <v>0.73165285960462401</v>
      </c>
      <c r="M169">
        <v>2.4706608266382202</v>
      </c>
      <c r="N169">
        <v>1.34863661829836E-2</v>
      </c>
      <c r="O169">
        <v>1.50928919300652</v>
      </c>
      <c r="P169">
        <v>0.73073807144664304</v>
      </c>
      <c r="Q169">
        <v>2.0654311742900902</v>
      </c>
      <c r="R169">
        <v>3.8882221452837401E-2</v>
      </c>
      <c r="T169" t="str">
        <f t="shared" si="8"/>
        <v>*</v>
      </c>
      <c r="U169" t="str">
        <f t="shared" si="9"/>
        <v>*</v>
      </c>
      <c r="V169" t="str">
        <f t="shared" si="10"/>
        <v>*</v>
      </c>
      <c r="W169" t="str">
        <f t="shared" si="11"/>
        <v>*</v>
      </c>
    </row>
    <row r="170" spans="1:23" x14ac:dyDescent="0.25">
      <c r="A170">
        <v>169</v>
      </c>
      <c r="B170" t="s">
        <v>515</v>
      </c>
      <c r="C170">
        <v>-11.761494649914299</v>
      </c>
      <c r="D170">
        <v>397.34653838567999</v>
      </c>
      <c r="E170">
        <v>-2.9600093403854302E-2</v>
      </c>
      <c r="F170">
        <v>0.97638599082189403</v>
      </c>
      <c r="G170">
        <v>-11.7763203466825</v>
      </c>
      <c r="H170">
        <v>397.46909699388999</v>
      </c>
      <c r="I170">
        <v>-2.96282665388286E-2</v>
      </c>
      <c r="J170">
        <v>0.97636352176730701</v>
      </c>
      <c r="K170">
        <v>-11.830943384054899</v>
      </c>
      <c r="L170">
        <v>397.20573915336701</v>
      </c>
      <c r="M170">
        <v>-2.97854291060149E-2</v>
      </c>
      <c r="N170">
        <v>0.97623817950082004</v>
      </c>
      <c r="O170">
        <v>-12.1623960136312</v>
      </c>
      <c r="P170">
        <v>399.96739165240302</v>
      </c>
      <c r="Q170">
        <v>-3.04084689588923E-2</v>
      </c>
      <c r="R170">
        <v>0.97574129072791804</v>
      </c>
      <c r="T170" t="str">
        <f t="shared" si="8"/>
        <v/>
      </c>
      <c r="U170" t="str">
        <f t="shared" si="9"/>
        <v/>
      </c>
      <c r="V170" t="str">
        <f t="shared" si="10"/>
        <v/>
      </c>
      <c r="W170" t="str">
        <f t="shared" si="11"/>
        <v/>
      </c>
    </row>
    <row r="171" spans="1:23" x14ac:dyDescent="0.25">
      <c r="A171">
        <v>170</v>
      </c>
      <c r="B171" t="s">
        <v>516</v>
      </c>
      <c r="C171">
        <v>1.2394182978289201</v>
      </c>
      <c r="D171">
        <v>1.01769619253711</v>
      </c>
      <c r="E171">
        <v>1.2178666943216701</v>
      </c>
      <c r="F171">
        <v>0.223274634569265</v>
      </c>
      <c r="G171">
        <v>1.22551230861936</v>
      </c>
      <c r="H171">
        <v>1.0178271192905799</v>
      </c>
      <c r="I171">
        <v>1.2040476082750999</v>
      </c>
      <c r="J171">
        <v>0.22857117803165899</v>
      </c>
      <c r="K171">
        <v>1.1694520963205199</v>
      </c>
      <c r="L171">
        <v>1.0177615194823899</v>
      </c>
      <c r="M171">
        <v>1.1490433406396401</v>
      </c>
      <c r="N171">
        <v>0.25053810975499502</v>
      </c>
      <c r="O171">
        <v>0.85059684110023903</v>
      </c>
      <c r="P171">
        <v>1.01729459070154</v>
      </c>
      <c r="Q171">
        <v>0.83613620761873497</v>
      </c>
      <c r="R171">
        <v>0.403078281071654</v>
      </c>
      <c r="T171" t="str">
        <f t="shared" si="8"/>
        <v/>
      </c>
      <c r="U171" t="str">
        <f t="shared" si="9"/>
        <v/>
      </c>
      <c r="V171" t="str">
        <f t="shared" si="10"/>
        <v/>
      </c>
      <c r="W171" t="str">
        <f t="shared" si="11"/>
        <v/>
      </c>
    </row>
    <row r="172" spans="1:23" x14ac:dyDescent="0.25">
      <c r="A172">
        <v>171</v>
      </c>
      <c r="B172" t="s">
        <v>517</v>
      </c>
      <c r="C172">
        <v>-11.756574596072101</v>
      </c>
      <c r="D172">
        <v>402.89549811903601</v>
      </c>
      <c r="E172">
        <v>-2.9180208393886301E-2</v>
      </c>
      <c r="F172">
        <v>0.97672086592559404</v>
      </c>
      <c r="G172">
        <v>-11.771650407254199</v>
      </c>
      <c r="H172">
        <v>403.02406909208997</v>
      </c>
      <c r="I172">
        <v>-2.92083061782706E-2</v>
      </c>
      <c r="J172">
        <v>0.976698456689025</v>
      </c>
      <c r="K172">
        <v>-11.8241340305467</v>
      </c>
      <c r="L172">
        <v>402.74697982911403</v>
      </c>
      <c r="M172">
        <v>-2.9358715577615799E-2</v>
      </c>
      <c r="N172">
        <v>0.97657849879601599</v>
      </c>
      <c r="O172">
        <v>-12.1542036175713</v>
      </c>
      <c r="P172">
        <v>405.658567308611</v>
      </c>
      <c r="Q172">
        <v>-2.9961658885229E-2</v>
      </c>
      <c r="R172">
        <v>0.97609763120966697</v>
      </c>
      <c r="T172" t="str">
        <f t="shared" si="8"/>
        <v/>
      </c>
      <c r="U172" t="str">
        <f t="shared" si="9"/>
        <v/>
      </c>
      <c r="V172" t="str">
        <f t="shared" si="10"/>
        <v/>
      </c>
      <c r="W172" t="str">
        <f t="shared" si="11"/>
        <v/>
      </c>
    </row>
    <row r="173" spans="1:23" x14ac:dyDescent="0.25">
      <c r="A173">
        <v>172</v>
      </c>
      <c r="B173" t="s">
        <v>518</v>
      </c>
      <c r="C173">
        <v>-11.756574596072101</v>
      </c>
      <c r="D173">
        <v>402.89549811902901</v>
      </c>
      <c r="E173">
        <v>-2.9180208393886801E-2</v>
      </c>
      <c r="F173">
        <v>0.97672086592559404</v>
      </c>
      <c r="G173">
        <v>-11.771650407254199</v>
      </c>
      <c r="H173">
        <v>403.02406909208997</v>
      </c>
      <c r="I173">
        <v>-2.92083061782706E-2</v>
      </c>
      <c r="J173">
        <v>0.976698456689025</v>
      </c>
      <c r="K173">
        <v>-11.8241340305467</v>
      </c>
      <c r="L173">
        <v>402.74697982911403</v>
      </c>
      <c r="M173">
        <v>-2.9358715577615799E-2</v>
      </c>
      <c r="N173">
        <v>0.97657849879601599</v>
      </c>
      <c r="O173">
        <v>-12.1542036175713</v>
      </c>
      <c r="P173">
        <v>405.65856730861702</v>
      </c>
      <c r="Q173">
        <v>-2.9961658885228601E-2</v>
      </c>
      <c r="R173">
        <v>0.97609763120966797</v>
      </c>
      <c r="T173" t="str">
        <f t="shared" si="8"/>
        <v/>
      </c>
      <c r="U173" t="str">
        <f t="shared" si="9"/>
        <v/>
      </c>
      <c r="V173" t="str">
        <f t="shared" si="10"/>
        <v/>
      </c>
      <c r="W173" t="str">
        <f t="shared" si="11"/>
        <v/>
      </c>
    </row>
    <row r="174" spans="1:23" x14ac:dyDescent="0.25">
      <c r="A174">
        <v>173</v>
      </c>
      <c r="B174" t="s">
        <v>519</v>
      </c>
      <c r="C174">
        <v>-11.756574596072101</v>
      </c>
      <c r="D174">
        <v>402.895498119038</v>
      </c>
      <c r="E174">
        <v>-2.9180208393886201E-2</v>
      </c>
      <c r="F174">
        <v>0.97672086592559404</v>
      </c>
      <c r="G174">
        <v>-11.771650407254301</v>
      </c>
      <c r="H174">
        <v>403.02406909209702</v>
      </c>
      <c r="I174">
        <v>-2.92083061782701E-2</v>
      </c>
      <c r="J174">
        <v>0.976698456689026</v>
      </c>
      <c r="K174">
        <v>-11.8241340305467</v>
      </c>
      <c r="L174">
        <v>402.74697982910601</v>
      </c>
      <c r="M174">
        <v>-2.9358715577616299E-2</v>
      </c>
      <c r="N174">
        <v>0.97657849879601499</v>
      </c>
      <c r="O174">
        <v>-12.1542036175713</v>
      </c>
      <c r="P174">
        <v>405.65856730861202</v>
      </c>
      <c r="Q174">
        <v>-2.9961658885228899E-2</v>
      </c>
      <c r="R174">
        <v>0.97609763120966697</v>
      </c>
      <c r="T174" t="str">
        <f t="shared" si="8"/>
        <v/>
      </c>
      <c r="U174" t="str">
        <f t="shared" si="9"/>
        <v/>
      </c>
      <c r="V174" t="str">
        <f t="shared" si="10"/>
        <v/>
      </c>
      <c r="W174" t="str">
        <f t="shared" si="11"/>
        <v/>
      </c>
    </row>
    <row r="175" spans="1:23" x14ac:dyDescent="0.25">
      <c r="A175">
        <v>174</v>
      </c>
      <c r="B175" t="s">
        <v>520</v>
      </c>
      <c r="C175">
        <v>1.2730814732962099</v>
      </c>
      <c r="D175">
        <v>1.01822233427985</v>
      </c>
      <c r="E175">
        <v>1.25029812295034</v>
      </c>
      <c r="F175">
        <v>0.21119066385607199</v>
      </c>
      <c r="G175">
        <v>1.2589673294686401</v>
      </c>
      <c r="H175">
        <v>1.01836176328798</v>
      </c>
      <c r="I175">
        <v>1.23626728227091</v>
      </c>
      <c r="J175">
        <v>0.21635922839045099</v>
      </c>
      <c r="K175">
        <v>1.20498071301178</v>
      </c>
      <c r="L175">
        <v>1.0182866567534099</v>
      </c>
      <c r="M175">
        <v>1.1833413558158501</v>
      </c>
      <c r="N175">
        <v>0.236673888936934</v>
      </c>
      <c r="O175">
        <v>0.88794762739772004</v>
      </c>
      <c r="P175">
        <v>1.0177688666070099</v>
      </c>
      <c r="Q175">
        <v>0.87244526388188104</v>
      </c>
      <c r="R175">
        <v>0.38296551647281002</v>
      </c>
      <c r="T175" t="str">
        <f t="shared" si="8"/>
        <v/>
      </c>
      <c r="U175" t="str">
        <f t="shared" si="9"/>
        <v/>
      </c>
      <c r="V175" t="str">
        <f t="shared" si="10"/>
        <v/>
      </c>
      <c r="W175" t="str">
        <f t="shared" si="11"/>
        <v/>
      </c>
    </row>
    <row r="176" spans="1:23" x14ac:dyDescent="0.25">
      <c r="A176">
        <v>175</v>
      </c>
      <c r="B176" t="s">
        <v>521</v>
      </c>
      <c r="C176">
        <v>1.29960002228681</v>
      </c>
      <c r="D176">
        <v>1.0187960234848401</v>
      </c>
      <c r="E176">
        <v>1.2756233753656201</v>
      </c>
      <c r="F176">
        <v>0.20208868688957801</v>
      </c>
      <c r="G176">
        <v>1.2852958867798401</v>
      </c>
      <c r="H176">
        <v>1.01895013638278</v>
      </c>
      <c r="I176">
        <v>1.2613923300923999</v>
      </c>
      <c r="J176">
        <v>0.20716753032767299</v>
      </c>
      <c r="K176">
        <v>1.2302203788976001</v>
      </c>
      <c r="L176">
        <v>1.01885776413621</v>
      </c>
      <c r="M176">
        <v>1.20745056101191</v>
      </c>
      <c r="N176">
        <v>0.22725867379224399</v>
      </c>
      <c r="O176">
        <v>0.91045341164772398</v>
      </c>
      <c r="P176">
        <v>1.0182625451290801</v>
      </c>
      <c r="Q176">
        <v>0.89412442400335002</v>
      </c>
      <c r="R176">
        <v>0.37125532274755702</v>
      </c>
      <c r="T176" t="str">
        <f t="shared" si="8"/>
        <v/>
      </c>
      <c r="U176" t="str">
        <f t="shared" si="9"/>
        <v/>
      </c>
      <c r="V176" t="str">
        <f t="shared" si="10"/>
        <v/>
      </c>
      <c r="W176" t="str">
        <f t="shared" si="11"/>
        <v/>
      </c>
    </row>
    <row r="177" spans="1:23" x14ac:dyDescent="0.25">
      <c r="A177">
        <v>176</v>
      </c>
      <c r="B177" t="s">
        <v>522</v>
      </c>
      <c r="C177">
        <v>-11.7566276882272</v>
      </c>
      <c r="D177">
        <v>415.26945304668402</v>
      </c>
      <c r="E177">
        <v>-2.8310841555941699E-2</v>
      </c>
      <c r="F177">
        <v>0.97741423375552805</v>
      </c>
      <c r="G177">
        <v>-11.772011179305</v>
      </c>
      <c r="H177">
        <v>415.39147741910602</v>
      </c>
      <c r="I177">
        <v>-2.8339558751774001E-2</v>
      </c>
      <c r="J177">
        <v>0.97739132993824895</v>
      </c>
      <c r="K177">
        <v>-11.8183353995038</v>
      </c>
      <c r="L177">
        <v>415.148436337904</v>
      </c>
      <c r="M177">
        <v>-2.8467734345226901E-2</v>
      </c>
      <c r="N177">
        <v>0.97728910185667806</v>
      </c>
      <c r="O177">
        <v>-12.1639211290499</v>
      </c>
      <c r="P177">
        <v>418.06356569941801</v>
      </c>
      <c r="Q177">
        <v>-2.9095865143616801E-2</v>
      </c>
      <c r="R177">
        <v>0.97678813354076</v>
      </c>
      <c r="T177" t="str">
        <f t="shared" si="8"/>
        <v/>
      </c>
      <c r="U177" t="str">
        <f t="shared" si="9"/>
        <v/>
      </c>
      <c r="V177" t="str">
        <f t="shared" si="10"/>
        <v/>
      </c>
      <c r="W177" t="str">
        <f t="shared" si="11"/>
        <v/>
      </c>
    </row>
    <row r="178" spans="1:23" x14ac:dyDescent="0.25">
      <c r="A178">
        <v>177</v>
      </c>
      <c r="B178" t="s">
        <v>523</v>
      </c>
      <c r="C178">
        <v>1.3356997822663801</v>
      </c>
      <c r="D178">
        <v>1.01940325213869</v>
      </c>
      <c r="E178">
        <v>1.3102761634947799</v>
      </c>
      <c r="F178">
        <v>0.19010242816764</v>
      </c>
      <c r="G178">
        <v>1.3212657489438699</v>
      </c>
      <c r="H178">
        <v>1.0195693680373801</v>
      </c>
      <c r="I178">
        <v>1.2959056934863</v>
      </c>
      <c r="J178">
        <v>0.19500797747917101</v>
      </c>
      <c r="K178">
        <v>1.2735320392356799</v>
      </c>
      <c r="L178">
        <v>1.01943433843166</v>
      </c>
      <c r="M178">
        <v>1.2492536215671699</v>
      </c>
      <c r="N178">
        <v>0.21157232521202701</v>
      </c>
      <c r="O178">
        <v>0.94042775901707498</v>
      </c>
      <c r="P178">
        <v>1.0188220540298301</v>
      </c>
      <c r="Q178">
        <v>0.92305398700128405</v>
      </c>
      <c r="R178">
        <v>0.35597907168745602</v>
      </c>
      <c r="T178" t="str">
        <f t="shared" si="8"/>
        <v/>
      </c>
      <c r="U178" t="str">
        <f t="shared" si="9"/>
        <v/>
      </c>
      <c r="V178" t="str">
        <f t="shared" si="10"/>
        <v/>
      </c>
      <c r="W178" t="str">
        <f t="shared" si="11"/>
        <v/>
      </c>
    </row>
    <row r="179" spans="1:23" x14ac:dyDescent="0.25">
      <c r="A179">
        <v>178</v>
      </c>
      <c r="B179" t="s">
        <v>524</v>
      </c>
      <c r="C179">
        <v>1.36411710220035</v>
      </c>
      <c r="D179">
        <v>1.02003690352289</v>
      </c>
      <c r="E179">
        <v>1.33732132385517</v>
      </c>
      <c r="F179">
        <v>0.18111777340587501</v>
      </c>
      <c r="G179">
        <v>1.34982626061747</v>
      </c>
      <c r="H179">
        <v>1.02021289743777</v>
      </c>
      <c r="I179">
        <v>1.3230829212290101</v>
      </c>
      <c r="J179">
        <v>0.185807803635399</v>
      </c>
      <c r="K179">
        <v>1.3171620155461701</v>
      </c>
      <c r="L179">
        <v>1.0200607810117099</v>
      </c>
      <c r="M179">
        <v>1.2912583642709901</v>
      </c>
      <c r="N179">
        <v>0.19661410290842299</v>
      </c>
      <c r="O179">
        <v>0.97868388450954502</v>
      </c>
      <c r="P179">
        <v>1.0194301895427</v>
      </c>
      <c r="Q179">
        <v>0.96003031355052104</v>
      </c>
      <c r="R179">
        <v>0.33703995868877101</v>
      </c>
      <c r="T179" t="str">
        <f t="shared" si="8"/>
        <v/>
      </c>
      <c r="U179" t="str">
        <f t="shared" si="9"/>
        <v/>
      </c>
      <c r="V179" t="str">
        <f t="shared" si="10"/>
        <v/>
      </c>
      <c r="W179" t="str">
        <f t="shared" si="11"/>
        <v/>
      </c>
    </row>
    <row r="180" spans="1:23" x14ac:dyDescent="0.25">
      <c r="A180">
        <v>179</v>
      </c>
      <c r="B180" t="s">
        <v>525</v>
      </c>
      <c r="C180">
        <v>1.40325120938617</v>
      </c>
      <c r="D180">
        <v>1.02073563582658</v>
      </c>
      <c r="E180">
        <v>1.37474499775824</v>
      </c>
      <c r="F180">
        <v>0.16921051551361199</v>
      </c>
      <c r="G180">
        <v>1.38832330347335</v>
      </c>
      <c r="H180">
        <v>1.0209249244671501</v>
      </c>
      <c r="I180">
        <v>1.35986816483881</v>
      </c>
      <c r="J180">
        <v>0.173871646815796</v>
      </c>
      <c r="K180">
        <v>1.35776750340821</v>
      </c>
      <c r="L180">
        <v>1.02075460903544</v>
      </c>
      <c r="M180">
        <v>1.3301605414167299</v>
      </c>
      <c r="N180">
        <v>0.18346538185287301</v>
      </c>
      <c r="O180">
        <v>1.0148932946477001</v>
      </c>
      <c r="P180">
        <v>1.0200813404590201</v>
      </c>
      <c r="Q180">
        <v>0.99491408615611898</v>
      </c>
      <c r="R180">
        <v>0.31977805129169101</v>
      </c>
      <c r="T180" t="str">
        <f t="shared" si="8"/>
        <v/>
      </c>
      <c r="U180" t="str">
        <f t="shared" si="9"/>
        <v/>
      </c>
      <c r="V180" t="str">
        <f t="shared" si="10"/>
        <v/>
      </c>
      <c r="W180" t="str">
        <f t="shared" si="11"/>
        <v/>
      </c>
    </row>
    <row r="181" spans="1:23" x14ac:dyDescent="0.25">
      <c r="A181">
        <v>180</v>
      </c>
      <c r="B181" t="s">
        <v>526</v>
      </c>
      <c r="C181">
        <v>-11.728811188718799</v>
      </c>
      <c r="D181">
        <v>435.935125334448</v>
      </c>
      <c r="E181">
        <v>-2.69049464177048E-2</v>
      </c>
      <c r="F181">
        <v>0.97853554827607103</v>
      </c>
      <c r="G181">
        <v>-11.736552793233001</v>
      </c>
      <c r="H181">
        <v>436.07642666102601</v>
      </c>
      <c r="I181">
        <v>-2.6913981301622002E-2</v>
      </c>
      <c r="J181">
        <v>0.97852834209122597</v>
      </c>
      <c r="K181">
        <v>-11.7646812269025</v>
      </c>
      <c r="L181">
        <v>435.67279961482302</v>
      </c>
      <c r="M181">
        <v>-2.7003478843075902E-2</v>
      </c>
      <c r="N181">
        <v>0.97845695932894405</v>
      </c>
      <c r="O181">
        <v>-12.141271781391699</v>
      </c>
      <c r="P181">
        <v>438.98942727544397</v>
      </c>
      <c r="Q181">
        <v>-2.7657321627870698E-2</v>
      </c>
      <c r="R181">
        <v>0.97793546307743995</v>
      </c>
      <c r="T181" t="str">
        <f t="shared" si="8"/>
        <v/>
      </c>
      <c r="U181" t="str">
        <f t="shared" si="9"/>
        <v/>
      </c>
      <c r="V181" t="str">
        <f t="shared" si="10"/>
        <v/>
      </c>
      <c r="W181" t="str">
        <f t="shared" si="11"/>
        <v/>
      </c>
    </row>
    <row r="182" spans="1:23" x14ac:dyDescent="0.25">
      <c r="A182">
        <v>181</v>
      </c>
      <c r="B182" t="s">
        <v>527</v>
      </c>
      <c r="C182">
        <v>-11.728811188718799</v>
      </c>
      <c r="D182">
        <v>435.93512533445499</v>
      </c>
      <c r="E182">
        <v>-2.6904946417704498E-2</v>
      </c>
      <c r="F182">
        <v>0.97853554827607203</v>
      </c>
      <c r="G182">
        <v>-11.736552793233001</v>
      </c>
      <c r="H182">
        <v>436.07642666103402</v>
      </c>
      <c r="I182">
        <v>-2.6913981301621599E-2</v>
      </c>
      <c r="J182">
        <v>0.97852834209122597</v>
      </c>
      <c r="K182">
        <v>-11.7646812269025</v>
      </c>
      <c r="L182">
        <v>435.67279961482001</v>
      </c>
      <c r="M182">
        <v>-2.7003478843075999E-2</v>
      </c>
      <c r="N182">
        <v>0.97845695932894405</v>
      </c>
      <c r="O182">
        <v>-12.141271781391699</v>
      </c>
      <c r="P182">
        <v>438.98942727544699</v>
      </c>
      <c r="Q182">
        <v>-2.7657321627870601E-2</v>
      </c>
      <c r="R182">
        <v>0.97793546307743995</v>
      </c>
      <c r="T182" t="str">
        <f t="shared" si="8"/>
        <v/>
      </c>
      <c r="U182" t="str">
        <f t="shared" si="9"/>
        <v/>
      </c>
      <c r="V182" t="str">
        <f t="shared" si="10"/>
        <v/>
      </c>
      <c r="W182" t="str">
        <f t="shared" si="11"/>
        <v/>
      </c>
    </row>
    <row r="183" spans="1:23" x14ac:dyDescent="0.25">
      <c r="A183">
        <v>182</v>
      </c>
      <c r="B183" t="s">
        <v>528</v>
      </c>
      <c r="C183">
        <v>-11.728811188718799</v>
      </c>
      <c r="D183">
        <v>435.93512533445801</v>
      </c>
      <c r="E183">
        <v>-2.6904946417704401E-2</v>
      </c>
      <c r="F183">
        <v>0.97853554827607203</v>
      </c>
      <c r="G183">
        <v>-11.736552793233001</v>
      </c>
      <c r="H183">
        <v>436.07642666103698</v>
      </c>
      <c r="I183">
        <v>-2.6913981301621401E-2</v>
      </c>
      <c r="J183">
        <v>0.97852834209122697</v>
      </c>
      <c r="K183">
        <v>-11.7646812269025</v>
      </c>
      <c r="L183">
        <v>435.67279961481802</v>
      </c>
      <c r="M183">
        <v>-2.7003478843076099E-2</v>
      </c>
      <c r="N183">
        <v>0.97845695932894405</v>
      </c>
      <c r="O183">
        <v>-12.141271781391801</v>
      </c>
      <c r="P183">
        <v>438.98942727545102</v>
      </c>
      <c r="Q183">
        <v>-2.76573216278704E-2</v>
      </c>
      <c r="R183">
        <v>0.97793546307743995</v>
      </c>
      <c r="T183" t="str">
        <f t="shared" si="8"/>
        <v/>
      </c>
      <c r="U183" t="str">
        <f t="shared" si="9"/>
        <v/>
      </c>
      <c r="V183" t="str">
        <f t="shared" si="10"/>
        <v/>
      </c>
      <c r="W183" t="str">
        <f t="shared" si="11"/>
        <v/>
      </c>
    </row>
    <row r="184" spans="1:23" x14ac:dyDescent="0.25">
      <c r="A184">
        <v>183</v>
      </c>
      <c r="B184" t="s">
        <v>529</v>
      </c>
      <c r="C184">
        <v>-11.728811188718799</v>
      </c>
      <c r="D184">
        <v>435.93512533445102</v>
      </c>
      <c r="E184">
        <v>-2.69049464177047E-2</v>
      </c>
      <c r="F184">
        <v>0.97853554827607103</v>
      </c>
      <c r="G184">
        <v>-11.736552793233001</v>
      </c>
      <c r="H184">
        <v>436.07642666102703</v>
      </c>
      <c r="I184">
        <v>-2.6913981301621901E-2</v>
      </c>
      <c r="J184">
        <v>0.97852834209122597</v>
      </c>
      <c r="K184">
        <v>-11.7646812269025</v>
      </c>
      <c r="L184">
        <v>435.67279961482802</v>
      </c>
      <c r="M184">
        <v>-2.70034788430756E-2</v>
      </c>
      <c r="N184">
        <v>0.97845695932894405</v>
      </c>
      <c r="O184">
        <v>-12.141271781391801</v>
      </c>
      <c r="P184">
        <v>438.98942727545102</v>
      </c>
      <c r="Q184">
        <v>-2.7657321627870299E-2</v>
      </c>
      <c r="R184">
        <v>0.97793546307743995</v>
      </c>
      <c r="T184" t="str">
        <f t="shared" si="8"/>
        <v/>
      </c>
      <c r="U184" t="str">
        <f t="shared" si="9"/>
        <v/>
      </c>
      <c r="V184" t="str">
        <f t="shared" si="10"/>
        <v/>
      </c>
      <c r="W184" t="str">
        <f t="shared" si="11"/>
        <v/>
      </c>
    </row>
    <row r="185" spans="1:23" x14ac:dyDescent="0.25">
      <c r="A185">
        <v>184</v>
      </c>
      <c r="B185" t="s">
        <v>530</v>
      </c>
      <c r="C185">
        <v>-11.728811188718799</v>
      </c>
      <c r="D185">
        <v>435.93512533445301</v>
      </c>
      <c r="E185">
        <v>-2.6904946417704599E-2</v>
      </c>
      <c r="F185">
        <v>0.97853554827607103</v>
      </c>
      <c r="G185">
        <v>-11.736552793233001</v>
      </c>
      <c r="H185">
        <v>436.076426661033</v>
      </c>
      <c r="I185">
        <v>-2.6913981301621599E-2</v>
      </c>
      <c r="J185">
        <v>0.97852834209122597</v>
      </c>
      <c r="K185">
        <v>-11.7646812269025</v>
      </c>
      <c r="L185">
        <v>435.67279961481802</v>
      </c>
      <c r="M185">
        <v>-2.7003478843076099E-2</v>
      </c>
      <c r="N185">
        <v>0.97845695932894405</v>
      </c>
      <c r="O185">
        <v>-12.141271781391801</v>
      </c>
      <c r="P185">
        <v>438.98942727545398</v>
      </c>
      <c r="Q185">
        <v>-2.7657321627870199E-2</v>
      </c>
      <c r="R185">
        <v>0.97793546307743995</v>
      </c>
      <c r="T185" t="str">
        <f t="shared" si="8"/>
        <v/>
      </c>
      <c r="U185" t="str">
        <f t="shared" si="9"/>
        <v/>
      </c>
      <c r="V185" t="str">
        <f t="shared" si="10"/>
        <v/>
      </c>
      <c r="W185" t="str">
        <f t="shared" si="11"/>
        <v/>
      </c>
    </row>
    <row r="186" spans="1:23" x14ac:dyDescent="0.25">
      <c r="A186">
        <v>185</v>
      </c>
      <c r="B186" t="s">
        <v>531</v>
      </c>
      <c r="C186">
        <v>-11.728811188718799</v>
      </c>
      <c r="D186">
        <v>435.93512533445198</v>
      </c>
      <c r="E186">
        <v>-2.6904946417704599E-2</v>
      </c>
      <c r="F186">
        <v>0.97853554827607103</v>
      </c>
      <c r="G186">
        <v>-11.736552793233001</v>
      </c>
      <c r="H186">
        <v>436.07642666102601</v>
      </c>
      <c r="I186">
        <v>-2.6913981301622002E-2</v>
      </c>
      <c r="J186">
        <v>0.97852834209122597</v>
      </c>
      <c r="K186">
        <v>-11.7646812269025</v>
      </c>
      <c r="L186">
        <v>435.67279961482001</v>
      </c>
      <c r="M186">
        <v>-2.7003478843075999E-2</v>
      </c>
      <c r="N186">
        <v>0.97845695932894405</v>
      </c>
      <c r="O186">
        <v>-12.141271781391801</v>
      </c>
      <c r="P186">
        <v>438.98942727544801</v>
      </c>
      <c r="Q186">
        <v>-2.7657321627870501E-2</v>
      </c>
      <c r="R186">
        <v>0.97793546307743995</v>
      </c>
      <c r="T186" t="str">
        <f t="shared" si="8"/>
        <v/>
      </c>
      <c r="U186" t="str">
        <f t="shared" si="9"/>
        <v/>
      </c>
      <c r="V186" t="str">
        <f t="shared" si="10"/>
        <v/>
      </c>
      <c r="W186" t="str">
        <f t="shared" si="11"/>
        <v/>
      </c>
    </row>
    <row r="187" spans="1:23" x14ac:dyDescent="0.25">
      <c r="A187">
        <v>186</v>
      </c>
      <c r="B187" t="s">
        <v>532</v>
      </c>
      <c r="C187">
        <v>-11.728811188718799</v>
      </c>
      <c r="D187">
        <v>435.93512533445198</v>
      </c>
      <c r="E187">
        <v>-2.6904946417704599E-2</v>
      </c>
      <c r="F187">
        <v>0.97853554827607103</v>
      </c>
      <c r="G187">
        <v>-11.736552793233001</v>
      </c>
      <c r="H187">
        <v>436.07642666102998</v>
      </c>
      <c r="I187">
        <v>-2.69139813016218E-2</v>
      </c>
      <c r="J187">
        <v>0.97852834209122597</v>
      </c>
      <c r="K187">
        <v>-11.7646812269025</v>
      </c>
      <c r="L187">
        <v>435.672799614822</v>
      </c>
      <c r="M187">
        <v>-2.7003478843075902E-2</v>
      </c>
      <c r="N187">
        <v>0.97845695932894405</v>
      </c>
      <c r="O187">
        <v>-12.141271781391801</v>
      </c>
      <c r="P187">
        <v>438.98942727545199</v>
      </c>
      <c r="Q187">
        <v>-2.7657321627870299E-2</v>
      </c>
      <c r="R187">
        <v>0.97793546307743995</v>
      </c>
      <c r="T187" t="str">
        <f t="shared" si="8"/>
        <v/>
      </c>
      <c r="U187" t="str">
        <f t="shared" si="9"/>
        <v/>
      </c>
      <c r="V187" t="str">
        <f t="shared" si="10"/>
        <v/>
      </c>
      <c r="W187" t="str">
        <f t="shared" si="11"/>
        <v/>
      </c>
    </row>
    <row r="188" spans="1:23" x14ac:dyDescent="0.25">
      <c r="A188">
        <v>187</v>
      </c>
      <c r="B188" t="s">
        <v>533</v>
      </c>
      <c r="C188">
        <v>1.46399484663738</v>
      </c>
      <c r="D188">
        <v>1.0212007099807601</v>
      </c>
      <c r="E188">
        <v>1.4336014774852299</v>
      </c>
      <c r="F188">
        <v>0.15168602164487799</v>
      </c>
      <c r="G188">
        <v>1.4569118812533299</v>
      </c>
      <c r="H188">
        <v>1.0212100550189001</v>
      </c>
      <c r="I188">
        <v>1.42665250316828</v>
      </c>
      <c r="J188">
        <v>0.15368008254864701</v>
      </c>
      <c r="K188">
        <v>1.42657752570917</v>
      </c>
      <c r="L188">
        <v>1.0210084696925299</v>
      </c>
      <c r="M188">
        <v>1.3972239879055799</v>
      </c>
      <c r="N188">
        <v>0.162346225373144</v>
      </c>
      <c r="O188">
        <v>1.0642092500195199</v>
      </c>
      <c r="P188">
        <v>1.02070399860968</v>
      </c>
      <c r="Q188">
        <v>1.0426227892406601</v>
      </c>
      <c r="R188">
        <v>0.29712303027237302</v>
      </c>
      <c r="T188" t="str">
        <f t="shared" si="8"/>
        <v/>
      </c>
      <c r="U188" t="str">
        <f t="shared" si="9"/>
        <v/>
      </c>
      <c r="V188" t="str">
        <f t="shared" si="10"/>
        <v/>
      </c>
      <c r="W188" t="str">
        <f t="shared" si="11"/>
        <v/>
      </c>
    </row>
    <row r="189" spans="1:23" x14ac:dyDescent="0.25">
      <c r="A189">
        <v>188</v>
      </c>
      <c r="B189" t="s">
        <v>534</v>
      </c>
      <c r="C189">
        <v>-11.7044109109539</v>
      </c>
      <c r="D189">
        <v>443.68945794488201</v>
      </c>
      <c r="E189">
        <v>-2.6379736325418599E-2</v>
      </c>
      <c r="F189">
        <v>0.97895445659511704</v>
      </c>
      <c r="G189">
        <v>-11.712403098703099</v>
      </c>
      <c r="H189">
        <v>443.83245878051798</v>
      </c>
      <c r="I189">
        <v>-2.6389244110005702E-2</v>
      </c>
      <c r="J189">
        <v>0.978946873120632</v>
      </c>
      <c r="K189">
        <v>-11.7447489515275</v>
      </c>
      <c r="L189">
        <v>443.378717903157</v>
      </c>
      <c r="M189">
        <v>-2.6489203196470999E-2</v>
      </c>
      <c r="N189">
        <v>0.978867145179945</v>
      </c>
      <c r="O189">
        <v>-12.125769508391</v>
      </c>
      <c r="P189">
        <v>446.933226825943</v>
      </c>
      <c r="Q189">
        <v>-2.71310539932475E-2</v>
      </c>
      <c r="R189">
        <v>0.978355206367165</v>
      </c>
      <c r="T189" t="str">
        <f t="shared" si="8"/>
        <v/>
      </c>
      <c r="U189" t="str">
        <f t="shared" si="9"/>
        <v/>
      </c>
      <c r="V189" t="str">
        <f t="shared" si="10"/>
        <v/>
      </c>
      <c r="W189" t="str">
        <f t="shared" si="11"/>
        <v/>
      </c>
    </row>
    <row r="190" spans="1:23" x14ac:dyDescent="0.25">
      <c r="A190">
        <v>189</v>
      </c>
      <c r="B190" t="s">
        <v>535</v>
      </c>
      <c r="C190">
        <v>-11.7044109109539</v>
      </c>
      <c r="D190">
        <v>443.68945794488502</v>
      </c>
      <c r="E190">
        <v>-2.6379736325418499E-2</v>
      </c>
      <c r="F190">
        <v>0.97895445659511704</v>
      </c>
      <c r="G190">
        <v>-11.712403098703099</v>
      </c>
      <c r="H190">
        <v>443.83245878052003</v>
      </c>
      <c r="I190">
        <v>-2.6389244110005601E-2</v>
      </c>
      <c r="J190">
        <v>0.978946873120632</v>
      </c>
      <c r="K190">
        <v>-11.7447489515275</v>
      </c>
      <c r="L190">
        <v>443.37871790315802</v>
      </c>
      <c r="M190">
        <v>-2.6489203196470999E-2</v>
      </c>
      <c r="N190">
        <v>0.978867145179945</v>
      </c>
      <c r="O190">
        <v>-12.125769508391</v>
      </c>
      <c r="P190">
        <v>446.93322682594498</v>
      </c>
      <c r="Q190">
        <v>-2.71310539932474E-2</v>
      </c>
      <c r="R190">
        <v>0.978355206367165</v>
      </c>
      <c r="T190" t="str">
        <f t="shared" si="8"/>
        <v/>
      </c>
      <c r="U190" t="str">
        <f t="shared" si="9"/>
        <v/>
      </c>
      <c r="V190" t="str">
        <f t="shared" si="10"/>
        <v/>
      </c>
      <c r="W190" t="str">
        <f t="shared" si="11"/>
        <v/>
      </c>
    </row>
    <row r="191" spans="1:23" x14ac:dyDescent="0.25">
      <c r="A191">
        <v>190</v>
      </c>
      <c r="B191" t="s">
        <v>536</v>
      </c>
      <c r="C191">
        <v>-11.7044109109539</v>
      </c>
      <c r="D191">
        <v>443.68945794488002</v>
      </c>
      <c r="E191">
        <v>-2.63797363254187E-2</v>
      </c>
      <c r="F191">
        <v>0.97895445659511604</v>
      </c>
      <c r="G191">
        <v>-11.712403098703099</v>
      </c>
      <c r="H191">
        <v>443.83245878052099</v>
      </c>
      <c r="I191">
        <v>-2.63892441100055E-2</v>
      </c>
      <c r="J191">
        <v>0.978946873120632</v>
      </c>
      <c r="K191">
        <v>-11.744748951527599</v>
      </c>
      <c r="L191">
        <v>443.37871790317399</v>
      </c>
      <c r="M191">
        <v>-2.6489203196470201E-2</v>
      </c>
      <c r="N191">
        <v>0.978867145179946</v>
      </c>
      <c r="O191">
        <v>-12.125769508391</v>
      </c>
      <c r="P191">
        <v>446.93322682594402</v>
      </c>
      <c r="Q191">
        <v>-2.71310539932475E-2</v>
      </c>
      <c r="R191">
        <v>0.978355206367165</v>
      </c>
      <c r="T191" t="str">
        <f t="shared" si="8"/>
        <v/>
      </c>
      <c r="U191" t="str">
        <f t="shared" si="9"/>
        <v/>
      </c>
      <c r="V191" t="str">
        <f t="shared" si="10"/>
        <v/>
      </c>
      <c r="W191" t="str">
        <f t="shared" si="11"/>
        <v/>
      </c>
    </row>
    <row r="192" spans="1:23" x14ac:dyDescent="0.25">
      <c r="A192">
        <v>191</v>
      </c>
      <c r="B192" t="s">
        <v>537</v>
      </c>
      <c r="C192">
        <v>1.52464218956278</v>
      </c>
      <c r="D192">
        <v>1.0217468796172899</v>
      </c>
      <c r="E192">
        <v>1.49219167680145</v>
      </c>
      <c r="F192">
        <v>0.13564890369199301</v>
      </c>
      <c r="G192">
        <v>1.51731779381695</v>
      </c>
      <c r="H192">
        <v>1.0217617682759299</v>
      </c>
      <c r="I192">
        <v>1.4850015345330401</v>
      </c>
      <c r="J192">
        <v>0.13754341760977401</v>
      </c>
      <c r="K192">
        <v>1.48271055981763</v>
      </c>
      <c r="L192">
        <v>1.02163019250415</v>
      </c>
      <c r="M192">
        <v>1.4513182663320801</v>
      </c>
      <c r="N192">
        <v>0.14669125720286399</v>
      </c>
      <c r="O192">
        <v>1.1167330954925401</v>
      </c>
      <c r="P192">
        <v>1.02134654383412</v>
      </c>
      <c r="Q192">
        <v>1.0933929352718399</v>
      </c>
      <c r="R192">
        <v>0.274221314056598</v>
      </c>
      <c r="T192" t="str">
        <f t="shared" si="8"/>
        <v/>
      </c>
      <c r="U192" t="str">
        <f t="shared" si="9"/>
        <v/>
      </c>
      <c r="V192" t="str">
        <f t="shared" si="10"/>
        <v/>
      </c>
      <c r="W192" t="str">
        <f t="shared" si="11"/>
        <v/>
      </c>
    </row>
    <row r="193" spans="1:23" x14ac:dyDescent="0.25">
      <c r="A193">
        <v>192</v>
      </c>
      <c r="B193" t="s">
        <v>538</v>
      </c>
      <c r="C193">
        <v>-11.688977437825001</v>
      </c>
      <c r="D193">
        <v>451.73639288631603</v>
      </c>
      <c r="E193">
        <v>-2.5875660278641101E-2</v>
      </c>
      <c r="F193">
        <v>0.97935651382911604</v>
      </c>
      <c r="G193">
        <v>-11.6972881061803</v>
      </c>
      <c r="H193">
        <v>451.88120888306798</v>
      </c>
      <c r="I193">
        <v>-2.5885759080562201E-2</v>
      </c>
      <c r="J193">
        <v>0.97934845884909005</v>
      </c>
      <c r="K193">
        <v>-11.736131154457899</v>
      </c>
      <c r="L193">
        <v>451.40983415478001</v>
      </c>
      <c r="M193">
        <v>-2.5998838010325299E-2</v>
      </c>
      <c r="N193">
        <v>0.97925826527230297</v>
      </c>
      <c r="O193">
        <v>-12.1125490943703</v>
      </c>
      <c r="P193">
        <v>455.09612216649299</v>
      </c>
      <c r="Q193">
        <v>-2.6615364325031601E-2</v>
      </c>
      <c r="R193">
        <v>0.97876651864166397</v>
      </c>
      <c r="T193" t="str">
        <f t="shared" si="8"/>
        <v/>
      </c>
      <c r="U193" t="str">
        <f t="shared" si="9"/>
        <v/>
      </c>
      <c r="V193" t="str">
        <f t="shared" si="10"/>
        <v/>
      </c>
      <c r="W193" t="str">
        <f t="shared" si="11"/>
        <v/>
      </c>
    </row>
    <row r="194" spans="1:23" x14ac:dyDescent="0.25">
      <c r="A194">
        <v>193</v>
      </c>
      <c r="B194" t="s">
        <v>539</v>
      </c>
      <c r="C194">
        <v>-11.6889774378251</v>
      </c>
      <c r="D194">
        <v>451.73639288632</v>
      </c>
      <c r="E194">
        <v>-2.58756602786409E-2</v>
      </c>
      <c r="F194">
        <v>0.97935651382911604</v>
      </c>
      <c r="G194">
        <v>-11.6972881061803</v>
      </c>
      <c r="H194">
        <v>451.88120888307901</v>
      </c>
      <c r="I194">
        <v>-2.5885759080561701E-2</v>
      </c>
      <c r="J194">
        <v>0.97934845884909105</v>
      </c>
      <c r="K194">
        <v>-11.736131154457899</v>
      </c>
      <c r="L194">
        <v>451.409834154777</v>
      </c>
      <c r="M194">
        <v>-2.5998838010325501E-2</v>
      </c>
      <c r="N194">
        <v>0.97925826527230198</v>
      </c>
      <c r="O194">
        <v>-12.1125490943703</v>
      </c>
      <c r="P194">
        <v>455.09612216648202</v>
      </c>
      <c r="Q194">
        <v>-2.6615364325032202E-2</v>
      </c>
      <c r="R194">
        <v>0.97876651864166297</v>
      </c>
      <c r="T194" t="str">
        <f t="shared" si="8"/>
        <v/>
      </c>
      <c r="U194" t="str">
        <f t="shared" si="9"/>
        <v/>
      </c>
      <c r="V194" t="str">
        <f t="shared" si="10"/>
        <v/>
      </c>
      <c r="W194" t="str">
        <f t="shared" si="11"/>
        <v/>
      </c>
    </row>
    <row r="195" spans="1:23" x14ac:dyDescent="0.25">
      <c r="A195">
        <v>194</v>
      </c>
      <c r="B195" t="s">
        <v>540</v>
      </c>
      <c r="C195">
        <v>1.5774194314122501</v>
      </c>
      <c r="D195">
        <v>1.0225023232916</v>
      </c>
      <c r="E195">
        <v>1.5427049850940999</v>
      </c>
      <c r="F195">
        <v>0.122902371805854</v>
      </c>
      <c r="G195">
        <v>1.56978396708997</v>
      </c>
      <c r="H195">
        <v>1.0225217964153599</v>
      </c>
      <c r="I195">
        <v>1.5352083178990901</v>
      </c>
      <c r="J195">
        <v>0.12473266580978901</v>
      </c>
      <c r="K195">
        <v>1.52874098864817</v>
      </c>
      <c r="L195">
        <v>1.02244654642349</v>
      </c>
      <c r="M195">
        <v>1.4951793753871001</v>
      </c>
      <c r="N195">
        <v>0.13486763467225499</v>
      </c>
      <c r="O195">
        <v>1.1674824404445301</v>
      </c>
      <c r="P195">
        <v>1.02207631373779</v>
      </c>
      <c r="Q195">
        <v>1.14226543043051</v>
      </c>
      <c r="R195">
        <v>0.25334370601199901</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541</v>
      </c>
      <c r="C196">
        <v>-11.693722753791899</v>
      </c>
      <c r="D196">
        <v>460.40462324683801</v>
      </c>
      <c r="E196">
        <v>-2.5398795240860299E-2</v>
      </c>
      <c r="F196">
        <v>0.97973687205766302</v>
      </c>
      <c r="G196">
        <v>-11.702048301753701</v>
      </c>
      <c r="H196">
        <v>460.532597849806</v>
      </c>
      <c r="I196">
        <v>-2.5409815410222299E-2</v>
      </c>
      <c r="J196">
        <v>0.97972808207156403</v>
      </c>
      <c r="K196">
        <v>-11.747284643010399</v>
      </c>
      <c r="L196">
        <v>460.14185155965203</v>
      </c>
      <c r="M196">
        <v>-2.5529702641028901E-2</v>
      </c>
      <c r="N196">
        <v>0.97963245692258405</v>
      </c>
      <c r="O196">
        <v>-12.1185094071833</v>
      </c>
      <c r="P196">
        <v>463.981161073252</v>
      </c>
      <c r="Q196">
        <v>-2.6118537612931401E-2</v>
      </c>
      <c r="R196">
        <v>0.97916279122908301</v>
      </c>
      <c r="T196" t="str">
        <f t="shared" si="12"/>
        <v/>
      </c>
      <c r="U196" t="str">
        <f t="shared" si="13"/>
        <v/>
      </c>
      <c r="V196" t="str">
        <f t="shared" si="14"/>
        <v/>
      </c>
      <c r="W196" t="str">
        <f t="shared" si="15"/>
        <v/>
      </c>
    </row>
    <row r="197" spans="1:23" x14ac:dyDescent="0.25">
      <c r="A197">
        <v>196</v>
      </c>
      <c r="B197" t="s">
        <v>542</v>
      </c>
      <c r="C197">
        <v>-11.693722753791899</v>
      </c>
      <c r="D197">
        <v>460.40462324683898</v>
      </c>
      <c r="E197">
        <v>-2.5398795240860299E-2</v>
      </c>
      <c r="F197">
        <v>0.97973687205766302</v>
      </c>
      <c r="G197">
        <v>-11.702048301753701</v>
      </c>
      <c r="H197">
        <v>460.532597849794</v>
      </c>
      <c r="I197">
        <v>-2.54098154102229E-2</v>
      </c>
      <c r="J197">
        <v>0.97972808207156403</v>
      </c>
      <c r="K197">
        <v>-11.747284643010399</v>
      </c>
      <c r="L197">
        <v>460.14185155964901</v>
      </c>
      <c r="M197">
        <v>-2.5529702641028999E-2</v>
      </c>
      <c r="N197">
        <v>0.97963245692258405</v>
      </c>
      <c r="O197">
        <v>-12.118509407183399</v>
      </c>
      <c r="P197">
        <v>463.98116107325501</v>
      </c>
      <c r="Q197">
        <v>-2.61185376129313E-2</v>
      </c>
      <c r="R197">
        <v>0.97916279122908301</v>
      </c>
      <c r="T197" t="str">
        <f t="shared" si="12"/>
        <v/>
      </c>
      <c r="U197" t="str">
        <f t="shared" si="13"/>
        <v/>
      </c>
      <c r="V197" t="str">
        <f t="shared" si="14"/>
        <v/>
      </c>
      <c r="W197" t="str">
        <f t="shared" si="15"/>
        <v/>
      </c>
    </row>
    <row r="198" spans="1:23" x14ac:dyDescent="0.25">
      <c r="A198">
        <v>197</v>
      </c>
      <c r="B198" t="s">
        <v>543</v>
      </c>
      <c r="C198">
        <v>2.3488442895516899</v>
      </c>
      <c r="D198">
        <v>0.741101616490902</v>
      </c>
      <c r="E198">
        <v>3.1693957175176699</v>
      </c>
      <c r="F198">
        <v>1.52756263248853E-3</v>
      </c>
      <c r="G198">
        <v>2.34114753107565</v>
      </c>
      <c r="H198">
        <v>0.74112134272976904</v>
      </c>
      <c r="I198">
        <v>3.1589260706654501</v>
      </c>
      <c r="J198">
        <v>1.5835165414853499E-3</v>
      </c>
      <c r="K198">
        <v>2.2937506503784801</v>
      </c>
      <c r="L198">
        <v>0.74097182388344096</v>
      </c>
      <c r="M198">
        <v>3.0955976684199902</v>
      </c>
      <c r="N198">
        <v>1.96416673912114E-3</v>
      </c>
      <c r="O198">
        <v>1.9370243458209999</v>
      </c>
      <c r="P198">
        <v>0.740396520460052</v>
      </c>
      <c r="Q198">
        <v>2.61619860749401</v>
      </c>
      <c r="R198">
        <v>8.8914822488017093E-3</v>
      </c>
      <c r="T198" t="str">
        <f t="shared" si="12"/>
        <v>**</v>
      </c>
      <c r="U198" t="str">
        <f t="shared" si="13"/>
        <v>**</v>
      </c>
      <c r="V198" t="str">
        <f t="shared" si="14"/>
        <v>**</v>
      </c>
      <c r="W198" t="str">
        <f t="shared" si="15"/>
        <v>**</v>
      </c>
    </row>
    <row r="199" spans="1:23" x14ac:dyDescent="0.25">
      <c r="A199">
        <v>198</v>
      </c>
      <c r="B199" t="s">
        <v>544</v>
      </c>
      <c r="C199">
        <v>1.7285211637015301</v>
      </c>
      <c r="D199">
        <v>1.0252215119977</v>
      </c>
      <c r="E199">
        <v>1.6859977511917501</v>
      </c>
      <c r="F199">
        <v>9.1796232502504405E-2</v>
      </c>
      <c r="G199">
        <v>1.7205140650125199</v>
      </c>
      <c r="H199">
        <v>1.02524348260618</v>
      </c>
      <c r="I199">
        <v>1.6781516724582899</v>
      </c>
      <c r="J199">
        <v>9.3317493438724197E-2</v>
      </c>
      <c r="K199">
        <v>1.6639813003688799</v>
      </c>
      <c r="L199">
        <v>1.0251934675696099</v>
      </c>
      <c r="M199">
        <v>1.62309003422899</v>
      </c>
      <c r="N199">
        <v>0.104570159680712</v>
      </c>
      <c r="O199">
        <v>1.31738383752226</v>
      </c>
      <c r="P199">
        <v>1.02455731063068</v>
      </c>
      <c r="Q199">
        <v>1.2858078546248699</v>
      </c>
      <c r="R199">
        <v>0.198510128298241</v>
      </c>
      <c r="T199" t="str">
        <f t="shared" si="12"/>
        <v>^</v>
      </c>
      <c r="U199" t="str">
        <f t="shared" si="13"/>
        <v>^</v>
      </c>
      <c r="V199" t="str">
        <f t="shared" si="14"/>
        <v/>
      </c>
      <c r="W199" t="str">
        <f t="shared" si="15"/>
        <v/>
      </c>
    </row>
    <row r="200" spans="1:23" x14ac:dyDescent="0.25">
      <c r="A200">
        <v>199</v>
      </c>
      <c r="B200" t="s">
        <v>545</v>
      </c>
      <c r="C200">
        <v>1.7633826142306701</v>
      </c>
      <c r="D200">
        <v>1.02630360088879</v>
      </c>
      <c r="E200">
        <v>1.71818808070395</v>
      </c>
      <c r="F200">
        <v>8.5762314902682005E-2</v>
      </c>
      <c r="G200">
        <v>1.75546156817064</v>
      </c>
      <c r="H200">
        <v>1.0263275728546699</v>
      </c>
      <c r="I200">
        <v>1.7104300952257701</v>
      </c>
      <c r="J200">
        <v>8.7186369826226698E-2</v>
      </c>
      <c r="K200">
        <v>1.6932985343481499</v>
      </c>
      <c r="L200">
        <v>1.02618413001039</v>
      </c>
      <c r="M200">
        <v>1.6500923029583401</v>
      </c>
      <c r="N200">
        <v>9.89240587947188E-2</v>
      </c>
      <c r="O200">
        <v>1.3530940011693899</v>
      </c>
      <c r="P200">
        <v>1.02560508767833</v>
      </c>
      <c r="Q200">
        <v>1.3193128792217601</v>
      </c>
      <c r="R200">
        <v>0.18706453385861199</v>
      </c>
      <c r="T200" t="str">
        <f t="shared" si="12"/>
        <v>^</v>
      </c>
      <c r="U200" t="str">
        <f t="shared" si="13"/>
        <v>^</v>
      </c>
      <c r="V200" t="str">
        <f t="shared" si="14"/>
        <v>^</v>
      </c>
      <c r="W200" t="str">
        <f t="shared" si="15"/>
        <v/>
      </c>
    </row>
    <row r="201" spans="1:23" x14ac:dyDescent="0.25">
      <c r="A201">
        <v>200</v>
      </c>
      <c r="B201" t="s">
        <v>546</v>
      </c>
      <c r="C201">
        <v>2.5520300510660401</v>
      </c>
      <c r="D201">
        <v>0.747294478352453</v>
      </c>
      <c r="E201">
        <v>3.41502597034098</v>
      </c>
      <c r="F201">
        <v>6.3775930496413902E-4</v>
      </c>
      <c r="G201">
        <v>2.5436808707252601</v>
      </c>
      <c r="H201">
        <v>0.74732308175846196</v>
      </c>
      <c r="I201">
        <v>3.40372314573764</v>
      </c>
      <c r="J201">
        <v>6.6474091968196495E-4</v>
      </c>
      <c r="K201">
        <v>2.4743274595245301</v>
      </c>
      <c r="L201">
        <v>0.74707724495393402</v>
      </c>
      <c r="M201">
        <v>3.31201020542006</v>
      </c>
      <c r="N201">
        <v>9.2628166825328001E-4</v>
      </c>
      <c r="O201">
        <v>2.1427570316802398</v>
      </c>
      <c r="P201">
        <v>0.74623416340586801</v>
      </c>
      <c r="Q201">
        <v>2.8714271427892601</v>
      </c>
      <c r="R201">
        <v>4.0862296412035003E-3</v>
      </c>
      <c r="T201" t="str">
        <f t="shared" si="12"/>
        <v>***</v>
      </c>
      <c r="U201" t="str">
        <f t="shared" si="13"/>
        <v>***</v>
      </c>
      <c r="V201" t="str">
        <f t="shared" si="14"/>
        <v>***</v>
      </c>
      <c r="W201" t="str">
        <f t="shared" si="15"/>
        <v>**</v>
      </c>
    </row>
    <row r="202" spans="1:23" x14ac:dyDescent="0.25">
      <c r="A202">
        <v>201</v>
      </c>
      <c r="B202" t="s">
        <v>547</v>
      </c>
      <c r="C202">
        <v>-11.678906060767099</v>
      </c>
      <c r="D202">
        <v>525.31286137432699</v>
      </c>
      <c r="E202">
        <v>-2.2232286546749899E-2</v>
      </c>
      <c r="F202">
        <v>0.98226266301079301</v>
      </c>
      <c r="G202">
        <v>-11.6893763098174</v>
      </c>
      <c r="H202">
        <v>525.59047087282397</v>
      </c>
      <c r="I202">
        <v>-2.2240464691845201E-2</v>
      </c>
      <c r="J202">
        <v>0.98225613940810297</v>
      </c>
      <c r="K202">
        <v>-11.7408198253845</v>
      </c>
      <c r="L202">
        <v>524.95894616402404</v>
      </c>
      <c r="M202">
        <v>-2.2365215244309899E-2</v>
      </c>
      <c r="N202">
        <v>0.98215662762089395</v>
      </c>
      <c r="O202">
        <v>-12.0804095658601</v>
      </c>
      <c r="P202">
        <v>529.02868245430295</v>
      </c>
      <c r="Q202">
        <v>-2.28350748579755E-2</v>
      </c>
      <c r="R202">
        <v>0.98178182962221705</v>
      </c>
      <c r="T202" t="str">
        <f t="shared" si="12"/>
        <v/>
      </c>
      <c r="U202" t="str">
        <f t="shared" si="13"/>
        <v/>
      </c>
      <c r="V202" t="str">
        <f t="shared" si="14"/>
        <v/>
      </c>
      <c r="W202" t="str">
        <f t="shared" si="15"/>
        <v/>
      </c>
    </row>
    <row r="203" spans="1:23" x14ac:dyDescent="0.25">
      <c r="A203">
        <v>202</v>
      </c>
      <c r="B203" t="s">
        <v>548</v>
      </c>
      <c r="C203">
        <v>-11.678906060767099</v>
      </c>
      <c r="D203">
        <v>525.31286137432198</v>
      </c>
      <c r="E203">
        <v>-2.223228654675E-2</v>
      </c>
      <c r="F203">
        <v>0.98226266301079301</v>
      </c>
      <c r="G203">
        <v>-11.6893763098174</v>
      </c>
      <c r="H203">
        <v>525.59047087283295</v>
      </c>
      <c r="I203">
        <v>-2.2240464691844899E-2</v>
      </c>
      <c r="J203">
        <v>0.98225613940810397</v>
      </c>
      <c r="K203">
        <v>-11.7408198253845</v>
      </c>
      <c r="L203">
        <v>524.95894616401597</v>
      </c>
      <c r="M203">
        <v>-2.2365215244310201E-2</v>
      </c>
      <c r="N203">
        <v>0.98215662762089295</v>
      </c>
      <c r="O203">
        <v>-12.0804095658601</v>
      </c>
      <c r="P203">
        <v>529.02868245429602</v>
      </c>
      <c r="Q203">
        <v>-2.2835074857975701E-2</v>
      </c>
      <c r="R203">
        <v>0.98178182962221605</v>
      </c>
      <c r="T203" t="str">
        <f t="shared" si="12"/>
        <v/>
      </c>
      <c r="U203" t="str">
        <f t="shared" si="13"/>
        <v/>
      </c>
      <c r="V203" t="str">
        <f t="shared" si="14"/>
        <v/>
      </c>
      <c r="W203" t="str">
        <f t="shared" si="15"/>
        <v/>
      </c>
    </row>
    <row r="204" spans="1:23" x14ac:dyDescent="0.25">
      <c r="A204">
        <v>203</v>
      </c>
      <c r="B204" t="s">
        <v>549</v>
      </c>
      <c r="C204">
        <v>1.90370310113365</v>
      </c>
      <c r="D204">
        <v>1.0303059774754699</v>
      </c>
      <c r="E204">
        <v>1.84770654810549</v>
      </c>
      <c r="F204">
        <v>6.4644806191341095E-2</v>
      </c>
      <c r="G204">
        <v>1.8942429695370999</v>
      </c>
      <c r="H204">
        <v>1.0302845480945699</v>
      </c>
      <c r="I204">
        <v>1.8385629222920601</v>
      </c>
      <c r="J204">
        <v>6.5979499022036397E-2</v>
      </c>
      <c r="K204">
        <v>1.84028725950688</v>
      </c>
      <c r="L204">
        <v>1.0302123026149199</v>
      </c>
      <c r="M204">
        <v>1.7863184654617299</v>
      </c>
      <c r="N204">
        <v>7.4047708751237507E-2</v>
      </c>
      <c r="O204">
        <v>1.5141224287719901</v>
      </c>
      <c r="P204">
        <v>1.0294558282048101</v>
      </c>
      <c r="Q204">
        <v>1.4707988310798601</v>
      </c>
      <c r="R204">
        <v>0.14134552867321201</v>
      </c>
      <c r="T204" t="str">
        <f t="shared" si="12"/>
        <v>^</v>
      </c>
      <c r="U204" t="str">
        <f t="shared" si="13"/>
        <v>^</v>
      </c>
      <c r="V204" t="str">
        <f t="shared" si="14"/>
        <v>^</v>
      </c>
      <c r="W204" t="str">
        <f t="shared" si="15"/>
        <v/>
      </c>
    </row>
    <row r="205" spans="1:23" x14ac:dyDescent="0.25">
      <c r="A205">
        <v>204</v>
      </c>
      <c r="B205" t="s">
        <v>550</v>
      </c>
      <c r="C205">
        <v>-11.6638886843973</v>
      </c>
      <c r="D205">
        <v>539.185286822889</v>
      </c>
      <c r="E205">
        <v>-2.1632431317118998E-2</v>
      </c>
      <c r="F205">
        <v>0.98274116313015303</v>
      </c>
      <c r="G205">
        <v>-11.6752469837154</v>
      </c>
      <c r="H205">
        <v>539.45893628625004</v>
      </c>
      <c r="I205">
        <v>-2.1642512892807501E-2</v>
      </c>
      <c r="J205">
        <v>0.98273312107934796</v>
      </c>
      <c r="K205">
        <v>-11.7280797356475</v>
      </c>
      <c r="L205">
        <v>538.550930270668</v>
      </c>
      <c r="M205">
        <v>-2.17771042188213E-2</v>
      </c>
      <c r="N205">
        <v>0.982625758042313</v>
      </c>
      <c r="O205">
        <v>-12.078863094414899</v>
      </c>
      <c r="P205">
        <v>542.80090479722401</v>
      </c>
      <c r="Q205">
        <v>-2.2252842594150099E-2</v>
      </c>
      <c r="R205">
        <v>0.98224626571457396</v>
      </c>
      <c r="T205" t="str">
        <f t="shared" si="12"/>
        <v/>
      </c>
      <c r="U205" t="str">
        <f t="shared" si="13"/>
        <v/>
      </c>
      <c r="V205" t="str">
        <f t="shared" si="14"/>
        <v/>
      </c>
      <c r="W205" t="str">
        <f t="shared" si="15"/>
        <v/>
      </c>
    </row>
    <row r="206" spans="1:23" x14ac:dyDescent="0.25">
      <c r="A206">
        <v>205</v>
      </c>
      <c r="B206" t="s">
        <v>551</v>
      </c>
      <c r="C206">
        <v>-11.6638886843973</v>
      </c>
      <c r="D206">
        <v>539.185286822894</v>
      </c>
      <c r="E206">
        <v>-2.1632431317118901E-2</v>
      </c>
      <c r="F206">
        <v>0.98274116313015303</v>
      </c>
      <c r="G206">
        <v>-11.6752469837154</v>
      </c>
      <c r="H206">
        <v>539.45893628624299</v>
      </c>
      <c r="I206">
        <v>-2.1642512892807698E-2</v>
      </c>
      <c r="J206">
        <v>0.98273312107934696</v>
      </c>
      <c r="K206">
        <v>-11.7280797356475</v>
      </c>
      <c r="L206">
        <v>538.55093027067801</v>
      </c>
      <c r="M206">
        <v>-2.1777104218821002E-2</v>
      </c>
      <c r="N206">
        <v>0.982625758042313</v>
      </c>
      <c r="O206">
        <v>-12.0788630944148</v>
      </c>
      <c r="P206">
        <v>542.80090479722003</v>
      </c>
      <c r="Q206">
        <v>-2.22528425941502E-2</v>
      </c>
      <c r="R206">
        <v>0.98224626571457396</v>
      </c>
      <c r="T206" t="str">
        <f t="shared" si="12"/>
        <v/>
      </c>
      <c r="U206" t="str">
        <f t="shared" si="13"/>
        <v/>
      </c>
      <c r="V206" t="str">
        <f t="shared" si="14"/>
        <v/>
      </c>
      <c r="W206" t="str">
        <f t="shared" si="15"/>
        <v/>
      </c>
    </row>
    <row r="207" spans="1:23" x14ac:dyDescent="0.25">
      <c r="A207">
        <v>206</v>
      </c>
      <c r="B207" t="s">
        <v>552</v>
      </c>
      <c r="C207">
        <v>1.97382326074107</v>
      </c>
      <c r="D207">
        <v>1.03191415779074</v>
      </c>
      <c r="E207">
        <v>1.9127785444545999</v>
      </c>
      <c r="F207">
        <v>5.5776408996068699E-2</v>
      </c>
      <c r="G207">
        <v>1.9634508013093599</v>
      </c>
      <c r="H207">
        <v>1.0318984019455899</v>
      </c>
      <c r="I207">
        <v>1.90275592791632</v>
      </c>
      <c r="J207">
        <v>5.7072400412395301E-2</v>
      </c>
      <c r="K207">
        <v>1.90718121652663</v>
      </c>
      <c r="L207">
        <v>1.0318295098413801</v>
      </c>
      <c r="M207">
        <v>1.84834916847825</v>
      </c>
      <c r="N207">
        <v>6.4551847115067701E-2</v>
      </c>
      <c r="O207">
        <v>1.56996836347404</v>
      </c>
      <c r="P207">
        <v>1.03102290356619</v>
      </c>
      <c r="Q207">
        <v>1.5227288919030899</v>
      </c>
      <c r="R207">
        <v>0.127826546526986</v>
      </c>
      <c r="T207" t="str">
        <f t="shared" si="12"/>
        <v>^</v>
      </c>
      <c r="U207" t="str">
        <f t="shared" si="13"/>
        <v>^</v>
      </c>
      <c r="V207" t="str">
        <f t="shared" si="14"/>
        <v>^</v>
      </c>
      <c r="W207" t="str">
        <f t="shared" si="15"/>
        <v/>
      </c>
    </row>
    <row r="208" spans="1:23" x14ac:dyDescent="0.25">
      <c r="A208">
        <v>207</v>
      </c>
      <c r="B208" t="s">
        <v>553</v>
      </c>
      <c r="C208">
        <v>-11.671649500519599</v>
      </c>
      <c r="D208">
        <v>553.66772957870796</v>
      </c>
      <c r="E208">
        <v>-2.1080602818229401E-2</v>
      </c>
      <c r="F208">
        <v>0.98318135816593799</v>
      </c>
      <c r="G208">
        <v>-11.682926585739001</v>
      </c>
      <c r="H208">
        <v>553.93894632931494</v>
      </c>
      <c r="I208">
        <v>-2.1090639434465E-2</v>
      </c>
      <c r="J208">
        <v>0.98317335188480903</v>
      </c>
      <c r="K208">
        <v>-11.7385836809077</v>
      </c>
      <c r="L208">
        <v>552.93296783831295</v>
      </c>
      <c r="M208">
        <v>-2.12296686283685E-2</v>
      </c>
      <c r="N208">
        <v>0.98306244746920501</v>
      </c>
      <c r="O208">
        <v>-12.0761827969142</v>
      </c>
      <c r="P208">
        <v>557.230539121123</v>
      </c>
      <c r="Q208">
        <v>-2.1671789231008501E-2</v>
      </c>
      <c r="R208">
        <v>0.98270976741855298</v>
      </c>
      <c r="T208" t="str">
        <f t="shared" si="12"/>
        <v/>
      </c>
      <c r="U208" t="str">
        <f t="shared" si="13"/>
        <v/>
      </c>
      <c r="V208" t="str">
        <f t="shared" si="14"/>
        <v/>
      </c>
      <c r="W208" t="str">
        <f t="shared" si="15"/>
        <v/>
      </c>
    </row>
    <row r="209" spans="1:23" x14ac:dyDescent="0.25">
      <c r="A209">
        <v>208</v>
      </c>
      <c r="B209" t="s">
        <v>554</v>
      </c>
      <c r="C209">
        <v>2.0224180228597599</v>
      </c>
      <c r="D209">
        <v>1.0337224576375801</v>
      </c>
      <c r="E209">
        <v>1.9564419907077299</v>
      </c>
      <c r="F209">
        <v>5.04131097019722E-2</v>
      </c>
      <c r="G209">
        <v>2.0120899629440099</v>
      </c>
      <c r="H209">
        <v>1.03370437347943</v>
      </c>
      <c r="I209">
        <v>1.9464849086120799</v>
      </c>
      <c r="J209">
        <v>5.1596519009882498E-2</v>
      </c>
      <c r="K209">
        <v>1.9526356084279</v>
      </c>
      <c r="L209">
        <v>1.03358772903657</v>
      </c>
      <c r="M209">
        <v>1.8891822663645499</v>
      </c>
      <c r="N209">
        <v>5.8867410105362297E-2</v>
      </c>
      <c r="O209">
        <v>1.6283604521214201</v>
      </c>
      <c r="P209">
        <v>1.0328072041001199</v>
      </c>
      <c r="Q209">
        <v>1.57663545108616</v>
      </c>
      <c r="R209">
        <v>0.114879430673893</v>
      </c>
      <c r="T209" t="str">
        <f t="shared" si="12"/>
        <v>^</v>
      </c>
      <c r="U209" t="str">
        <f t="shared" si="13"/>
        <v>^</v>
      </c>
      <c r="V209" t="str">
        <f t="shared" si="14"/>
        <v>^</v>
      </c>
      <c r="W209" t="str">
        <f t="shared" si="15"/>
        <v/>
      </c>
    </row>
    <row r="210" spans="1:23" x14ac:dyDescent="0.25">
      <c r="A210">
        <v>209</v>
      </c>
      <c r="B210" t="s">
        <v>555</v>
      </c>
      <c r="C210">
        <v>2.0795332961035999</v>
      </c>
      <c r="D210">
        <v>1.0358401921748399</v>
      </c>
      <c r="E210">
        <v>2.0075812000859301</v>
      </c>
      <c r="F210">
        <v>4.4687813978807903E-2</v>
      </c>
      <c r="G210">
        <v>2.0692804379633798</v>
      </c>
      <c r="H210">
        <v>1.03581978270141</v>
      </c>
      <c r="I210">
        <v>1.9977224537715601</v>
      </c>
      <c r="J210">
        <v>4.5746758504460298E-2</v>
      </c>
      <c r="K210">
        <v>2.0055095968633201</v>
      </c>
      <c r="L210">
        <v>1.0356538517043601</v>
      </c>
      <c r="M210">
        <v>1.9364670865298099</v>
      </c>
      <c r="N210">
        <v>5.2810519890104997E-2</v>
      </c>
      <c r="O210">
        <v>1.6908375590181901</v>
      </c>
      <c r="P210">
        <v>1.0348456801668799</v>
      </c>
      <c r="Q210">
        <v>1.6339030943681701</v>
      </c>
      <c r="R210">
        <v>0.102279199915602</v>
      </c>
      <c r="T210" t="str">
        <f t="shared" si="12"/>
        <v>*</v>
      </c>
      <c r="U210" t="str">
        <f t="shared" si="13"/>
        <v>*</v>
      </c>
      <c r="V210" t="str">
        <f t="shared" si="14"/>
        <v>^</v>
      </c>
      <c r="W210" t="str">
        <f t="shared" si="15"/>
        <v/>
      </c>
    </row>
    <row r="211" spans="1:23" x14ac:dyDescent="0.25">
      <c r="A211">
        <v>210</v>
      </c>
      <c r="B211" t="s">
        <v>556</v>
      </c>
      <c r="C211">
        <v>2.9087577486991498</v>
      </c>
      <c r="D211">
        <v>0.76331505465042304</v>
      </c>
      <c r="E211">
        <v>3.8106909211050199</v>
      </c>
      <c r="F211">
        <v>1.3857893985690201E-4</v>
      </c>
      <c r="G211">
        <v>2.89819213044311</v>
      </c>
      <c r="H211">
        <v>0.76327503008975095</v>
      </c>
      <c r="I211">
        <v>3.7970482672573702</v>
      </c>
      <c r="J211">
        <v>1.4642928605104299E-4</v>
      </c>
      <c r="K211">
        <v>2.8366828147966299</v>
      </c>
      <c r="L211">
        <v>0.76316085735151196</v>
      </c>
      <c r="M211">
        <v>3.7170182242327101</v>
      </c>
      <c r="N211">
        <v>2.01587907240513E-4</v>
      </c>
      <c r="O211">
        <v>2.51653304601964</v>
      </c>
      <c r="P211">
        <v>0.76186807656219901</v>
      </c>
      <c r="Q211">
        <v>3.3031086659715099</v>
      </c>
      <c r="R211">
        <v>9.5619326530643799E-4</v>
      </c>
      <c r="T211" t="str">
        <f t="shared" si="12"/>
        <v>***</v>
      </c>
      <c r="U211" t="str">
        <f t="shared" si="13"/>
        <v>***</v>
      </c>
      <c r="V211" t="str">
        <f t="shared" si="14"/>
        <v>***</v>
      </c>
      <c r="W211" t="str">
        <f t="shared" si="15"/>
        <v>***</v>
      </c>
    </row>
    <row r="212" spans="1:23" x14ac:dyDescent="0.25">
      <c r="A212">
        <v>211</v>
      </c>
      <c r="B212" t="s">
        <v>557</v>
      </c>
      <c r="C212">
        <v>-11.678913105092599</v>
      </c>
      <c r="D212">
        <v>627.11729967301301</v>
      </c>
      <c r="E212">
        <v>-1.86231716318178E-2</v>
      </c>
      <c r="F212">
        <v>0.98514171775124104</v>
      </c>
      <c r="G212">
        <v>-11.6895916071207</v>
      </c>
      <c r="H212">
        <v>627.40759484428895</v>
      </c>
      <c r="I212">
        <v>-1.86315749174535E-2</v>
      </c>
      <c r="J212">
        <v>0.98513501406249304</v>
      </c>
      <c r="K212">
        <v>-11.755455630652399</v>
      </c>
      <c r="L212">
        <v>626.02509665952198</v>
      </c>
      <c r="M212">
        <v>-1.8777930299247899E-2</v>
      </c>
      <c r="N212">
        <v>0.98501825978913804</v>
      </c>
      <c r="O212">
        <v>-12.060924214273101</v>
      </c>
      <c r="P212">
        <v>631.71838912138298</v>
      </c>
      <c r="Q212">
        <v>-1.9092248099739299E-2</v>
      </c>
      <c r="R212">
        <v>0.98476751542464303</v>
      </c>
      <c r="T212" t="str">
        <f t="shared" si="12"/>
        <v/>
      </c>
      <c r="U212" t="str">
        <f t="shared" si="13"/>
        <v/>
      </c>
      <c r="V212" t="str">
        <f t="shared" si="14"/>
        <v/>
      </c>
      <c r="W212" t="str">
        <f t="shared" si="15"/>
        <v/>
      </c>
    </row>
    <row r="213" spans="1:23" x14ac:dyDescent="0.25">
      <c r="A213">
        <v>212</v>
      </c>
      <c r="B213" t="s">
        <v>558</v>
      </c>
      <c r="C213">
        <v>2.28353538827057</v>
      </c>
      <c r="D213">
        <v>1.04412131226909</v>
      </c>
      <c r="E213">
        <v>2.18704030023865</v>
      </c>
      <c r="F213">
        <v>2.8739582149477E-2</v>
      </c>
      <c r="G213">
        <v>2.2737442844893301</v>
      </c>
      <c r="H213">
        <v>1.04408445789326</v>
      </c>
      <c r="I213">
        <v>2.17773980572152</v>
      </c>
      <c r="J213">
        <v>2.9425413593366999E-2</v>
      </c>
      <c r="K213">
        <v>2.2029233401480801</v>
      </c>
      <c r="L213">
        <v>1.04378412679675</v>
      </c>
      <c r="M213">
        <v>2.1105162299302198</v>
      </c>
      <c r="N213">
        <v>3.4813914705083403E-2</v>
      </c>
      <c r="O213">
        <v>1.9122165506283899</v>
      </c>
      <c r="P213">
        <v>1.0425536754912399</v>
      </c>
      <c r="Q213">
        <v>1.8341660439951599</v>
      </c>
      <c r="R213">
        <v>6.6629350207278101E-2</v>
      </c>
      <c r="T213" t="str">
        <f t="shared" si="12"/>
        <v>*</v>
      </c>
      <c r="U213" t="str">
        <f t="shared" si="13"/>
        <v>*</v>
      </c>
      <c r="V213" t="str">
        <f t="shared" si="14"/>
        <v>*</v>
      </c>
      <c r="W213" t="str">
        <f t="shared" si="15"/>
        <v>^</v>
      </c>
    </row>
    <row r="214" spans="1:23" x14ac:dyDescent="0.25">
      <c r="A214">
        <v>213</v>
      </c>
      <c r="B214" t="s">
        <v>559</v>
      </c>
      <c r="C214">
        <v>3.1742804155584698</v>
      </c>
      <c r="D214">
        <v>0.77783294187706198</v>
      </c>
      <c r="E214">
        <v>4.0809282362075203</v>
      </c>
      <c r="F214" s="1">
        <v>4.4856204043012499E-5</v>
      </c>
      <c r="G214">
        <v>3.1633351128577099</v>
      </c>
      <c r="H214">
        <v>0.77780137740115196</v>
      </c>
      <c r="I214">
        <v>4.0670217420124501</v>
      </c>
      <c r="J214" s="1">
        <v>4.7617801875917102E-5</v>
      </c>
      <c r="K214">
        <v>3.0938290511508399</v>
      </c>
      <c r="L214">
        <v>0.77749443455612199</v>
      </c>
      <c r="M214">
        <v>3.9792298357957101</v>
      </c>
      <c r="N214" s="1">
        <v>6.9138877587696999E-5</v>
      </c>
      <c r="O214">
        <v>2.79080379518274</v>
      </c>
      <c r="P214">
        <v>0.77568935948242901</v>
      </c>
      <c r="Q214">
        <v>3.5978368931667202</v>
      </c>
      <c r="R214">
        <v>3.2087473072759699E-4</v>
      </c>
      <c r="T214" t="str">
        <f t="shared" si="12"/>
        <v>***</v>
      </c>
      <c r="U214" t="str">
        <f t="shared" si="13"/>
        <v>***</v>
      </c>
      <c r="V214" t="str">
        <f t="shared" si="14"/>
        <v>***</v>
      </c>
      <c r="W214" t="str">
        <f t="shared" si="15"/>
        <v>***</v>
      </c>
    </row>
    <row r="215" spans="1:23" x14ac:dyDescent="0.25">
      <c r="A215">
        <v>214</v>
      </c>
      <c r="B215" t="s">
        <v>560</v>
      </c>
      <c r="C215">
        <v>2.5836327612524199</v>
      </c>
      <c r="D215">
        <v>1.0576266225715201</v>
      </c>
      <c r="E215">
        <v>2.4428590450669398</v>
      </c>
      <c r="F215">
        <v>1.4571427203668301E-2</v>
      </c>
      <c r="G215">
        <v>2.5708016270112499</v>
      </c>
      <c r="H215">
        <v>1.0575821300188</v>
      </c>
      <c r="I215">
        <v>2.4308292983028799</v>
      </c>
      <c r="J215">
        <v>1.50643100063939E-2</v>
      </c>
      <c r="K215">
        <v>2.5160619335027401</v>
      </c>
      <c r="L215">
        <v>1.0570854094003901</v>
      </c>
      <c r="M215">
        <v>2.3801879310111098</v>
      </c>
      <c r="N215">
        <v>1.7303810656111598E-2</v>
      </c>
      <c r="O215">
        <v>2.2044522232230399</v>
      </c>
      <c r="P215">
        <v>1.05511763050064</v>
      </c>
      <c r="Q215">
        <v>2.0892952212134501</v>
      </c>
      <c r="R215">
        <v>3.6681156305849498E-2</v>
      </c>
      <c r="T215" t="str">
        <f t="shared" si="12"/>
        <v>*</v>
      </c>
      <c r="U215" t="str">
        <f t="shared" si="13"/>
        <v>*</v>
      </c>
      <c r="V215" t="str">
        <f t="shared" si="14"/>
        <v>*</v>
      </c>
      <c r="W215" t="str">
        <f t="shared" si="15"/>
        <v>*</v>
      </c>
    </row>
    <row r="216" spans="1:23" x14ac:dyDescent="0.25">
      <c r="A216">
        <v>215</v>
      </c>
      <c r="B216" t="s">
        <v>561</v>
      </c>
      <c r="C216">
        <v>-11.552030543551</v>
      </c>
      <c r="D216">
        <v>744.70465122307598</v>
      </c>
      <c r="E216">
        <v>-1.5512230955692799E-2</v>
      </c>
      <c r="F216">
        <v>0.98762352677586895</v>
      </c>
      <c r="G216">
        <v>-11.565908062090299</v>
      </c>
      <c r="H216">
        <v>744.72017726016895</v>
      </c>
      <c r="I216">
        <v>-1.5530542095208599E-2</v>
      </c>
      <c r="J216">
        <v>0.98760891836014597</v>
      </c>
      <c r="K216">
        <v>-11.627644361664199</v>
      </c>
      <c r="L216">
        <v>743.51617401680403</v>
      </c>
      <c r="M216">
        <v>-1.5638724170378801E-2</v>
      </c>
      <c r="N216">
        <v>0.98752261203436498</v>
      </c>
      <c r="O216">
        <v>-11.9863503480271</v>
      </c>
      <c r="P216">
        <v>748.47146854798598</v>
      </c>
      <c r="Q216">
        <v>-1.6014438561406101E-2</v>
      </c>
      <c r="R216">
        <v>0.98722287286604204</v>
      </c>
      <c r="T216" t="str">
        <f t="shared" si="12"/>
        <v/>
      </c>
      <c r="U216" t="str">
        <f t="shared" si="13"/>
        <v/>
      </c>
      <c r="V216" t="str">
        <f t="shared" si="14"/>
        <v/>
      </c>
      <c r="W216" t="str">
        <f t="shared" si="15"/>
        <v/>
      </c>
    </row>
    <row r="217" spans="1:23" x14ac:dyDescent="0.25">
      <c r="A217">
        <v>216</v>
      </c>
      <c r="B217" t="s">
        <v>562</v>
      </c>
      <c r="C217">
        <v>-11.552030543551</v>
      </c>
      <c r="D217">
        <v>744.70465122307098</v>
      </c>
      <c r="E217">
        <v>-1.55122309556929E-2</v>
      </c>
      <c r="F217">
        <v>0.98762352677586895</v>
      </c>
      <c r="G217">
        <v>-11.565908062090299</v>
      </c>
      <c r="H217">
        <v>744.72017726016804</v>
      </c>
      <c r="I217">
        <v>-1.5530542095208599E-2</v>
      </c>
      <c r="J217">
        <v>0.98760891836014597</v>
      </c>
      <c r="K217">
        <v>-11.6276443616641</v>
      </c>
      <c r="L217">
        <v>743.51617401680005</v>
      </c>
      <c r="M217">
        <v>-1.5638724170378902E-2</v>
      </c>
      <c r="N217">
        <v>0.98752261203436498</v>
      </c>
      <c r="O217">
        <v>-11.9863503480271</v>
      </c>
      <c r="P217">
        <v>748.471468547982</v>
      </c>
      <c r="Q217">
        <v>-1.6014438561406202E-2</v>
      </c>
      <c r="R217">
        <v>0.98722287286604204</v>
      </c>
      <c r="T217" t="str">
        <f t="shared" si="12"/>
        <v/>
      </c>
      <c r="U217" t="str">
        <f t="shared" si="13"/>
        <v/>
      </c>
      <c r="V217" t="str">
        <f t="shared" si="14"/>
        <v/>
      </c>
      <c r="W217" t="str">
        <f t="shared" si="15"/>
        <v/>
      </c>
    </row>
    <row r="218" spans="1:23" x14ac:dyDescent="0.25">
      <c r="A218">
        <v>217</v>
      </c>
      <c r="B218" t="s">
        <v>563</v>
      </c>
      <c r="C218">
        <v>3.5952358935062598</v>
      </c>
      <c r="D218">
        <v>0.798709413481557</v>
      </c>
      <c r="E218">
        <v>4.5013065237765302</v>
      </c>
      <c r="F218" s="1">
        <v>6.7537025248562797E-6</v>
      </c>
      <c r="G218">
        <v>3.5817825251650399</v>
      </c>
      <c r="H218">
        <v>0.79873734914982897</v>
      </c>
      <c r="I218">
        <v>4.4843057971152396</v>
      </c>
      <c r="J218" s="1">
        <v>7.3151693693273401E-6</v>
      </c>
      <c r="K218">
        <v>3.5179358388137998</v>
      </c>
      <c r="L218">
        <v>0.799094718230558</v>
      </c>
      <c r="M218">
        <v>4.4024015658664304</v>
      </c>
      <c r="N218" s="1">
        <v>1.0705916697825501E-5</v>
      </c>
      <c r="O218">
        <v>3.16917770256511</v>
      </c>
      <c r="P218">
        <v>0.79856452520048105</v>
      </c>
      <c r="Q218">
        <v>3.9685931475223999</v>
      </c>
      <c r="R218" s="1">
        <v>7.2298196806923804E-5</v>
      </c>
      <c r="T218" t="str">
        <f t="shared" si="12"/>
        <v>***</v>
      </c>
      <c r="U218" t="str">
        <f t="shared" si="13"/>
        <v>***</v>
      </c>
      <c r="V218" t="str">
        <f t="shared" si="14"/>
        <v>***</v>
      </c>
      <c r="W218" t="str">
        <f t="shared" si="15"/>
        <v>***</v>
      </c>
    </row>
    <row r="219" spans="1:23" x14ac:dyDescent="0.25">
      <c r="A219">
        <v>218</v>
      </c>
      <c r="B219" t="s">
        <v>564</v>
      </c>
      <c r="C219">
        <v>-11.507661217095899</v>
      </c>
      <c r="D219">
        <v>830.71176252731505</v>
      </c>
      <c r="E219">
        <v>-1.3852772689874599E-2</v>
      </c>
      <c r="F219">
        <v>0.98894744004400803</v>
      </c>
      <c r="G219">
        <v>-11.523114416869801</v>
      </c>
      <c r="H219">
        <v>830.67222506931103</v>
      </c>
      <c r="I219">
        <v>-1.38720352855283E-2</v>
      </c>
      <c r="J219">
        <v>0.98893207219299795</v>
      </c>
      <c r="K219">
        <v>-11.5912049453986</v>
      </c>
      <c r="L219">
        <v>829.25836932309596</v>
      </c>
      <c r="M219">
        <v>-1.3977796756950701E-2</v>
      </c>
      <c r="N219">
        <v>0.988847694928772</v>
      </c>
      <c r="O219">
        <v>-11.9455650952009</v>
      </c>
      <c r="P219">
        <v>835.41335997332101</v>
      </c>
      <c r="Q219">
        <v>-1.42989873846192E-2</v>
      </c>
      <c r="R219">
        <v>0.98859144749944095</v>
      </c>
      <c r="T219" t="str">
        <f t="shared" si="12"/>
        <v/>
      </c>
      <c r="U219" t="str">
        <f t="shared" si="13"/>
        <v/>
      </c>
      <c r="V219" t="str">
        <f t="shared" si="14"/>
        <v/>
      </c>
      <c r="W219" t="str">
        <f t="shared" si="15"/>
        <v/>
      </c>
    </row>
    <row r="220" spans="1:23" x14ac:dyDescent="0.25">
      <c r="A220">
        <v>219</v>
      </c>
      <c r="B220" t="s">
        <v>565</v>
      </c>
      <c r="C220">
        <v>-11.507661217095899</v>
      </c>
      <c r="D220">
        <v>830.71176252730504</v>
      </c>
      <c r="E220">
        <v>-1.38527726898747E-2</v>
      </c>
      <c r="F220">
        <v>0.98894744004400803</v>
      </c>
      <c r="G220">
        <v>-11.523114416869801</v>
      </c>
      <c r="H220">
        <v>830.67222506934297</v>
      </c>
      <c r="I220">
        <v>-1.3872035285527801E-2</v>
      </c>
      <c r="J220">
        <v>0.98893207219299795</v>
      </c>
      <c r="K220">
        <v>-11.591204945398699</v>
      </c>
      <c r="L220">
        <v>829.25836932312995</v>
      </c>
      <c r="M220">
        <v>-1.39777967569503E-2</v>
      </c>
      <c r="N220">
        <v>0.988847694928773</v>
      </c>
      <c r="O220">
        <v>-11.9455650952008</v>
      </c>
      <c r="P220">
        <v>835.41335997331396</v>
      </c>
      <c r="Q220">
        <v>-1.4298987384619301E-2</v>
      </c>
      <c r="R220">
        <v>0.98859144749944095</v>
      </c>
      <c r="T220" t="str">
        <f t="shared" si="12"/>
        <v/>
      </c>
      <c r="U220" t="str">
        <f t="shared" si="13"/>
        <v/>
      </c>
      <c r="V220" t="str">
        <f t="shared" si="14"/>
        <v/>
      </c>
      <c r="W220" t="str">
        <f t="shared" si="15"/>
        <v/>
      </c>
    </row>
    <row r="221" spans="1:23" x14ac:dyDescent="0.25">
      <c r="A221">
        <v>220</v>
      </c>
      <c r="B221" t="s">
        <v>566</v>
      </c>
      <c r="C221">
        <v>-11.507661217095899</v>
      </c>
      <c r="D221">
        <v>830.71176252730504</v>
      </c>
      <c r="E221">
        <v>-1.38527726898747E-2</v>
      </c>
      <c r="F221">
        <v>0.98894744004400803</v>
      </c>
      <c r="G221">
        <v>-11.523114416869801</v>
      </c>
      <c r="H221">
        <v>830.67222506932796</v>
      </c>
      <c r="I221">
        <v>-1.3872035285528E-2</v>
      </c>
      <c r="J221">
        <v>0.98893207219299795</v>
      </c>
      <c r="K221">
        <v>-11.591204945398699</v>
      </c>
      <c r="L221">
        <v>829.25836932311802</v>
      </c>
      <c r="M221">
        <v>-1.3977796756950401E-2</v>
      </c>
      <c r="N221">
        <v>0.988847694928772</v>
      </c>
      <c r="O221">
        <v>-11.9455650952009</v>
      </c>
      <c r="P221">
        <v>835.41335997331998</v>
      </c>
      <c r="Q221">
        <v>-1.42989873846192E-2</v>
      </c>
      <c r="R221">
        <v>0.98859144749944095</v>
      </c>
      <c r="T221" t="str">
        <f t="shared" si="12"/>
        <v/>
      </c>
      <c r="U221" t="str">
        <f t="shared" si="13"/>
        <v/>
      </c>
      <c r="V221" t="str">
        <f t="shared" si="14"/>
        <v/>
      </c>
      <c r="W221" t="str">
        <f t="shared" si="15"/>
        <v/>
      </c>
    </row>
    <row r="222" spans="1:23" x14ac:dyDescent="0.25">
      <c r="A222">
        <v>221</v>
      </c>
      <c r="B222" t="s">
        <v>567</v>
      </c>
      <c r="C222">
        <v>-11.507661217095899</v>
      </c>
      <c r="D222">
        <v>830.71176252728901</v>
      </c>
      <c r="E222">
        <v>-1.38527726898749E-2</v>
      </c>
      <c r="F222">
        <v>0.98894744004400803</v>
      </c>
      <c r="G222">
        <v>-11.523114416869801</v>
      </c>
      <c r="H222">
        <v>830.67222506932501</v>
      </c>
      <c r="I222">
        <v>-1.3872035285528101E-2</v>
      </c>
      <c r="J222">
        <v>0.98893207219299795</v>
      </c>
      <c r="K222">
        <v>-11.591204945398699</v>
      </c>
      <c r="L222">
        <v>829.25836932312598</v>
      </c>
      <c r="M222">
        <v>-1.39777967569503E-2</v>
      </c>
      <c r="N222">
        <v>0.988847694928773</v>
      </c>
      <c r="O222">
        <v>-11.9455650952009</v>
      </c>
      <c r="P222">
        <v>835.41335997331601</v>
      </c>
      <c r="Q222">
        <v>-1.4298987384619301E-2</v>
      </c>
      <c r="R222">
        <v>0.98859144749944095</v>
      </c>
      <c r="T222" t="str">
        <f t="shared" si="12"/>
        <v/>
      </c>
      <c r="U222" t="str">
        <f t="shared" si="13"/>
        <v/>
      </c>
      <c r="V222" t="str">
        <f t="shared" si="14"/>
        <v/>
      </c>
      <c r="W222" t="str">
        <f t="shared" si="15"/>
        <v/>
      </c>
    </row>
    <row r="223" spans="1:23" x14ac:dyDescent="0.25">
      <c r="A223">
        <v>222</v>
      </c>
      <c r="B223" t="s">
        <v>568</v>
      </c>
      <c r="C223">
        <v>-11.507661217095899</v>
      </c>
      <c r="D223">
        <v>830.71176252731004</v>
      </c>
      <c r="E223">
        <v>-1.3852772689874599E-2</v>
      </c>
      <c r="F223">
        <v>0.98894744004400803</v>
      </c>
      <c r="G223">
        <v>-11.523114416869801</v>
      </c>
      <c r="H223">
        <v>830.67222506933604</v>
      </c>
      <c r="I223">
        <v>-1.38720352855279E-2</v>
      </c>
      <c r="J223">
        <v>0.98893207219299795</v>
      </c>
      <c r="K223">
        <v>-11.5912049453986</v>
      </c>
      <c r="L223">
        <v>829.25836932310301</v>
      </c>
      <c r="M223">
        <v>-1.39777967569506E-2</v>
      </c>
      <c r="N223">
        <v>0.988847694928772</v>
      </c>
      <c r="O223">
        <v>-11.9455650952009</v>
      </c>
      <c r="P223">
        <v>835.41335997331896</v>
      </c>
      <c r="Q223">
        <v>-1.42989873846192E-2</v>
      </c>
      <c r="R223">
        <v>0.98859144749944095</v>
      </c>
      <c r="T223" t="str">
        <f t="shared" si="12"/>
        <v/>
      </c>
      <c r="U223" t="str">
        <f t="shared" si="13"/>
        <v/>
      </c>
      <c r="V223" t="str">
        <f t="shared" si="14"/>
        <v/>
      </c>
      <c r="W223" t="str">
        <f t="shared" si="15"/>
        <v/>
      </c>
    </row>
    <row r="224" spans="1:23" x14ac:dyDescent="0.25">
      <c r="A224">
        <v>223</v>
      </c>
      <c r="B224" t="s">
        <v>569</v>
      </c>
      <c r="C224">
        <v>-11.507661217095899</v>
      </c>
      <c r="D224">
        <v>830.71176252731698</v>
      </c>
      <c r="E224">
        <v>-1.3852772689874501E-2</v>
      </c>
      <c r="F224">
        <v>0.98894744004400803</v>
      </c>
      <c r="G224">
        <v>-11.523114416869801</v>
      </c>
      <c r="H224">
        <v>830.67222506933297</v>
      </c>
      <c r="I224">
        <v>-1.3872035285528E-2</v>
      </c>
      <c r="J224">
        <v>0.98893207219299795</v>
      </c>
      <c r="K224">
        <v>-11.591204945398699</v>
      </c>
      <c r="L224">
        <v>829.25836932312802</v>
      </c>
      <c r="M224">
        <v>-1.39777967569503E-2</v>
      </c>
      <c r="N224">
        <v>0.988847694928773</v>
      </c>
      <c r="O224">
        <v>-11.9455650952008</v>
      </c>
      <c r="P224">
        <v>835.41335997330998</v>
      </c>
      <c r="Q224">
        <v>-1.42989873846194E-2</v>
      </c>
      <c r="R224">
        <v>0.98859144749944095</v>
      </c>
      <c r="T224" t="str">
        <f t="shared" si="12"/>
        <v/>
      </c>
      <c r="U224" t="str">
        <f t="shared" si="13"/>
        <v/>
      </c>
      <c r="V224" t="str">
        <f t="shared" si="14"/>
        <v/>
      </c>
      <c r="W224" t="str">
        <f t="shared" si="15"/>
        <v/>
      </c>
    </row>
    <row r="225" spans="1:23" x14ac:dyDescent="0.25">
      <c r="A225">
        <v>224</v>
      </c>
      <c r="B225" t="s">
        <v>570</v>
      </c>
      <c r="C225">
        <v>-11.507661217095899</v>
      </c>
      <c r="D225">
        <v>830.71176252731698</v>
      </c>
      <c r="E225">
        <v>-1.3852772689874501E-2</v>
      </c>
      <c r="F225">
        <v>0.98894744004400803</v>
      </c>
      <c r="G225">
        <v>-11.523114416869801</v>
      </c>
      <c r="H225">
        <v>830.67222506931205</v>
      </c>
      <c r="I225">
        <v>-1.38720352855283E-2</v>
      </c>
      <c r="J225">
        <v>0.98893207219299795</v>
      </c>
      <c r="K225">
        <v>-11.5912049453986</v>
      </c>
      <c r="L225">
        <v>829.25836932310801</v>
      </c>
      <c r="M225">
        <v>-1.3977796756950499E-2</v>
      </c>
      <c r="N225">
        <v>0.988847694928772</v>
      </c>
      <c r="O225">
        <v>-11.9455650952008</v>
      </c>
      <c r="P225">
        <v>835.41335997331498</v>
      </c>
      <c r="Q225">
        <v>-1.4298987384619301E-2</v>
      </c>
      <c r="R225">
        <v>0.98859144749944095</v>
      </c>
      <c r="T225" t="str">
        <f t="shared" si="12"/>
        <v/>
      </c>
      <c r="U225" t="str">
        <f t="shared" si="13"/>
        <v/>
      </c>
      <c r="V225" t="str">
        <f t="shared" si="14"/>
        <v/>
      </c>
      <c r="W225" t="str">
        <f t="shared" si="15"/>
        <v/>
      </c>
    </row>
    <row r="226" spans="1:23" x14ac:dyDescent="0.25">
      <c r="A226">
        <v>225</v>
      </c>
      <c r="B226" t="s">
        <v>571</v>
      </c>
      <c r="C226">
        <v>-11.507661217095899</v>
      </c>
      <c r="D226">
        <v>830.71176252731402</v>
      </c>
      <c r="E226">
        <v>-1.3852772689874599E-2</v>
      </c>
      <c r="F226">
        <v>0.98894744004400803</v>
      </c>
      <c r="G226">
        <v>-11.523114416869801</v>
      </c>
      <c r="H226">
        <v>830.67222506933399</v>
      </c>
      <c r="I226">
        <v>-1.3872035285528E-2</v>
      </c>
      <c r="J226">
        <v>0.98893207219299795</v>
      </c>
      <c r="K226">
        <v>-11.5912049453986</v>
      </c>
      <c r="L226">
        <v>829.25836932310904</v>
      </c>
      <c r="M226">
        <v>-1.3977796756950499E-2</v>
      </c>
      <c r="N226">
        <v>0.988847694928772</v>
      </c>
      <c r="O226">
        <v>-11.9455650952008</v>
      </c>
      <c r="P226">
        <v>835.41335997331998</v>
      </c>
      <c r="Q226">
        <v>-1.42989873846192E-2</v>
      </c>
      <c r="R226">
        <v>0.98859144749944095</v>
      </c>
      <c r="T226" t="str">
        <f t="shared" si="12"/>
        <v/>
      </c>
      <c r="U226" t="str">
        <f t="shared" si="13"/>
        <v/>
      </c>
      <c r="V226" t="str">
        <f t="shared" si="14"/>
        <v/>
      </c>
      <c r="W226" t="str">
        <f t="shared" si="15"/>
        <v/>
      </c>
    </row>
    <row r="227" spans="1:23" x14ac:dyDescent="0.25">
      <c r="A227">
        <v>226</v>
      </c>
      <c r="B227" t="s">
        <v>572</v>
      </c>
      <c r="C227">
        <v>3.0732994581326798</v>
      </c>
      <c r="D227">
        <v>1.0760193341541699</v>
      </c>
      <c r="E227">
        <v>2.8561749408977999</v>
      </c>
      <c r="F227">
        <v>4.2877880888048704E-3</v>
      </c>
      <c r="G227">
        <v>3.0581978649937098</v>
      </c>
      <c r="H227">
        <v>1.07610297325309</v>
      </c>
      <c r="I227">
        <v>2.8419193525213502</v>
      </c>
      <c r="J227">
        <v>4.4842833595953504E-3</v>
      </c>
      <c r="K227">
        <v>2.9873000422689802</v>
      </c>
      <c r="L227">
        <v>1.07635382815588</v>
      </c>
      <c r="M227">
        <v>2.7753885052716698</v>
      </c>
      <c r="N227">
        <v>5.5135800542233503E-3</v>
      </c>
      <c r="O227">
        <v>2.6454866460832802</v>
      </c>
      <c r="P227">
        <v>1.0758100440055101</v>
      </c>
      <c r="Q227">
        <v>2.4590648328895202</v>
      </c>
      <c r="R227">
        <v>1.3929945953040101E-2</v>
      </c>
      <c r="T227" t="str">
        <f t="shared" si="12"/>
        <v>**</v>
      </c>
      <c r="U227" t="str">
        <f t="shared" si="13"/>
        <v>**</v>
      </c>
      <c r="V227" t="str">
        <f t="shared" si="14"/>
        <v>**</v>
      </c>
      <c r="W227" t="str">
        <f t="shared" si="15"/>
        <v>*</v>
      </c>
    </row>
    <row r="228" spans="1:23" x14ac:dyDescent="0.25">
      <c r="A228">
        <v>227</v>
      </c>
      <c r="B228" t="s">
        <v>573</v>
      </c>
      <c r="C228">
        <v>-11.4759845475325</v>
      </c>
      <c r="D228">
        <v>885.29632050930798</v>
      </c>
      <c r="E228">
        <v>-1.2962873878127499E-2</v>
      </c>
      <c r="F228">
        <v>0.98965741272448904</v>
      </c>
      <c r="G228">
        <v>-11.4817094958757</v>
      </c>
      <c r="H228">
        <v>885.28221796313301</v>
      </c>
      <c r="I228">
        <v>-1.29695471826973E-2</v>
      </c>
      <c r="J228">
        <v>0.98965208864537102</v>
      </c>
      <c r="K228">
        <v>-11.569488409195699</v>
      </c>
      <c r="L228">
        <v>883.52080328929901</v>
      </c>
      <c r="M228">
        <v>-1.30947549464859E-2</v>
      </c>
      <c r="N228">
        <v>0.98955219578692599</v>
      </c>
      <c r="O228">
        <v>-11.9253502795555</v>
      </c>
      <c r="P228">
        <v>891.08958292428599</v>
      </c>
      <c r="Q228">
        <v>-1.3382885972496801E-2</v>
      </c>
      <c r="R228">
        <v>0.989322320636153</v>
      </c>
      <c r="T228" t="str">
        <f t="shared" si="12"/>
        <v/>
      </c>
      <c r="U228" t="str">
        <f t="shared" si="13"/>
        <v/>
      </c>
      <c r="V228" t="str">
        <f t="shared" si="14"/>
        <v/>
      </c>
      <c r="W228" t="str">
        <f t="shared" si="15"/>
        <v/>
      </c>
    </row>
    <row r="229" spans="1:23" x14ac:dyDescent="0.25">
      <c r="A229">
        <v>228</v>
      </c>
      <c r="B229" t="s">
        <v>574</v>
      </c>
      <c r="C229">
        <v>-11.4759845475325</v>
      </c>
      <c r="D229">
        <v>885.29632050930195</v>
      </c>
      <c r="E229">
        <v>-1.2962873878127499E-2</v>
      </c>
      <c r="F229">
        <v>0.98965741272448904</v>
      </c>
      <c r="G229">
        <v>-11.4817094958757</v>
      </c>
      <c r="H229">
        <v>885.28221796313301</v>
      </c>
      <c r="I229">
        <v>-1.29695471826973E-2</v>
      </c>
      <c r="J229">
        <v>0.98965208864537102</v>
      </c>
      <c r="K229">
        <v>-11.569488409195699</v>
      </c>
      <c r="L229">
        <v>883.52080328929696</v>
      </c>
      <c r="M229">
        <v>-1.30947549464859E-2</v>
      </c>
      <c r="N229">
        <v>0.98955219578692599</v>
      </c>
      <c r="O229">
        <v>-11.925350279555399</v>
      </c>
      <c r="P229">
        <v>891.08958292427496</v>
      </c>
      <c r="Q229">
        <v>-1.33828859724969E-2</v>
      </c>
      <c r="R229">
        <v>0.989322320636153</v>
      </c>
      <c r="T229" t="str">
        <f t="shared" si="12"/>
        <v/>
      </c>
      <c r="U229" t="str">
        <f t="shared" si="13"/>
        <v/>
      </c>
      <c r="V229" t="str">
        <f t="shared" si="14"/>
        <v/>
      </c>
      <c r="W229" t="str">
        <f t="shared" si="15"/>
        <v/>
      </c>
    </row>
    <row r="230" spans="1:23" x14ac:dyDescent="0.25">
      <c r="A230">
        <v>229</v>
      </c>
      <c r="B230" t="s">
        <v>575</v>
      </c>
      <c r="C230">
        <v>-11.4759845475325</v>
      </c>
      <c r="D230">
        <v>885.296320509314</v>
      </c>
      <c r="E230">
        <v>-1.29628738781274E-2</v>
      </c>
      <c r="F230">
        <v>0.98965741272448904</v>
      </c>
      <c r="G230">
        <v>-11.4817094958757</v>
      </c>
      <c r="H230">
        <v>885.28221796313505</v>
      </c>
      <c r="I230">
        <v>-1.2969547182697201E-2</v>
      </c>
      <c r="J230">
        <v>0.98965208864537102</v>
      </c>
      <c r="K230">
        <v>-11.569488409195699</v>
      </c>
      <c r="L230">
        <v>883.52080328929696</v>
      </c>
      <c r="M230">
        <v>-1.30947549464859E-2</v>
      </c>
      <c r="N230">
        <v>0.98955219578692599</v>
      </c>
      <c r="O230">
        <v>-11.925350279555399</v>
      </c>
      <c r="P230">
        <v>891.08958292428497</v>
      </c>
      <c r="Q230">
        <v>-1.3382885972496801E-2</v>
      </c>
      <c r="R230">
        <v>0.989322320636153</v>
      </c>
      <c r="T230" t="str">
        <f t="shared" si="12"/>
        <v/>
      </c>
      <c r="U230" t="str">
        <f t="shared" si="13"/>
        <v/>
      </c>
      <c r="V230" t="str">
        <f t="shared" si="14"/>
        <v/>
      </c>
      <c r="W230" t="str">
        <f t="shared" si="15"/>
        <v/>
      </c>
    </row>
    <row r="231" spans="1:23" x14ac:dyDescent="0.25">
      <c r="A231">
        <v>230</v>
      </c>
      <c r="B231" t="s">
        <v>576</v>
      </c>
      <c r="C231">
        <v>-11.4759845475325</v>
      </c>
      <c r="D231">
        <v>885.29632050932105</v>
      </c>
      <c r="E231">
        <v>-1.29628738781273E-2</v>
      </c>
      <c r="F231">
        <v>0.98965741272448904</v>
      </c>
      <c r="G231">
        <v>-11.4817094958757</v>
      </c>
      <c r="H231">
        <v>885.28221796313096</v>
      </c>
      <c r="I231">
        <v>-1.29695471826973E-2</v>
      </c>
      <c r="J231">
        <v>0.98965208864537102</v>
      </c>
      <c r="K231">
        <v>-11.569488409195699</v>
      </c>
      <c r="L231">
        <v>883.52080328928696</v>
      </c>
      <c r="M231">
        <v>-1.3094754946486001E-2</v>
      </c>
      <c r="N231">
        <v>0.98955219578692599</v>
      </c>
      <c r="O231">
        <v>-11.925350279555399</v>
      </c>
      <c r="P231">
        <v>891.08958292426803</v>
      </c>
      <c r="Q231">
        <v>-1.3382885972497E-2</v>
      </c>
      <c r="R231">
        <v>0.989322320636153</v>
      </c>
      <c r="T231" t="str">
        <f t="shared" si="12"/>
        <v/>
      </c>
      <c r="U231" t="str">
        <f t="shared" si="13"/>
        <v/>
      </c>
      <c r="V231" t="str">
        <f t="shared" si="14"/>
        <v/>
      </c>
      <c r="W231" t="str">
        <f t="shared" si="15"/>
        <v/>
      </c>
    </row>
    <row r="232" spans="1:23" x14ac:dyDescent="0.25">
      <c r="A232">
        <v>231</v>
      </c>
      <c r="B232" t="s">
        <v>577</v>
      </c>
      <c r="C232">
        <v>-11.4759845475325</v>
      </c>
      <c r="D232">
        <v>885.29632050930002</v>
      </c>
      <c r="E232">
        <v>-1.29628738781276E-2</v>
      </c>
      <c r="F232">
        <v>0.98965741272448904</v>
      </c>
      <c r="G232">
        <v>-11.4817094958757</v>
      </c>
      <c r="H232">
        <v>885.28221796312801</v>
      </c>
      <c r="I232">
        <v>-1.29695471826973E-2</v>
      </c>
      <c r="J232">
        <v>0.98965208864537102</v>
      </c>
      <c r="K232">
        <v>-11.569488409195699</v>
      </c>
      <c r="L232">
        <v>883.52080328930401</v>
      </c>
      <c r="M232">
        <v>-1.30947549464858E-2</v>
      </c>
      <c r="N232">
        <v>0.98955219578692599</v>
      </c>
      <c r="O232">
        <v>-11.925350279555399</v>
      </c>
      <c r="P232">
        <v>891.08958292427997</v>
      </c>
      <c r="Q232">
        <v>-1.33828859724969E-2</v>
      </c>
      <c r="R232">
        <v>0.989322320636153</v>
      </c>
      <c r="T232" t="str">
        <f t="shared" si="12"/>
        <v/>
      </c>
      <c r="U232" t="str">
        <f t="shared" si="13"/>
        <v/>
      </c>
      <c r="V232" t="str">
        <f t="shared" si="14"/>
        <v/>
      </c>
      <c r="W232" t="str">
        <f t="shared" si="15"/>
        <v/>
      </c>
    </row>
    <row r="233" spans="1:23" x14ac:dyDescent="0.25">
      <c r="A233">
        <v>232</v>
      </c>
      <c r="B233" t="s">
        <v>578</v>
      </c>
      <c r="C233">
        <v>-11.4759845475325</v>
      </c>
      <c r="D233">
        <v>885.29632050929695</v>
      </c>
      <c r="E233">
        <v>-1.29628738781276E-2</v>
      </c>
      <c r="F233">
        <v>0.98965741272448904</v>
      </c>
      <c r="G233">
        <v>-11.4817094958757</v>
      </c>
      <c r="H233">
        <v>885.28221796314097</v>
      </c>
      <c r="I233">
        <v>-1.2969547182697201E-2</v>
      </c>
      <c r="J233">
        <v>0.98965208864537102</v>
      </c>
      <c r="K233">
        <v>-11.569488409195699</v>
      </c>
      <c r="L233">
        <v>883.52080328928901</v>
      </c>
      <c r="M233">
        <v>-1.3094754946486001E-2</v>
      </c>
      <c r="N233">
        <v>0.98955219578692599</v>
      </c>
      <c r="O233">
        <v>-11.925350279555399</v>
      </c>
      <c r="P233">
        <v>891.08958292427803</v>
      </c>
      <c r="Q233">
        <v>-1.33828859724969E-2</v>
      </c>
      <c r="R233">
        <v>0.989322320636153</v>
      </c>
      <c r="T233" t="str">
        <f t="shared" si="12"/>
        <v/>
      </c>
      <c r="U233" t="str">
        <f t="shared" si="13"/>
        <v/>
      </c>
      <c r="V233" t="str">
        <f t="shared" si="14"/>
        <v/>
      </c>
      <c r="W233" t="str">
        <f t="shared" si="15"/>
        <v/>
      </c>
    </row>
    <row r="234" spans="1:23" x14ac:dyDescent="0.25">
      <c r="A234">
        <v>233</v>
      </c>
      <c r="B234" t="s">
        <v>579</v>
      </c>
      <c r="C234">
        <v>-11.4759845475325</v>
      </c>
      <c r="D234">
        <v>885.29632050931104</v>
      </c>
      <c r="E234">
        <v>-1.29628738781274E-2</v>
      </c>
      <c r="F234">
        <v>0.98965741272448904</v>
      </c>
      <c r="G234">
        <v>-11.481709495875799</v>
      </c>
      <c r="H234">
        <v>885.28221796317303</v>
      </c>
      <c r="I234">
        <v>-1.29695471826968E-2</v>
      </c>
      <c r="J234">
        <v>0.98965208864537102</v>
      </c>
      <c r="K234">
        <v>-11.569488409195699</v>
      </c>
      <c r="L234">
        <v>883.52080328929299</v>
      </c>
      <c r="M234">
        <v>-1.3094754946486001E-2</v>
      </c>
      <c r="N234">
        <v>0.98955219578692599</v>
      </c>
      <c r="O234">
        <v>-11.925350279555399</v>
      </c>
      <c r="P234">
        <v>891.08958292427405</v>
      </c>
      <c r="Q234">
        <v>-1.3382885972497E-2</v>
      </c>
      <c r="R234">
        <v>0.989322320636153</v>
      </c>
      <c r="T234" t="str">
        <f t="shared" si="12"/>
        <v/>
      </c>
      <c r="U234" t="str">
        <f t="shared" si="13"/>
        <v/>
      </c>
      <c r="V234" t="str">
        <f t="shared" si="14"/>
        <v/>
      </c>
      <c r="W234" t="str">
        <f t="shared" si="15"/>
        <v/>
      </c>
    </row>
    <row r="235" spans="1:23" x14ac:dyDescent="0.25">
      <c r="A235">
        <v>234</v>
      </c>
      <c r="B235" t="s">
        <v>580</v>
      </c>
      <c r="C235">
        <v>-11.4759845475325</v>
      </c>
      <c r="D235">
        <v>885.29632050930104</v>
      </c>
      <c r="E235">
        <v>-1.29628738781276E-2</v>
      </c>
      <c r="F235">
        <v>0.98965741272448904</v>
      </c>
      <c r="G235">
        <v>-11.4817094958757</v>
      </c>
      <c r="H235">
        <v>885.28221796313403</v>
      </c>
      <c r="I235">
        <v>-1.29695471826973E-2</v>
      </c>
      <c r="J235">
        <v>0.98965208864537102</v>
      </c>
      <c r="K235">
        <v>-11.5694884091956</v>
      </c>
      <c r="L235">
        <v>883.52080328926195</v>
      </c>
      <c r="M235">
        <v>-1.3094754946486299E-2</v>
      </c>
      <c r="N235">
        <v>0.98955219578692599</v>
      </c>
      <c r="O235">
        <v>-11.925350279555399</v>
      </c>
      <c r="P235">
        <v>891.08958292428099</v>
      </c>
      <c r="Q235">
        <v>-1.33828859724969E-2</v>
      </c>
      <c r="R235">
        <v>0.989322320636153</v>
      </c>
      <c r="T235" t="str">
        <f t="shared" si="12"/>
        <v/>
      </c>
      <c r="U235" t="str">
        <f t="shared" si="13"/>
        <v/>
      </c>
      <c r="V235" t="str">
        <f t="shared" si="14"/>
        <v/>
      </c>
      <c r="W235" t="str">
        <f t="shared" si="15"/>
        <v/>
      </c>
    </row>
    <row r="236" spans="1:23" x14ac:dyDescent="0.25">
      <c r="A236">
        <v>235</v>
      </c>
      <c r="B236" t="s">
        <v>581</v>
      </c>
      <c r="C236">
        <v>-11.4759845475324</v>
      </c>
      <c r="D236">
        <v>885.29632050929399</v>
      </c>
      <c r="E236">
        <v>-1.29628738781276E-2</v>
      </c>
      <c r="F236">
        <v>0.98965741272448904</v>
      </c>
      <c r="G236">
        <v>-11.4817094958757</v>
      </c>
      <c r="H236">
        <v>885.28221796313198</v>
      </c>
      <c r="I236">
        <v>-1.29695471826973E-2</v>
      </c>
      <c r="J236">
        <v>0.98965208864537102</v>
      </c>
      <c r="K236">
        <v>-11.569488409195699</v>
      </c>
      <c r="L236">
        <v>883.52080328930401</v>
      </c>
      <c r="M236">
        <v>-1.30947549464858E-2</v>
      </c>
      <c r="N236">
        <v>0.98955219578692599</v>
      </c>
      <c r="O236">
        <v>-11.925350279555399</v>
      </c>
      <c r="P236">
        <v>891.08958292428304</v>
      </c>
      <c r="Q236">
        <v>-1.3382885972496801E-2</v>
      </c>
      <c r="R236">
        <v>0.989322320636153</v>
      </c>
      <c r="T236" t="str">
        <f t="shared" si="12"/>
        <v/>
      </c>
      <c r="U236" t="str">
        <f t="shared" si="13"/>
        <v/>
      </c>
      <c r="V236" t="str">
        <f t="shared" si="14"/>
        <v/>
      </c>
      <c r="W236" t="str">
        <f t="shared" si="15"/>
        <v/>
      </c>
    </row>
    <row r="237" spans="1:23" x14ac:dyDescent="0.25">
      <c r="A237">
        <v>236</v>
      </c>
      <c r="B237" t="s">
        <v>582</v>
      </c>
      <c r="C237">
        <v>-11.4759845475325</v>
      </c>
      <c r="D237">
        <v>885.29632050932605</v>
      </c>
      <c r="E237">
        <v>-1.29628738781273E-2</v>
      </c>
      <c r="F237">
        <v>0.98965741272448904</v>
      </c>
      <c r="G237">
        <v>-11.4817094958757</v>
      </c>
      <c r="H237">
        <v>885.28221796314097</v>
      </c>
      <c r="I237">
        <v>-1.2969547182697201E-2</v>
      </c>
      <c r="J237">
        <v>0.98965208864537102</v>
      </c>
      <c r="K237">
        <v>-11.569488409195699</v>
      </c>
      <c r="L237">
        <v>883.52080328930595</v>
      </c>
      <c r="M237">
        <v>-1.30947549464858E-2</v>
      </c>
      <c r="N237">
        <v>0.98955219578692599</v>
      </c>
      <c r="O237">
        <v>-11.925350279555399</v>
      </c>
      <c r="P237">
        <v>891.08958292427599</v>
      </c>
      <c r="Q237">
        <v>-1.33828859724969E-2</v>
      </c>
      <c r="R237">
        <v>0.989322320636153</v>
      </c>
      <c r="T237" t="str">
        <f t="shared" si="12"/>
        <v/>
      </c>
      <c r="U237" t="str">
        <f t="shared" si="13"/>
        <v/>
      </c>
      <c r="V237" t="str">
        <f t="shared" si="14"/>
        <v/>
      </c>
      <c r="W237" t="str">
        <f t="shared" si="15"/>
        <v/>
      </c>
    </row>
    <row r="238" spans="1:23" x14ac:dyDescent="0.25">
      <c r="A238">
        <v>237</v>
      </c>
      <c r="B238" t="s">
        <v>583</v>
      </c>
      <c r="C238">
        <v>-11.4759845475325</v>
      </c>
      <c r="D238">
        <v>885.29632050932105</v>
      </c>
      <c r="E238">
        <v>-1.29628738781273E-2</v>
      </c>
      <c r="F238">
        <v>0.98965741272448904</v>
      </c>
      <c r="G238">
        <v>-11.4817094958757</v>
      </c>
      <c r="H238">
        <v>885.28221796313801</v>
      </c>
      <c r="I238">
        <v>-1.2969547182697201E-2</v>
      </c>
      <c r="J238">
        <v>0.98965208864537102</v>
      </c>
      <c r="K238">
        <v>-11.569488409195699</v>
      </c>
      <c r="L238">
        <v>883.52080328929605</v>
      </c>
      <c r="M238">
        <v>-1.30947549464859E-2</v>
      </c>
      <c r="N238">
        <v>0.98955219578692599</v>
      </c>
      <c r="O238">
        <v>-11.925350279555399</v>
      </c>
      <c r="P238">
        <v>891.08958292427894</v>
      </c>
      <c r="Q238">
        <v>-1.33828859724969E-2</v>
      </c>
      <c r="R238">
        <v>0.989322320636153</v>
      </c>
      <c r="T238" t="str">
        <f t="shared" si="12"/>
        <v/>
      </c>
      <c r="U238" t="str">
        <f t="shared" si="13"/>
        <v/>
      </c>
      <c r="V238" t="str">
        <f t="shared" si="14"/>
        <v/>
      </c>
      <c r="W238" t="str">
        <f t="shared" si="15"/>
        <v/>
      </c>
    </row>
    <row r="239" spans="1:23" x14ac:dyDescent="0.25">
      <c r="A239">
        <v>238</v>
      </c>
      <c r="B239" t="s">
        <v>584</v>
      </c>
      <c r="C239">
        <v>-11.4759845475325</v>
      </c>
      <c r="D239">
        <v>885.29632050931696</v>
      </c>
      <c r="E239">
        <v>-1.29628738781274E-2</v>
      </c>
      <c r="F239">
        <v>0.98965741272448904</v>
      </c>
      <c r="G239">
        <v>-11.4817094958757</v>
      </c>
      <c r="H239">
        <v>885.28221796313801</v>
      </c>
      <c r="I239">
        <v>-1.2969547182697201E-2</v>
      </c>
      <c r="J239">
        <v>0.98965208864537102</v>
      </c>
      <c r="K239">
        <v>-11.569488409195699</v>
      </c>
      <c r="L239">
        <v>883.520803289279</v>
      </c>
      <c r="M239">
        <v>-1.30947549464861E-2</v>
      </c>
      <c r="N239">
        <v>0.98955219578692599</v>
      </c>
      <c r="O239">
        <v>-11.925350279555399</v>
      </c>
      <c r="P239">
        <v>891.08958292427701</v>
      </c>
      <c r="Q239">
        <v>-1.33828859724969E-2</v>
      </c>
      <c r="R239">
        <v>0.989322320636153</v>
      </c>
      <c r="T239" t="str">
        <f t="shared" si="12"/>
        <v/>
      </c>
      <c r="U239" t="str">
        <f t="shared" si="13"/>
        <v/>
      </c>
      <c r="V239" t="str">
        <f t="shared" si="14"/>
        <v/>
      </c>
      <c r="W239" t="str">
        <f t="shared" si="15"/>
        <v/>
      </c>
    </row>
    <row r="240" spans="1:23" x14ac:dyDescent="0.25">
      <c r="A240">
        <v>239</v>
      </c>
      <c r="B240" t="s">
        <v>585</v>
      </c>
      <c r="C240">
        <v>-11.4759845475324</v>
      </c>
      <c r="D240">
        <v>885.29632050929501</v>
      </c>
      <c r="E240">
        <v>-1.29628738781276E-2</v>
      </c>
      <c r="F240">
        <v>0.98965741272448904</v>
      </c>
      <c r="G240">
        <v>-11.4817094958757</v>
      </c>
      <c r="H240">
        <v>885.28221796314199</v>
      </c>
      <c r="I240">
        <v>-1.2969547182697201E-2</v>
      </c>
      <c r="J240">
        <v>0.98965208864537102</v>
      </c>
      <c r="K240">
        <v>-11.569488409195699</v>
      </c>
      <c r="L240">
        <v>883.52080328928901</v>
      </c>
      <c r="M240">
        <v>-1.3094754946486001E-2</v>
      </c>
      <c r="N240">
        <v>0.98955219578692599</v>
      </c>
      <c r="O240">
        <v>-11.925350279555399</v>
      </c>
      <c r="P240">
        <v>891.08958292426905</v>
      </c>
      <c r="Q240">
        <v>-1.3382885972497E-2</v>
      </c>
      <c r="R240">
        <v>0.989322320636153</v>
      </c>
      <c r="T240" t="str">
        <f t="shared" si="12"/>
        <v/>
      </c>
      <c r="U240" t="str">
        <f t="shared" si="13"/>
        <v/>
      </c>
      <c r="V240" t="str">
        <f t="shared" si="14"/>
        <v/>
      </c>
      <c r="W240" t="str">
        <f t="shared" si="15"/>
        <v/>
      </c>
    </row>
    <row r="241" spans="1:23" x14ac:dyDescent="0.25">
      <c r="A241">
        <v>240</v>
      </c>
      <c r="B241" t="s">
        <v>586</v>
      </c>
      <c r="C241">
        <v>-11.4759845475325</v>
      </c>
      <c r="D241">
        <v>885.29632050930502</v>
      </c>
      <c r="E241">
        <v>-1.2962873878127499E-2</v>
      </c>
      <c r="F241">
        <v>0.98965741272448904</v>
      </c>
      <c r="G241">
        <v>-11.4817094958757</v>
      </c>
      <c r="H241">
        <v>885.28221796314006</v>
      </c>
      <c r="I241">
        <v>-1.2969547182697201E-2</v>
      </c>
      <c r="J241">
        <v>0.98965208864537102</v>
      </c>
      <c r="K241">
        <v>-11.569488409195699</v>
      </c>
      <c r="L241">
        <v>883.52080328929299</v>
      </c>
      <c r="M241">
        <v>-1.3094754946486001E-2</v>
      </c>
      <c r="N241">
        <v>0.98955219578692599</v>
      </c>
      <c r="O241">
        <v>-11.925350279555399</v>
      </c>
      <c r="P241">
        <v>891.08958292425802</v>
      </c>
      <c r="Q241">
        <v>-1.33828859724972E-2</v>
      </c>
      <c r="R241">
        <v>0.989322320636153</v>
      </c>
      <c r="T241" t="str">
        <f t="shared" si="12"/>
        <v/>
      </c>
      <c r="U241" t="str">
        <f t="shared" si="13"/>
        <v/>
      </c>
      <c r="V241" t="str">
        <f t="shared" si="14"/>
        <v/>
      </c>
      <c r="W241" t="str">
        <f t="shared" si="15"/>
        <v/>
      </c>
    </row>
    <row r="242" spans="1:23" x14ac:dyDescent="0.25">
      <c r="A242">
        <v>241</v>
      </c>
      <c r="B242" t="s">
        <v>587</v>
      </c>
      <c r="C242">
        <v>-11.4759845475325</v>
      </c>
      <c r="D242">
        <v>885.29632050930695</v>
      </c>
      <c r="E242">
        <v>-1.2962873878127499E-2</v>
      </c>
      <c r="F242">
        <v>0.98965741272448904</v>
      </c>
      <c r="G242">
        <v>-11.4817094958757</v>
      </c>
      <c r="H242">
        <v>885.28221796312903</v>
      </c>
      <c r="I242">
        <v>-1.29695471826973E-2</v>
      </c>
      <c r="J242">
        <v>0.98965208864537102</v>
      </c>
      <c r="K242">
        <v>-11.569488409195699</v>
      </c>
      <c r="L242">
        <v>883.52080328928503</v>
      </c>
      <c r="M242">
        <v>-1.30947549464861E-2</v>
      </c>
      <c r="N242">
        <v>0.98955219578692599</v>
      </c>
      <c r="O242">
        <v>-11.925350279555399</v>
      </c>
      <c r="P242">
        <v>891.08958292426996</v>
      </c>
      <c r="Q242">
        <v>-1.3382885972497E-2</v>
      </c>
      <c r="R242">
        <v>0.989322320636153</v>
      </c>
      <c r="T242" t="str">
        <f t="shared" si="12"/>
        <v/>
      </c>
      <c r="U242" t="str">
        <f t="shared" si="13"/>
        <v/>
      </c>
      <c r="V242" t="str">
        <f t="shared" si="14"/>
        <v/>
      </c>
      <c r="W242" t="str">
        <f t="shared" si="15"/>
        <v/>
      </c>
    </row>
    <row r="243" spans="1:23" x14ac:dyDescent="0.25">
      <c r="A243">
        <v>242</v>
      </c>
      <c r="B243" t="s">
        <v>588</v>
      </c>
      <c r="C243">
        <v>-11.4759845475325</v>
      </c>
      <c r="D243">
        <v>885.29632050931002</v>
      </c>
      <c r="E243">
        <v>-1.29628738781274E-2</v>
      </c>
      <c r="F243">
        <v>0.98965741272448904</v>
      </c>
      <c r="G243">
        <v>-11.481709495875799</v>
      </c>
      <c r="H243">
        <v>885.28221796314301</v>
      </c>
      <c r="I243">
        <v>-1.29695471826971E-2</v>
      </c>
      <c r="J243">
        <v>0.98965208864537102</v>
      </c>
      <c r="K243">
        <v>-11.569488409195699</v>
      </c>
      <c r="L243">
        <v>883.52080328927502</v>
      </c>
      <c r="M243">
        <v>-1.30947549464862E-2</v>
      </c>
      <c r="N243">
        <v>0.98955219578692599</v>
      </c>
      <c r="O243">
        <v>-11.925350279555399</v>
      </c>
      <c r="P243">
        <v>891.08958292426803</v>
      </c>
      <c r="Q243">
        <v>-1.3382885972497E-2</v>
      </c>
      <c r="R243">
        <v>0.989322320636153</v>
      </c>
      <c r="T243" t="str">
        <f t="shared" si="12"/>
        <v/>
      </c>
      <c r="U243" t="str">
        <f t="shared" si="13"/>
        <v/>
      </c>
      <c r="V243" t="str">
        <f t="shared" si="14"/>
        <v/>
      </c>
      <c r="W243" t="str">
        <f t="shared" si="15"/>
        <v/>
      </c>
    </row>
    <row r="244" spans="1:23" x14ac:dyDescent="0.25">
      <c r="A244">
        <v>243</v>
      </c>
      <c r="B244" t="s">
        <v>589</v>
      </c>
      <c r="C244">
        <v>-11.4759845475325</v>
      </c>
      <c r="D244">
        <v>885.29632050931696</v>
      </c>
      <c r="E244">
        <v>-1.29628738781274E-2</v>
      </c>
      <c r="F244">
        <v>0.98965741272448904</v>
      </c>
      <c r="G244">
        <v>-11.4817094958757</v>
      </c>
      <c r="H244">
        <v>885.28221796313301</v>
      </c>
      <c r="I244">
        <v>-1.29695471826973E-2</v>
      </c>
      <c r="J244">
        <v>0.98965208864537102</v>
      </c>
      <c r="K244">
        <v>-11.569488409195699</v>
      </c>
      <c r="L244">
        <v>883.52080328929799</v>
      </c>
      <c r="M244">
        <v>-1.30947549464859E-2</v>
      </c>
      <c r="N244">
        <v>0.98955219578692599</v>
      </c>
      <c r="O244">
        <v>-11.9253502795555</v>
      </c>
      <c r="P244">
        <v>891.08958292428395</v>
      </c>
      <c r="Q244">
        <v>-1.3382885972496801E-2</v>
      </c>
      <c r="R244">
        <v>0.989322320636153</v>
      </c>
      <c r="T244" t="str">
        <f t="shared" si="12"/>
        <v/>
      </c>
      <c r="U244" t="str">
        <f t="shared" si="13"/>
        <v/>
      </c>
      <c r="V244" t="str">
        <f t="shared" si="14"/>
        <v/>
      </c>
      <c r="W244" t="str">
        <f t="shared" si="15"/>
        <v/>
      </c>
    </row>
    <row r="245" spans="1:23" x14ac:dyDescent="0.25">
      <c r="A245">
        <v>244</v>
      </c>
      <c r="B245" t="s">
        <v>590</v>
      </c>
      <c r="C245">
        <v>-11.4759845475325</v>
      </c>
      <c r="D245">
        <v>885.29632050930798</v>
      </c>
      <c r="E245">
        <v>-1.2962873878127499E-2</v>
      </c>
      <c r="F245">
        <v>0.98965741272448904</v>
      </c>
      <c r="G245">
        <v>-11.481709495875799</v>
      </c>
      <c r="H245">
        <v>885.28221796314995</v>
      </c>
      <c r="I245">
        <v>-1.29695471826971E-2</v>
      </c>
      <c r="J245">
        <v>0.98965208864537102</v>
      </c>
      <c r="K245">
        <v>-11.569488409195699</v>
      </c>
      <c r="L245">
        <v>883.52080328929003</v>
      </c>
      <c r="M245">
        <v>-1.3094754946486001E-2</v>
      </c>
      <c r="N245">
        <v>0.98955219578692599</v>
      </c>
      <c r="O245">
        <v>-11.9253502795555</v>
      </c>
      <c r="P245">
        <v>891.08958292428304</v>
      </c>
      <c r="Q245">
        <v>-1.3382885972496801E-2</v>
      </c>
      <c r="R245">
        <v>0.989322320636153</v>
      </c>
      <c r="T245" t="str">
        <f t="shared" si="12"/>
        <v/>
      </c>
      <c r="U245" t="str">
        <f t="shared" si="13"/>
        <v/>
      </c>
      <c r="V245" t="str">
        <f t="shared" si="14"/>
        <v/>
      </c>
      <c r="W245" t="str">
        <f t="shared" si="15"/>
        <v/>
      </c>
    </row>
    <row r="246" spans="1:23" x14ac:dyDescent="0.25">
      <c r="A246">
        <v>245</v>
      </c>
      <c r="B246" t="s">
        <v>591</v>
      </c>
      <c r="C246">
        <v>-11.4759845475325</v>
      </c>
      <c r="D246">
        <v>885.29632050930695</v>
      </c>
      <c r="E246">
        <v>-1.2962873878127499E-2</v>
      </c>
      <c r="F246">
        <v>0.98965741272448904</v>
      </c>
      <c r="G246">
        <v>-11.4817094958757</v>
      </c>
      <c r="H246">
        <v>885.28221796312596</v>
      </c>
      <c r="I246">
        <v>-1.29695471826973E-2</v>
      </c>
      <c r="J246">
        <v>0.98965208864537102</v>
      </c>
      <c r="K246">
        <v>-11.569488409195699</v>
      </c>
      <c r="L246">
        <v>883.52080328930504</v>
      </c>
      <c r="M246">
        <v>-1.30947549464858E-2</v>
      </c>
      <c r="N246">
        <v>0.98955219578692599</v>
      </c>
      <c r="O246">
        <v>-11.925350279555399</v>
      </c>
      <c r="P246">
        <v>891.08958292426701</v>
      </c>
      <c r="Q246">
        <v>-1.3382885972497101E-2</v>
      </c>
      <c r="R246">
        <v>0.989322320636153</v>
      </c>
      <c r="T246" t="str">
        <f t="shared" si="12"/>
        <v/>
      </c>
      <c r="U246" t="str">
        <f t="shared" si="13"/>
        <v/>
      </c>
      <c r="V246" t="str">
        <f t="shared" si="14"/>
        <v/>
      </c>
      <c r="W246" t="str">
        <f t="shared" si="15"/>
        <v/>
      </c>
    </row>
    <row r="247" spans="1:23" x14ac:dyDescent="0.25">
      <c r="A247">
        <v>246</v>
      </c>
      <c r="B247" t="s">
        <v>592</v>
      </c>
      <c r="C247">
        <v>-11.4759845475325</v>
      </c>
      <c r="D247">
        <v>885.29632050929899</v>
      </c>
      <c r="E247">
        <v>-1.29628738781276E-2</v>
      </c>
      <c r="F247">
        <v>0.98965741272448904</v>
      </c>
      <c r="G247">
        <v>-11.481709495875799</v>
      </c>
      <c r="H247">
        <v>885.28221796314006</v>
      </c>
      <c r="I247">
        <v>-1.2969547182697201E-2</v>
      </c>
      <c r="J247">
        <v>0.98965208864537102</v>
      </c>
      <c r="K247">
        <v>-11.569488409195699</v>
      </c>
      <c r="L247">
        <v>883.52080328930697</v>
      </c>
      <c r="M247">
        <v>-1.30947549464858E-2</v>
      </c>
      <c r="N247">
        <v>0.98955219578692699</v>
      </c>
      <c r="O247">
        <v>-11.925350279555399</v>
      </c>
      <c r="P247">
        <v>891.08958292427803</v>
      </c>
      <c r="Q247">
        <v>-1.33828859724969E-2</v>
      </c>
      <c r="R247">
        <v>0.989322320636153</v>
      </c>
      <c r="T247" t="str">
        <f t="shared" si="12"/>
        <v/>
      </c>
      <c r="U247" t="str">
        <f t="shared" si="13"/>
        <v/>
      </c>
      <c r="V247" t="str">
        <f t="shared" si="14"/>
        <v/>
      </c>
      <c r="W247" t="str">
        <f t="shared" si="15"/>
        <v/>
      </c>
    </row>
    <row r="248" spans="1:23" x14ac:dyDescent="0.25">
      <c r="A248">
        <v>247</v>
      </c>
      <c r="B248" t="s">
        <v>368</v>
      </c>
      <c r="C248">
        <v>1.31479315025039</v>
      </c>
      <c r="D248">
        <v>8.3359233596056098E-2</v>
      </c>
      <c r="E248">
        <v>15.7726156243427</v>
      </c>
      <c r="F248" s="1">
        <v>4.8019242180844401E-56</v>
      </c>
      <c r="G248">
        <v>1.31191323990826</v>
      </c>
      <c r="H248">
        <v>8.3350698990006897E-2</v>
      </c>
      <c r="I248">
        <v>15.739678920575599</v>
      </c>
      <c r="J248" s="1">
        <v>8.0852884085195198E-56</v>
      </c>
      <c r="K248">
        <v>1.2791456464533399</v>
      </c>
      <c r="L248">
        <v>8.3280881634840404E-2</v>
      </c>
      <c r="M248">
        <v>15.359415286475601</v>
      </c>
      <c r="N248" s="1">
        <v>3.0632488796466302E-53</v>
      </c>
      <c r="O248">
        <v>1.1475816368835601</v>
      </c>
      <c r="P248">
        <v>8.2986709421114996E-2</v>
      </c>
      <c r="Q248">
        <v>13.828499104117601</v>
      </c>
      <c r="R248" s="1">
        <v>1.7156286674763599E-43</v>
      </c>
      <c r="T248" t="str">
        <f t="shared" si="12"/>
        <v>***</v>
      </c>
      <c r="U248" t="str">
        <f t="shared" si="13"/>
        <v>***</v>
      </c>
      <c r="V248" t="str">
        <f t="shared" si="14"/>
        <v>***</v>
      </c>
      <c r="W248" t="str">
        <f t="shared" si="15"/>
        <v>***</v>
      </c>
    </row>
    <row r="249" spans="1:23" x14ac:dyDescent="0.25">
      <c r="A249">
        <v>248</v>
      </c>
      <c r="B249" t="s">
        <v>593</v>
      </c>
      <c r="C249">
        <v>-11.4759845475325</v>
      </c>
      <c r="D249">
        <v>885.29632050932696</v>
      </c>
      <c r="E249">
        <v>-1.2962873878127199E-2</v>
      </c>
      <c r="F249">
        <v>0.98965741272448904</v>
      </c>
      <c r="G249">
        <v>-11.4817094958757</v>
      </c>
      <c r="H249">
        <v>885.28221796313198</v>
      </c>
      <c r="I249">
        <v>-1.29695471826973E-2</v>
      </c>
      <c r="J249">
        <v>0.98965208864537102</v>
      </c>
      <c r="K249">
        <v>-11.569488409195699</v>
      </c>
      <c r="L249">
        <v>883.52080328930401</v>
      </c>
      <c r="M249">
        <v>-1.30947549464858E-2</v>
      </c>
      <c r="N249">
        <v>0.98955219578692599</v>
      </c>
      <c r="O249">
        <v>-11.9253502795555</v>
      </c>
      <c r="P249">
        <v>891.08958292428895</v>
      </c>
      <c r="Q249">
        <v>-1.3382885972496801E-2</v>
      </c>
      <c r="R249">
        <v>0.989322320636153</v>
      </c>
      <c r="T249" t="str">
        <f t="shared" si="12"/>
        <v/>
      </c>
      <c r="U249" t="str">
        <f t="shared" si="13"/>
        <v/>
      </c>
      <c r="V249" t="str">
        <f t="shared" si="14"/>
        <v/>
      </c>
      <c r="W249" t="str">
        <f t="shared" si="15"/>
        <v/>
      </c>
    </row>
    <row r="250" spans="1:23" x14ac:dyDescent="0.25">
      <c r="A250">
        <v>249</v>
      </c>
      <c r="B250" t="s">
        <v>594</v>
      </c>
      <c r="C250">
        <v>-11.4759845475325</v>
      </c>
      <c r="D250">
        <v>885.29632050931195</v>
      </c>
      <c r="E250">
        <v>-1.29628738781274E-2</v>
      </c>
      <c r="F250">
        <v>0.98965741272448904</v>
      </c>
      <c r="G250">
        <v>-11.4817094958757</v>
      </c>
      <c r="H250">
        <v>885.28221796312903</v>
      </c>
      <c r="I250">
        <v>-1.29695471826973E-2</v>
      </c>
      <c r="J250">
        <v>0.98965208864537102</v>
      </c>
      <c r="K250">
        <v>-11.569488409195699</v>
      </c>
      <c r="L250">
        <v>883.52080328927696</v>
      </c>
      <c r="M250">
        <v>-1.30947549464861E-2</v>
      </c>
      <c r="N250">
        <v>0.98955219578692599</v>
      </c>
      <c r="O250">
        <v>-11.9253502795555</v>
      </c>
      <c r="P250">
        <v>891.08958292428497</v>
      </c>
      <c r="Q250">
        <v>-1.3382885972496801E-2</v>
      </c>
      <c r="R250">
        <v>0.989322320636153</v>
      </c>
      <c r="T250" t="str">
        <f t="shared" si="12"/>
        <v/>
      </c>
      <c r="U250" t="str">
        <f t="shared" si="13"/>
        <v/>
      </c>
      <c r="V250" t="str">
        <f t="shared" si="14"/>
        <v/>
      </c>
      <c r="W250" t="str">
        <f t="shared" si="15"/>
        <v/>
      </c>
    </row>
    <row r="251" spans="1:23" x14ac:dyDescent="0.25">
      <c r="A251">
        <v>250</v>
      </c>
      <c r="B251" t="s">
        <v>595</v>
      </c>
      <c r="C251">
        <v>-11.4759845475325</v>
      </c>
      <c r="D251">
        <v>885.29632050930297</v>
      </c>
      <c r="E251">
        <v>-1.2962873878127499E-2</v>
      </c>
      <c r="F251">
        <v>0.98965741272448904</v>
      </c>
      <c r="G251">
        <v>-11.4817094958757</v>
      </c>
      <c r="H251">
        <v>885.28221796313403</v>
      </c>
      <c r="I251">
        <v>-1.2969547182697201E-2</v>
      </c>
      <c r="J251">
        <v>0.98965208864537102</v>
      </c>
      <c r="K251">
        <v>-11.569488409195699</v>
      </c>
      <c r="L251">
        <v>883.52080328928798</v>
      </c>
      <c r="M251">
        <v>-1.3094754946486001E-2</v>
      </c>
      <c r="N251">
        <v>0.98955219578692599</v>
      </c>
      <c r="O251">
        <v>-11.925350279555399</v>
      </c>
      <c r="P251">
        <v>891.08958292426803</v>
      </c>
      <c r="Q251">
        <v>-1.3382885972497E-2</v>
      </c>
      <c r="R251">
        <v>0.989322320636153</v>
      </c>
      <c r="T251" t="str">
        <f t="shared" si="12"/>
        <v/>
      </c>
      <c r="U251" t="str">
        <f t="shared" si="13"/>
        <v/>
      </c>
      <c r="V251" t="str">
        <f t="shared" si="14"/>
        <v/>
      </c>
      <c r="W251" t="str">
        <f t="shared" si="15"/>
        <v/>
      </c>
    </row>
    <row r="252" spans="1:23" x14ac:dyDescent="0.25">
      <c r="A252">
        <v>251</v>
      </c>
      <c r="B252" t="s">
        <v>596</v>
      </c>
      <c r="C252">
        <v>-11.4759845475324</v>
      </c>
      <c r="D252">
        <v>885.29632050929297</v>
      </c>
      <c r="E252">
        <v>-1.29628738781276E-2</v>
      </c>
      <c r="F252">
        <v>0.98965741272448904</v>
      </c>
      <c r="G252">
        <v>-11.4817094958757</v>
      </c>
      <c r="H252">
        <v>885.28221796313096</v>
      </c>
      <c r="I252">
        <v>-1.29695471826973E-2</v>
      </c>
      <c r="J252">
        <v>0.98965208864537102</v>
      </c>
      <c r="K252">
        <v>-11.569488409195699</v>
      </c>
      <c r="L252">
        <v>883.52080328930299</v>
      </c>
      <c r="M252">
        <v>-1.30947549464858E-2</v>
      </c>
      <c r="N252">
        <v>0.98955219578692599</v>
      </c>
      <c r="O252">
        <v>-11.925350279555399</v>
      </c>
      <c r="P252">
        <v>891.08958292427405</v>
      </c>
      <c r="Q252">
        <v>-1.3382885972497E-2</v>
      </c>
      <c r="R252">
        <v>0.989322320636153</v>
      </c>
      <c r="T252" t="str">
        <f t="shared" si="12"/>
        <v/>
      </c>
      <c r="U252" t="str">
        <f t="shared" si="13"/>
        <v/>
      </c>
      <c r="V252" t="str">
        <f t="shared" si="14"/>
        <v/>
      </c>
      <c r="W252" t="str">
        <f t="shared" si="15"/>
        <v/>
      </c>
    </row>
    <row r="253" spans="1:23" x14ac:dyDescent="0.25">
      <c r="A253">
        <v>252</v>
      </c>
      <c r="B253" t="s">
        <v>597</v>
      </c>
      <c r="C253">
        <v>-11.4759845475325</v>
      </c>
      <c r="D253">
        <v>885.29632050930104</v>
      </c>
      <c r="E253">
        <v>-1.2962873878127499E-2</v>
      </c>
      <c r="F253">
        <v>0.98965741272448904</v>
      </c>
      <c r="G253">
        <v>-11.481709495875799</v>
      </c>
      <c r="H253">
        <v>885.28221796315097</v>
      </c>
      <c r="I253">
        <v>-1.2969547182697E-2</v>
      </c>
      <c r="J253">
        <v>0.98965208864537102</v>
      </c>
      <c r="K253">
        <v>-11.569488409195699</v>
      </c>
      <c r="L253">
        <v>883.52080328930197</v>
      </c>
      <c r="M253">
        <v>-1.30947549464859E-2</v>
      </c>
      <c r="N253">
        <v>0.98955219578692599</v>
      </c>
      <c r="O253">
        <v>-11.9253502795555</v>
      </c>
      <c r="P253">
        <v>891.08958292428895</v>
      </c>
      <c r="Q253">
        <v>-1.3382885972496801E-2</v>
      </c>
      <c r="R253">
        <v>0.989322320636153</v>
      </c>
      <c r="T253" t="str">
        <f t="shared" si="12"/>
        <v/>
      </c>
      <c r="U253" t="str">
        <f t="shared" si="13"/>
        <v/>
      </c>
      <c r="V253" t="str">
        <f t="shared" si="14"/>
        <v/>
      </c>
      <c r="W253" t="str">
        <f t="shared" si="15"/>
        <v/>
      </c>
    </row>
    <row r="254" spans="1:23" x14ac:dyDescent="0.25">
      <c r="A254">
        <v>253</v>
      </c>
      <c r="B254" t="s">
        <v>598</v>
      </c>
      <c r="C254">
        <v>-11.4759845475325</v>
      </c>
      <c r="D254">
        <v>885.29632050932105</v>
      </c>
      <c r="E254">
        <v>-1.29628738781273E-2</v>
      </c>
      <c r="F254">
        <v>0.98965741272448904</v>
      </c>
      <c r="G254">
        <v>-11.4817094958757</v>
      </c>
      <c r="H254">
        <v>885.28221796313403</v>
      </c>
      <c r="I254">
        <v>-1.2969547182697201E-2</v>
      </c>
      <c r="J254">
        <v>0.98965208864537102</v>
      </c>
      <c r="K254">
        <v>-11.569488409195699</v>
      </c>
      <c r="L254">
        <v>883.52080328929299</v>
      </c>
      <c r="M254">
        <v>-1.3094754946486001E-2</v>
      </c>
      <c r="N254">
        <v>0.98955219578692599</v>
      </c>
      <c r="O254">
        <v>-11.925350279555399</v>
      </c>
      <c r="P254">
        <v>891.08958292427894</v>
      </c>
      <c r="Q254">
        <v>-1.33828859724969E-2</v>
      </c>
      <c r="R254">
        <v>0.989322320636153</v>
      </c>
      <c r="T254" t="str">
        <f t="shared" si="12"/>
        <v/>
      </c>
      <c r="U254" t="str">
        <f t="shared" si="13"/>
        <v/>
      </c>
      <c r="V254" t="str">
        <f t="shared" si="14"/>
        <v/>
      </c>
      <c r="W254" t="str">
        <f t="shared" si="15"/>
        <v/>
      </c>
    </row>
    <row r="255" spans="1:23" x14ac:dyDescent="0.25">
      <c r="A255">
        <v>254</v>
      </c>
      <c r="B255" t="s">
        <v>599</v>
      </c>
      <c r="C255">
        <v>-11.4759845475325</v>
      </c>
      <c r="D255">
        <v>885.296320509304</v>
      </c>
      <c r="E255">
        <v>-1.2962873878127499E-2</v>
      </c>
      <c r="F255">
        <v>0.98965741272448904</v>
      </c>
      <c r="G255">
        <v>-11.4817094958757</v>
      </c>
      <c r="H255">
        <v>885.28221796313301</v>
      </c>
      <c r="I255">
        <v>-1.29695471826973E-2</v>
      </c>
      <c r="J255">
        <v>0.98965208864537102</v>
      </c>
      <c r="K255">
        <v>-11.569488409195699</v>
      </c>
      <c r="L255">
        <v>883.52080328930595</v>
      </c>
      <c r="M255">
        <v>-1.30947549464858E-2</v>
      </c>
      <c r="N255">
        <v>0.98955219578692599</v>
      </c>
      <c r="O255">
        <v>-11.925350279555399</v>
      </c>
      <c r="P255">
        <v>891.08958292426996</v>
      </c>
      <c r="Q255">
        <v>-1.3382885972497E-2</v>
      </c>
      <c r="R255">
        <v>0.989322320636153</v>
      </c>
      <c r="T255" t="str">
        <f t="shared" si="12"/>
        <v/>
      </c>
      <c r="U255" t="str">
        <f t="shared" si="13"/>
        <v/>
      </c>
      <c r="V255" t="str">
        <f t="shared" si="14"/>
        <v/>
      </c>
      <c r="W255" t="str">
        <f t="shared" si="15"/>
        <v/>
      </c>
    </row>
    <row r="256" spans="1:23" x14ac:dyDescent="0.25">
      <c r="A256">
        <v>255</v>
      </c>
      <c r="B256" t="s">
        <v>600</v>
      </c>
      <c r="C256">
        <v>3.2531668067623598</v>
      </c>
      <c r="D256">
        <v>1.08768402052753</v>
      </c>
      <c r="E256">
        <v>2.9909116483889999</v>
      </c>
      <c r="F256">
        <v>2.7814595610446999E-3</v>
      </c>
      <c r="G256">
        <v>3.2474098214778202</v>
      </c>
      <c r="H256">
        <v>1.0876158563364999</v>
      </c>
      <c r="I256">
        <v>2.9858058822499198</v>
      </c>
      <c r="J256">
        <v>2.8283211809556901E-3</v>
      </c>
      <c r="K256">
        <v>3.15747378740397</v>
      </c>
      <c r="L256">
        <v>1.08842232168553</v>
      </c>
      <c r="M256">
        <v>2.9009638303947098</v>
      </c>
      <c r="N256">
        <v>3.7201681604499899E-3</v>
      </c>
      <c r="O256">
        <v>2.8156452519292401</v>
      </c>
      <c r="P256">
        <v>1.0875133593069299</v>
      </c>
      <c r="Q256">
        <v>2.5890672770435099</v>
      </c>
      <c r="R256">
        <v>9.6236290548124496E-3</v>
      </c>
      <c r="T256" t="str">
        <f t="shared" si="12"/>
        <v>**</v>
      </c>
      <c r="U256" t="str">
        <f t="shared" si="13"/>
        <v>**</v>
      </c>
      <c r="V256" t="str">
        <f t="shared" si="14"/>
        <v>**</v>
      </c>
      <c r="W256" t="str">
        <f t="shared" si="15"/>
        <v>**</v>
      </c>
    </row>
    <row r="257" spans="1:23" x14ac:dyDescent="0.25">
      <c r="A257">
        <v>256</v>
      </c>
      <c r="B257" t="s">
        <v>369</v>
      </c>
      <c r="C257">
        <v>0.84443019253180496</v>
      </c>
      <c r="D257">
        <v>0.10166427832424001</v>
      </c>
      <c r="E257">
        <v>8.3060658714228506</v>
      </c>
      <c r="F257" s="1">
        <v>9.8927330158281699E-17</v>
      </c>
      <c r="G257">
        <v>0.84182574336625804</v>
      </c>
      <c r="H257">
        <v>0.10165698874500199</v>
      </c>
      <c r="I257">
        <v>8.2810415079075899</v>
      </c>
      <c r="J257" s="1">
        <v>1.2210261670617901E-16</v>
      </c>
      <c r="K257">
        <v>0.806831134637648</v>
      </c>
      <c r="L257">
        <v>0.101595923030724</v>
      </c>
      <c r="M257">
        <v>7.9415700017180004</v>
      </c>
      <c r="N257" s="1">
        <v>1.9963798613439302E-15</v>
      </c>
      <c r="O257">
        <v>0.67342124485697097</v>
      </c>
      <c r="P257">
        <v>0.10134736469689801</v>
      </c>
      <c r="Q257">
        <v>6.6446843178506603</v>
      </c>
      <c r="R257" s="1">
        <v>3.0386763430450202E-11</v>
      </c>
      <c r="T257" t="str">
        <f t="shared" si="12"/>
        <v>***</v>
      </c>
      <c r="U257" t="str">
        <f t="shared" si="13"/>
        <v>***</v>
      </c>
      <c r="V257" t="str">
        <f t="shared" si="14"/>
        <v>***</v>
      </c>
      <c r="W257" t="str">
        <f t="shared" si="15"/>
        <v>***</v>
      </c>
    </row>
    <row r="258" spans="1:23" x14ac:dyDescent="0.25">
      <c r="A258">
        <v>257</v>
      </c>
      <c r="B258" t="s">
        <v>370</v>
      </c>
      <c r="C258">
        <v>0.61495999725741801</v>
      </c>
      <c r="D258">
        <v>0.113610790748468</v>
      </c>
      <c r="E258">
        <v>5.4128660949022498</v>
      </c>
      <c r="F258" s="1">
        <v>6.2023873136367794E-8</v>
      </c>
      <c r="G258">
        <v>0.61246676839203795</v>
      </c>
      <c r="H258">
        <v>0.11360346174161801</v>
      </c>
      <c r="I258">
        <v>5.3912685318079996</v>
      </c>
      <c r="J258" s="1">
        <v>6.9962034902403298E-8</v>
      </c>
      <c r="K258">
        <v>0.57636551091522703</v>
      </c>
      <c r="L258">
        <v>0.11354648464626001</v>
      </c>
      <c r="M258">
        <v>5.0760313074492904</v>
      </c>
      <c r="N258" s="1">
        <v>3.85399818509603E-7</v>
      </c>
      <c r="O258">
        <v>0.44026818317210797</v>
      </c>
      <c r="P258">
        <v>0.11332004274071</v>
      </c>
      <c r="Q258">
        <v>3.8851748774882999</v>
      </c>
      <c r="R258">
        <v>1.0225625507717101E-4</v>
      </c>
      <c r="T258" t="str">
        <f t="shared" si="12"/>
        <v>***</v>
      </c>
      <c r="U258" t="str">
        <f t="shared" si="13"/>
        <v>***</v>
      </c>
      <c r="V258" t="str">
        <f t="shared" si="14"/>
        <v>***</v>
      </c>
      <c r="W258" t="str">
        <f t="shared" si="15"/>
        <v>***</v>
      </c>
    </row>
    <row r="259" spans="1:23" x14ac:dyDescent="0.25">
      <c r="A259">
        <v>258</v>
      </c>
      <c r="B259" t="s">
        <v>371</v>
      </c>
      <c r="C259">
        <v>0.75166274915063103</v>
      </c>
      <c r="D259">
        <v>0.109439318367518</v>
      </c>
      <c r="E259">
        <v>6.8683062025880401</v>
      </c>
      <c r="F259" s="1">
        <v>6.4968654556980298E-12</v>
      </c>
      <c r="G259">
        <v>0.74909092047735504</v>
      </c>
      <c r="H259">
        <v>0.109431399548368</v>
      </c>
      <c r="I259">
        <v>6.8453014726020998</v>
      </c>
      <c r="J259" s="1">
        <v>7.6314985631067603E-12</v>
      </c>
      <c r="K259">
        <v>0.71267888540566005</v>
      </c>
      <c r="L259">
        <v>0.10937169452210201</v>
      </c>
      <c r="M259">
        <v>6.5161181649393001</v>
      </c>
      <c r="N259" s="1">
        <v>7.21501459094326E-11</v>
      </c>
      <c r="O259">
        <v>0.57594290564316997</v>
      </c>
      <c r="P259">
        <v>0.10913101786256101</v>
      </c>
      <c r="Q259">
        <v>5.2775362763363098</v>
      </c>
      <c r="R259" s="1">
        <v>1.3093229050175899E-7</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372</v>
      </c>
      <c r="C260">
        <v>0.58472662180973101</v>
      </c>
      <c r="D260">
        <v>0.119323061625455</v>
      </c>
      <c r="E260">
        <v>4.9003655608933201</v>
      </c>
      <c r="F260" s="1">
        <v>9.5658497198582807E-7</v>
      </c>
      <c r="G260">
        <v>0.58163036268659096</v>
      </c>
      <c r="H260">
        <v>0.11931539894847799</v>
      </c>
      <c r="I260">
        <v>4.8747300668017504</v>
      </c>
      <c r="J260" s="1">
        <v>1.0895733713033699E-6</v>
      </c>
      <c r="K260">
        <v>0.54504787759286799</v>
      </c>
      <c r="L260">
        <v>0.119260370533389</v>
      </c>
      <c r="M260">
        <v>4.5702346484012502</v>
      </c>
      <c r="N260" s="1">
        <v>4.8717842370688799E-6</v>
      </c>
      <c r="O260">
        <v>0.40746262800216398</v>
      </c>
      <c r="P260">
        <v>0.119032853620858</v>
      </c>
      <c r="Q260">
        <v>3.4231106422098199</v>
      </c>
      <c r="R260">
        <v>6.1908872716688503E-4</v>
      </c>
      <c r="T260" t="str">
        <f t="shared" si="16"/>
        <v>***</v>
      </c>
      <c r="U260" t="str">
        <f t="shared" si="17"/>
        <v>***</v>
      </c>
      <c r="V260" t="str">
        <f t="shared" si="18"/>
        <v>***</v>
      </c>
      <c r="W260" t="str">
        <f t="shared" si="19"/>
        <v>***</v>
      </c>
    </row>
    <row r="261" spans="1:23" x14ac:dyDescent="0.25">
      <c r="A261">
        <v>260</v>
      </c>
      <c r="B261" t="s">
        <v>373</v>
      </c>
      <c r="C261">
        <v>1.9035235126176899</v>
      </c>
      <c r="D261">
        <v>7.6958689965518995E-2</v>
      </c>
      <c r="E261">
        <v>24.734354411055499</v>
      </c>
      <c r="F261" s="1">
        <v>4.5687108041869899E-135</v>
      </c>
      <c r="G261">
        <v>1.90063075904257</v>
      </c>
      <c r="H261">
        <v>7.6946961010093906E-2</v>
      </c>
      <c r="I261">
        <v>24.700530522488599</v>
      </c>
      <c r="J261" s="1">
        <v>1.05553734675928E-134</v>
      </c>
      <c r="K261">
        <v>1.8635266929749099</v>
      </c>
      <c r="L261">
        <v>7.6856031721457996E-2</v>
      </c>
      <c r="M261">
        <v>24.246980376617898</v>
      </c>
      <c r="N261" s="1">
        <v>7.1153626871376302E-130</v>
      </c>
      <c r="O261">
        <v>1.7169657654032899</v>
      </c>
      <c r="P261">
        <v>7.6471736346327396E-2</v>
      </c>
      <c r="Q261">
        <v>22.452292146570901</v>
      </c>
      <c r="R261" s="1">
        <v>1.2154033219925199E-111</v>
      </c>
      <c r="T261" t="str">
        <f t="shared" si="16"/>
        <v>***</v>
      </c>
      <c r="U261" t="str">
        <f t="shared" si="17"/>
        <v>***</v>
      </c>
      <c r="V261" t="str">
        <f t="shared" si="18"/>
        <v>***</v>
      </c>
      <c r="W261" t="str">
        <f t="shared" si="19"/>
        <v>***</v>
      </c>
    </row>
    <row r="262" spans="1:23" x14ac:dyDescent="0.25">
      <c r="A262">
        <v>261</v>
      </c>
      <c r="B262" t="s">
        <v>374</v>
      </c>
      <c r="C262">
        <v>0.61316346671445499</v>
      </c>
      <c r="D262">
        <v>0.12712031651472799</v>
      </c>
      <c r="E262">
        <v>4.82348914418737</v>
      </c>
      <c r="F262" s="1">
        <v>1.41068448426646E-6</v>
      </c>
      <c r="G262">
        <v>0.61020119017547603</v>
      </c>
      <c r="H262">
        <v>0.127112056933989</v>
      </c>
      <c r="I262">
        <v>4.8004981186982096</v>
      </c>
      <c r="J262" s="1">
        <v>1.5827146239180599E-6</v>
      </c>
      <c r="K262">
        <v>0.57151284574915995</v>
      </c>
      <c r="L262">
        <v>0.127053589212239</v>
      </c>
      <c r="M262">
        <v>4.4982030755106299</v>
      </c>
      <c r="N262" s="1">
        <v>6.8530222445391298E-6</v>
      </c>
      <c r="O262">
        <v>0.42945326721759802</v>
      </c>
      <c r="P262">
        <v>0.12681539874353001</v>
      </c>
      <c r="Q262">
        <v>3.38644416587073</v>
      </c>
      <c r="R262">
        <v>7.0804682833751104E-4</v>
      </c>
      <c r="T262" t="str">
        <f t="shared" si="16"/>
        <v>***</v>
      </c>
      <c r="U262" t="str">
        <f t="shared" si="17"/>
        <v>***</v>
      </c>
      <c r="V262" t="str">
        <f t="shared" si="18"/>
        <v>***</v>
      </c>
      <c r="W262" t="str">
        <f t="shared" si="19"/>
        <v>***</v>
      </c>
    </row>
    <row r="263" spans="1:23" x14ac:dyDescent="0.25">
      <c r="A263">
        <v>262</v>
      </c>
      <c r="B263" t="s">
        <v>375</v>
      </c>
      <c r="C263">
        <v>1.0004083625382101</v>
      </c>
      <c r="D263">
        <v>0.11089314115546001</v>
      </c>
      <c r="E263">
        <v>9.02137275682135</v>
      </c>
      <c r="F263" s="1">
        <v>1.8574690095001499E-19</v>
      </c>
      <c r="G263">
        <v>0.99689686167159697</v>
      </c>
      <c r="H263">
        <v>0.110883230889083</v>
      </c>
      <c r="I263">
        <v>8.9905105909909704</v>
      </c>
      <c r="J263" s="1">
        <v>2.4608451052609899E-19</v>
      </c>
      <c r="K263">
        <v>0.95817081109880398</v>
      </c>
      <c r="L263">
        <v>0.110815868597107</v>
      </c>
      <c r="M263">
        <v>8.6465126631134694</v>
      </c>
      <c r="N263" s="1">
        <v>5.3097149964234702E-18</v>
      </c>
      <c r="O263">
        <v>0.81014930464825596</v>
      </c>
      <c r="P263">
        <v>0.110532983386082</v>
      </c>
      <c r="Q263">
        <v>7.3294801228559798</v>
      </c>
      <c r="R263" s="1">
        <v>2.3104724377454201E-13</v>
      </c>
      <c r="T263" t="str">
        <f t="shared" si="16"/>
        <v>***</v>
      </c>
      <c r="U263" t="str">
        <f t="shared" si="17"/>
        <v>***</v>
      </c>
      <c r="V263" t="str">
        <f t="shared" si="18"/>
        <v>***</v>
      </c>
      <c r="W263" t="str">
        <f t="shared" si="19"/>
        <v>***</v>
      </c>
    </row>
    <row r="264" spans="1:23" x14ac:dyDescent="0.25">
      <c r="A264">
        <v>263</v>
      </c>
      <c r="B264" t="s">
        <v>376</v>
      </c>
      <c r="C264">
        <v>0.64304099572802498</v>
      </c>
      <c r="D264">
        <v>0.13131741851460901</v>
      </c>
      <c r="E264">
        <v>4.8968446303754103</v>
      </c>
      <c r="F264" s="1">
        <v>9.73877775768883E-7</v>
      </c>
      <c r="G264">
        <v>0.639399283468988</v>
      </c>
      <c r="H264">
        <v>0.131309278637703</v>
      </c>
      <c r="I264">
        <v>4.8694143331116901</v>
      </c>
      <c r="J264" s="1">
        <v>1.1192949476423801E-6</v>
      </c>
      <c r="K264">
        <v>0.598355653661094</v>
      </c>
      <c r="L264">
        <v>0.13124999861405301</v>
      </c>
      <c r="M264">
        <v>4.5589002665103804</v>
      </c>
      <c r="N264" s="1">
        <v>5.1422182414441299E-6</v>
      </c>
      <c r="O264">
        <v>0.44868709460536099</v>
      </c>
      <c r="P264">
        <v>0.13100474248989599</v>
      </c>
      <c r="Q264">
        <v>3.4249683337987999</v>
      </c>
      <c r="R264">
        <v>6.1487108224694104E-4</v>
      </c>
      <c r="T264" t="str">
        <f t="shared" si="16"/>
        <v>***</v>
      </c>
      <c r="U264" t="str">
        <f t="shared" si="17"/>
        <v>***</v>
      </c>
      <c r="V264" t="str">
        <f t="shared" si="18"/>
        <v>***</v>
      </c>
      <c r="W264" t="str">
        <f t="shared" si="19"/>
        <v>***</v>
      </c>
    </row>
    <row r="265" spans="1:23" x14ac:dyDescent="0.25">
      <c r="A265">
        <v>264</v>
      </c>
      <c r="B265" t="s">
        <v>377</v>
      </c>
      <c r="C265">
        <v>0.63692698201042197</v>
      </c>
      <c r="D265">
        <v>0.134030726795073</v>
      </c>
      <c r="E265">
        <v>4.7520967560241401</v>
      </c>
      <c r="F265" s="1">
        <v>2.0131798836041099E-6</v>
      </c>
      <c r="G265">
        <v>0.63368965945702005</v>
      </c>
      <c r="H265">
        <v>0.13402285563546301</v>
      </c>
      <c r="I265">
        <v>4.7282208430227097</v>
      </c>
      <c r="J265" s="1">
        <v>2.2649575663647598E-6</v>
      </c>
      <c r="K265">
        <v>0.59315816483820305</v>
      </c>
      <c r="L265">
        <v>0.133963467821613</v>
      </c>
      <c r="M265">
        <v>4.4277606013309203</v>
      </c>
      <c r="N265" s="1">
        <v>9.5216497337117206E-6</v>
      </c>
      <c r="O265">
        <v>0.44137577760565799</v>
      </c>
      <c r="P265">
        <v>0.133718385275894</v>
      </c>
      <c r="Q265">
        <v>3.3007860265062998</v>
      </c>
      <c r="R265">
        <v>9.6414382440545795E-4</v>
      </c>
      <c r="T265" t="str">
        <f t="shared" si="16"/>
        <v>***</v>
      </c>
      <c r="U265" t="str">
        <f t="shared" si="17"/>
        <v>***</v>
      </c>
      <c r="V265" t="str">
        <f t="shared" si="18"/>
        <v>***</v>
      </c>
      <c r="W265" t="str">
        <f t="shared" si="19"/>
        <v>***</v>
      </c>
    </row>
    <row r="266" spans="1:23" x14ac:dyDescent="0.25">
      <c r="A266">
        <v>265</v>
      </c>
      <c r="B266" t="s">
        <v>378</v>
      </c>
      <c r="C266">
        <v>0.81252844027000204</v>
      </c>
      <c r="D266">
        <v>0.12673771006595999</v>
      </c>
      <c r="E266">
        <v>6.4111024244254304</v>
      </c>
      <c r="F266" s="1">
        <v>1.4447109000354001E-10</v>
      </c>
      <c r="G266">
        <v>0.80915554119348698</v>
      </c>
      <c r="H266">
        <v>0.12672825965500101</v>
      </c>
      <c r="I266">
        <v>6.3849653060516296</v>
      </c>
      <c r="J266" s="1">
        <v>1.71436332102874E-10</v>
      </c>
      <c r="K266">
        <v>0.76791974385723105</v>
      </c>
      <c r="L266">
        <v>0.12666427228313901</v>
      </c>
      <c r="M266">
        <v>6.0626388958415998</v>
      </c>
      <c r="N266" s="1">
        <v>1.3390608068645599E-9</v>
      </c>
      <c r="O266">
        <v>0.61522712326578699</v>
      </c>
      <c r="P266">
        <v>0.12639754291042701</v>
      </c>
      <c r="Q266">
        <v>4.86739780773883</v>
      </c>
      <c r="R266" s="1">
        <v>1.1307726948602999E-6</v>
      </c>
      <c r="T266" t="str">
        <f t="shared" si="16"/>
        <v>***</v>
      </c>
      <c r="U266" t="str">
        <f t="shared" si="17"/>
        <v>***</v>
      </c>
      <c r="V266" t="str">
        <f t="shared" si="18"/>
        <v>***</v>
      </c>
      <c r="W266" t="str">
        <f t="shared" si="19"/>
        <v>***</v>
      </c>
    </row>
    <row r="267" spans="1:23" x14ac:dyDescent="0.25">
      <c r="A267">
        <v>266</v>
      </c>
      <c r="B267" t="s">
        <v>379</v>
      </c>
      <c r="C267">
        <v>0.91331346181064699</v>
      </c>
      <c r="D267">
        <v>0.124010145593883</v>
      </c>
      <c r="E267">
        <v>7.36482855847638</v>
      </c>
      <c r="F267" s="1">
        <v>1.7737467288453201E-13</v>
      </c>
      <c r="G267">
        <v>0.90986785328959596</v>
      </c>
      <c r="H267">
        <v>0.124000614604137</v>
      </c>
      <c r="I267">
        <v>7.3376076094000204</v>
      </c>
      <c r="J267" s="1">
        <v>2.17445555422473E-13</v>
      </c>
      <c r="K267">
        <v>0.86810435191754698</v>
      </c>
      <c r="L267">
        <v>0.123935104708711</v>
      </c>
      <c r="M267">
        <v>7.0045073505031796</v>
      </c>
      <c r="N267" s="1">
        <v>2.4785641114903702E-12</v>
      </c>
      <c r="O267">
        <v>0.71449935555149002</v>
      </c>
      <c r="P267">
        <v>0.12365233308349299</v>
      </c>
      <c r="Q267">
        <v>5.7782925540842296</v>
      </c>
      <c r="R267" s="1">
        <v>7.5462510922260896E-9</v>
      </c>
      <c r="T267" t="str">
        <f t="shared" si="16"/>
        <v>***</v>
      </c>
      <c r="U267" t="str">
        <f t="shared" si="17"/>
        <v>***</v>
      </c>
      <c r="V267" t="str">
        <f t="shared" si="18"/>
        <v>***</v>
      </c>
      <c r="W267" t="str">
        <f t="shared" si="19"/>
        <v>***</v>
      </c>
    </row>
    <row r="268" spans="1:23" x14ac:dyDescent="0.25">
      <c r="A268">
        <v>267</v>
      </c>
      <c r="B268" t="s">
        <v>380</v>
      </c>
      <c r="C268">
        <v>0.70267541927860699</v>
      </c>
      <c r="D268">
        <v>0.13813865043595899</v>
      </c>
      <c r="E268">
        <v>5.0867401488359496</v>
      </c>
      <c r="F268" s="1">
        <v>3.6427038459626602E-7</v>
      </c>
      <c r="G268">
        <v>0.69919957476945105</v>
      </c>
      <c r="H268">
        <v>0.1381293322505</v>
      </c>
      <c r="I268">
        <v>5.0619196037337097</v>
      </c>
      <c r="J268" s="1">
        <v>4.1505605727200499E-7</v>
      </c>
      <c r="K268">
        <v>0.65740347439084601</v>
      </c>
      <c r="L268">
        <v>0.13806888137260701</v>
      </c>
      <c r="M268">
        <v>4.7614166773518596</v>
      </c>
      <c r="N268" s="1">
        <v>1.9223866800667699E-6</v>
      </c>
      <c r="O268">
        <v>0.50312979249082401</v>
      </c>
      <c r="P268">
        <v>0.13780894094948601</v>
      </c>
      <c r="Q268">
        <v>3.6509227124475698</v>
      </c>
      <c r="R268">
        <v>2.6129986874600899E-4</v>
      </c>
      <c r="T268" t="str">
        <f t="shared" si="16"/>
        <v>***</v>
      </c>
      <c r="U268" t="str">
        <f t="shared" si="17"/>
        <v>***</v>
      </c>
      <c r="V268" t="str">
        <f t="shared" si="18"/>
        <v>***</v>
      </c>
      <c r="W268" t="str">
        <f t="shared" si="19"/>
        <v>***</v>
      </c>
    </row>
    <row r="269" spans="1:23" x14ac:dyDescent="0.25">
      <c r="A269">
        <v>268</v>
      </c>
      <c r="B269" t="s">
        <v>381</v>
      </c>
      <c r="C269">
        <v>0.51313851793520304</v>
      </c>
      <c r="D269">
        <v>0.152539643941939</v>
      </c>
      <c r="E269">
        <v>3.3639682424492801</v>
      </c>
      <c r="F269">
        <v>7.6830383474451095E-4</v>
      </c>
      <c r="G269">
        <v>0.50962475290994003</v>
      </c>
      <c r="H269">
        <v>0.15253167994456299</v>
      </c>
      <c r="I269">
        <v>3.3411075856186798</v>
      </c>
      <c r="J269">
        <v>8.3444881728248399E-4</v>
      </c>
      <c r="K269">
        <v>0.46846590489650602</v>
      </c>
      <c r="L269">
        <v>0.15247810725154301</v>
      </c>
      <c r="M269">
        <v>3.07234863640902</v>
      </c>
      <c r="N269">
        <v>2.1238151374748E-3</v>
      </c>
      <c r="O269">
        <v>0.31094450018317099</v>
      </c>
      <c r="P269">
        <v>0.15223762989002901</v>
      </c>
      <c r="Q269">
        <v>2.04249435837766</v>
      </c>
      <c r="R269">
        <v>4.1102518474546698E-2</v>
      </c>
      <c r="T269" t="str">
        <f t="shared" si="16"/>
        <v>***</v>
      </c>
      <c r="U269" t="str">
        <f t="shared" si="17"/>
        <v>***</v>
      </c>
      <c r="V269" t="str">
        <f t="shared" si="18"/>
        <v>**</v>
      </c>
      <c r="W269" t="str">
        <f t="shared" si="19"/>
        <v>*</v>
      </c>
    </row>
    <row r="270" spans="1:23" x14ac:dyDescent="0.25">
      <c r="A270">
        <v>269</v>
      </c>
      <c r="B270" t="s">
        <v>382</v>
      </c>
      <c r="C270">
        <v>0.75986408752690904</v>
      </c>
      <c r="D270">
        <v>0.13932353931645999</v>
      </c>
      <c r="E270">
        <v>5.4539533753944403</v>
      </c>
      <c r="F270" s="1">
        <v>4.9262123476437899E-8</v>
      </c>
      <c r="G270">
        <v>0.75613297682926806</v>
      </c>
      <c r="H270">
        <v>0.139315380838159</v>
      </c>
      <c r="I270">
        <v>5.4274910083880901</v>
      </c>
      <c r="J270" s="1">
        <v>5.7151745103632697E-8</v>
      </c>
      <c r="K270">
        <v>0.71615126148578301</v>
      </c>
      <c r="L270">
        <v>0.13925576332794301</v>
      </c>
      <c r="M270">
        <v>5.1427046491373698</v>
      </c>
      <c r="N270" s="1">
        <v>2.7081118786995402E-7</v>
      </c>
      <c r="O270">
        <v>0.55762889439352803</v>
      </c>
      <c r="P270">
        <v>0.13898109185857599</v>
      </c>
      <c r="Q270">
        <v>4.0122644522102098</v>
      </c>
      <c r="R270" s="1">
        <v>6.0139074685129E-5</v>
      </c>
      <c r="T270" t="str">
        <f t="shared" si="16"/>
        <v>***</v>
      </c>
      <c r="U270" t="str">
        <f t="shared" si="17"/>
        <v>***</v>
      </c>
      <c r="V270" t="str">
        <f t="shared" si="18"/>
        <v>***</v>
      </c>
      <c r="W270" t="str">
        <f t="shared" si="19"/>
        <v>***</v>
      </c>
    </row>
    <row r="271" spans="1:23" x14ac:dyDescent="0.25">
      <c r="A271">
        <v>270</v>
      </c>
      <c r="B271" t="s">
        <v>383</v>
      </c>
      <c r="C271">
        <v>1.80909669591069</v>
      </c>
      <c r="D271">
        <v>9.5679186934484503E-2</v>
      </c>
      <c r="E271">
        <v>18.9079438681837</v>
      </c>
      <c r="F271" s="1">
        <v>9.81081604017437E-80</v>
      </c>
      <c r="G271">
        <v>1.80563643826728</v>
      </c>
      <c r="H271">
        <v>9.5667139336617898E-2</v>
      </c>
      <c r="I271">
        <v>18.874155230187299</v>
      </c>
      <c r="J271" s="1">
        <v>1.8607542497620701E-79</v>
      </c>
      <c r="K271">
        <v>1.7652334390841</v>
      </c>
      <c r="L271">
        <v>9.5576714970349697E-2</v>
      </c>
      <c r="M271">
        <v>18.4692834403413</v>
      </c>
      <c r="N271" s="1">
        <v>3.6489553850569698E-76</v>
      </c>
      <c r="O271">
        <v>1.59972140462211</v>
      </c>
      <c r="P271">
        <v>9.5147686530173595E-2</v>
      </c>
      <c r="Q271">
        <v>16.8130352188311</v>
      </c>
      <c r="R271" s="1">
        <v>1.9587990216714901E-63</v>
      </c>
      <c r="T271" t="str">
        <f t="shared" si="16"/>
        <v>***</v>
      </c>
      <c r="U271" t="str">
        <f t="shared" si="17"/>
        <v>***</v>
      </c>
      <c r="V271" t="str">
        <f t="shared" si="18"/>
        <v>***</v>
      </c>
      <c r="W271" t="str">
        <f t="shared" si="19"/>
        <v>***</v>
      </c>
    </row>
    <row r="272" spans="1:23" x14ac:dyDescent="0.25">
      <c r="A272">
        <v>271</v>
      </c>
      <c r="B272" t="s">
        <v>384</v>
      </c>
      <c r="C272">
        <v>0.59320810305263905</v>
      </c>
      <c r="D272">
        <v>0.16067125007135499</v>
      </c>
      <c r="E272">
        <v>3.69206129154527</v>
      </c>
      <c r="F272">
        <v>2.2244383755369999E-4</v>
      </c>
      <c r="G272">
        <v>0.59000314704215595</v>
      </c>
      <c r="H272">
        <v>0.16066299866328801</v>
      </c>
      <c r="I272">
        <v>3.6723025958121398</v>
      </c>
      <c r="J272">
        <v>2.40374817729308E-4</v>
      </c>
      <c r="K272">
        <v>0.54740271702014698</v>
      </c>
      <c r="L272">
        <v>0.16060652948103901</v>
      </c>
      <c r="M272">
        <v>3.4083465895748302</v>
      </c>
      <c r="N272">
        <v>6.5357823539764499E-4</v>
      </c>
      <c r="O272">
        <v>0.38080399056785902</v>
      </c>
      <c r="P272">
        <v>0.160351093561276</v>
      </c>
      <c r="Q272">
        <v>2.3748138045740199</v>
      </c>
      <c r="R272">
        <v>1.7557804587453499E-2</v>
      </c>
      <c r="T272" t="str">
        <f t="shared" si="16"/>
        <v>***</v>
      </c>
      <c r="U272" t="str">
        <f t="shared" si="17"/>
        <v>***</v>
      </c>
      <c r="V272" t="str">
        <f t="shared" si="18"/>
        <v>***</v>
      </c>
      <c r="W272" t="str">
        <f t="shared" si="19"/>
        <v>*</v>
      </c>
    </row>
    <row r="273" spans="1:23" x14ac:dyDescent="0.25">
      <c r="A273">
        <v>272</v>
      </c>
      <c r="B273" t="s">
        <v>385</v>
      </c>
      <c r="C273">
        <v>0.74398074987098295</v>
      </c>
      <c r="D273">
        <v>0.15304487194590999</v>
      </c>
      <c r="E273">
        <v>4.8611935859825701</v>
      </c>
      <c r="F273" s="1">
        <v>1.1668007961704299E-6</v>
      </c>
      <c r="G273">
        <v>0.74062763639544205</v>
      </c>
      <c r="H273">
        <v>0.15303589391842601</v>
      </c>
      <c r="I273">
        <v>4.8395681394211101</v>
      </c>
      <c r="J273" s="1">
        <v>1.3012157309962501E-6</v>
      </c>
      <c r="K273">
        <v>0.69746196592680298</v>
      </c>
      <c r="L273">
        <v>0.15297549801579399</v>
      </c>
      <c r="M273">
        <v>4.5593050846273098</v>
      </c>
      <c r="N273" s="1">
        <v>5.1323166714435801E-6</v>
      </c>
      <c r="O273">
        <v>0.52645802516593598</v>
      </c>
      <c r="P273">
        <v>0.152696258671709</v>
      </c>
      <c r="Q273">
        <v>3.4477467211413502</v>
      </c>
      <c r="R273">
        <v>5.6528385857811797E-4</v>
      </c>
      <c r="T273" t="str">
        <f t="shared" si="16"/>
        <v>***</v>
      </c>
      <c r="U273" t="str">
        <f t="shared" si="17"/>
        <v>***</v>
      </c>
      <c r="V273" t="str">
        <f t="shared" si="18"/>
        <v>***</v>
      </c>
      <c r="W273" t="str">
        <f t="shared" si="19"/>
        <v>***</v>
      </c>
    </row>
    <row r="274" spans="1:23" x14ac:dyDescent="0.25">
      <c r="A274">
        <v>273</v>
      </c>
      <c r="B274" t="s">
        <v>386</v>
      </c>
      <c r="C274">
        <v>0.82860168530628397</v>
      </c>
      <c r="D274">
        <v>0.15040202873068301</v>
      </c>
      <c r="E274">
        <v>5.5092454024673803</v>
      </c>
      <c r="F274" s="1">
        <v>3.6037520970824299E-8</v>
      </c>
      <c r="G274">
        <v>0.82510870805607806</v>
      </c>
      <c r="H274">
        <v>0.15039269240203601</v>
      </c>
      <c r="I274">
        <v>5.4863617033357199</v>
      </c>
      <c r="J274" s="1">
        <v>4.1029635986057097E-8</v>
      </c>
      <c r="K274">
        <v>0.78217551724719003</v>
      </c>
      <c r="L274">
        <v>0.15033007043638999</v>
      </c>
      <c r="M274">
        <v>5.2030542856570898</v>
      </c>
      <c r="N274" s="1">
        <v>1.9603957343127301E-7</v>
      </c>
      <c r="O274">
        <v>0.60932021596790997</v>
      </c>
      <c r="P274">
        <v>0.15003955588905701</v>
      </c>
      <c r="Q274">
        <v>4.06106384651296</v>
      </c>
      <c r="R274" s="1">
        <v>4.88496089697311E-5</v>
      </c>
      <c r="T274" t="str">
        <f t="shared" si="16"/>
        <v>***</v>
      </c>
      <c r="U274" t="str">
        <f t="shared" si="17"/>
        <v>***</v>
      </c>
      <c r="V274" t="str">
        <f t="shared" si="18"/>
        <v>***</v>
      </c>
      <c r="W274" t="str">
        <f t="shared" si="19"/>
        <v>***</v>
      </c>
    </row>
    <row r="275" spans="1:23" x14ac:dyDescent="0.25">
      <c r="A275">
        <v>274</v>
      </c>
      <c r="B275" t="s">
        <v>387</v>
      </c>
      <c r="C275">
        <v>0.53193599763203703</v>
      </c>
      <c r="D275">
        <v>0.17442017486271</v>
      </c>
      <c r="E275">
        <v>3.0497389310080498</v>
      </c>
      <c r="F275">
        <v>2.29040367570333E-3</v>
      </c>
      <c r="G275">
        <v>0.52837017573346701</v>
      </c>
      <c r="H275">
        <v>0.17441226913760999</v>
      </c>
      <c r="I275">
        <v>3.0294323807953401</v>
      </c>
      <c r="J275">
        <v>2.4501374476107E-3</v>
      </c>
      <c r="K275">
        <v>0.486578853686158</v>
      </c>
      <c r="L275">
        <v>0.17435895494244699</v>
      </c>
      <c r="M275">
        <v>2.7906731480856202</v>
      </c>
      <c r="N275">
        <v>5.2598558467480596E-3</v>
      </c>
      <c r="O275">
        <v>0.31151013761454799</v>
      </c>
      <c r="P275">
        <v>0.17410464828406999</v>
      </c>
      <c r="Q275">
        <v>1.78921206690752</v>
      </c>
      <c r="R275">
        <v>7.3580669048643604E-2</v>
      </c>
      <c r="T275" t="str">
        <f t="shared" si="16"/>
        <v>**</v>
      </c>
      <c r="U275" t="str">
        <f t="shared" si="17"/>
        <v>**</v>
      </c>
      <c r="V275" t="str">
        <f t="shared" si="18"/>
        <v>**</v>
      </c>
      <c r="W275" t="str">
        <f t="shared" si="19"/>
        <v>^</v>
      </c>
    </row>
    <row r="276" spans="1:23" x14ac:dyDescent="0.25">
      <c r="A276">
        <v>275</v>
      </c>
      <c r="B276" t="s">
        <v>388</v>
      </c>
      <c r="C276">
        <v>1.11490399404789</v>
      </c>
      <c r="D276">
        <v>0.138140415761239</v>
      </c>
      <c r="E276">
        <v>8.0708023636969699</v>
      </c>
      <c r="F276" s="1">
        <v>6.98376852208239E-16</v>
      </c>
      <c r="G276">
        <v>1.1110501535758099</v>
      </c>
      <c r="H276">
        <v>0.138131295394751</v>
      </c>
      <c r="I276">
        <v>8.0434354170114108</v>
      </c>
      <c r="J276" s="1">
        <v>8.7354254459189201E-16</v>
      </c>
      <c r="K276">
        <v>1.0692524193377999</v>
      </c>
      <c r="L276">
        <v>0.13806400656565501</v>
      </c>
      <c r="M276">
        <v>7.7446138637829502</v>
      </c>
      <c r="N276" s="1">
        <v>9.5872748973906501E-15</v>
      </c>
      <c r="O276">
        <v>0.888516021564979</v>
      </c>
      <c r="P276">
        <v>0.13772445299482999</v>
      </c>
      <c r="Q276">
        <v>6.4514035252572697</v>
      </c>
      <c r="R276" s="1">
        <v>1.10818987463407E-10</v>
      </c>
      <c r="T276" t="str">
        <f t="shared" si="16"/>
        <v>***</v>
      </c>
      <c r="U276" t="str">
        <f t="shared" si="17"/>
        <v>***</v>
      </c>
      <c r="V276" t="str">
        <f t="shared" si="18"/>
        <v>***</v>
      </c>
      <c r="W276" t="str">
        <f t="shared" si="19"/>
        <v>***</v>
      </c>
    </row>
    <row r="277" spans="1:23" x14ac:dyDescent="0.25">
      <c r="A277">
        <v>276</v>
      </c>
      <c r="B277" t="s">
        <v>389</v>
      </c>
      <c r="C277">
        <v>0.61959604357370501</v>
      </c>
      <c r="D277">
        <v>0.17462953879349799</v>
      </c>
      <c r="E277">
        <v>3.5480597833244301</v>
      </c>
      <c r="F277">
        <v>3.8808012494359498E-4</v>
      </c>
      <c r="G277">
        <v>0.61563495014289804</v>
      </c>
      <c r="H277">
        <v>0.17462220761741801</v>
      </c>
      <c r="I277">
        <v>3.5255249520822698</v>
      </c>
      <c r="J277">
        <v>4.2264435961381801E-4</v>
      </c>
      <c r="K277">
        <v>0.57412128237697202</v>
      </c>
      <c r="L277">
        <v>0.17456853494227401</v>
      </c>
      <c r="M277">
        <v>3.2888016306422099</v>
      </c>
      <c r="N277">
        <v>1.0061490982466101E-3</v>
      </c>
      <c r="O277">
        <v>0.39324333837436498</v>
      </c>
      <c r="P277">
        <v>0.17429465224530999</v>
      </c>
      <c r="Q277">
        <v>2.2561985310994999</v>
      </c>
      <c r="R277">
        <v>2.4058200515868999E-2</v>
      </c>
      <c r="T277" t="str">
        <f t="shared" si="16"/>
        <v>***</v>
      </c>
      <c r="U277" t="str">
        <f t="shared" si="17"/>
        <v>***</v>
      </c>
      <c r="V277" t="str">
        <f t="shared" si="18"/>
        <v>**</v>
      </c>
      <c r="W277" t="str">
        <f t="shared" si="19"/>
        <v>*</v>
      </c>
    </row>
    <row r="278" spans="1:23" x14ac:dyDescent="0.25">
      <c r="A278">
        <v>277</v>
      </c>
      <c r="B278" t="s">
        <v>390</v>
      </c>
      <c r="C278">
        <v>0.93447057815539603</v>
      </c>
      <c r="D278">
        <v>0.15502848715673601</v>
      </c>
      <c r="E278">
        <v>6.0277346137722096</v>
      </c>
      <c r="F278" s="1">
        <v>1.6627378113997599E-9</v>
      </c>
      <c r="G278">
        <v>0.93041546373105399</v>
      </c>
      <c r="H278">
        <v>0.15502055278047</v>
      </c>
      <c r="I278">
        <v>6.0018845697747603</v>
      </c>
      <c r="J278" s="1">
        <v>1.9504034412884101E-9</v>
      </c>
      <c r="K278">
        <v>0.88887773025760597</v>
      </c>
      <c r="L278">
        <v>0.15495752797951101</v>
      </c>
      <c r="M278">
        <v>5.7362668458103903</v>
      </c>
      <c r="N278" s="1">
        <v>9.6786130814831907E-9</v>
      </c>
      <c r="O278">
        <v>0.70255133371004697</v>
      </c>
      <c r="P278">
        <v>0.154637040132656</v>
      </c>
      <c r="Q278">
        <v>4.5432280203201101</v>
      </c>
      <c r="R278" s="1">
        <v>5.5399269711905102E-6</v>
      </c>
      <c r="T278" t="str">
        <f t="shared" si="16"/>
        <v>***</v>
      </c>
      <c r="U278" t="str">
        <f t="shared" si="17"/>
        <v>***</v>
      </c>
      <c r="V278" t="str">
        <f t="shared" si="18"/>
        <v>***</v>
      </c>
      <c r="W278" t="str">
        <f t="shared" si="19"/>
        <v>***</v>
      </c>
    </row>
    <row r="279" spans="1:23" x14ac:dyDescent="0.25">
      <c r="A279">
        <v>278</v>
      </c>
      <c r="B279" t="s">
        <v>391</v>
      </c>
      <c r="C279">
        <v>0.95961491865473703</v>
      </c>
      <c r="D279">
        <v>0.15664752354961201</v>
      </c>
      <c r="E279">
        <v>6.12595013894882</v>
      </c>
      <c r="F279" s="1">
        <v>9.0144034342460601E-10</v>
      </c>
      <c r="G279">
        <v>0.95575924724043704</v>
      </c>
      <c r="H279">
        <v>0.15663805941682199</v>
      </c>
      <c r="I279">
        <v>6.1017051079336504</v>
      </c>
      <c r="J279" s="1">
        <v>1.0494285960554899E-9</v>
      </c>
      <c r="K279">
        <v>0.91421029349115002</v>
      </c>
      <c r="L279">
        <v>0.15657230677692499</v>
      </c>
      <c r="M279">
        <v>5.83890160597596</v>
      </c>
      <c r="N279" s="1">
        <v>5.2546089069355802E-9</v>
      </c>
      <c r="O279">
        <v>0.72510202906186905</v>
      </c>
      <c r="P279">
        <v>0.15624613946042901</v>
      </c>
      <c r="Q279">
        <v>4.6407676475456601</v>
      </c>
      <c r="R279" s="1">
        <v>3.4711725866258102E-6</v>
      </c>
      <c r="T279" t="str">
        <f t="shared" si="16"/>
        <v>***</v>
      </c>
      <c r="U279" t="str">
        <f t="shared" si="17"/>
        <v>***</v>
      </c>
      <c r="V279" t="str">
        <f t="shared" si="18"/>
        <v>***</v>
      </c>
      <c r="W279" t="str">
        <f t="shared" si="19"/>
        <v>***</v>
      </c>
    </row>
    <row r="280" spans="1:23" x14ac:dyDescent="0.25">
      <c r="A280">
        <v>279</v>
      </c>
      <c r="B280" t="s">
        <v>392</v>
      </c>
      <c r="C280">
        <v>1.2338002996952899</v>
      </c>
      <c r="D280">
        <v>0.142818985481236</v>
      </c>
      <c r="E280">
        <v>8.6389095647048304</v>
      </c>
      <c r="F280" s="1">
        <v>5.67520757429137E-18</v>
      </c>
      <c r="G280">
        <v>1.2297352294020201</v>
      </c>
      <c r="H280">
        <v>0.142807470107576</v>
      </c>
      <c r="I280">
        <v>8.6111407790899896</v>
      </c>
      <c r="J280" s="1">
        <v>7.2337091205767705E-18</v>
      </c>
      <c r="K280">
        <v>1.18868026759936</v>
      </c>
      <c r="L280">
        <v>0.142735983496871</v>
      </c>
      <c r="M280">
        <v>8.3278248306981197</v>
      </c>
      <c r="N280" s="1">
        <v>8.2341228604919295E-17</v>
      </c>
      <c r="O280">
        <v>0.99497746065798298</v>
      </c>
      <c r="P280">
        <v>0.14236575914015701</v>
      </c>
      <c r="Q280">
        <v>6.9888817835645698</v>
      </c>
      <c r="R280" s="1">
        <v>2.77085766062698E-12</v>
      </c>
      <c r="T280" t="str">
        <f t="shared" si="16"/>
        <v>***</v>
      </c>
      <c r="U280" t="str">
        <f t="shared" si="17"/>
        <v>***</v>
      </c>
      <c r="V280" t="str">
        <f t="shared" si="18"/>
        <v>***</v>
      </c>
      <c r="W280" t="str">
        <f t="shared" si="19"/>
        <v>***</v>
      </c>
    </row>
    <row r="281" spans="1:23" x14ac:dyDescent="0.25">
      <c r="A281">
        <v>280</v>
      </c>
      <c r="B281" t="s">
        <v>393</v>
      </c>
      <c r="C281">
        <v>2.1148329781152402</v>
      </c>
      <c r="D281">
        <v>0.106368094278337</v>
      </c>
      <c r="E281">
        <v>19.882211789761701</v>
      </c>
      <c r="F281" s="1">
        <v>5.8018953316240695E-88</v>
      </c>
      <c r="G281">
        <v>2.1105564096929998</v>
      </c>
      <c r="H281">
        <v>0.106351454484436</v>
      </c>
      <c r="I281">
        <v>19.8451109100899</v>
      </c>
      <c r="J281" s="1">
        <v>1.2146030181252299E-87</v>
      </c>
      <c r="K281">
        <v>2.06834939266902</v>
      </c>
      <c r="L281">
        <v>0.106255334972298</v>
      </c>
      <c r="M281">
        <v>19.465840404232399</v>
      </c>
      <c r="N281" s="1">
        <v>2.1395640313990399E-84</v>
      </c>
      <c r="O281">
        <v>1.8663111327584401</v>
      </c>
      <c r="P281">
        <v>0.105711198998789</v>
      </c>
      <c r="Q281">
        <v>17.6548099958626</v>
      </c>
      <c r="R281" s="1">
        <v>9.3447616708201197E-70</v>
      </c>
      <c r="T281" t="str">
        <f t="shared" si="16"/>
        <v>***</v>
      </c>
      <c r="U281" t="str">
        <f t="shared" si="17"/>
        <v>***</v>
      </c>
      <c r="V281" t="str">
        <f t="shared" si="18"/>
        <v>***</v>
      </c>
      <c r="W281" t="str">
        <f t="shared" si="19"/>
        <v>***</v>
      </c>
    </row>
    <row r="282" spans="1:23" x14ac:dyDescent="0.25">
      <c r="A282">
        <v>281</v>
      </c>
      <c r="B282" t="s">
        <v>394</v>
      </c>
      <c r="C282">
        <v>0.95231860024596204</v>
      </c>
      <c r="D282">
        <v>0.17554913087967999</v>
      </c>
      <c r="E282">
        <v>5.4247981489505204</v>
      </c>
      <c r="F282" s="1">
        <v>5.8020068481908703E-8</v>
      </c>
      <c r="G282">
        <v>0.94833555668297898</v>
      </c>
      <c r="H282">
        <v>0.17553654127551399</v>
      </c>
      <c r="I282">
        <v>5.4024965388517998</v>
      </c>
      <c r="J282" s="1">
        <v>6.5719725976921205E-8</v>
      </c>
      <c r="K282">
        <v>0.90139369013304704</v>
      </c>
      <c r="L282">
        <v>0.17546886409760801</v>
      </c>
      <c r="M282">
        <v>5.1370577610374903</v>
      </c>
      <c r="N282" s="1">
        <v>2.7907320027417899E-7</v>
      </c>
      <c r="O282">
        <v>0.70396122859684096</v>
      </c>
      <c r="P282">
        <v>0.175133534571705</v>
      </c>
      <c r="Q282">
        <v>4.01956844140902</v>
      </c>
      <c r="R282" s="1">
        <v>5.8304842872951701E-5</v>
      </c>
      <c r="T282" t="str">
        <f t="shared" si="16"/>
        <v>***</v>
      </c>
      <c r="U282" t="str">
        <f t="shared" si="17"/>
        <v>***</v>
      </c>
      <c r="V282" t="str">
        <f t="shared" si="18"/>
        <v>***</v>
      </c>
      <c r="W282" t="str">
        <f t="shared" si="19"/>
        <v>***</v>
      </c>
    </row>
    <row r="283" spans="1:23" x14ac:dyDescent="0.25">
      <c r="A283">
        <v>282</v>
      </c>
      <c r="B283" t="s">
        <v>395</v>
      </c>
      <c r="C283">
        <v>1.40278887666901</v>
      </c>
      <c r="D283">
        <v>0.148251162442125</v>
      </c>
      <c r="E283">
        <v>9.4622453784579008</v>
      </c>
      <c r="F283" s="1">
        <v>3.0140029671493901E-21</v>
      </c>
      <c r="G283">
        <v>1.3982397324007001</v>
      </c>
      <c r="H283">
        <v>0.14823693769469901</v>
      </c>
      <c r="I283">
        <v>9.4324650397219791</v>
      </c>
      <c r="J283" s="1">
        <v>4.0056256668450801E-21</v>
      </c>
      <c r="K283">
        <v>1.3504490916576</v>
      </c>
      <c r="L283">
        <v>0.14815570747248999</v>
      </c>
      <c r="M283">
        <v>9.1150662684281105</v>
      </c>
      <c r="N283" s="1">
        <v>7.8622408954761305E-20</v>
      </c>
      <c r="O283">
        <v>1.1516512172444</v>
      </c>
      <c r="P283">
        <v>0.14774938910190399</v>
      </c>
      <c r="Q283">
        <v>7.7946259151710899</v>
      </c>
      <c r="R283" s="1">
        <v>6.4599568548906401E-15</v>
      </c>
      <c r="T283" t="str">
        <f t="shared" si="16"/>
        <v>***</v>
      </c>
      <c r="U283" t="str">
        <f t="shared" si="17"/>
        <v>***</v>
      </c>
      <c r="V283" t="str">
        <f t="shared" si="18"/>
        <v>***</v>
      </c>
      <c r="W283" t="str">
        <f t="shared" si="19"/>
        <v>***</v>
      </c>
    </row>
    <row r="284" spans="1:23" x14ac:dyDescent="0.25">
      <c r="A284">
        <v>283</v>
      </c>
      <c r="B284" t="s">
        <v>396</v>
      </c>
      <c r="C284">
        <v>0.64819168823968298</v>
      </c>
      <c r="D284">
        <v>0.211703684664172</v>
      </c>
      <c r="E284">
        <v>3.0617874661365398</v>
      </c>
      <c r="F284">
        <v>2.2001961298360601E-3</v>
      </c>
      <c r="G284">
        <v>0.64339302239597995</v>
      </c>
      <c r="H284">
        <v>0.21169302917296301</v>
      </c>
      <c r="I284">
        <v>3.0392735410777099</v>
      </c>
      <c r="J284">
        <v>2.3714942042213499E-3</v>
      </c>
      <c r="K284">
        <v>0.59247486622831702</v>
      </c>
      <c r="L284">
        <v>0.21163957349396201</v>
      </c>
      <c r="M284">
        <v>2.79945218395188</v>
      </c>
      <c r="N284">
        <v>5.1189397378835402E-3</v>
      </c>
      <c r="O284">
        <v>0.38955308928665899</v>
      </c>
      <c r="P284">
        <v>0.211347702566788</v>
      </c>
      <c r="Q284">
        <v>1.84318582390815</v>
      </c>
      <c r="R284">
        <v>6.5301883948811396E-2</v>
      </c>
      <c r="T284" t="str">
        <f t="shared" si="16"/>
        <v>**</v>
      </c>
      <c r="U284" t="str">
        <f t="shared" si="17"/>
        <v>**</v>
      </c>
      <c r="V284" t="str">
        <f t="shared" si="18"/>
        <v>**</v>
      </c>
      <c r="W284" t="str">
        <f t="shared" si="19"/>
        <v>^</v>
      </c>
    </row>
    <row r="285" spans="1:23" x14ac:dyDescent="0.25">
      <c r="A285">
        <v>284</v>
      </c>
      <c r="B285" t="s">
        <v>397</v>
      </c>
      <c r="C285">
        <v>1.04589697195363</v>
      </c>
      <c r="D285">
        <v>0.18060988890885099</v>
      </c>
      <c r="E285">
        <v>5.7909175309966496</v>
      </c>
      <c r="F285" s="1">
        <v>7.0002945079322702E-9</v>
      </c>
      <c r="G285">
        <v>1.0409679793545099</v>
      </c>
      <c r="H285">
        <v>0.18059595161036801</v>
      </c>
      <c r="I285">
        <v>5.7640715092018198</v>
      </c>
      <c r="J285" s="1">
        <v>8.21085988159517E-9</v>
      </c>
      <c r="K285">
        <v>0.99053799420998601</v>
      </c>
      <c r="L285">
        <v>0.18053132925790399</v>
      </c>
      <c r="M285">
        <v>5.4867927815172797</v>
      </c>
      <c r="N285" s="1">
        <v>4.09296785974263E-8</v>
      </c>
      <c r="O285">
        <v>0.78347770641997605</v>
      </c>
      <c r="P285">
        <v>0.18017797254233101</v>
      </c>
      <c r="Q285">
        <v>4.3483545483669204</v>
      </c>
      <c r="R285" s="1">
        <v>1.3716273889582299E-5</v>
      </c>
      <c r="T285" t="str">
        <f t="shared" si="16"/>
        <v>***</v>
      </c>
      <c r="U285" t="str">
        <f t="shared" si="17"/>
        <v>***</v>
      </c>
      <c r="V285" t="str">
        <f t="shared" si="18"/>
        <v>***</v>
      </c>
      <c r="W285" t="str">
        <f t="shared" si="19"/>
        <v>***</v>
      </c>
    </row>
    <row r="286" spans="1:23" x14ac:dyDescent="0.25">
      <c r="A286">
        <v>285</v>
      </c>
      <c r="B286" t="s">
        <v>398</v>
      </c>
      <c r="C286">
        <v>0.92951995354973105</v>
      </c>
      <c r="D286">
        <v>0.19427748364576899</v>
      </c>
      <c r="E286">
        <v>4.7844965670059096</v>
      </c>
      <c r="F286" s="1">
        <v>1.7141642714863999E-6</v>
      </c>
      <c r="G286">
        <v>0.92475156691174198</v>
      </c>
      <c r="H286">
        <v>0.19426559565163001</v>
      </c>
      <c r="I286">
        <v>4.7602436438105498</v>
      </c>
      <c r="J286" s="1">
        <v>1.9335939391664701E-6</v>
      </c>
      <c r="K286">
        <v>0.87564152095733105</v>
      </c>
      <c r="L286">
        <v>0.19420668583773101</v>
      </c>
      <c r="M286">
        <v>4.5088124395932097</v>
      </c>
      <c r="N286" s="1">
        <v>6.5191509454462301E-6</v>
      </c>
      <c r="O286">
        <v>0.66268358566015995</v>
      </c>
      <c r="P286">
        <v>0.19386779394622999</v>
      </c>
      <c r="Q286">
        <v>3.4182242040880499</v>
      </c>
      <c r="R286">
        <v>6.3031161669085598E-4</v>
      </c>
      <c r="T286" t="str">
        <f t="shared" si="16"/>
        <v>***</v>
      </c>
      <c r="U286" t="str">
        <f t="shared" si="17"/>
        <v>***</v>
      </c>
      <c r="V286" t="str">
        <f t="shared" si="18"/>
        <v>***</v>
      </c>
      <c r="W286" t="str">
        <f t="shared" si="19"/>
        <v>***</v>
      </c>
    </row>
    <row r="287" spans="1:23" x14ac:dyDescent="0.25">
      <c r="A287">
        <v>286</v>
      </c>
      <c r="B287" t="s">
        <v>399</v>
      </c>
      <c r="C287">
        <v>1.20444459220807</v>
      </c>
      <c r="D287">
        <v>0.176376787231736</v>
      </c>
      <c r="E287">
        <v>6.8288158045740399</v>
      </c>
      <c r="F287" s="1">
        <v>8.5618419124162307E-12</v>
      </c>
      <c r="G287">
        <v>1.1997260347738601</v>
      </c>
      <c r="H287">
        <v>0.176363930484568</v>
      </c>
      <c r="I287">
        <v>6.80255895566376</v>
      </c>
      <c r="J287" s="1">
        <v>1.0277693360384999E-11</v>
      </c>
      <c r="K287">
        <v>1.1495087629792</v>
      </c>
      <c r="L287">
        <v>0.17630255203960701</v>
      </c>
      <c r="M287">
        <v>6.5200914546090196</v>
      </c>
      <c r="N287" s="1">
        <v>7.0264536615990306E-11</v>
      </c>
      <c r="O287">
        <v>0.92890372573962599</v>
      </c>
      <c r="P287">
        <v>0.175911052055748</v>
      </c>
      <c r="Q287">
        <v>5.28053078464478</v>
      </c>
      <c r="R287" s="1">
        <v>1.28810178577956E-7</v>
      </c>
      <c r="T287" t="str">
        <f t="shared" si="16"/>
        <v>***</v>
      </c>
      <c r="U287" t="str">
        <f t="shared" si="17"/>
        <v>***</v>
      </c>
      <c r="V287" t="str">
        <f t="shared" si="18"/>
        <v>***</v>
      </c>
      <c r="W287" t="str">
        <f t="shared" si="19"/>
        <v>***</v>
      </c>
    </row>
    <row r="288" spans="1:23" x14ac:dyDescent="0.25">
      <c r="A288">
        <v>287</v>
      </c>
      <c r="B288" t="s">
        <v>400</v>
      </c>
      <c r="C288">
        <v>0.96377212632768405</v>
      </c>
      <c r="D288">
        <v>0.20106269466027499</v>
      </c>
      <c r="E288">
        <v>4.7933910761323402</v>
      </c>
      <c r="F288" s="1">
        <v>1.6398551152728601E-6</v>
      </c>
      <c r="G288">
        <v>0.95910628344184901</v>
      </c>
      <c r="H288">
        <v>0.20105227041842599</v>
      </c>
      <c r="I288">
        <v>4.7704324922358596</v>
      </c>
      <c r="J288" s="1">
        <v>1.83830788318983E-6</v>
      </c>
      <c r="K288">
        <v>0.90854305802518498</v>
      </c>
      <c r="L288">
        <v>0.20099956524347901</v>
      </c>
      <c r="M288">
        <v>4.5201244934267901</v>
      </c>
      <c r="N288" s="1">
        <v>6.1803276784611304E-6</v>
      </c>
      <c r="O288">
        <v>0.68264194564575698</v>
      </c>
      <c r="P288">
        <v>0.20064279993614401</v>
      </c>
      <c r="Q288">
        <v>3.4022748180498401</v>
      </c>
      <c r="R288">
        <v>6.6827401160975705E-4</v>
      </c>
      <c r="T288" t="str">
        <f t="shared" si="16"/>
        <v>***</v>
      </c>
      <c r="U288" t="str">
        <f t="shared" si="17"/>
        <v>***</v>
      </c>
      <c r="V288" t="str">
        <f t="shared" si="18"/>
        <v>***</v>
      </c>
      <c r="W288" t="str">
        <f t="shared" si="19"/>
        <v>***</v>
      </c>
    </row>
    <row r="289" spans="1:23" x14ac:dyDescent="0.25">
      <c r="A289">
        <v>288</v>
      </c>
      <c r="B289" t="s">
        <v>401</v>
      </c>
      <c r="C289">
        <v>1.11857835744564</v>
      </c>
      <c r="D289">
        <v>0.191799949183144</v>
      </c>
      <c r="E289">
        <v>5.8320054943160899</v>
      </c>
      <c r="F289" s="1">
        <v>5.4765115264033601E-9</v>
      </c>
      <c r="G289">
        <v>1.1136206484680999</v>
      </c>
      <c r="H289">
        <v>0.19178840422039201</v>
      </c>
      <c r="I289">
        <v>5.8065066706973196</v>
      </c>
      <c r="J289" s="1">
        <v>6.3789732320601401E-9</v>
      </c>
      <c r="K289">
        <v>1.0636333769533699</v>
      </c>
      <c r="L289">
        <v>0.19173621961569001</v>
      </c>
      <c r="M289">
        <v>5.5473784717633796</v>
      </c>
      <c r="N289" s="1">
        <v>2.8998458419777501E-8</v>
      </c>
      <c r="O289">
        <v>0.83399231195041501</v>
      </c>
      <c r="P289">
        <v>0.191352901903203</v>
      </c>
      <c r="Q289">
        <v>4.3583990817776899</v>
      </c>
      <c r="R289" s="1">
        <v>1.3101731215802501E-5</v>
      </c>
      <c r="T289" t="str">
        <f t="shared" si="16"/>
        <v>***</v>
      </c>
      <c r="U289" t="str">
        <f t="shared" si="17"/>
        <v>***</v>
      </c>
      <c r="V289" t="str">
        <f t="shared" si="18"/>
        <v>***</v>
      </c>
      <c r="W289" t="str">
        <f t="shared" si="19"/>
        <v>***</v>
      </c>
    </row>
    <row r="290" spans="1:23" x14ac:dyDescent="0.25">
      <c r="A290">
        <v>289</v>
      </c>
      <c r="B290" t="s">
        <v>402</v>
      </c>
      <c r="C290">
        <v>1.2672260505578501</v>
      </c>
      <c r="D290">
        <v>0.183953413802982</v>
      </c>
      <c r="E290">
        <v>6.8888422582636997</v>
      </c>
      <c r="F290" s="1">
        <v>5.62482667787815E-12</v>
      </c>
      <c r="G290">
        <v>1.26269090547685</v>
      </c>
      <c r="H290">
        <v>0.18394310600755101</v>
      </c>
      <c r="I290">
        <v>6.8645731437470099</v>
      </c>
      <c r="J290" s="1">
        <v>6.6690363626910799E-12</v>
      </c>
      <c r="K290">
        <v>1.2152001453136401</v>
      </c>
      <c r="L290">
        <v>0.183888368395484</v>
      </c>
      <c r="M290">
        <v>6.6083578636150504</v>
      </c>
      <c r="N290" s="1">
        <v>3.8860639034430297E-11</v>
      </c>
      <c r="O290">
        <v>0.98174335200281004</v>
      </c>
      <c r="P290">
        <v>0.18346822161844201</v>
      </c>
      <c r="Q290">
        <v>5.3510266973892602</v>
      </c>
      <c r="R290" s="1">
        <v>8.7456617030754602E-8</v>
      </c>
      <c r="T290" t="str">
        <f t="shared" si="16"/>
        <v>***</v>
      </c>
      <c r="U290" t="str">
        <f t="shared" si="17"/>
        <v>***</v>
      </c>
      <c r="V290" t="str">
        <f t="shared" si="18"/>
        <v>***</v>
      </c>
      <c r="W290" t="str">
        <f t="shared" si="19"/>
        <v>***</v>
      </c>
    </row>
    <row r="291" spans="1:23" x14ac:dyDescent="0.25">
      <c r="A291">
        <v>290</v>
      </c>
      <c r="B291" t="s">
        <v>403</v>
      </c>
      <c r="C291">
        <v>1.73028212838729</v>
      </c>
      <c r="D291">
        <v>0.15650741128251899</v>
      </c>
      <c r="E291">
        <v>11.055592282872</v>
      </c>
      <c r="F291" s="1">
        <v>2.0597279290334601E-28</v>
      </c>
      <c r="G291">
        <v>1.7262442815207599</v>
      </c>
      <c r="H291">
        <v>0.156495019875804</v>
      </c>
      <c r="I291">
        <v>11.030665914421601</v>
      </c>
      <c r="J291" s="1">
        <v>2.71844657264672E-28</v>
      </c>
      <c r="K291">
        <v>1.68102661582085</v>
      </c>
      <c r="L291">
        <v>0.15642759942623199</v>
      </c>
      <c r="M291">
        <v>10.7463556430372</v>
      </c>
      <c r="N291" s="1">
        <v>6.1649521671185301E-27</v>
      </c>
      <c r="O291">
        <v>1.4375814514143701</v>
      </c>
      <c r="P291">
        <v>0.15592013567603299</v>
      </c>
      <c r="Q291">
        <v>9.2199858932995191</v>
      </c>
      <c r="R291" s="1">
        <v>2.9713930662341098E-20</v>
      </c>
      <c r="T291" t="str">
        <f t="shared" si="16"/>
        <v>***</v>
      </c>
      <c r="U291" t="str">
        <f t="shared" si="17"/>
        <v>***</v>
      </c>
      <c r="V291" t="str">
        <f t="shared" si="18"/>
        <v>***</v>
      </c>
      <c r="W291" t="str">
        <f t="shared" si="19"/>
        <v>***</v>
      </c>
    </row>
    <row r="292" spans="1:23" x14ac:dyDescent="0.25">
      <c r="A292">
        <v>291</v>
      </c>
      <c r="B292" t="s">
        <v>404</v>
      </c>
      <c r="C292">
        <v>0.66457357064431799</v>
      </c>
      <c r="D292">
        <v>0.25733702438231598</v>
      </c>
      <c r="E292">
        <v>2.5825027402857699</v>
      </c>
      <c r="F292">
        <v>9.8086583238573607E-3</v>
      </c>
      <c r="G292">
        <v>0.66023042476142701</v>
      </c>
      <c r="H292">
        <v>0.25732733501670602</v>
      </c>
      <c r="I292">
        <v>2.5657220781405301</v>
      </c>
      <c r="J292">
        <v>1.0296128810137899E-2</v>
      </c>
      <c r="K292">
        <v>0.61159500716651904</v>
      </c>
      <c r="L292">
        <v>0.25728279448186597</v>
      </c>
      <c r="M292">
        <v>2.37713139115343</v>
      </c>
      <c r="N292">
        <v>1.7447871877625799E-2</v>
      </c>
      <c r="O292">
        <v>0.37162451975461802</v>
      </c>
      <c r="P292">
        <v>0.256970399745928</v>
      </c>
      <c r="Q292">
        <v>1.44617636942641</v>
      </c>
      <c r="R292">
        <v>0.148127739853084</v>
      </c>
      <c r="T292" t="str">
        <f t="shared" si="16"/>
        <v>**</v>
      </c>
      <c r="U292" t="str">
        <f t="shared" si="17"/>
        <v>*</v>
      </c>
      <c r="V292" t="str">
        <f t="shared" si="18"/>
        <v>*</v>
      </c>
      <c r="W292" t="str">
        <f t="shared" si="19"/>
        <v/>
      </c>
    </row>
    <row r="293" spans="1:23" x14ac:dyDescent="0.25">
      <c r="A293">
        <v>292</v>
      </c>
      <c r="B293" t="s">
        <v>405</v>
      </c>
      <c r="C293">
        <v>0.92688754851344302</v>
      </c>
      <c r="D293">
        <v>0.231921254788308</v>
      </c>
      <c r="E293">
        <v>3.9965614594465899</v>
      </c>
      <c r="F293" s="1">
        <v>6.42692016689123E-5</v>
      </c>
      <c r="G293">
        <v>0.92196197722576001</v>
      </c>
      <c r="H293">
        <v>0.23191383246324301</v>
      </c>
      <c r="I293">
        <v>3.9754505690034101</v>
      </c>
      <c r="J293" s="1">
        <v>7.0246133964831705E-5</v>
      </c>
      <c r="K293">
        <v>0.87556026214839899</v>
      </c>
      <c r="L293">
        <v>0.23186128949083701</v>
      </c>
      <c r="M293">
        <v>3.7762244144812298</v>
      </c>
      <c r="N293">
        <v>1.59223545894624E-4</v>
      </c>
      <c r="O293">
        <v>0.63138317952854195</v>
      </c>
      <c r="P293">
        <v>0.23150504296969401</v>
      </c>
      <c r="Q293">
        <v>2.7272977358475701</v>
      </c>
      <c r="R293">
        <v>6.3855392558866304E-3</v>
      </c>
      <c r="T293" t="str">
        <f t="shared" si="16"/>
        <v>***</v>
      </c>
      <c r="U293" t="str">
        <f t="shared" si="17"/>
        <v>***</v>
      </c>
      <c r="V293" t="str">
        <f t="shared" si="18"/>
        <v>***</v>
      </c>
      <c r="W293" t="str">
        <f t="shared" si="19"/>
        <v>**</v>
      </c>
    </row>
    <row r="294" spans="1:23" x14ac:dyDescent="0.25">
      <c r="A294">
        <v>293</v>
      </c>
      <c r="B294" t="s">
        <v>406</v>
      </c>
      <c r="C294">
        <v>0.91490256033195805</v>
      </c>
      <c r="D294">
        <v>0.23766476139731901</v>
      </c>
      <c r="E294">
        <v>3.8495507493534502</v>
      </c>
      <c r="F294">
        <v>1.1833466484549501E-4</v>
      </c>
      <c r="G294">
        <v>0.91061427622087499</v>
      </c>
      <c r="H294">
        <v>0.237656645347879</v>
      </c>
      <c r="I294">
        <v>3.8316381807373001</v>
      </c>
      <c r="J294">
        <v>1.2729284811345201E-4</v>
      </c>
      <c r="K294">
        <v>0.86392772922775096</v>
      </c>
      <c r="L294">
        <v>0.237603311775928</v>
      </c>
      <c r="M294">
        <v>3.6360087861169101</v>
      </c>
      <c r="N294">
        <v>2.76894891024096E-4</v>
      </c>
      <c r="O294">
        <v>0.61906453398967098</v>
      </c>
      <c r="P294">
        <v>0.23725090971087701</v>
      </c>
      <c r="Q294">
        <v>2.6093241739055402</v>
      </c>
      <c r="R294">
        <v>9.0721254117293402E-3</v>
      </c>
      <c r="T294" t="str">
        <f t="shared" si="16"/>
        <v>***</v>
      </c>
      <c r="U294" t="str">
        <f t="shared" si="17"/>
        <v>***</v>
      </c>
      <c r="V294" t="str">
        <f t="shared" si="18"/>
        <v>***</v>
      </c>
      <c r="W294" t="str">
        <f t="shared" si="19"/>
        <v>**</v>
      </c>
    </row>
    <row r="295" spans="1:23" x14ac:dyDescent="0.25">
      <c r="A295">
        <v>294</v>
      </c>
      <c r="B295" t="s">
        <v>407</v>
      </c>
      <c r="C295">
        <v>1.06402800435519</v>
      </c>
      <c r="D295">
        <v>0.22703381749218199</v>
      </c>
      <c r="E295">
        <v>4.6866498396954803</v>
      </c>
      <c r="F295" s="1">
        <v>2.7771351438423901E-6</v>
      </c>
      <c r="G295">
        <v>1.0596804596040299</v>
      </c>
      <c r="H295">
        <v>0.22702655963729401</v>
      </c>
      <c r="I295">
        <v>4.6676497291639096</v>
      </c>
      <c r="J295" s="1">
        <v>3.0466471483086699E-6</v>
      </c>
      <c r="K295">
        <v>1.0139443597614199</v>
      </c>
      <c r="L295">
        <v>0.226962903546094</v>
      </c>
      <c r="M295">
        <v>4.4674453133945704</v>
      </c>
      <c r="N295" s="1">
        <v>7.9159238238412998E-6</v>
      </c>
      <c r="O295">
        <v>0.76166478946336902</v>
      </c>
      <c r="P295">
        <v>0.22658454650355001</v>
      </c>
      <c r="Q295">
        <v>3.3615036913006602</v>
      </c>
      <c r="R295">
        <v>7.7519320474995297E-4</v>
      </c>
      <c r="T295" t="str">
        <f t="shared" si="16"/>
        <v>***</v>
      </c>
      <c r="U295" t="str">
        <f t="shared" si="17"/>
        <v>***</v>
      </c>
      <c r="V295" t="str">
        <f t="shared" si="18"/>
        <v>***</v>
      </c>
      <c r="W295" t="str">
        <f t="shared" si="19"/>
        <v>***</v>
      </c>
    </row>
    <row r="296" spans="1:23" x14ac:dyDescent="0.25">
      <c r="A296">
        <v>295</v>
      </c>
      <c r="B296" t="s">
        <v>408</v>
      </c>
      <c r="C296">
        <v>0.34622785594758598</v>
      </c>
      <c r="D296">
        <v>0.32242129104042999</v>
      </c>
      <c r="E296">
        <v>1.0738368264401299</v>
      </c>
      <c r="F296">
        <v>0.28289582135111702</v>
      </c>
      <c r="G296">
        <v>0.341261102860756</v>
      </c>
      <c r="H296">
        <v>0.322415396359232</v>
      </c>
      <c r="I296">
        <v>1.05845163324808</v>
      </c>
      <c r="J296">
        <v>0.28984959025971502</v>
      </c>
      <c r="K296">
        <v>0.29826142378074399</v>
      </c>
      <c r="L296">
        <v>0.32237483240665998</v>
      </c>
      <c r="M296">
        <v>0.92520070985101599</v>
      </c>
      <c r="N296">
        <v>0.354861514339121</v>
      </c>
      <c r="O296">
        <v>4.0266523336768903E-2</v>
      </c>
      <c r="P296">
        <v>0.322111283148943</v>
      </c>
      <c r="Q296">
        <v>0.125008111926802</v>
      </c>
      <c r="R296">
        <v>0.90051712833034603</v>
      </c>
      <c r="T296" t="str">
        <f t="shared" si="16"/>
        <v/>
      </c>
      <c r="U296" t="str">
        <f t="shared" si="17"/>
        <v/>
      </c>
      <c r="V296" t="str">
        <f t="shared" si="18"/>
        <v/>
      </c>
      <c r="W296" t="str">
        <f t="shared" si="19"/>
        <v/>
      </c>
    </row>
    <row r="297" spans="1:23" x14ac:dyDescent="0.25">
      <c r="A297">
        <v>296</v>
      </c>
      <c r="B297" t="s">
        <v>409</v>
      </c>
      <c r="C297">
        <v>0.78726723880446203</v>
      </c>
      <c r="D297">
        <v>0.26586905487145301</v>
      </c>
      <c r="E297">
        <v>2.9611089533721899</v>
      </c>
      <c r="F297">
        <v>3.06533479589068E-3</v>
      </c>
      <c r="G297">
        <v>0.782340100510308</v>
      </c>
      <c r="H297">
        <v>0.265860385266808</v>
      </c>
      <c r="I297">
        <v>2.9426727104347599</v>
      </c>
      <c r="J297">
        <v>3.2539222553997298E-3</v>
      </c>
      <c r="K297">
        <v>0.73780408266288</v>
      </c>
      <c r="L297">
        <v>0.26581254297926399</v>
      </c>
      <c r="M297">
        <v>2.7756556345816898</v>
      </c>
      <c r="N297">
        <v>5.5090525079316104E-3</v>
      </c>
      <c r="O297">
        <v>0.474681222728012</v>
      </c>
      <c r="P297">
        <v>0.26548083687066498</v>
      </c>
      <c r="Q297">
        <v>1.78800559890982</v>
      </c>
      <c r="R297">
        <v>7.3775104524035406E-2</v>
      </c>
      <c r="T297" t="str">
        <f t="shared" si="16"/>
        <v>**</v>
      </c>
      <c r="U297" t="str">
        <f t="shared" si="17"/>
        <v>**</v>
      </c>
      <c r="V297" t="str">
        <f t="shared" si="18"/>
        <v>**</v>
      </c>
      <c r="W297" t="str">
        <f t="shared" si="19"/>
        <v>^</v>
      </c>
    </row>
    <row r="298" spans="1:23" x14ac:dyDescent="0.25">
      <c r="A298">
        <v>297</v>
      </c>
      <c r="B298" t="s">
        <v>410</v>
      </c>
      <c r="C298">
        <v>0.404557202444221</v>
      </c>
      <c r="D298">
        <v>0.32256977904532902</v>
      </c>
      <c r="E298">
        <v>1.2541695742283701</v>
      </c>
      <c r="F298">
        <v>0.20978037627705801</v>
      </c>
      <c r="G298">
        <v>0.399244829421668</v>
      </c>
      <c r="H298">
        <v>0.322562861676781</v>
      </c>
      <c r="I298">
        <v>1.23772720562519</v>
      </c>
      <c r="J298">
        <v>0.215817227946832</v>
      </c>
      <c r="K298">
        <v>0.35507603287717998</v>
      </c>
      <c r="L298">
        <v>0.32252642717799002</v>
      </c>
      <c r="M298">
        <v>1.1009207399963801</v>
      </c>
      <c r="N298">
        <v>0.27093115461096301</v>
      </c>
      <c r="O298">
        <v>9.0670474896085998E-2</v>
      </c>
      <c r="P298">
        <v>0.32225987470114698</v>
      </c>
      <c r="Q298">
        <v>0.28135825156690902</v>
      </c>
      <c r="R298">
        <v>0.77843563564342999</v>
      </c>
      <c r="T298" t="str">
        <f t="shared" si="16"/>
        <v/>
      </c>
      <c r="U298" t="str">
        <f t="shared" si="17"/>
        <v/>
      </c>
      <c r="V298" t="str">
        <f t="shared" si="18"/>
        <v/>
      </c>
      <c r="W298" t="str">
        <f t="shared" si="19"/>
        <v/>
      </c>
    </row>
    <row r="299" spans="1:23" x14ac:dyDescent="0.25">
      <c r="A299">
        <v>298</v>
      </c>
      <c r="B299" t="s">
        <v>411</v>
      </c>
      <c r="C299">
        <v>0.84112102397990696</v>
      </c>
      <c r="D299">
        <v>0.26606346159983302</v>
      </c>
      <c r="E299">
        <v>3.1613548847416602</v>
      </c>
      <c r="F299">
        <v>1.57037043908179E-3</v>
      </c>
      <c r="G299">
        <v>0.83539215822856605</v>
      </c>
      <c r="H299">
        <v>0.26605528545010199</v>
      </c>
      <c r="I299">
        <v>3.13991942244366</v>
      </c>
      <c r="J299">
        <v>1.6899431020116599E-3</v>
      </c>
      <c r="K299">
        <v>0.79272469192449302</v>
      </c>
      <c r="L299">
        <v>0.26601567512867103</v>
      </c>
      <c r="M299">
        <v>2.9799924066168502</v>
      </c>
      <c r="N299">
        <v>2.8825552885789201E-3</v>
      </c>
      <c r="O299">
        <v>0.52915431178648797</v>
      </c>
      <c r="P299">
        <v>0.265672545938614</v>
      </c>
      <c r="Q299">
        <v>1.9917538333402101</v>
      </c>
      <c r="R299">
        <v>4.6398073920340899E-2</v>
      </c>
      <c r="T299" t="str">
        <f t="shared" si="16"/>
        <v>**</v>
      </c>
      <c r="U299" t="str">
        <f t="shared" si="17"/>
        <v>**</v>
      </c>
      <c r="V299" t="str">
        <f t="shared" si="18"/>
        <v>**</v>
      </c>
      <c r="W299" t="str">
        <f t="shared" si="19"/>
        <v>*</v>
      </c>
    </row>
    <row r="300" spans="1:23" x14ac:dyDescent="0.25">
      <c r="A300">
        <v>299</v>
      </c>
      <c r="B300" t="s">
        <v>412</v>
      </c>
      <c r="C300">
        <v>0.55236524085892902</v>
      </c>
      <c r="D300">
        <v>0.30834876463542799</v>
      </c>
      <c r="E300">
        <v>1.7913651819296601</v>
      </c>
      <c r="F300">
        <v>7.32347124554453E-2</v>
      </c>
      <c r="G300">
        <v>0.54676445874499702</v>
      </c>
      <c r="H300">
        <v>0.30834218534562402</v>
      </c>
      <c r="I300">
        <v>1.7732392281391001</v>
      </c>
      <c r="J300">
        <v>7.6189074361803E-2</v>
      </c>
      <c r="K300">
        <v>0.50351716331243901</v>
      </c>
      <c r="L300">
        <v>0.30830758285770499</v>
      </c>
      <c r="M300">
        <v>1.6331650316393</v>
      </c>
      <c r="N300">
        <v>0.102434292264242</v>
      </c>
      <c r="O300">
        <v>0.23987642764390499</v>
      </c>
      <c r="P300">
        <v>0.308006467634934</v>
      </c>
      <c r="Q300">
        <v>0.778803216327974</v>
      </c>
      <c r="R300">
        <v>0.436095642807796</v>
      </c>
      <c r="T300" t="str">
        <f t="shared" si="16"/>
        <v>^</v>
      </c>
      <c r="U300" t="str">
        <f t="shared" si="17"/>
        <v>^</v>
      </c>
      <c r="V300" t="str">
        <f t="shared" si="18"/>
        <v/>
      </c>
      <c r="W300" t="str">
        <f t="shared" si="19"/>
        <v/>
      </c>
    </row>
    <row r="301" spans="1:23" x14ac:dyDescent="0.25">
      <c r="A301">
        <v>300</v>
      </c>
      <c r="B301" t="s">
        <v>413</v>
      </c>
      <c r="C301">
        <v>1.1973287725408801</v>
      </c>
      <c r="D301">
        <v>0.23296816660753999</v>
      </c>
      <c r="E301">
        <v>5.1394522692789399</v>
      </c>
      <c r="F301" s="1">
        <v>2.7554047058184499E-7</v>
      </c>
      <c r="G301">
        <v>1.19220357691212</v>
      </c>
      <c r="H301">
        <v>0.232961956138037</v>
      </c>
      <c r="I301">
        <v>5.1175891406307699</v>
      </c>
      <c r="J301" s="1">
        <v>3.0946581467625097E-7</v>
      </c>
      <c r="K301">
        <v>1.14986558349395</v>
      </c>
      <c r="L301">
        <v>0.232915877726313</v>
      </c>
      <c r="M301">
        <v>4.93682781405351</v>
      </c>
      <c r="N301" s="1">
        <v>7.9403516883759597E-7</v>
      </c>
      <c r="O301">
        <v>0.88204198783444698</v>
      </c>
      <c r="P301">
        <v>0.232489915744065</v>
      </c>
      <c r="Q301">
        <v>3.79389353302289</v>
      </c>
      <c r="R301">
        <v>1.4830328395367201E-4</v>
      </c>
      <c r="T301" t="str">
        <f t="shared" si="16"/>
        <v>***</v>
      </c>
      <c r="U301" t="str">
        <f t="shared" si="17"/>
        <v>***</v>
      </c>
      <c r="V301" t="str">
        <f t="shared" si="18"/>
        <v>***</v>
      </c>
      <c r="W301" t="str">
        <f t="shared" si="19"/>
        <v>***</v>
      </c>
    </row>
    <row r="302" spans="1:23" x14ac:dyDescent="0.25">
      <c r="A302">
        <v>301</v>
      </c>
      <c r="B302" t="s">
        <v>414</v>
      </c>
      <c r="C302">
        <v>0.52491028512092397</v>
      </c>
      <c r="D302">
        <v>0.32297929525518698</v>
      </c>
      <c r="E302">
        <v>1.62521342027882</v>
      </c>
      <c r="F302">
        <v>0.104117091861615</v>
      </c>
      <c r="G302">
        <v>0.51930890201264501</v>
      </c>
      <c r="H302">
        <v>0.32297425610222102</v>
      </c>
      <c r="I302">
        <v>1.6078956517459499</v>
      </c>
      <c r="J302">
        <v>0.10785803434055</v>
      </c>
      <c r="K302">
        <v>0.47528513660913901</v>
      </c>
      <c r="L302">
        <v>0.32294008768282501</v>
      </c>
      <c r="M302">
        <v>1.47174400062695</v>
      </c>
      <c r="N302">
        <v>0.14109002079913799</v>
      </c>
      <c r="O302">
        <v>0.21144522692718301</v>
      </c>
      <c r="P302">
        <v>0.32264294719362202</v>
      </c>
      <c r="Q302">
        <v>0.65535363089865595</v>
      </c>
      <c r="R302">
        <v>0.51224009844465201</v>
      </c>
      <c r="T302" t="str">
        <f t="shared" si="16"/>
        <v/>
      </c>
      <c r="U302" t="str">
        <f t="shared" si="17"/>
        <v/>
      </c>
      <c r="V302" t="str">
        <f t="shared" si="18"/>
        <v/>
      </c>
      <c r="W302" t="str">
        <f t="shared" si="19"/>
        <v/>
      </c>
    </row>
    <row r="303" spans="1:23" x14ac:dyDescent="0.25">
      <c r="A303">
        <v>302</v>
      </c>
      <c r="B303" t="s">
        <v>415</v>
      </c>
      <c r="C303">
        <v>1.1054448970716699</v>
      </c>
      <c r="D303">
        <v>0.25146733787018399</v>
      </c>
      <c r="E303">
        <v>4.3959780480212203</v>
      </c>
      <c r="F303" s="1">
        <v>1.10275079055435E-5</v>
      </c>
      <c r="G303">
        <v>1.0995565008671999</v>
      </c>
      <c r="H303">
        <v>0.25146039250287799</v>
      </c>
      <c r="I303">
        <v>4.3726826715050802</v>
      </c>
      <c r="J303" s="1">
        <v>1.22729050503624E-5</v>
      </c>
      <c r="K303">
        <v>1.0542053302583101</v>
      </c>
      <c r="L303">
        <v>0.25142058338413598</v>
      </c>
      <c r="M303">
        <v>4.1929953230902903</v>
      </c>
      <c r="N303" s="1">
        <v>2.7529512116519002E-5</v>
      </c>
      <c r="O303">
        <v>0.78556308937938202</v>
      </c>
      <c r="P303">
        <v>0.2510220692681</v>
      </c>
      <c r="Q303">
        <v>3.1294582650435201</v>
      </c>
      <c r="R303">
        <v>1.75128948430722E-3</v>
      </c>
      <c r="T303" t="str">
        <f t="shared" si="16"/>
        <v>***</v>
      </c>
      <c r="U303" t="str">
        <f t="shared" si="17"/>
        <v>***</v>
      </c>
      <c r="V303" t="str">
        <f t="shared" si="18"/>
        <v>***</v>
      </c>
      <c r="W303" t="str">
        <f t="shared" si="19"/>
        <v>**</v>
      </c>
    </row>
    <row r="304" spans="1:23" x14ac:dyDescent="0.25">
      <c r="A304">
        <v>303</v>
      </c>
      <c r="B304" t="s">
        <v>416</v>
      </c>
      <c r="C304">
        <v>0.87343712414672103</v>
      </c>
      <c r="D304">
        <v>0.28533454098708599</v>
      </c>
      <c r="E304">
        <v>3.0610984605128899</v>
      </c>
      <c r="F304">
        <v>2.2052656275230202E-3</v>
      </c>
      <c r="G304">
        <v>0.86792795219739705</v>
      </c>
      <c r="H304">
        <v>0.28532894907372902</v>
      </c>
      <c r="I304">
        <v>3.04185031001927</v>
      </c>
      <c r="J304">
        <v>2.3512879118046202E-3</v>
      </c>
      <c r="K304">
        <v>0.82246497732550194</v>
      </c>
      <c r="L304">
        <v>0.28528711709670701</v>
      </c>
      <c r="M304">
        <v>2.8829376723895401</v>
      </c>
      <c r="N304">
        <v>3.9398538780493798E-3</v>
      </c>
      <c r="O304">
        <v>0.55040163774221895</v>
      </c>
      <c r="P304">
        <v>0.28493036873816802</v>
      </c>
      <c r="Q304">
        <v>1.9317057714125301</v>
      </c>
      <c r="R304">
        <v>5.33958320274339E-2</v>
      </c>
      <c r="T304" t="str">
        <f t="shared" si="16"/>
        <v>**</v>
      </c>
      <c r="U304" t="str">
        <f t="shared" si="17"/>
        <v>**</v>
      </c>
      <c r="V304" t="str">
        <f t="shared" si="18"/>
        <v>**</v>
      </c>
      <c r="W304" t="str">
        <f t="shared" si="19"/>
        <v>^</v>
      </c>
    </row>
    <row r="305" spans="1:23" x14ac:dyDescent="0.25">
      <c r="A305">
        <v>304</v>
      </c>
      <c r="B305" t="s">
        <v>417</v>
      </c>
      <c r="C305">
        <v>0.73223405863757296</v>
      </c>
      <c r="D305">
        <v>0.30898232904448603</v>
      </c>
      <c r="E305">
        <v>2.3698250346612801</v>
      </c>
      <c r="F305">
        <v>1.7796504789545101E-2</v>
      </c>
      <c r="G305">
        <v>0.72762650635808002</v>
      </c>
      <c r="H305">
        <v>0.30897829181927999</v>
      </c>
      <c r="I305">
        <v>2.35494377962211</v>
      </c>
      <c r="J305">
        <v>1.8525508280070699E-2</v>
      </c>
      <c r="K305">
        <v>0.68099472678071804</v>
      </c>
      <c r="L305">
        <v>0.30893723518878602</v>
      </c>
      <c r="M305">
        <v>2.2043141752226001</v>
      </c>
      <c r="N305">
        <v>2.7502256731418501E-2</v>
      </c>
      <c r="O305">
        <v>0.411981941060032</v>
      </c>
      <c r="P305">
        <v>0.308602433719189</v>
      </c>
      <c r="Q305">
        <v>1.3349925212673901</v>
      </c>
      <c r="R305">
        <v>0.18187879418886899</v>
      </c>
      <c r="T305" t="str">
        <f t="shared" si="16"/>
        <v>*</v>
      </c>
      <c r="U305" t="str">
        <f t="shared" si="17"/>
        <v>*</v>
      </c>
      <c r="V305" t="str">
        <f t="shared" si="18"/>
        <v>*</v>
      </c>
      <c r="W305" t="str">
        <f t="shared" si="19"/>
        <v/>
      </c>
    </row>
    <row r="306" spans="1:23" x14ac:dyDescent="0.25">
      <c r="A306">
        <v>305</v>
      </c>
      <c r="B306" t="s">
        <v>418</v>
      </c>
      <c r="C306">
        <v>1.3260037556586</v>
      </c>
      <c r="D306">
        <v>0.23941629937224801</v>
      </c>
      <c r="E306">
        <v>5.5384857218802397</v>
      </c>
      <c r="F306" s="1">
        <v>3.0509811539042499E-8</v>
      </c>
      <c r="G306">
        <v>1.3207911121898801</v>
      </c>
      <c r="H306">
        <v>0.239409687625701</v>
      </c>
      <c r="I306">
        <v>5.5168657763541997</v>
      </c>
      <c r="J306" s="1">
        <v>3.4509879850954902E-8</v>
      </c>
      <c r="K306">
        <v>1.2759720432275901</v>
      </c>
      <c r="L306">
        <v>0.23935895877754201</v>
      </c>
      <c r="M306">
        <v>5.3307887440029402</v>
      </c>
      <c r="N306" s="1">
        <v>9.7787119968316004E-8</v>
      </c>
      <c r="O306">
        <v>1.00551380696778</v>
      </c>
      <c r="P306">
        <v>0.23890440267746499</v>
      </c>
      <c r="Q306">
        <v>4.2088542349940896</v>
      </c>
      <c r="R306" s="1">
        <v>2.5666889535877E-5</v>
      </c>
      <c r="T306" t="str">
        <f t="shared" si="16"/>
        <v>***</v>
      </c>
      <c r="U306" t="str">
        <f t="shared" si="17"/>
        <v>***</v>
      </c>
      <c r="V306" t="str">
        <f t="shared" si="18"/>
        <v>***</v>
      </c>
      <c r="W306" t="str">
        <f t="shared" si="19"/>
        <v>***</v>
      </c>
    </row>
    <row r="307" spans="1:23" x14ac:dyDescent="0.25">
      <c r="A307">
        <v>306</v>
      </c>
      <c r="B307" t="s">
        <v>419</v>
      </c>
      <c r="C307">
        <v>0.98363922102236501</v>
      </c>
      <c r="D307">
        <v>0.28584630089632901</v>
      </c>
      <c r="E307">
        <v>3.4411472806818399</v>
      </c>
      <c r="F307">
        <v>5.7925314282513795E-4</v>
      </c>
      <c r="G307">
        <v>0.97821511844308395</v>
      </c>
      <c r="H307">
        <v>0.28584038598484401</v>
      </c>
      <c r="I307">
        <v>3.4222425045806899</v>
      </c>
      <c r="J307">
        <v>6.2106893495320005E-4</v>
      </c>
      <c r="K307">
        <v>0.93520052884312099</v>
      </c>
      <c r="L307">
        <v>0.28579277656901397</v>
      </c>
      <c r="M307">
        <v>3.2723028904731102</v>
      </c>
      <c r="N307">
        <v>1.06675226211856E-3</v>
      </c>
      <c r="O307">
        <v>0.661514013159616</v>
      </c>
      <c r="P307">
        <v>0.28541104871306899</v>
      </c>
      <c r="Q307">
        <v>2.31775895201819</v>
      </c>
      <c r="R307">
        <v>2.0462425117338E-2</v>
      </c>
      <c r="T307" t="str">
        <f t="shared" si="16"/>
        <v>***</v>
      </c>
      <c r="U307" t="str">
        <f t="shared" si="17"/>
        <v>***</v>
      </c>
      <c r="V307" t="str">
        <f t="shared" si="18"/>
        <v>**</v>
      </c>
      <c r="W307" t="str">
        <f t="shared" si="19"/>
        <v>*</v>
      </c>
    </row>
    <row r="308" spans="1:23" x14ac:dyDescent="0.25">
      <c r="A308">
        <v>307</v>
      </c>
      <c r="B308" t="s">
        <v>420</v>
      </c>
      <c r="C308">
        <v>0.39090622136345998</v>
      </c>
      <c r="D308">
        <v>0.38429006762082002</v>
      </c>
      <c r="E308">
        <v>1.0172165619153299</v>
      </c>
      <c r="F308">
        <v>0.30905041895471003</v>
      </c>
      <c r="G308">
        <v>0.38588621603515</v>
      </c>
      <c r="H308">
        <v>0.38428721731763799</v>
      </c>
      <c r="I308">
        <v>1.00416094693098</v>
      </c>
      <c r="J308">
        <v>0.31530104251883201</v>
      </c>
      <c r="K308">
        <v>0.34529733198279</v>
      </c>
      <c r="L308">
        <v>0.38424615979161397</v>
      </c>
      <c r="M308">
        <v>0.89863573957395804</v>
      </c>
      <c r="N308">
        <v>0.368846715518998</v>
      </c>
      <c r="O308">
        <v>6.8611898112871494E-2</v>
      </c>
      <c r="P308">
        <v>0.38397431472050703</v>
      </c>
      <c r="Q308">
        <v>0.178688770270516</v>
      </c>
      <c r="R308">
        <v>0.85818208729351997</v>
      </c>
      <c r="T308" t="str">
        <f t="shared" si="16"/>
        <v/>
      </c>
      <c r="U308" t="str">
        <f t="shared" si="17"/>
        <v/>
      </c>
      <c r="V308" t="str">
        <f t="shared" si="18"/>
        <v/>
      </c>
      <c r="W308" t="str">
        <f t="shared" si="19"/>
        <v/>
      </c>
    </row>
    <row r="309" spans="1:23" x14ac:dyDescent="0.25">
      <c r="A309">
        <v>308</v>
      </c>
      <c r="B309" t="s">
        <v>421</v>
      </c>
      <c r="C309">
        <v>0.779348775985374</v>
      </c>
      <c r="D309">
        <v>0.32389388191860602</v>
      </c>
      <c r="E309">
        <v>2.4061855425266199</v>
      </c>
      <c r="F309">
        <v>1.6120075224630499E-2</v>
      </c>
      <c r="G309">
        <v>0.77474519029062905</v>
      </c>
      <c r="H309">
        <v>0.32389056138573602</v>
      </c>
      <c r="I309">
        <v>2.39199681205884</v>
      </c>
      <c r="J309">
        <v>1.6756987925879801E-2</v>
      </c>
      <c r="K309">
        <v>0.73470546068199005</v>
      </c>
      <c r="L309">
        <v>0.323843227673898</v>
      </c>
      <c r="M309">
        <v>2.2687071950191302</v>
      </c>
      <c r="N309">
        <v>2.3286137775560101E-2</v>
      </c>
      <c r="O309">
        <v>0.45356993338482798</v>
      </c>
      <c r="P309">
        <v>0.32351101595607901</v>
      </c>
      <c r="Q309">
        <v>1.4020231491789701</v>
      </c>
      <c r="R309">
        <v>0.160908334068251</v>
      </c>
      <c r="T309" t="str">
        <f t="shared" si="16"/>
        <v>*</v>
      </c>
      <c r="U309" t="str">
        <f t="shared" si="17"/>
        <v>*</v>
      </c>
      <c r="V309" t="str">
        <f t="shared" si="18"/>
        <v>*</v>
      </c>
      <c r="W309" t="str">
        <f t="shared" si="19"/>
        <v/>
      </c>
    </row>
    <row r="310" spans="1:23" x14ac:dyDescent="0.25">
      <c r="A310">
        <v>309</v>
      </c>
      <c r="B310" t="s">
        <v>422</v>
      </c>
      <c r="C310">
        <v>0.29228919888714699</v>
      </c>
      <c r="D310">
        <v>0.41424668128325498</v>
      </c>
      <c r="E310">
        <v>0.70559213167789703</v>
      </c>
      <c r="F310">
        <v>0.48044181880945203</v>
      </c>
      <c r="G310">
        <v>0.28795683673105998</v>
      </c>
      <c r="H310">
        <v>0.41424744831006599</v>
      </c>
      <c r="I310">
        <v>0.69513243329750896</v>
      </c>
      <c r="J310">
        <v>0.48697231080370201</v>
      </c>
      <c r="K310">
        <v>0.24760807287992101</v>
      </c>
      <c r="L310">
        <v>0.41421390418075299</v>
      </c>
      <c r="M310">
        <v>0.59777827441512099</v>
      </c>
      <c r="N310">
        <v>0.54998788886189098</v>
      </c>
      <c r="O310">
        <v>-3.53443403350268E-2</v>
      </c>
      <c r="P310">
        <v>0.41396147902623598</v>
      </c>
      <c r="Q310">
        <v>-8.5380747064116996E-2</v>
      </c>
      <c r="R310">
        <v>0.931958698881589</v>
      </c>
      <c r="T310" t="str">
        <f t="shared" si="16"/>
        <v/>
      </c>
      <c r="U310" t="str">
        <f t="shared" si="17"/>
        <v/>
      </c>
      <c r="V310" t="str">
        <f t="shared" si="18"/>
        <v/>
      </c>
      <c r="W310" t="str">
        <f t="shared" si="19"/>
        <v/>
      </c>
    </row>
    <row r="311" spans="1:23" x14ac:dyDescent="0.25">
      <c r="A311">
        <v>310</v>
      </c>
      <c r="B311" t="s">
        <v>423</v>
      </c>
      <c r="C311">
        <v>1.38192338756074</v>
      </c>
      <c r="D311">
        <v>0.25283665254606802</v>
      </c>
      <c r="E311">
        <v>5.4656766479256502</v>
      </c>
      <c r="F311" s="1">
        <v>4.6114429334540903E-8</v>
      </c>
      <c r="G311">
        <v>1.37776894299935</v>
      </c>
      <c r="H311">
        <v>0.25283736528606199</v>
      </c>
      <c r="I311">
        <v>5.4492299484316202</v>
      </c>
      <c r="J311" s="1">
        <v>5.0588372489819998E-8</v>
      </c>
      <c r="K311">
        <v>1.3382066902009799</v>
      </c>
      <c r="L311">
        <v>0.25278163672539</v>
      </c>
      <c r="M311">
        <v>5.2939236707876098</v>
      </c>
      <c r="N311" s="1">
        <v>1.1971941914857E-7</v>
      </c>
      <c r="O311">
        <v>1.05449800526068</v>
      </c>
      <c r="P311">
        <v>0.25232752391133101</v>
      </c>
      <c r="Q311">
        <v>4.1790843460709199</v>
      </c>
      <c r="R311" s="1">
        <v>2.9268512823387801E-5</v>
      </c>
      <c r="T311" t="str">
        <f t="shared" si="16"/>
        <v>***</v>
      </c>
      <c r="U311" t="str">
        <f t="shared" si="17"/>
        <v>***</v>
      </c>
      <c r="V311" t="str">
        <f t="shared" si="18"/>
        <v>***</v>
      </c>
      <c r="W311" t="str">
        <f t="shared" si="19"/>
        <v>***</v>
      </c>
    </row>
    <row r="312" spans="1:23" x14ac:dyDescent="0.25">
      <c r="A312">
        <v>311</v>
      </c>
      <c r="B312" t="s">
        <v>424</v>
      </c>
      <c r="C312">
        <v>0.77184143972433705</v>
      </c>
      <c r="D312">
        <v>0.34101233920140001</v>
      </c>
      <c r="E312">
        <v>2.26338273134595</v>
      </c>
      <c r="F312">
        <v>2.36121063277441E-2</v>
      </c>
      <c r="G312">
        <v>0.76715508764458396</v>
      </c>
      <c r="H312">
        <v>0.341014497082122</v>
      </c>
      <c r="I312">
        <v>2.2496260253118798</v>
      </c>
      <c r="J312">
        <v>2.4472694952912901E-2</v>
      </c>
      <c r="K312">
        <v>0.72276939730700895</v>
      </c>
      <c r="L312">
        <v>0.34096393948845299</v>
      </c>
      <c r="M312">
        <v>2.11978251539262</v>
      </c>
      <c r="N312">
        <v>3.4024390482414402E-2</v>
      </c>
      <c r="O312">
        <v>0.44798902020687298</v>
      </c>
      <c r="P312">
        <v>0.34064135598303003</v>
      </c>
      <c r="Q312">
        <v>1.3151339740122201</v>
      </c>
      <c r="R312">
        <v>0.18846488035728101</v>
      </c>
      <c r="T312" t="str">
        <f t="shared" si="16"/>
        <v>*</v>
      </c>
      <c r="U312" t="str">
        <f t="shared" si="17"/>
        <v>*</v>
      </c>
      <c r="V312" t="str">
        <f t="shared" si="18"/>
        <v>*</v>
      </c>
      <c r="W312" t="str">
        <f t="shared" si="19"/>
        <v/>
      </c>
    </row>
    <row r="313" spans="1:23" x14ac:dyDescent="0.25">
      <c r="A313">
        <v>312</v>
      </c>
      <c r="B313" t="s">
        <v>425</v>
      </c>
      <c r="C313">
        <v>0.68035420138196501</v>
      </c>
      <c r="D313">
        <v>0.36089850203054902</v>
      </c>
      <c r="E313">
        <v>1.8851677065824299</v>
      </c>
      <c r="F313">
        <v>5.9407199271209403E-2</v>
      </c>
      <c r="G313">
        <v>0.67527960894675398</v>
      </c>
      <c r="H313">
        <v>0.36090112511468603</v>
      </c>
      <c r="I313">
        <v>1.8710931109792599</v>
      </c>
      <c r="J313">
        <v>6.1332176298184798E-2</v>
      </c>
      <c r="K313">
        <v>0.63031894686115797</v>
      </c>
      <c r="L313">
        <v>0.36085556602201901</v>
      </c>
      <c r="M313">
        <v>1.7467347221760601</v>
      </c>
      <c r="N313">
        <v>8.06833644357942E-2</v>
      </c>
      <c r="O313">
        <v>0.35506913796413903</v>
      </c>
      <c r="P313">
        <v>0.36054762093908299</v>
      </c>
      <c r="Q313">
        <v>0.98480510574255198</v>
      </c>
      <c r="R313">
        <v>0.32471981221666102</v>
      </c>
      <c r="T313" t="str">
        <f t="shared" si="16"/>
        <v>^</v>
      </c>
      <c r="U313" t="str">
        <f t="shared" si="17"/>
        <v>^</v>
      </c>
      <c r="V313" t="str">
        <f t="shared" si="18"/>
        <v>^</v>
      </c>
      <c r="W313" t="str">
        <f t="shared" si="19"/>
        <v/>
      </c>
    </row>
    <row r="314" spans="1:23" x14ac:dyDescent="0.25">
      <c r="A314">
        <v>313</v>
      </c>
      <c r="B314" t="s">
        <v>426</v>
      </c>
      <c r="C314">
        <v>0.23016326274839</v>
      </c>
      <c r="D314">
        <v>0.453066480790282</v>
      </c>
      <c r="E314">
        <v>0.50801211854586403</v>
      </c>
      <c r="F314">
        <v>0.61144484453551695</v>
      </c>
      <c r="G314">
        <v>0.22553359040422399</v>
      </c>
      <c r="H314">
        <v>0.45306912424755102</v>
      </c>
      <c r="I314">
        <v>0.49779068652887398</v>
      </c>
      <c r="J314">
        <v>0.61863158106718696</v>
      </c>
      <c r="K314">
        <v>0.18027766145501101</v>
      </c>
      <c r="L314">
        <v>0.453032041876826</v>
      </c>
      <c r="M314">
        <v>0.39793578553109399</v>
      </c>
      <c r="N314">
        <v>0.69067752065280097</v>
      </c>
      <c r="O314">
        <v>-9.61664586558377E-2</v>
      </c>
      <c r="P314">
        <v>0.45280209146407602</v>
      </c>
      <c r="Q314">
        <v>-0.21238077400414901</v>
      </c>
      <c r="R314">
        <v>0.831809983781576</v>
      </c>
      <c r="T314" t="str">
        <f t="shared" si="16"/>
        <v/>
      </c>
      <c r="U314" t="str">
        <f t="shared" si="17"/>
        <v/>
      </c>
      <c r="V314" t="str">
        <f t="shared" si="18"/>
        <v/>
      </c>
      <c r="W314" t="str">
        <f t="shared" si="19"/>
        <v/>
      </c>
    </row>
    <row r="315" spans="1:23" x14ac:dyDescent="0.25">
      <c r="A315">
        <v>314</v>
      </c>
      <c r="B315" t="s">
        <v>427</v>
      </c>
      <c r="C315">
        <v>0.85384541334029096</v>
      </c>
      <c r="D315">
        <v>0.341306494944213</v>
      </c>
      <c r="E315">
        <v>2.5016969380552099</v>
      </c>
      <c r="F315">
        <v>1.2359967807639399E-2</v>
      </c>
      <c r="G315">
        <v>0.84917788176842801</v>
      </c>
      <c r="H315">
        <v>0.34130746706666198</v>
      </c>
      <c r="I315">
        <v>2.48801436741662</v>
      </c>
      <c r="J315">
        <v>1.28458543383136E-2</v>
      </c>
      <c r="K315">
        <v>0.80341171025675395</v>
      </c>
      <c r="L315">
        <v>0.34126261943663599</v>
      </c>
      <c r="M315">
        <v>2.3542329704409002</v>
      </c>
      <c r="N315">
        <v>1.8560974104761201E-2</v>
      </c>
      <c r="O315">
        <v>0.52388409460030305</v>
      </c>
      <c r="P315">
        <v>0.34094435356826902</v>
      </c>
      <c r="Q315">
        <v>1.5365677393317001</v>
      </c>
      <c r="R315">
        <v>0.124399197711062</v>
      </c>
      <c r="T315" t="str">
        <f t="shared" si="16"/>
        <v>*</v>
      </c>
      <c r="U315" t="str">
        <f t="shared" si="17"/>
        <v>*</v>
      </c>
      <c r="V315" t="str">
        <f t="shared" si="18"/>
        <v>*</v>
      </c>
      <c r="W315" t="str">
        <f t="shared" si="19"/>
        <v/>
      </c>
    </row>
    <row r="316" spans="1:23" x14ac:dyDescent="0.25">
      <c r="A316">
        <v>315</v>
      </c>
      <c r="B316" t="s">
        <v>428</v>
      </c>
      <c r="C316">
        <v>0.76748780648335102</v>
      </c>
      <c r="D316">
        <v>0.36119419550426302</v>
      </c>
      <c r="E316">
        <v>2.1248619607850099</v>
      </c>
      <c r="F316">
        <v>3.35981328504786E-2</v>
      </c>
      <c r="G316">
        <v>0.76285492842713798</v>
      </c>
      <c r="H316">
        <v>0.36119368265492702</v>
      </c>
      <c r="I316">
        <v>2.1120384022772201</v>
      </c>
      <c r="J316">
        <v>3.4683155592189902E-2</v>
      </c>
      <c r="K316">
        <v>0.71926389686117598</v>
      </c>
      <c r="L316">
        <v>0.36115154482648598</v>
      </c>
      <c r="M316">
        <v>1.99158471606911</v>
      </c>
      <c r="N316">
        <v>4.6416641699720103E-2</v>
      </c>
      <c r="O316">
        <v>0.43498490350525498</v>
      </c>
      <c r="P316">
        <v>0.36085591045819099</v>
      </c>
      <c r="Q316">
        <v>1.2054254645654601</v>
      </c>
      <c r="R316">
        <v>0.228039095942942</v>
      </c>
      <c r="T316" t="str">
        <f t="shared" si="16"/>
        <v>*</v>
      </c>
      <c r="U316" t="str">
        <f t="shared" si="17"/>
        <v>*</v>
      </c>
      <c r="V316" t="str">
        <f t="shared" si="18"/>
        <v>*</v>
      </c>
      <c r="W316" t="str">
        <f t="shared" si="19"/>
        <v/>
      </c>
    </row>
    <row r="317" spans="1:23" x14ac:dyDescent="0.25">
      <c r="A317">
        <v>316</v>
      </c>
      <c r="B317" t="s">
        <v>429</v>
      </c>
      <c r="C317">
        <v>0.91671545011677802</v>
      </c>
      <c r="D317">
        <v>0.34158662370917098</v>
      </c>
      <c r="E317">
        <v>2.6836983256618301</v>
      </c>
      <c r="F317">
        <v>7.2812774717603201E-3</v>
      </c>
      <c r="G317">
        <v>0.91228122567375602</v>
      </c>
      <c r="H317">
        <v>0.34158547175091097</v>
      </c>
      <c r="I317">
        <v>2.6707260733237601</v>
      </c>
      <c r="J317">
        <v>7.5687384806610797E-3</v>
      </c>
      <c r="K317">
        <v>0.87010179937662002</v>
      </c>
      <c r="L317">
        <v>0.34153954588455199</v>
      </c>
      <c r="M317">
        <v>2.5475872702329299</v>
      </c>
      <c r="N317">
        <v>1.0847071839535399E-2</v>
      </c>
      <c r="O317">
        <v>0.582915817639724</v>
      </c>
      <c r="P317">
        <v>0.341214722273528</v>
      </c>
      <c r="Q317">
        <v>1.70835482641467</v>
      </c>
      <c r="R317">
        <v>8.7570523886782006E-2</v>
      </c>
      <c r="T317" t="str">
        <f t="shared" si="16"/>
        <v>**</v>
      </c>
      <c r="U317" t="str">
        <f t="shared" si="17"/>
        <v>**</v>
      </c>
      <c r="V317" t="str">
        <f t="shared" si="18"/>
        <v>*</v>
      </c>
      <c r="W317" t="str">
        <f t="shared" si="19"/>
        <v>^</v>
      </c>
    </row>
    <row r="318" spans="1:23" x14ac:dyDescent="0.25">
      <c r="A318">
        <v>317</v>
      </c>
      <c r="B318" t="s">
        <v>430</v>
      </c>
      <c r="C318">
        <v>0.53307606977546695</v>
      </c>
      <c r="D318">
        <v>0.41509242269876601</v>
      </c>
      <c r="E318">
        <v>1.2842346442019299</v>
      </c>
      <c r="F318">
        <v>0.19905986672349299</v>
      </c>
      <c r="G318">
        <v>0.52853577868368595</v>
      </c>
      <c r="H318">
        <v>0.41509183506328201</v>
      </c>
      <c r="I318">
        <v>1.2732984222710799</v>
      </c>
      <c r="J318">
        <v>0.202912166376822</v>
      </c>
      <c r="K318">
        <v>0.487270947653344</v>
      </c>
      <c r="L318">
        <v>0.41505428379672799</v>
      </c>
      <c r="M318">
        <v>1.1739932984090899</v>
      </c>
      <c r="N318">
        <v>0.24039770992474099</v>
      </c>
      <c r="O318">
        <v>0.198425043865536</v>
      </c>
      <c r="P318">
        <v>0.41479029145545099</v>
      </c>
      <c r="Q318">
        <v>0.478374368814867</v>
      </c>
      <c r="R318">
        <v>0.63238377315930805</v>
      </c>
      <c r="T318" t="str">
        <f t="shared" si="16"/>
        <v/>
      </c>
      <c r="U318" t="str">
        <f t="shared" si="17"/>
        <v/>
      </c>
      <c r="V318" t="str">
        <f t="shared" si="18"/>
        <v/>
      </c>
      <c r="W318" t="str">
        <f t="shared" si="19"/>
        <v/>
      </c>
    </row>
    <row r="319" spans="1:23" x14ac:dyDescent="0.25">
      <c r="A319">
        <v>318</v>
      </c>
      <c r="B319" t="s">
        <v>431</v>
      </c>
      <c r="C319">
        <v>0.14179892838046801</v>
      </c>
      <c r="D319">
        <v>0.50560596867646401</v>
      </c>
      <c r="E319">
        <v>0.280453430468114</v>
      </c>
      <c r="F319">
        <v>0.77912964942150498</v>
      </c>
      <c r="G319">
        <v>0.13691151479701399</v>
      </c>
      <c r="H319">
        <v>0.50560519042198704</v>
      </c>
      <c r="I319">
        <v>0.270787399715468</v>
      </c>
      <c r="J319">
        <v>0.78655455151418197</v>
      </c>
      <c r="K319">
        <v>9.8027470781448495E-2</v>
      </c>
      <c r="L319">
        <v>0.50558161114081002</v>
      </c>
      <c r="M319">
        <v>0.19389049882620599</v>
      </c>
      <c r="N319">
        <v>0.84626162336715205</v>
      </c>
      <c r="O319">
        <v>-0.19314522159992401</v>
      </c>
      <c r="P319">
        <v>0.50538736643520199</v>
      </c>
      <c r="Q319">
        <v>-0.38217263514577399</v>
      </c>
      <c r="R319">
        <v>0.70233331806097898</v>
      </c>
      <c r="T319" t="str">
        <f t="shared" si="16"/>
        <v/>
      </c>
      <c r="U319" t="str">
        <f t="shared" si="17"/>
        <v/>
      </c>
      <c r="V319" t="str">
        <f t="shared" si="18"/>
        <v/>
      </c>
      <c r="W319" t="str">
        <f t="shared" si="19"/>
        <v/>
      </c>
    </row>
    <row r="320" spans="1:23" x14ac:dyDescent="0.25">
      <c r="A320">
        <v>319</v>
      </c>
      <c r="B320" t="s">
        <v>432</v>
      </c>
      <c r="C320">
        <v>-0.135822665125925</v>
      </c>
      <c r="D320">
        <v>0.58222039140422699</v>
      </c>
      <c r="E320">
        <v>-0.233283937029999</v>
      </c>
      <c r="F320">
        <v>0.81554093093717095</v>
      </c>
      <c r="G320">
        <v>-0.14048644325838899</v>
      </c>
      <c r="H320">
        <v>0.58222049321168301</v>
      </c>
      <c r="I320">
        <v>-0.24129422597859601</v>
      </c>
      <c r="J320">
        <v>0.80932708570607104</v>
      </c>
      <c r="K320">
        <v>-0.17946447311217101</v>
      </c>
      <c r="L320">
        <v>0.58219978835474695</v>
      </c>
      <c r="M320">
        <v>-0.30825238466562199</v>
      </c>
      <c r="N320">
        <v>0.75789029455469903</v>
      </c>
      <c r="O320">
        <v>-0.4689022225194</v>
      </c>
      <c r="P320">
        <v>0.58204474512086901</v>
      </c>
      <c r="Q320">
        <v>-0.80561198507517895</v>
      </c>
      <c r="R320">
        <v>0.42046661284866998</v>
      </c>
      <c r="T320" t="str">
        <f t="shared" si="16"/>
        <v/>
      </c>
      <c r="U320" t="str">
        <f t="shared" si="17"/>
        <v/>
      </c>
      <c r="V320" t="str">
        <f t="shared" si="18"/>
        <v/>
      </c>
      <c r="W320" t="str">
        <f t="shared" si="19"/>
        <v/>
      </c>
    </row>
    <row r="321" spans="1:23" x14ac:dyDescent="0.25">
      <c r="A321">
        <v>320</v>
      </c>
      <c r="B321" t="s">
        <v>433</v>
      </c>
      <c r="C321">
        <v>1.5292477842430101</v>
      </c>
      <c r="D321">
        <v>0.26943385556560401</v>
      </c>
      <c r="E321">
        <v>5.6757818390445403</v>
      </c>
      <c r="F321" s="1">
        <v>1.38056634502555E-8</v>
      </c>
      <c r="G321">
        <v>1.5238690815872999</v>
      </c>
      <c r="H321">
        <v>0.26942948284887103</v>
      </c>
      <c r="I321">
        <v>5.6559106504393597</v>
      </c>
      <c r="J321" s="1">
        <v>1.5502210248406E-8</v>
      </c>
      <c r="K321">
        <v>1.4840708521695201</v>
      </c>
      <c r="L321">
        <v>0.26938404703129298</v>
      </c>
      <c r="M321">
        <v>5.5091267227012803</v>
      </c>
      <c r="N321" s="1">
        <v>3.6061823550667E-8</v>
      </c>
      <c r="O321">
        <v>1.19466115776431</v>
      </c>
      <c r="P321">
        <v>0.26895238185214299</v>
      </c>
      <c r="Q321">
        <v>4.4419058479321096</v>
      </c>
      <c r="R321" s="1">
        <v>8.9165576777114806E-6</v>
      </c>
      <c r="T321" t="str">
        <f t="shared" si="16"/>
        <v>***</v>
      </c>
      <c r="U321" t="str">
        <f t="shared" si="17"/>
        <v>***</v>
      </c>
      <c r="V321" t="str">
        <f t="shared" si="18"/>
        <v>***</v>
      </c>
      <c r="W321" t="str">
        <f t="shared" si="19"/>
        <v>***</v>
      </c>
    </row>
    <row r="322" spans="1:23" x14ac:dyDescent="0.25">
      <c r="A322">
        <v>321</v>
      </c>
      <c r="B322" t="s">
        <v>434</v>
      </c>
      <c r="C322">
        <v>1.36022081977289</v>
      </c>
      <c r="D322">
        <v>0.29902992341870499</v>
      </c>
      <c r="E322">
        <v>4.5487782768425502</v>
      </c>
      <c r="F322" s="1">
        <v>5.3958257062405099E-6</v>
      </c>
      <c r="G322">
        <v>1.35605531167364</v>
      </c>
      <c r="H322">
        <v>0.29902540592464799</v>
      </c>
      <c r="I322">
        <v>4.5349167154558003</v>
      </c>
      <c r="J322" s="1">
        <v>5.7626220033333498E-6</v>
      </c>
      <c r="K322">
        <v>1.31298016582469</v>
      </c>
      <c r="L322">
        <v>0.29898270807460398</v>
      </c>
      <c r="M322">
        <v>4.3914919838677404</v>
      </c>
      <c r="N322" s="1">
        <v>1.12575486852221E-5</v>
      </c>
      <c r="O322">
        <v>1.01929343358928</v>
      </c>
      <c r="P322">
        <v>0.29860148099559303</v>
      </c>
      <c r="Q322">
        <v>3.4135578637814099</v>
      </c>
      <c r="R322">
        <v>6.4120540701441495E-4</v>
      </c>
      <c r="T322" t="str">
        <f t="shared" si="16"/>
        <v>***</v>
      </c>
      <c r="U322" t="str">
        <f t="shared" si="17"/>
        <v>***</v>
      </c>
      <c r="V322" t="str">
        <f t="shared" si="18"/>
        <v>***</v>
      </c>
      <c r="W322" t="str">
        <f t="shared" si="19"/>
        <v>***</v>
      </c>
    </row>
    <row r="323" spans="1:23" x14ac:dyDescent="0.25">
      <c r="A323">
        <v>322</v>
      </c>
      <c r="B323" t="s">
        <v>435</v>
      </c>
      <c r="C323">
        <v>-1.47070588212335E-2</v>
      </c>
      <c r="D323">
        <v>0.58257543229978304</v>
      </c>
      <c r="E323">
        <v>-2.5244900498422599E-2</v>
      </c>
      <c r="F323">
        <v>0.97985962293652795</v>
      </c>
      <c r="G323">
        <v>-1.9466654230696399E-2</v>
      </c>
      <c r="H323">
        <v>0.58257521715211902</v>
      </c>
      <c r="I323">
        <v>-3.3414834097917498E-2</v>
      </c>
      <c r="J323">
        <v>0.97334378036915903</v>
      </c>
      <c r="K323">
        <v>-6.5085493193678207E-2</v>
      </c>
      <c r="L323">
        <v>0.58255060504522005</v>
      </c>
      <c r="M323">
        <v>-0.11172504608183501</v>
      </c>
      <c r="N323">
        <v>0.91104141975710495</v>
      </c>
      <c r="O323">
        <v>-0.35322526328047299</v>
      </c>
      <c r="P323">
        <v>0.58239347901903904</v>
      </c>
      <c r="Q323">
        <v>-0.60650621273341199</v>
      </c>
      <c r="R323">
        <v>0.54417865809021504</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436</v>
      </c>
      <c r="C324">
        <v>1.58619363095557</v>
      </c>
      <c r="D324">
        <v>0.27892707845221798</v>
      </c>
      <c r="E324">
        <v>5.6867681680726196</v>
      </c>
      <c r="F324" s="1">
        <v>1.29466018547141E-8</v>
      </c>
      <c r="G324">
        <v>1.5809537479662801</v>
      </c>
      <c r="H324">
        <v>0.27892356834163601</v>
      </c>
      <c r="I324">
        <v>5.66805364410751</v>
      </c>
      <c r="J324" s="1">
        <v>1.44428751506596E-8</v>
      </c>
      <c r="K324">
        <v>1.53416153277387</v>
      </c>
      <c r="L324">
        <v>0.27887330126868298</v>
      </c>
      <c r="M324">
        <v>5.5012850846405197</v>
      </c>
      <c r="N324" s="1">
        <v>3.7703299852908103E-8</v>
      </c>
      <c r="O324">
        <v>1.2431837638166301</v>
      </c>
      <c r="P324">
        <v>0.27844443543779102</v>
      </c>
      <c r="Q324">
        <v>4.4647463033764998</v>
      </c>
      <c r="R324" s="1">
        <v>8.0163682013745607E-6</v>
      </c>
      <c r="T324" t="str">
        <f t="shared" si="20"/>
        <v>***</v>
      </c>
      <c r="U324" t="str">
        <f t="shared" si="21"/>
        <v>***</v>
      </c>
      <c r="V324" t="str">
        <f t="shared" si="22"/>
        <v>***</v>
      </c>
      <c r="W324" t="str">
        <f t="shared" si="23"/>
        <v>***</v>
      </c>
    </row>
    <row r="325" spans="1:23" x14ac:dyDescent="0.25">
      <c r="A325">
        <v>324</v>
      </c>
      <c r="B325" t="s">
        <v>437</v>
      </c>
      <c r="C325">
        <v>1.0664157819586999</v>
      </c>
      <c r="D325">
        <v>0.36265838646891801</v>
      </c>
      <c r="E325">
        <v>2.9405518298970801</v>
      </c>
      <c r="F325">
        <v>3.2762818459656099E-3</v>
      </c>
      <c r="G325">
        <v>1.06345990793693</v>
      </c>
      <c r="H325">
        <v>0.36264894128404601</v>
      </c>
      <c r="I325">
        <v>2.9324776302158502</v>
      </c>
      <c r="J325">
        <v>3.3626914655096201E-3</v>
      </c>
      <c r="K325">
        <v>1.01535844945239</v>
      </c>
      <c r="L325">
        <v>0.36259986545585898</v>
      </c>
      <c r="M325">
        <v>2.80021739163054</v>
      </c>
      <c r="N325">
        <v>5.1068202022347799E-3</v>
      </c>
      <c r="O325">
        <v>0.72280892696537902</v>
      </c>
      <c r="P325">
        <v>0.36227638548318902</v>
      </c>
      <c r="Q325">
        <v>1.9951864265216399</v>
      </c>
      <c r="R325">
        <v>4.6022550886162299E-2</v>
      </c>
      <c r="T325" t="str">
        <f t="shared" si="20"/>
        <v>**</v>
      </c>
      <c r="U325" t="str">
        <f t="shared" si="21"/>
        <v>**</v>
      </c>
      <c r="V325" t="str">
        <f t="shared" si="22"/>
        <v>**</v>
      </c>
      <c r="W325" t="str">
        <f t="shared" si="23"/>
        <v>*</v>
      </c>
    </row>
    <row r="326" spans="1:23" x14ac:dyDescent="0.25">
      <c r="A326">
        <v>325</v>
      </c>
      <c r="B326" t="s">
        <v>438</v>
      </c>
      <c r="C326">
        <v>1.3311600605215701</v>
      </c>
      <c r="D326">
        <v>0.32669292791274401</v>
      </c>
      <c r="E326">
        <v>4.0746522094200701</v>
      </c>
      <c r="F326" s="1">
        <v>4.6083164732996401E-5</v>
      </c>
      <c r="G326">
        <v>1.3282198552031601</v>
      </c>
      <c r="H326">
        <v>0.32668221194696201</v>
      </c>
      <c r="I326">
        <v>4.06578566762858</v>
      </c>
      <c r="J326" s="1">
        <v>4.7870916181494603E-5</v>
      </c>
      <c r="K326">
        <v>1.2810561008172301</v>
      </c>
      <c r="L326">
        <v>0.32662788934815001</v>
      </c>
      <c r="M326">
        <v>3.9220658816790799</v>
      </c>
      <c r="N326" s="1">
        <v>8.7792977830447E-5</v>
      </c>
      <c r="O326">
        <v>0.98967148951276196</v>
      </c>
      <c r="P326">
        <v>0.32624732202390599</v>
      </c>
      <c r="Q326">
        <v>3.03350072997761</v>
      </c>
      <c r="R326">
        <v>2.4173412642715898E-3</v>
      </c>
      <c r="T326" t="str">
        <f t="shared" si="20"/>
        <v>***</v>
      </c>
      <c r="U326" t="str">
        <f t="shared" si="21"/>
        <v>***</v>
      </c>
      <c r="V326" t="str">
        <f t="shared" si="22"/>
        <v>***</v>
      </c>
      <c r="W326" t="str">
        <f t="shared" si="23"/>
        <v>**</v>
      </c>
    </row>
    <row r="327" spans="1:23" x14ac:dyDescent="0.25">
      <c r="A327">
        <v>326</v>
      </c>
      <c r="B327" t="s">
        <v>439</v>
      </c>
      <c r="C327">
        <v>1.7348731819594401</v>
      </c>
      <c r="D327">
        <v>0.28007120121944901</v>
      </c>
      <c r="E327">
        <v>6.1944004753280097</v>
      </c>
      <c r="F327" s="1">
        <v>5.8507295460532396E-10</v>
      </c>
      <c r="G327">
        <v>1.7315757779579699</v>
      </c>
      <c r="H327">
        <v>0.280067268130338</v>
      </c>
      <c r="I327">
        <v>6.1827138512742303</v>
      </c>
      <c r="J327" s="1">
        <v>6.3008867587577803E-10</v>
      </c>
      <c r="K327">
        <v>1.6840373712746</v>
      </c>
      <c r="L327">
        <v>0.28000612411845199</v>
      </c>
      <c r="M327">
        <v>6.0142876395167404</v>
      </c>
      <c r="N327" s="1">
        <v>1.8067944711836901E-9</v>
      </c>
      <c r="O327">
        <v>1.38731069672913</v>
      </c>
      <c r="P327">
        <v>0.27955425271869799</v>
      </c>
      <c r="Q327">
        <v>4.9625812636988096</v>
      </c>
      <c r="R327" s="1">
        <v>6.9562446432995901E-7</v>
      </c>
      <c r="T327" t="str">
        <f t="shared" si="20"/>
        <v>***</v>
      </c>
      <c r="U327" t="str">
        <f t="shared" si="21"/>
        <v>***</v>
      </c>
      <c r="V327" t="str">
        <f t="shared" si="22"/>
        <v>***</v>
      </c>
      <c r="W327" t="str">
        <f t="shared" si="23"/>
        <v>***</v>
      </c>
    </row>
    <row r="328" spans="1:23" x14ac:dyDescent="0.25">
      <c r="A328">
        <v>327</v>
      </c>
      <c r="B328" t="s">
        <v>440</v>
      </c>
      <c r="C328">
        <v>1.64802145291104</v>
      </c>
      <c r="D328">
        <v>0.30104278328144501</v>
      </c>
      <c r="E328">
        <v>5.47437621638751</v>
      </c>
      <c r="F328" s="1">
        <v>4.3905541287980699E-8</v>
      </c>
      <c r="G328">
        <v>1.64371143021363</v>
      </c>
      <c r="H328">
        <v>0.30103808156367001</v>
      </c>
      <c r="I328">
        <v>5.4601445161879996</v>
      </c>
      <c r="J328" s="1">
        <v>4.7574716637478197E-8</v>
      </c>
      <c r="K328">
        <v>1.59405790737143</v>
      </c>
      <c r="L328">
        <v>0.30096641740040198</v>
      </c>
      <c r="M328">
        <v>5.2964643734676899</v>
      </c>
      <c r="N328" s="1">
        <v>1.18066360496563E-7</v>
      </c>
      <c r="O328">
        <v>1.2929017125662601</v>
      </c>
      <c r="P328">
        <v>0.30057321639739898</v>
      </c>
      <c r="Q328">
        <v>4.3014534962984303</v>
      </c>
      <c r="R328" s="1">
        <v>1.69681387906137E-5</v>
      </c>
      <c r="T328" t="str">
        <f t="shared" si="20"/>
        <v>***</v>
      </c>
      <c r="U328" t="str">
        <f t="shared" si="21"/>
        <v>***</v>
      </c>
      <c r="V328" t="str">
        <f t="shared" si="22"/>
        <v>***</v>
      </c>
      <c r="W328" t="str">
        <f t="shared" si="23"/>
        <v>***</v>
      </c>
    </row>
    <row r="329" spans="1:23" x14ac:dyDescent="0.25">
      <c r="A329">
        <v>328</v>
      </c>
      <c r="B329" t="s">
        <v>442</v>
      </c>
      <c r="C329">
        <v>0.79538404035004395</v>
      </c>
      <c r="D329">
        <v>0.45537277620455302</v>
      </c>
      <c r="E329">
        <v>1.7466657690418399</v>
      </c>
      <c r="F329">
        <v>8.0695331459391006E-2</v>
      </c>
      <c r="G329">
        <v>0.79204581457086098</v>
      </c>
      <c r="H329">
        <v>0.455370332342307</v>
      </c>
      <c r="I329">
        <v>1.7393443496786101</v>
      </c>
      <c r="J329">
        <v>8.1974210688447804E-2</v>
      </c>
      <c r="K329">
        <v>0.73914434657822103</v>
      </c>
      <c r="L329">
        <v>0.45534456509605797</v>
      </c>
      <c r="M329">
        <v>1.6232637945778301</v>
      </c>
      <c r="N329">
        <v>0.10453302564156999</v>
      </c>
      <c r="O329">
        <v>0.44665605163654998</v>
      </c>
      <c r="P329">
        <v>0.45510804232145302</v>
      </c>
      <c r="Q329">
        <v>0.98142860617933503</v>
      </c>
      <c r="R329">
        <v>0.32638142518102398</v>
      </c>
      <c r="T329" t="str">
        <f t="shared" si="20"/>
        <v>^</v>
      </c>
      <c r="U329" t="str">
        <f t="shared" si="21"/>
        <v>^</v>
      </c>
      <c r="V329" t="str">
        <f t="shared" si="22"/>
        <v/>
      </c>
      <c r="W329" t="str">
        <f t="shared" si="23"/>
        <v/>
      </c>
    </row>
    <row r="330" spans="1:23" x14ac:dyDescent="0.25">
      <c r="A330">
        <v>329</v>
      </c>
      <c r="B330" t="s">
        <v>443</v>
      </c>
      <c r="C330">
        <v>1.16401706266053</v>
      </c>
      <c r="D330">
        <v>0.38785632132207498</v>
      </c>
      <c r="E330">
        <v>3.0011553213642999</v>
      </c>
      <c r="F330">
        <v>2.6895733732010501E-3</v>
      </c>
      <c r="G330">
        <v>1.1608438212286301</v>
      </c>
      <c r="H330">
        <v>0.387852735964833</v>
      </c>
      <c r="I330">
        <v>2.99300150182229</v>
      </c>
      <c r="J330">
        <v>2.76248389857107E-3</v>
      </c>
      <c r="K330">
        <v>1.11205433434942</v>
      </c>
      <c r="L330">
        <v>0.38783209485836001</v>
      </c>
      <c r="M330">
        <v>2.86736025484316</v>
      </c>
      <c r="N330">
        <v>4.13911554774551E-3</v>
      </c>
      <c r="O330">
        <v>0.82140930295533499</v>
      </c>
      <c r="P330">
        <v>0.38752159854204998</v>
      </c>
      <c r="Q330">
        <v>2.11964779781482</v>
      </c>
      <c r="R330">
        <v>3.4035758376208598E-2</v>
      </c>
      <c r="T330" t="str">
        <f t="shared" si="20"/>
        <v>**</v>
      </c>
      <c r="U330" t="str">
        <f t="shared" si="21"/>
        <v>**</v>
      </c>
      <c r="V330" t="str">
        <f t="shared" si="22"/>
        <v>**</v>
      </c>
      <c r="W330" t="str">
        <f t="shared" si="23"/>
        <v>*</v>
      </c>
    </row>
    <row r="331" spans="1:23" x14ac:dyDescent="0.25">
      <c r="A331">
        <v>330</v>
      </c>
      <c r="B331" t="s">
        <v>601</v>
      </c>
      <c r="C331">
        <v>-11.4225763313163</v>
      </c>
      <c r="D331">
        <v>951.99529978733801</v>
      </c>
      <c r="E331">
        <v>-1.1998563788989201E-2</v>
      </c>
      <c r="F331">
        <v>0.99042676090425297</v>
      </c>
      <c r="G331">
        <v>-11.4287687538647</v>
      </c>
      <c r="H331">
        <v>952.00529145407495</v>
      </c>
      <c r="I331">
        <v>-1.20049424687636E-2</v>
      </c>
      <c r="J331">
        <v>0.99042167182067697</v>
      </c>
      <c r="K331">
        <v>-11.5194205999858</v>
      </c>
      <c r="L331">
        <v>949.674531481587</v>
      </c>
      <c r="M331">
        <v>-1.2129861566377201E-2</v>
      </c>
      <c r="N331">
        <v>0.99032200805829895</v>
      </c>
      <c r="O331">
        <v>-11.9060196970117</v>
      </c>
      <c r="P331">
        <v>959.74579984762897</v>
      </c>
      <c r="Q331">
        <v>-1.24053886965715E-2</v>
      </c>
      <c r="R331">
        <v>0.99010218575738895</v>
      </c>
      <c r="T331" t="str">
        <f t="shared" si="20"/>
        <v/>
      </c>
      <c r="U331" t="str">
        <f t="shared" si="21"/>
        <v/>
      </c>
      <c r="V331" t="str">
        <f t="shared" si="22"/>
        <v/>
      </c>
      <c r="W331" t="str">
        <f t="shared" si="23"/>
        <v/>
      </c>
    </row>
    <row r="332" spans="1:23" x14ac:dyDescent="0.25">
      <c r="A332">
        <v>331</v>
      </c>
      <c r="B332" t="s">
        <v>602</v>
      </c>
      <c r="C332">
        <v>-11.4225763313163</v>
      </c>
      <c r="D332">
        <v>951.99529978733904</v>
      </c>
      <c r="E332">
        <v>-1.1998563788989201E-2</v>
      </c>
      <c r="F332">
        <v>0.99042676090425297</v>
      </c>
      <c r="G332">
        <v>-11.4287687538647</v>
      </c>
      <c r="H332">
        <v>952.00529145410098</v>
      </c>
      <c r="I332">
        <v>-1.20049424687633E-2</v>
      </c>
      <c r="J332">
        <v>0.99042167182067697</v>
      </c>
      <c r="K332">
        <v>-11.5194205999858</v>
      </c>
      <c r="L332">
        <v>949.67453148159598</v>
      </c>
      <c r="M332">
        <v>-1.21298615663771E-2</v>
      </c>
      <c r="N332">
        <v>0.99032200805829895</v>
      </c>
      <c r="O332">
        <v>-11.9060196970117</v>
      </c>
      <c r="P332">
        <v>959.74579984763704</v>
      </c>
      <c r="Q332">
        <v>-1.2405388696571399E-2</v>
      </c>
      <c r="R332">
        <v>0.99010218575738895</v>
      </c>
      <c r="T332" t="str">
        <f t="shared" si="20"/>
        <v/>
      </c>
      <c r="U332" t="str">
        <f t="shared" si="21"/>
        <v/>
      </c>
      <c r="V332" t="str">
        <f t="shared" si="22"/>
        <v/>
      </c>
      <c r="W332" t="str">
        <f t="shared" si="23"/>
        <v/>
      </c>
    </row>
    <row r="333" spans="1:23" x14ac:dyDescent="0.25">
      <c r="A333">
        <v>332</v>
      </c>
      <c r="B333" t="s">
        <v>603</v>
      </c>
      <c r="C333">
        <v>-11.4225763313163</v>
      </c>
      <c r="D333">
        <v>951.99529978734097</v>
      </c>
      <c r="E333">
        <v>-1.1998563788989201E-2</v>
      </c>
      <c r="F333">
        <v>0.99042676090425297</v>
      </c>
      <c r="G333">
        <v>-11.4287687538647</v>
      </c>
      <c r="H333">
        <v>952.00529145410405</v>
      </c>
      <c r="I333">
        <v>-1.20049424687633E-2</v>
      </c>
      <c r="J333">
        <v>0.99042167182067697</v>
      </c>
      <c r="K333">
        <v>-11.5194205999858</v>
      </c>
      <c r="L333">
        <v>949.67453148158995</v>
      </c>
      <c r="M333">
        <v>-1.2129861566377201E-2</v>
      </c>
      <c r="N333">
        <v>0.99032200805829895</v>
      </c>
      <c r="O333">
        <v>-11.9060196970117</v>
      </c>
      <c r="P333">
        <v>959.74579984763</v>
      </c>
      <c r="Q333">
        <v>-1.24053886965715E-2</v>
      </c>
      <c r="R333">
        <v>0.99010218575738895</v>
      </c>
      <c r="T333" t="str">
        <f t="shared" si="20"/>
        <v/>
      </c>
      <c r="U333" t="str">
        <f t="shared" si="21"/>
        <v/>
      </c>
      <c r="V333" t="str">
        <f t="shared" si="22"/>
        <v/>
      </c>
      <c r="W333" t="str">
        <f t="shared" si="23"/>
        <v/>
      </c>
    </row>
    <row r="334" spans="1:23" x14ac:dyDescent="0.25">
      <c r="A334">
        <v>333</v>
      </c>
      <c r="B334" t="s">
        <v>604</v>
      </c>
      <c r="C334">
        <v>-11.4225763313163</v>
      </c>
      <c r="D334">
        <v>951.99529978733904</v>
      </c>
      <c r="E334">
        <v>-1.1998563788989201E-2</v>
      </c>
      <c r="F334">
        <v>0.99042676090425297</v>
      </c>
      <c r="G334">
        <v>-11.4287687538647</v>
      </c>
      <c r="H334">
        <v>952.00529145407904</v>
      </c>
      <c r="I334">
        <v>-1.20049424687635E-2</v>
      </c>
      <c r="J334">
        <v>0.99042167182067697</v>
      </c>
      <c r="K334">
        <v>-11.5194205999858</v>
      </c>
      <c r="L334">
        <v>949.67453148159098</v>
      </c>
      <c r="M334">
        <v>-1.2129861566377201E-2</v>
      </c>
      <c r="N334">
        <v>0.99032200805829895</v>
      </c>
      <c r="O334">
        <v>-11.9060196970117</v>
      </c>
      <c r="P334">
        <v>959.74579984763898</v>
      </c>
      <c r="Q334">
        <v>-1.24053886965713E-2</v>
      </c>
      <c r="R334">
        <v>0.99010218575738995</v>
      </c>
      <c r="T334" t="str">
        <f t="shared" si="20"/>
        <v/>
      </c>
      <c r="U334" t="str">
        <f t="shared" si="21"/>
        <v/>
      </c>
      <c r="V334" t="str">
        <f t="shared" si="22"/>
        <v/>
      </c>
      <c r="W334" t="str">
        <f t="shared" si="23"/>
        <v/>
      </c>
    </row>
    <row r="335" spans="1:23" x14ac:dyDescent="0.25">
      <c r="A335">
        <v>334</v>
      </c>
      <c r="B335" t="s">
        <v>605</v>
      </c>
      <c r="C335">
        <v>-11.4225763313163</v>
      </c>
      <c r="D335">
        <v>951.99529978734699</v>
      </c>
      <c r="E335">
        <v>-1.19985637889891E-2</v>
      </c>
      <c r="F335">
        <v>0.99042676090425297</v>
      </c>
      <c r="G335">
        <v>-11.4287687538647</v>
      </c>
      <c r="H335">
        <v>952.00529145409598</v>
      </c>
      <c r="I335">
        <v>-1.2004942468763401E-2</v>
      </c>
      <c r="J335">
        <v>0.99042167182067697</v>
      </c>
      <c r="K335">
        <v>-11.5194205999858</v>
      </c>
      <c r="L335">
        <v>949.67453148158995</v>
      </c>
      <c r="M335">
        <v>-1.2129861566377201E-2</v>
      </c>
      <c r="N335">
        <v>0.99032200805829895</v>
      </c>
      <c r="O335">
        <v>-11.9060196970117</v>
      </c>
      <c r="P335">
        <v>959.74579984763602</v>
      </c>
      <c r="Q335">
        <v>-1.2405388696571399E-2</v>
      </c>
      <c r="R335">
        <v>0.99010218575738895</v>
      </c>
      <c r="T335" t="str">
        <f t="shared" si="20"/>
        <v/>
      </c>
      <c r="U335" t="str">
        <f t="shared" si="21"/>
        <v/>
      </c>
      <c r="V335" t="str">
        <f t="shared" si="22"/>
        <v/>
      </c>
      <c r="W335" t="str">
        <f t="shared" si="23"/>
        <v/>
      </c>
    </row>
    <row r="336" spans="1:23" x14ac:dyDescent="0.25">
      <c r="A336">
        <v>335</v>
      </c>
      <c r="B336" t="s">
        <v>606</v>
      </c>
      <c r="C336">
        <v>-11.4225763313163</v>
      </c>
      <c r="D336">
        <v>951.99529978734995</v>
      </c>
      <c r="E336">
        <v>-1.19985637889891E-2</v>
      </c>
      <c r="F336">
        <v>0.99042676090425297</v>
      </c>
      <c r="G336">
        <v>-11.4287687538647</v>
      </c>
      <c r="H336">
        <v>952.00529145407495</v>
      </c>
      <c r="I336">
        <v>-1.20049424687636E-2</v>
      </c>
      <c r="J336">
        <v>0.99042167182067697</v>
      </c>
      <c r="K336">
        <v>-11.5194205999858</v>
      </c>
      <c r="L336">
        <v>949.67453148158995</v>
      </c>
      <c r="M336">
        <v>-1.2129861566377201E-2</v>
      </c>
      <c r="N336">
        <v>0.99032200805829895</v>
      </c>
      <c r="O336">
        <v>-11.9060196970117</v>
      </c>
      <c r="P336">
        <v>959.74579984763795</v>
      </c>
      <c r="Q336">
        <v>-1.2405388696571399E-2</v>
      </c>
      <c r="R336">
        <v>0.99010218575738995</v>
      </c>
      <c r="T336" t="str">
        <f t="shared" si="20"/>
        <v/>
      </c>
      <c r="U336" t="str">
        <f t="shared" si="21"/>
        <v/>
      </c>
      <c r="V336" t="str">
        <f t="shared" si="22"/>
        <v/>
      </c>
      <c r="W336" t="str">
        <f t="shared" si="23"/>
        <v/>
      </c>
    </row>
    <row r="337" spans="1:23" x14ac:dyDescent="0.25">
      <c r="A337">
        <v>336</v>
      </c>
      <c r="B337" t="s">
        <v>607</v>
      </c>
      <c r="C337">
        <v>-11.4225763313163</v>
      </c>
      <c r="D337">
        <v>951.99529978734802</v>
      </c>
      <c r="E337">
        <v>-1.19985637889891E-2</v>
      </c>
      <c r="F337">
        <v>0.99042676090425297</v>
      </c>
      <c r="G337">
        <v>-11.4287687538647</v>
      </c>
      <c r="H337">
        <v>952.00529145407199</v>
      </c>
      <c r="I337">
        <v>-1.20049424687636E-2</v>
      </c>
      <c r="J337">
        <v>0.99042167182067697</v>
      </c>
      <c r="K337">
        <v>-11.5194205999858</v>
      </c>
      <c r="L337">
        <v>949.674531481592</v>
      </c>
      <c r="M337">
        <v>-1.2129861566377201E-2</v>
      </c>
      <c r="N337">
        <v>0.99032200805829895</v>
      </c>
      <c r="O337">
        <v>-11.9060196970117</v>
      </c>
      <c r="P337">
        <v>959.74579984763102</v>
      </c>
      <c r="Q337">
        <v>-1.2405388696571399E-2</v>
      </c>
      <c r="R337">
        <v>0.99010218575738895</v>
      </c>
      <c r="T337" t="str">
        <f t="shared" si="20"/>
        <v/>
      </c>
      <c r="U337" t="str">
        <f t="shared" si="21"/>
        <v/>
      </c>
      <c r="V337" t="str">
        <f t="shared" si="22"/>
        <v/>
      </c>
      <c r="W337" t="str">
        <f t="shared" si="23"/>
        <v/>
      </c>
    </row>
    <row r="338" spans="1:23" x14ac:dyDescent="0.25">
      <c r="A338">
        <v>337</v>
      </c>
      <c r="B338" t="s">
        <v>608</v>
      </c>
      <c r="C338">
        <v>-11.4225763313163</v>
      </c>
      <c r="D338">
        <v>951.99529978733904</v>
      </c>
      <c r="E338">
        <v>-1.1998563788989201E-2</v>
      </c>
      <c r="F338">
        <v>0.99042676090425297</v>
      </c>
      <c r="G338">
        <v>-11.4287687538647</v>
      </c>
      <c r="H338">
        <v>952.00529145409405</v>
      </c>
      <c r="I338">
        <v>-1.2004942468763401E-2</v>
      </c>
      <c r="J338">
        <v>0.99042167182067697</v>
      </c>
      <c r="K338">
        <v>-11.5194205999858</v>
      </c>
      <c r="L338">
        <v>949.67453148159598</v>
      </c>
      <c r="M338">
        <v>-1.21298615663771E-2</v>
      </c>
      <c r="N338">
        <v>0.99032200805829895</v>
      </c>
      <c r="O338">
        <v>-11.9060196970117</v>
      </c>
      <c r="P338">
        <v>959.74579984763898</v>
      </c>
      <c r="Q338">
        <v>-1.24053886965713E-2</v>
      </c>
      <c r="R338">
        <v>0.99010218575738995</v>
      </c>
      <c r="T338" t="str">
        <f t="shared" si="20"/>
        <v/>
      </c>
      <c r="U338" t="str">
        <f t="shared" si="21"/>
        <v/>
      </c>
      <c r="V338" t="str">
        <f t="shared" si="22"/>
        <v/>
      </c>
      <c r="W338" t="str">
        <f t="shared" si="23"/>
        <v/>
      </c>
    </row>
    <row r="339" spans="1:23" x14ac:dyDescent="0.25">
      <c r="A339">
        <v>338</v>
      </c>
      <c r="B339" t="s">
        <v>609</v>
      </c>
      <c r="C339">
        <v>-11.4225763313163</v>
      </c>
      <c r="D339">
        <v>951.99529978734904</v>
      </c>
      <c r="E339">
        <v>-1.19985637889891E-2</v>
      </c>
      <c r="F339">
        <v>0.99042676090425297</v>
      </c>
      <c r="G339">
        <v>-11.4287687538647</v>
      </c>
      <c r="H339">
        <v>952.00529145407802</v>
      </c>
      <c r="I339">
        <v>-1.20049424687636E-2</v>
      </c>
      <c r="J339">
        <v>0.99042167182067697</v>
      </c>
      <c r="K339">
        <v>-11.5194205999858</v>
      </c>
      <c r="L339">
        <v>949.674531481587</v>
      </c>
      <c r="M339">
        <v>-1.2129861566377201E-2</v>
      </c>
      <c r="N339">
        <v>0.99032200805829895</v>
      </c>
      <c r="O339">
        <v>-11.9060196970117</v>
      </c>
      <c r="P339">
        <v>959.74579984762897</v>
      </c>
      <c r="Q339">
        <v>-1.24053886965715E-2</v>
      </c>
      <c r="R339">
        <v>0.99010218575738895</v>
      </c>
      <c r="T339" t="str">
        <f t="shared" si="20"/>
        <v/>
      </c>
      <c r="U339" t="str">
        <f t="shared" si="21"/>
        <v/>
      </c>
      <c r="V339" t="str">
        <f t="shared" si="22"/>
        <v/>
      </c>
      <c r="W339" t="str">
        <f t="shared" si="23"/>
        <v/>
      </c>
    </row>
    <row r="340" spans="1:23" x14ac:dyDescent="0.25">
      <c r="A340">
        <v>339</v>
      </c>
      <c r="B340" t="s">
        <v>610</v>
      </c>
      <c r="C340">
        <v>-11.4225763313163</v>
      </c>
      <c r="D340">
        <v>951.99529978733801</v>
      </c>
      <c r="E340">
        <v>-1.1998563788989201E-2</v>
      </c>
      <c r="F340">
        <v>0.99042676090425297</v>
      </c>
      <c r="G340">
        <v>-11.4287687538647</v>
      </c>
      <c r="H340">
        <v>952.00529145409303</v>
      </c>
      <c r="I340">
        <v>-1.2004942468763401E-2</v>
      </c>
      <c r="J340">
        <v>0.99042167182067697</v>
      </c>
      <c r="K340">
        <v>-11.5194205999858</v>
      </c>
      <c r="L340">
        <v>949.67453148159598</v>
      </c>
      <c r="M340">
        <v>-1.21298615663771E-2</v>
      </c>
      <c r="N340">
        <v>0.99032200805829895</v>
      </c>
      <c r="O340">
        <v>-11.9060196970117</v>
      </c>
      <c r="P340">
        <v>959.74579984763</v>
      </c>
      <c r="Q340">
        <v>-1.24053886965715E-2</v>
      </c>
      <c r="R340">
        <v>0.99010218575738895</v>
      </c>
      <c r="T340" t="str">
        <f t="shared" si="20"/>
        <v/>
      </c>
      <c r="U340" t="str">
        <f t="shared" si="21"/>
        <v/>
      </c>
      <c r="V340" t="str">
        <f t="shared" si="22"/>
        <v/>
      </c>
      <c r="W340" t="str">
        <f t="shared" si="23"/>
        <v/>
      </c>
    </row>
    <row r="341" spans="1:23" x14ac:dyDescent="0.25">
      <c r="A341">
        <v>340</v>
      </c>
      <c r="B341" t="s">
        <v>611</v>
      </c>
      <c r="C341">
        <v>-11.4225763313163</v>
      </c>
      <c r="D341">
        <v>951.99529978734097</v>
      </c>
      <c r="E341">
        <v>-1.1998563788989201E-2</v>
      </c>
      <c r="F341">
        <v>0.99042676090425297</v>
      </c>
      <c r="G341">
        <v>-11.4287687538647</v>
      </c>
      <c r="H341">
        <v>952.00529145407495</v>
      </c>
      <c r="I341">
        <v>-1.20049424687636E-2</v>
      </c>
      <c r="J341">
        <v>0.99042167182067697</v>
      </c>
      <c r="K341">
        <v>-11.5194205999858</v>
      </c>
      <c r="L341">
        <v>949.67453148159098</v>
      </c>
      <c r="M341">
        <v>-1.2129861566377201E-2</v>
      </c>
      <c r="N341">
        <v>0.99032200805829895</v>
      </c>
      <c r="O341">
        <v>-11.9060196970117</v>
      </c>
      <c r="P341">
        <v>959.74579984763704</v>
      </c>
      <c r="Q341">
        <v>-1.2405388696571399E-2</v>
      </c>
      <c r="R341">
        <v>0.99010218575738895</v>
      </c>
      <c r="T341" t="str">
        <f t="shared" si="20"/>
        <v/>
      </c>
      <c r="U341" t="str">
        <f t="shared" si="21"/>
        <v/>
      </c>
      <c r="V341" t="str">
        <f t="shared" si="22"/>
        <v/>
      </c>
      <c r="W341" t="str">
        <f t="shared" si="23"/>
        <v/>
      </c>
    </row>
    <row r="342" spans="1:23" x14ac:dyDescent="0.25">
      <c r="A342">
        <v>341</v>
      </c>
      <c r="B342" t="s">
        <v>612</v>
      </c>
      <c r="C342">
        <v>-11.4225763313163</v>
      </c>
      <c r="D342">
        <v>951.99529978734802</v>
      </c>
      <c r="E342">
        <v>-1.19985637889891E-2</v>
      </c>
      <c r="F342">
        <v>0.99042676090425297</v>
      </c>
      <c r="G342">
        <v>-11.4287687538647</v>
      </c>
      <c r="H342">
        <v>952.00529145409598</v>
      </c>
      <c r="I342">
        <v>-1.2004942468763401E-2</v>
      </c>
      <c r="J342">
        <v>0.99042167182067697</v>
      </c>
      <c r="K342">
        <v>-11.5194205999858</v>
      </c>
      <c r="L342">
        <v>949.674531481597</v>
      </c>
      <c r="M342">
        <v>-1.21298615663771E-2</v>
      </c>
      <c r="N342">
        <v>0.99032200805829895</v>
      </c>
      <c r="O342">
        <v>-11.9060196970117</v>
      </c>
      <c r="P342">
        <v>959.74579984763704</v>
      </c>
      <c r="Q342">
        <v>-1.2405388696571399E-2</v>
      </c>
      <c r="R342">
        <v>0.99010218575738895</v>
      </c>
      <c r="T342" t="str">
        <f t="shared" si="20"/>
        <v/>
      </c>
      <c r="U342" t="str">
        <f t="shared" si="21"/>
        <v/>
      </c>
      <c r="V342" t="str">
        <f t="shared" si="22"/>
        <v/>
      </c>
      <c r="W342" t="str">
        <f t="shared" si="23"/>
        <v/>
      </c>
    </row>
    <row r="343" spans="1:23" x14ac:dyDescent="0.25">
      <c r="A343">
        <v>342</v>
      </c>
      <c r="B343" t="s">
        <v>613</v>
      </c>
      <c r="C343">
        <v>-11.4225763313163</v>
      </c>
      <c r="D343">
        <v>951.99529978733801</v>
      </c>
      <c r="E343">
        <v>-1.1998563788989201E-2</v>
      </c>
      <c r="F343">
        <v>0.99042676090425297</v>
      </c>
      <c r="G343">
        <v>-11.4287687538647</v>
      </c>
      <c r="H343">
        <v>952.00529145407597</v>
      </c>
      <c r="I343">
        <v>-1.20049424687636E-2</v>
      </c>
      <c r="J343">
        <v>0.99042167182067697</v>
      </c>
      <c r="K343">
        <v>-11.5194205999858</v>
      </c>
      <c r="L343">
        <v>949.67453148159905</v>
      </c>
      <c r="M343">
        <v>-1.21298615663771E-2</v>
      </c>
      <c r="N343">
        <v>0.99032200805829895</v>
      </c>
      <c r="O343">
        <v>-11.9060196970117</v>
      </c>
      <c r="P343">
        <v>959.74579984763602</v>
      </c>
      <c r="Q343">
        <v>-1.2405388696571399E-2</v>
      </c>
      <c r="R343">
        <v>0.99010218575738895</v>
      </c>
      <c r="T343" t="str">
        <f t="shared" si="20"/>
        <v/>
      </c>
      <c r="U343" t="str">
        <f t="shared" si="21"/>
        <v/>
      </c>
      <c r="V343" t="str">
        <f t="shared" si="22"/>
        <v/>
      </c>
      <c r="W343" t="str">
        <f t="shared" si="23"/>
        <v/>
      </c>
    </row>
    <row r="344" spans="1:23" x14ac:dyDescent="0.25">
      <c r="A344">
        <v>343</v>
      </c>
      <c r="B344" t="s">
        <v>614</v>
      </c>
      <c r="C344">
        <v>-11.4225763313163</v>
      </c>
      <c r="D344">
        <v>951.99529978734802</v>
      </c>
      <c r="E344">
        <v>-1.19985637889891E-2</v>
      </c>
      <c r="F344">
        <v>0.99042676090425297</v>
      </c>
      <c r="G344">
        <v>-11.4287687538647</v>
      </c>
      <c r="H344">
        <v>952.005291454077</v>
      </c>
      <c r="I344">
        <v>-1.20049424687636E-2</v>
      </c>
      <c r="J344">
        <v>0.99042167182067697</v>
      </c>
      <c r="K344">
        <v>-11.5194205999858</v>
      </c>
      <c r="L344">
        <v>949.67453148158904</v>
      </c>
      <c r="M344">
        <v>-1.2129861566377201E-2</v>
      </c>
      <c r="N344">
        <v>0.99032200805829895</v>
      </c>
      <c r="O344">
        <v>-11.9060196970117</v>
      </c>
      <c r="P344">
        <v>959.74579984763898</v>
      </c>
      <c r="Q344">
        <v>-1.24053886965713E-2</v>
      </c>
      <c r="R344">
        <v>0.99010218575738995</v>
      </c>
      <c r="T344" t="str">
        <f t="shared" si="20"/>
        <v/>
      </c>
      <c r="U344" t="str">
        <f t="shared" si="21"/>
        <v/>
      </c>
      <c r="V344" t="str">
        <f t="shared" si="22"/>
        <v/>
      </c>
      <c r="W344" t="str">
        <f t="shared" si="23"/>
        <v/>
      </c>
    </row>
    <row r="345" spans="1:23" x14ac:dyDescent="0.25">
      <c r="A345">
        <v>344</v>
      </c>
      <c r="B345" t="s">
        <v>615</v>
      </c>
      <c r="C345">
        <v>-11.4225763313163</v>
      </c>
      <c r="D345">
        <v>951.99529978733699</v>
      </c>
      <c r="E345">
        <v>-1.19985637889893E-2</v>
      </c>
      <c r="F345">
        <v>0.99042676090425297</v>
      </c>
      <c r="G345">
        <v>-11.4287687538647</v>
      </c>
      <c r="H345">
        <v>952.00529145407904</v>
      </c>
      <c r="I345">
        <v>-1.20049424687635E-2</v>
      </c>
      <c r="J345">
        <v>0.99042167182067697</v>
      </c>
      <c r="K345">
        <v>-11.5194205999858</v>
      </c>
      <c r="L345">
        <v>949.67453148159905</v>
      </c>
      <c r="M345">
        <v>-1.21298615663771E-2</v>
      </c>
      <c r="N345">
        <v>0.99032200805829895</v>
      </c>
      <c r="O345">
        <v>-11.9060196970117</v>
      </c>
      <c r="P345">
        <v>959.74579984763704</v>
      </c>
      <c r="Q345">
        <v>-1.2405388696571399E-2</v>
      </c>
      <c r="R345">
        <v>0.99010218575738895</v>
      </c>
      <c r="T345" t="str">
        <f t="shared" si="20"/>
        <v/>
      </c>
      <c r="U345" t="str">
        <f t="shared" si="21"/>
        <v/>
      </c>
      <c r="V345" t="str">
        <f t="shared" si="22"/>
        <v/>
      </c>
      <c r="W345" t="str">
        <f t="shared" si="23"/>
        <v/>
      </c>
    </row>
    <row r="346" spans="1:23" x14ac:dyDescent="0.25">
      <c r="A346">
        <v>345</v>
      </c>
      <c r="B346" t="s">
        <v>616</v>
      </c>
      <c r="C346">
        <v>-11.4225763313163</v>
      </c>
      <c r="D346">
        <v>951.99529978733699</v>
      </c>
      <c r="E346">
        <v>-1.19985637889893E-2</v>
      </c>
      <c r="F346">
        <v>0.99042676090425297</v>
      </c>
      <c r="G346">
        <v>-11.4287687538647</v>
      </c>
      <c r="H346">
        <v>952.00529145409098</v>
      </c>
      <c r="I346">
        <v>-1.2004942468763401E-2</v>
      </c>
      <c r="J346">
        <v>0.99042167182067697</v>
      </c>
      <c r="K346">
        <v>-11.5194205999858</v>
      </c>
      <c r="L346">
        <v>949.674531481597</v>
      </c>
      <c r="M346">
        <v>-1.21298615663771E-2</v>
      </c>
      <c r="N346">
        <v>0.99032200805829895</v>
      </c>
      <c r="O346">
        <v>-11.9060196970117</v>
      </c>
      <c r="P346">
        <v>959.74579984763704</v>
      </c>
      <c r="Q346">
        <v>-1.2405388696571399E-2</v>
      </c>
      <c r="R346">
        <v>0.99010218575738895</v>
      </c>
      <c r="T346" t="str">
        <f t="shared" si="20"/>
        <v/>
      </c>
      <c r="U346" t="str">
        <f t="shared" si="21"/>
        <v/>
      </c>
      <c r="V346" t="str">
        <f t="shared" si="22"/>
        <v/>
      </c>
      <c r="W346" t="str">
        <f t="shared" si="23"/>
        <v/>
      </c>
    </row>
    <row r="347" spans="1:23" x14ac:dyDescent="0.25">
      <c r="A347">
        <v>346</v>
      </c>
      <c r="B347" t="s">
        <v>617</v>
      </c>
      <c r="C347">
        <v>-11.4225763313163</v>
      </c>
      <c r="D347">
        <v>951.99529978734802</v>
      </c>
      <c r="E347">
        <v>-1.19985637889891E-2</v>
      </c>
      <c r="F347">
        <v>0.99042676090425297</v>
      </c>
      <c r="G347">
        <v>-11.4287687538647</v>
      </c>
      <c r="H347">
        <v>952.00529145407597</v>
      </c>
      <c r="I347">
        <v>-1.20049424687636E-2</v>
      </c>
      <c r="J347">
        <v>0.99042167182067697</v>
      </c>
      <c r="K347">
        <v>-11.5194205999858</v>
      </c>
      <c r="L347">
        <v>949.67453148158802</v>
      </c>
      <c r="M347">
        <v>-1.2129861566377201E-2</v>
      </c>
      <c r="N347">
        <v>0.99032200805829895</v>
      </c>
      <c r="O347">
        <v>-11.9060196970117</v>
      </c>
      <c r="P347">
        <v>959.74579984763602</v>
      </c>
      <c r="Q347">
        <v>-1.2405388696571399E-2</v>
      </c>
      <c r="R347">
        <v>0.99010218575738895</v>
      </c>
      <c r="T347" t="str">
        <f t="shared" si="20"/>
        <v/>
      </c>
      <c r="U347" t="str">
        <f t="shared" si="21"/>
        <v/>
      </c>
      <c r="V347" t="str">
        <f t="shared" si="22"/>
        <v/>
      </c>
      <c r="W347" t="str">
        <f t="shared" si="23"/>
        <v/>
      </c>
    </row>
    <row r="348" spans="1:23" x14ac:dyDescent="0.25">
      <c r="A348">
        <v>347</v>
      </c>
      <c r="B348" t="s">
        <v>618</v>
      </c>
      <c r="C348">
        <v>-11.4225763313163</v>
      </c>
      <c r="D348">
        <v>951.99529978733995</v>
      </c>
      <c r="E348">
        <v>-1.1998563788989201E-2</v>
      </c>
      <c r="F348">
        <v>0.99042676090425297</v>
      </c>
      <c r="G348">
        <v>-11.4287687538647</v>
      </c>
      <c r="H348">
        <v>952.00529145407495</v>
      </c>
      <c r="I348">
        <v>-1.20049424687636E-2</v>
      </c>
      <c r="J348">
        <v>0.99042167182067697</v>
      </c>
      <c r="K348">
        <v>-11.5194205999858</v>
      </c>
      <c r="L348">
        <v>949.67453148158995</v>
      </c>
      <c r="M348">
        <v>-1.2129861566377201E-2</v>
      </c>
      <c r="N348">
        <v>0.99032200805829895</v>
      </c>
      <c r="O348">
        <v>-11.9060196970117</v>
      </c>
      <c r="P348">
        <v>959.745799847635</v>
      </c>
      <c r="Q348">
        <v>-1.2405388696571399E-2</v>
      </c>
      <c r="R348">
        <v>0.99010218575738895</v>
      </c>
      <c r="T348" t="str">
        <f t="shared" si="20"/>
        <v/>
      </c>
      <c r="U348" t="str">
        <f t="shared" si="21"/>
        <v/>
      </c>
      <c r="V348" t="str">
        <f t="shared" si="22"/>
        <v/>
      </c>
      <c r="W348" t="str">
        <f t="shared" si="23"/>
        <v/>
      </c>
    </row>
    <row r="349" spans="1:23" x14ac:dyDescent="0.25">
      <c r="A349">
        <v>348</v>
      </c>
      <c r="B349" t="s">
        <v>619</v>
      </c>
      <c r="C349">
        <v>-11.4225763313163</v>
      </c>
      <c r="D349">
        <v>951.99529978734097</v>
      </c>
      <c r="E349">
        <v>-1.1998563788989201E-2</v>
      </c>
      <c r="F349">
        <v>0.99042676090425297</v>
      </c>
      <c r="G349">
        <v>-11.4287687538647</v>
      </c>
      <c r="H349">
        <v>952.005291454077</v>
      </c>
      <c r="I349">
        <v>-1.20049424687636E-2</v>
      </c>
      <c r="J349">
        <v>0.99042167182067697</v>
      </c>
      <c r="K349">
        <v>-11.5194205999858</v>
      </c>
      <c r="L349">
        <v>949.67453148159404</v>
      </c>
      <c r="M349">
        <v>-1.2129861566377201E-2</v>
      </c>
      <c r="N349">
        <v>0.99032200805829895</v>
      </c>
      <c r="O349">
        <v>-11.9060196970117</v>
      </c>
      <c r="P349">
        <v>959.74579984763704</v>
      </c>
      <c r="Q349">
        <v>-1.2405388696571399E-2</v>
      </c>
      <c r="R349">
        <v>0.99010218575738895</v>
      </c>
      <c r="T349" t="str">
        <f t="shared" si="20"/>
        <v/>
      </c>
      <c r="U349" t="str">
        <f t="shared" si="21"/>
        <v/>
      </c>
      <c r="V349" t="str">
        <f t="shared" si="22"/>
        <v/>
      </c>
      <c r="W349" t="str">
        <f t="shared" si="23"/>
        <v/>
      </c>
    </row>
    <row r="350" spans="1:23" x14ac:dyDescent="0.25">
      <c r="A350">
        <v>349</v>
      </c>
      <c r="B350" t="s">
        <v>620</v>
      </c>
      <c r="C350">
        <v>-11.4225763313163</v>
      </c>
      <c r="D350">
        <v>951.99529978734699</v>
      </c>
      <c r="E350">
        <v>-1.19985637889891E-2</v>
      </c>
      <c r="F350">
        <v>0.99042676090425297</v>
      </c>
      <c r="G350">
        <v>-11.4287687538647</v>
      </c>
      <c r="H350">
        <v>952.00529145407302</v>
      </c>
      <c r="I350">
        <v>-1.20049424687636E-2</v>
      </c>
      <c r="J350">
        <v>0.99042167182067697</v>
      </c>
      <c r="K350">
        <v>-11.5194205999858</v>
      </c>
      <c r="L350">
        <v>949.67453148158995</v>
      </c>
      <c r="M350">
        <v>-1.2129861566377201E-2</v>
      </c>
      <c r="N350">
        <v>0.99032200805829895</v>
      </c>
      <c r="O350">
        <v>-11.9060196970117</v>
      </c>
      <c r="P350">
        <v>959.74579984762602</v>
      </c>
      <c r="Q350">
        <v>-1.24053886965715E-2</v>
      </c>
      <c r="R350">
        <v>0.99010218575738895</v>
      </c>
      <c r="T350" t="str">
        <f t="shared" si="20"/>
        <v/>
      </c>
      <c r="U350" t="str">
        <f t="shared" si="21"/>
        <v/>
      </c>
      <c r="V350" t="str">
        <f t="shared" si="22"/>
        <v/>
      </c>
      <c r="W350" t="str">
        <f t="shared" si="23"/>
        <v/>
      </c>
    </row>
    <row r="351" spans="1:23" x14ac:dyDescent="0.25">
      <c r="A351">
        <v>350</v>
      </c>
      <c r="B351" t="s">
        <v>621</v>
      </c>
      <c r="C351">
        <v>-11.4225763313163</v>
      </c>
      <c r="D351">
        <v>951.99529978734802</v>
      </c>
      <c r="E351">
        <v>-1.19985637889891E-2</v>
      </c>
      <c r="F351">
        <v>0.99042676090425297</v>
      </c>
      <c r="G351">
        <v>-11.4287687538647</v>
      </c>
      <c r="H351">
        <v>952.005291454087</v>
      </c>
      <c r="I351">
        <v>-1.20049424687635E-2</v>
      </c>
      <c r="J351">
        <v>0.99042167182067697</v>
      </c>
      <c r="K351">
        <v>-11.5194205999858</v>
      </c>
      <c r="L351">
        <v>949.67453148158802</v>
      </c>
      <c r="M351">
        <v>-1.2129861566377201E-2</v>
      </c>
      <c r="N351">
        <v>0.99032200805829895</v>
      </c>
      <c r="O351">
        <v>-11.9060196970117</v>
      </c>
      <c r="P351">
        <v>959.74579984762795</v>
      </c>
      <c r="Q351">
        <v>-1.24053886965715E-2</v>
      </c>
      <c r="R351">
        <v>0.99010218575738895</v>
      </c>
      <c r="T351" t="str">
        <f t="shared" si="20"/>
        <v/>
      </c>
      <c r="U351" t="str">
        <f t="shared" si="21"/>
        <v/>
      </c>
      <c r="V351" t="str">
        <f t="shared" si="22"/>
        <v/>
      </c>
      <c r="W351" t="str">
        <f t="shared" si="23"/>
        <v/>
      </c>
    </row>
    <row r="352" spans="1:23" x14ac:dyDescent="0.25">
      <c r="A352">
        <v>351</v>
      </c>
      <c r="B352" t="s">
        <v>622</v>
      </c>
      <c r="C352">
        <v>-11.4225763313163</v>
      </c>
      <c r="D352">
        <v>951.99529978734404</v>
      </c>
      <c r="E352">
        <v>-1.1998563788989201E-2</v>
      </c>
      <c r="F352">
        <v>0.99042676090425297</v>
      </c>
      <c r="G352">
        <v>-11.4287687538647</v>
      </c>
      <c r="H352">
        <v>952.00529145407802</v>
      </c>
      <c r="I352">
        <v>-1.20049424687636E-2</v>
      </c>
      <c r="J352">
        <v>0.99042167182067697</v>
      </c>
      <c r="K352">
        <v>-11.5194205999858</v>
      </c>
      <c r="L352">
        <v>949.674531481592</v>
      </c>
      <c r="M352">
        <v>-1.2129861566377201E-2</v>
      </c>
      <c r="N352">
        <v>0.99032200805829895</v>
      </c>
      <c r="O352">
        <v>-11.9060196970117</v>
      </c>
      <c r="P352">
        <v>959.74579984763102</v>
      </c>
      <c r="Q352">
        <v>-1.2405388696571399E-2</v>
      </c>
      <c r="R352">
        <v>0.99010218575738895</v>
      </c>
      <c r="T352" t="str">
        <f t="shared" si="20"/>
        <v/>
      </c>
      <c r="U352" t="str">
        <f t="shared" si="21"/>
        <v/>
      </c>
      <c r="V352" t="str">
        <f t="shared" si="22"/>
        <v/>
      </c>
      <c r="W352" t="str">
        <f t="shared" si="23"/>
        <v/>
      </c>
    </row>
    <row r="353" spans="1:23" x14ac:dyDescent="0.25">
      <c r="A353">
        <v>352</v>
      </c>
      <c r="B353" t="s">
        <v>623</v>
      </c>
      <c r="C353">
        <v>-11.4225763313163</v>
      </c>
      <c r="D353">
        <v>951.99529978734699</v>
      </c>
      <c r="E353">
        <v>-1.19985637889891E-2</v>
      </c>
      <c r="F353">
        <v>0.99042676090425297</v>
      </c>
      <c r="G353">
        <v>-11.4287687538647</v>
      </c>
      <c r="H353">
        <v>952.00529145407495</v>
      </c>
      <c r="I353">
        <v>-1.20049424687636E-2</v>
      </c>
      <c r="J353">
        <v>0.99042167182067697</v>
      </c>
      <c r="K353">
        <v>-11.5194205999858</v>
      </c>
      <c r="L353">
        <v>949.674531481592</v>
      </c>
      <c r="M353">
        <v>-1.2129861566377201E-2</v>
      </c>
      <c r="N353">
        <v>0.99032200805829895</v>
      </c>
      <c r="O353">
        <v>-11.9060196970117</v>
      </c>
      <c r="P353">
        <v>959.745799847635</v>
      </c>
      <c r="Q353">
        <v>-1.2405388696571399E-2</v>
      </c>
      <c r="R353">
        <v>0.99010218575738895</v>
      </c>
      <c r="T353" t="str">
        <f t="shared" si="20"/>
        <v/>
      </c>
      <c r="U353" t="str">
        <f t="shared" si="21"/>
        <v/>
      </c>
      <c r="V353" t="str">
        <f t="shared" si="22"/>
        <v/>
      </c>
      <c r="W353" t="str">
        <f t="shared" si="23"/>
        <v/>
      </c>
    </row>
    <row r="354" spans="1:23" x14ac:dyDescent="0.25">
      <c r="A354">
        <v>353</v>
      </c>
      <c r="B354" t="s">
        <v>624</v>
      </c>
      <c r="C354">
        <v>-11.4225763313163</v>
      </c>
      <c r="D354">
        <v>951.99529978733494</v>
      </c>
      <c r="E354">
        <v>-1.19985637889893E-2</v>
      </c>
      <c r="F354">
        <v>0.99042676090425297</v>
      </c>
      <c r="G354">
        <v>-11.4287687538647</v>
      </c>
      <c r="H354">
        <v>952.00529145409598</v>
      </c>
      <c r="I354">
        <v>-1.2004942468763401E-2</v>
      </c>
      <c r="J354">
        <v>0.99042167182067697</v>
      </c>
      <c r="K354">
        <v>-11.5194205999858</v>
      </c>
      <c r="L354">
        <v>949.67453148158904</v>
      </c>
      <c r="M354">
        <v>-1.2129861566377201E-2</v>
      </c>
      <c r="N354">
        <v>0.99032200805829895</v>
      </c>
      <c r="O354">
        <v>-11.9060196970117</v>
      </c>
      <c r="P354">
        <v>959.74579984762795</v>
      </c>
      <c r="Q354">
        <v>-1.24053886965715E-2</v>
      </c>
      <c r="R354">
        <v>0.99010218575738895</v>
      </c>
      <c r="T354" t="str">
        <f t="shared" si="20"/>
        <v/>
      </c>
      <c r="U354" t="str">
        <f t="shared" si="21"/>
        <v/>
      </c>
      <c r="V354" t="str">
        <f t="shared" si="22"/>
        <v/>
      </c>
      <c r="W354" t="str">
        <f t="shared" si="23"/>
        <v/>
      </c>
    </row>
    <row r="355" spans="1:23" x14ac:dyDescent="0.25">
      <c r="A355">
        <v>354</v>
      </c>
      <c r="B355" t="s">
        <v>625</v>
      </c>
      <c r="C355">
        <v>-11.4225763313163</v>
      </c>
      <c r="D355">
        <v>951.99529978734802</v>
      </c>
      <c r="E355">
        <v>-1.19985637889891E-2</v>
      </c>
      <c r="F355">
        <v>0.99042676090425297</v>
      </c>
      <c r="G355">
        <v>-11.4287687538647</v>
      </c>
      <c r="H355">
        <v>952.005291454077</v>
      </c>
      <c r="I355">
        <v>-1.20049424687636E-2</v>
      </c>
      <c r="J355">
        <v>0.99042167182067697</v>
      </c>
      <c r="K355">
        <v>-11.5194205999858</v>
      </c>
      <c r="L355">
        <v>949.67453148159098</v>
      </c>
      <c r="M355">
        <v>-1.2129861566377201E-2</v>
      </c>
      <c r="N355">
        <v>0.99032200805829895</v>
      </c>
      <c r="O355">
        <v>-11.9060196970117</v>
      </c>
      <c r="P355">
        <v>959.74579984763704</v>
      </c>
      <c r="Q355">
        <v>-1.2405388696571399E-2</v>
      </c>
      <c r="R355">
        <v>0.99010218575738895</v>
      </c>
      <c r="T355" t="str">
        <f t="shared" si="20"/>
        <v/>
      </c>
      <c r="U355" t="str">
        <f t="shared" si="21"/>
        <v/>
      </c>
      <c r="V355" t="str">
        <f t="shared" si="22"/>
        <v/>
      </c>
      <c r="W355" t="str">
        <f t="shared" si="23"/>
        <v/>
      </c>
    </row>
    <row r="356" spans="1:23" x14ac:dyDescent="0.25">
      <c r="A356">
        <v>355</v>
      </c>
      <c r="B356" t="s">
        <v>626</v>
      </c>
      <c r="C356">
        <v>-11.4225763313163</v>
      </c>
      <c r="D356">
        <v>951.99529978734404</v>
      </c>
      <c r="E356">
        <v>-1.1998563788989201E-2</v>
      </c>
      <c r="F356">
        <v>0.99042676090425297</v>
      </c>
      <c r="G356">
        <v>-11.4287687538647</v>
      </c>
      <c r="H356">
        <v>952.005291454092</v>
      </c>
      <c r="I356">
        <v>-1.2004942468763401E-2</v>
      </c>
      <c r="J356">
        <v>0.99042167182067697</v>
      </c>
      <c r="K356">
        <v>-11.5194205999858</v>
      </c>
      <c r="L356">
        <v>949.67453148159802</v>
      </c>
      <c r="M356">
        <v>-1.21298615663771E-2</v>
      </c>
      <c r="N356">
        <v>0.99032200805829895</v>
      </c>
      <c r="O356">
        <v>-11.9060196970117</v>
      </c>
      <c r="P356">
        <v>959.74579984763102</v>
      </c>
      <c r="Q356">
        <v>-1.2405388696571399E-2</v>
      </c>
      <c r="R356">
        <v>0.99010218575738895</v>
      </c>
      <c r="T356" t="str">
        <f t="shared" si="20"/>
        <v/>
      </c>
      <c r="U356" t="str">
        <f t="shared" si="21"/>
        <v/>
      </c>
      <c r="V356" t="str">
        <f t="shared" si="22"/>
        <v/>
      </c>
      <c r="W356" t="str">
        <f t="shared" si="23"/>
        <v/>
      </c>
    </row>
    <row r="357" spans="1:23" x14ac:dyDescent="0.25">
      <c r="A357">
        <v>356</v>
      </c>
      <c r="B357" t="s">
        <v>627</v>
      </c>
      <c r="C357">
        <v>-11.4225763313163</v>
      </c>
      <c r="D357">
        <v>951.99529978734597</v>
      </c>
      <c r="E357">
        <v>-1.19985637889891E-2</v>
      </c>
      <c r="F357">
        <v>0.99042676090425297</v>
      </c>
      <c r="G357">
        <v>-11.4287687538647</v>
      </c>
      <c r="H357">
        <v>952.00529145409905</v>
      </c>
      <c r="I357">
        <v>-1.20049424687633E-2</v>
      </c>
      <c r="J357">
        <v>0.99042167182067697</v>
      </c>
      <c r="K357">
        <v>-11.5194205999858</v>
      </c>
      <c r="L357">
        <v>949.674531481597</v>
      </c>
      <c r="M357">
        <v>-1.21298615663771E-2</v>
      </c>
      <c r="N357">
        <v>0.99032200805829895</v>
      </c>
      <c r="O357">
        <v>-11.9060196970117</v>
      </c>
      <c r="P357">
        <v>959.74579984763602</v>
      </c>
      <c r="Q357">
        <v>-1.2405388696571399E-2</v>
      </c>
      <c r="R357">
        <v>0.99010218575738895</v>
      </c>
      <c r="T357" t="str">
        <f t="shared" si="20"/>
        <v/>
      </c>
      <c r="U357" t="str">
        <f t="shared" si="21"/>
        <v/>
      </c>
      <c r="V357" t="str">
        <f t="shared" si="22"/>
        <v/>
      </c>
      <c r="W357" t="str">
        <f t="shared" si="23"/>
        <v/>
      </c>
    </row>
    <row r="358" spans="1:23" x14ac:dyDescent="0.25">
      <c r="A358">
        <v>357</v>
      </c>
      <c r="B358" t="s">
        <v>628</v>
      </c>
      <c r="C358">
        <v>-11.4225763313163</v>
      </c>
      <c r="D358">
        <v>951.99529978733494</v>
      </c>
      <c r="E358">
        <v>-1.19985637889893E-2</v>
      </c>
      <c r="F358">
        <v>0.99042676090425297</v>
      </c>
      <c r="G358">
        <v>-11.4287687538647</v>
      </c>
      <c r="H358">
        <v>952.00529145407495</v>
      </c>
      <c r="I358">
        <v>-1.20049424687636E-2</v>
      </c>
      <c r="J358">
        <v>0.99042167182067697</v>
      </c>
      <c r="K358">
        <v>-11.5194205999858</v>
      </c>
      <c r="L358">
        <v>949.67453148158995</v>
      </c>
      <c r="M358">
        <v>-1.2129861566377201E-2</v>
      </c>
      <c r="N358">
        <v>0.99032200805829895</v>
      </c>
      <c r="O358">
        <v>-11.9060196970117</v>
      </c>
      <c r="P358">
        <v>959.74579984762704</v>
      </c>
      <c r="Q358">
        <v>-1.24053886965715E-2</v>
      </c>
      <c r="R358">
        <v>0.99010218575738895</v>
      </c>
      <c r="T358" t="str">
        <f t="shared" si="20"/>
        <v/>
      </c>
      <c r="U358" t="str">
        <f t="shared" si="21"/>
        <v/>
      </c>
      <c r="V358" t="str">
        <f t="shared" si="22"/>
        <v/>
      </c>
      <c r="W358" t="str">
        <f t="shared" si="23"/>
        <v/>
      </c>
    </row>
    <row r="359" spans="1:23" x14ac:dyDescent="0.25">
      <c r="A359">
        <v>358</v>
      </c>
      <c r="B359" t="s">
        <v>629</v>
      </c>
      <c r="C359">
        <v>-11.4225763313163</v>
      </c>
      <c r="D359">
        <v>951.99529978733801</v>
      </c>
      <c r="E359">
        <v>-1.1998563788989201E-2</v>
      </c>
      <c r="F359">
        <v>0.99042676090425297</v>
      </c>
      <c r="G359">
        <v>-11.4287687538647</v>
      </c>
      <c r="H359">
        <v>952.00529145407995</v>
      </c>
      <c r="I359">
        <v>-1.20049424687635E-2</v>
      </c>
      <c r="J359">
        <v>0.99042167182067697</v>
      </c>
      <c r="K359">
        <v>-11.5194205999858</v>
      </c>
      <c r="L359">
        <v>949.67453148158802</v>
      </c>
      <c r="M359">
        <v>-1.2129861566377201E-2</v>
      </c>
      <c r="N359">
        <v>0.99032200805829895</v>
      </c>
      <c r="O359">
        <v>-11.9060196970117</v>
      </c>
      <c r="P359">
        <v>959.74579984762602</v>
      </c>
      <c r="Q359">
        <v>-1.24053886965715E-2</v>
      </c>
      <c r="R359">
        <v>0.99010218575738895</v>
      </c>
      <c r="T359" t="str">
        <f t="shared" si="20"/>
        <v/>
      </c>
      <c r="U359" t="str">
        <f t="shared" si="21"/>
        <v/>
      </c>
      <c r="V359" t="str">
        <f t="shared" si="22"/>
        <v/>
      </c>
      <c r="W359" t="str">
        <f t="shared" si="23"/>
        <v/>
      </c>
    </row>
    <row r="360" spans="1:23" x14ac:dyDescent="0.25">
      <c r="A360">
        <v>359</v>
      </c>
      <c r="B360" t="s">
        <v>630</v>
      </c>
      <c r="C360">
        <v>-11.4225763313163</v>
      </c>
      <c r="D360">
        <v>951.99529978734301</v>
      </c>
      <c r="E360">
        <v>-1.1998563788989201E-2</v>
      </c>
      <c r="F360">
        <v>0.99042676090425297</v>
      </c>
      <c r="G360">
        <v>-11.4287687538647</v>
      </c>
      <c r="H360">
        <v>952.00529145409303</v>
      </c>
      <c r="I360">
        <v>-1.2004942468763401E-2</v>
      </c>
      <c r="J360">
        <v>0.99042167182067697</v>
      </c>
      <c r="K360">
        <v>-11.5194205999858</v>
      </c>
      <c r="L360">
        <v>949.67453148159598</v>
      </c>
      <c r="M360">
        <v>-1.21298615663771E-2</v>
      </c>
      <c r="N360">
        <v>0.99032200805829895</v>
      </c>
      <c r="O360">
        <v>-11.9060196970117</v>
      </c>
      <c r="P360">
        <v>959.74579984762704</v>
      </c>
      <c r="Q360">
        <v>-1.24053886965715E-2</v>
      </c>
      <c r="R360">
        <v>0.99010218575738895</v>
      </c>
      <c r="T360" t="str">
        <f t="shared" si="20"/>
        <v/>
      </c>
      <c r="U360" t="str">
        <f t="shared" si="21"/>
        <v/>
      </c>
      <c r="V360" t="str">
        <f t="shared" si="22"/>
        <v/>
      </c>
      <c r="W360" t="str">
        <f t="shared" si="23"/>
        <v/>
      </c>
    </row>
    <row r="361" spans="1:23" x14ac:dyDescent="0.25">
      <c r="A361">
        <v>360</v>
      </c>
      <c r="B361" t="s">
        <v>631</v>
      </c>
      <c r="C361">
        <v>-11.4225763313163</v>
      </c>
      <c r="D361">
        <v>951.99529978734597</v>
      </c>
      <c r="E361">
        <v>-1.19985637889891E-2</v>
      </c>
      <c r="F361">
        <v>0.99042676090425297</v>
      </c>
      <c r="G361">
        <v>-11.4287687538647</v>
      </c>
      <c r="H361">
        <v>952.00529145407597</v>
      </c>
      <c r="I361">
        <v>-1.20049424687636E-2</v>
      </c>
      <c r="J361">
        <v>0.99042167182067697</v>
      </c>
      <c r="K361">
        <v>-11.5194205999858</v>
      </c>
      <c r="L361">
        <v>949.67453148158802</v>
      </c>
      <c r="M361">
        <v>-1.2129861566377201E-2</v>
      </c>
      <c r="N361">
        <v>0.99032200805829895</v>
      </c>
      <c r="O361">
        <v>-11.9060196970117</v>
      </c>
      <c r="P361">
        <v>959.74579984762795</v>
      </c>
      <c r="Q361">
        <v>-1.24053886965715E-2</v>
      </c>
      <c r="R361">
        <v>0.99010218575738895</v>
      </c>
      <c r="T361" t="str">
        <f t="shared" si="20"/>
        <v/>
      </c>
      <c r="U361" t="str">
        <f t="shared" si="21"/>
        <v/>
      </c>
      <c r="V361" t="str">
        <f t="shared" si="22"/>
        <v/>
      </c>
      <c r="W361" t="str">
        <f t="shared" si="23"/>
        <v/>
      </c>
    </row>
    <row r="362" spans="1:23" x14ac:dyDescent="0.25">
      <c r="A362">
        <v>361</v>
      </c>
      <c r="B362" t="s">
        <v>632</v>
      </c>
      <c r="C362">
        <v>-11.4225763313163</v>
      </c>
      <c r="D362">
        <v>951.99529978734904</v>
      </c>
      <c r="E362">
        <v>-1.19985637889891E-2</v>
      </c>
      <c r="F362">
        <v>0.99042676090425297</v>
      </c>
      <c r="G362">
        <v>-11.4287687538647</v>
      </c>
      <c r="H362">
        <v>952.00529145410405</v>
      </c>
      <c r="I362">
        <v>-1.20049424687633E-2</v>
      </c>
      <c r="J362">
        <v>0.99042167182067697</v>
      </c>
      <c r="K362">
        <v>-11.5194205999858</v>
      </c>
      <c r="L362">
        <v>949.67453148159495</v>
      </c>
      <c r="M362">
        <v>-1.21298615663771E-2</v>
      </c>
      <c r="N362">
        <v>0.99032200805829895</v>
      </c>
      <c r="O362">
        <v>-11.9060196970117</v>
      </c>
      <c r="P362">
        <v>959.74579984763102</v>
      </c>
      <c r="Q362">
        <v>-1.2405388696571399E-2</v>
      </c>
      <c r="R362">
        <v>0.99010218575738895</v>
      </c>
      <c r="T362" t="str">
        <f t="shared" si="20"/>
        <v/>
      </c>
      <c r="U362" t="str">
        <f t="shared" si="21"/>
        <v/>
      </c>
      <c r="V362" t="str">
        <f t="shared" si="22"/>
        <v/>
      </c>
      <c r="W362" t="str">
        <f t="shared" si="23"/>
        <v/>
      </c>
    </row>
    <row r="363" spans="1:23" x14ac:dyDescent="0.25">
      <c r="A363">
        <v>362</v>
      </c>
      <c r="B363" t="s">
        <v>633</v>
      </c>
      <c r="C363">
        <v>-11.4225763313163</v>
      </c>
      <c r="D363">
        <v>951.99529978734495</v>
      </c>
      <c r="E363">
        <v>-1.1998563788989201E-2</v>
      </c>
      <c r="F363">
        <v>0.99042676090425297</v>
      </c>
      <c r="G363">
        <v>-11.4287687538647</v>
      </c>
      <c r="H363">
        <v>952.00529145410405</v>
      </c>
      <c r="I363">
        <v>-1.20049424687633E-2</v>
      </c>
      <c r="J363">
        <v>0.99042167182067697</v>
      </c>
      <c r="K363">
        <v>-11.5194205999858</v>
      </c>
      <c r="L363">
        <v>949.67453148158904</v>
      </c>
      <c r="M363">
        <v>-1.2129861566377201E-2</v>
      </c>
      <c r="N363">
        <v>0.99032200805829895</v>
      </c>
      <c r="O363">
        <v>-11.9060196970117</v>
      </c>
      <c r="P363">
        <v>959.74579984762602</v>
      </c>
      <c r="Q363">
        <v>-1.24053886965715E-2</v>
      </c>
      <c r="R363">
        <v>0.99010218575738895</v>
      </c>
      <c r="T363" t="str">
        <f t="shared" si="20"/>
        <v/>
      </c>
      <c r="U363" t="str">
        <f t="shared" si="21"/>
        <v/>
      </c>
      <c r="V363" t="str">
        <f t="shared" si="22"/>
        <v/>
      </c>
      <c r="W363" t="str">
        <f t="shared" si="23"/>
        <v/>
      </c>
    </row>
    <row r="364" spans="1:23" x14ac:dyDescent="0.25">
      <c r="A364">
        <v>363</v>
      </c>
      <c r="B364" t="s">
        <v>634</v>
      </c>
      <c r="C364">
        <v>-11.4225763313163</v>
      </c>
      <c r="D364">
        <v>951.99529978734699</v>
      </c>
      <c r="E364">
        <v>-1.19985637889891E-2</v>
      </c>
      <c r="F364">
        <v>0.99042676090425297</v>
      </c>
      <c r="G364">
        <v>-11.4287687538647</v>
      </c>
      <c r="H364">
        <v>952.00529145409098</v>
      </c>
      <c r="I364">
        <v>-1.2004942468763401E-2</v>
      </c>
      <c r="J364">
        <v>0.99042167182067697</v>
      </c>
      <c r="K364">
        <v>-11.5194205999858</v>
      </c>
      <c r="L364">
        <v>949.67453148158995</v>
      </c>
      <c r="M364">
        <v>-1.2129861566377201E-2</v>
      </c>
      <c r="N364">
        <v>0.99032200805829895</v>
      </c>
      <c r="O364">
        <v>-11.9060196970117</v>
      </c>
      <c r="P364">
        <v>959.74579984763704</v>
      </c>
      <c r="Q364">
        <v>-1.2405388696571399E-2</v>
      </c>
      <c r="R364">
        <v>0.99010218575738895</v>
      </c>
      <c r="T364" t="str">
        <f t="shared" si="20"/>
        <v/>
      </c>
      <c r="U364" t="str">
        <f t="shared" si="21"/>
        <v/>
      </c>
      <c r="V364" t="str">
        <f t="shared" si="22"/>
        <v/>
      </c>
      <c r="W364" t="str">
        <f t="shared" si="23"/>
        <v/>
      </c>
    </row>
    <row r="365" spans="1:23" x14ac:dyDescent="0.25">
      <c r="A365">
        <v>364</v>
      </c>
      <c r="B365" t="s">
        <v>635</v>
      </c>
      <c r="C365">
        <v>-11.4225763313163</v>
      </c>
      <c r="D365">
        <v>951.99529978733494</v>
      </c>
      <c r="E365">
        <v>-1.19985637889893E-2</v>
      </c>
      <c r="F365">
        <v>0.99042676090425297</v>
      </c>
      <c r="G365">
        <v>-11.4287687538647</v>
      </c>
      <c r="H365">
        <v>952.00529145407597</v>
      </c>
      <c r="I365">
        <v>-1.20049424687636E-2</v>
      </c>
      <c r="J365">
        <v>0.99042167182067697</v>
      </c>
      <c r="K365">
        <v>-11.5194205999858</v>
      </c>
      <c r="L365">
        <v>949.67453148159802</v>
      </c>
      <c r="M365">
        <v>-1.21298615663771E-2</v>
      </c>
      <c r="N365">
        <v>0.99032200805829895</v>
      </c>
      <c r="O365">
        <v>-11.9060196970117</v>
      </c>
      <c r="P365">
        <v>959.74579984762704</v>
      </c>
      <c r="Q365">
        <v>-1.24053886965715E-2</v>
      </c>
      <c r="R365">
        <v>0.99010218575738895</v>
      </c>
      <c r="T365" t="str">
        <f t="shared" si="20"/>
        <v/>
      </c>
      <c r="U365" t="str">
        <f t="shared" si="21"/>
        <v/>
      </c>
      <c r="V365" t="str">
        <f t="shared" si="22"/>
        <v/>
      </c>
      <c r="W365" t="str">
        <f t="shared" si="23"/>
        <v/>
      </c>
    </row>
    <row r="366" spans="1:23" x14ac:dyDescent="0.25">
      <c r="A366">
        <v>365</v>
      </c>
      <c r="B366" t="s">
        <v>636</v>
      </c>
      <c r="C366">
        <v>-11.4225763313163</v>
      </c>
      <c r="D366">
        <v>951.99529978733403</v>
      </c>
      <c r="E366">
        <v>-1.19985637889893E-2</v>
      </c>
      <c r="F366">
        <v>0.99042676090425297</v>
      </c>
      <c r="G366">
        <v>-11.4287687538647</v>
      </c>
      <c r="H366">
        <v>952.00529145410405</v>
      </c>
      <c r="I366">
        <v>-1.20049424687633E-2</v>
      </c>
      <c r="J366">
        <v>0.99042167182067697</v>
      </c>
      <c r="K366">
        <v>-11.5194205999858</v>
      </c>
      <c r="L366">
        <v>949.67453148158995</v>
      </c>
      <c r="M366">
        <v>-1.2129861566377201E-2</v>
      </c>
      <c r="N366">
        <v>0.99032200805829895</v>
      </c>
      <c r="O366">
        <v>-11.9060196970117</v>
      </c>
      <c r="P366">
        <v>959.74579984762795</v>
      </c>
      <c r="Q366">
        <v>-1.24053886965715E-2</v>
      </c>
      <c r="R366">
        <v>0.99010218575738895</v>
      </c>
      <c r="T366" t="str">
        <f t="shared" si="20"/>
        <v/>
      </c>
      <c r="U366" t="str">
        <f t="shared" si="21"/>
        <v/>
      </c>
      <c r="V366" t="str">
        <f t="shared" si="22"/>
        <v/>
      </c>
      <c r="W366" t="str">
        <f t="shared" si="23"/>
        <v/>
      </c>
    </row>
    <row r="367" spans="1:23" x14ac:dyDescent="0.25">
      <c r="A367">
        <v>366</v>
      </c>
      <c r="B367" t="s">
        <v>637</v>
      </c>
      <c r="C367">
        <v>-11.4225763313163</v>
      </c>
      <c r="D367">
        <v>951.99529978733301</v>
      </c>
      <c r="E367">
        <v>-1.19985637889893E-2</v>
      </c>
      <c r="F367">
        <v>0.99042676090425297</v>
      </c>
      <c r="G367">
        <v>-11.4287687538647</v>
      </c>
      <c r="H367">
        <v>952.005291454077</v>
      </c>
      <c r="I367">
        <v>-1.20049424687636E-2</v>
      </c>
      <c r="J367">
        <v>0.99042167182067697</v>
      </c>
      <c r="K367">
        <v>-11.5194205999858</v>
      </c>
      <c r="L367">
        <v>949.67453148159598</v>
      </c>
      <c r="M367">
        <v>-1.21298615663771E-2</v>
      </c>
      <c r="N367">
        <v>0.99032200805829895</v>
      </c>
      <c r="O367">
        <v>-11.9060196970117</v>
      </c>
      <c r="P367">
        <v>959.745799847635</v>
      </c>
      <c r="Q367">
        <v>-1.2405388696571399E-2</v>
      </c>
      <c r="R367">
        <v>0.99010218575738895</v>
      </c>
      <c r="T367" t="str">
        <f t="shared" si="20"/>
        <v/>
      </c>
      <c r="U367" t="str">
        <f t="shared" si="21"/>
        <v/>
      </c>
      <c r="V367" t="str">
        <f t="shared" si="22"/>
        <v/>
      </c>
      <c r="W367" t="str">
        <f t="shared" si="23"/>
        <v/>
      </c>
    </row>
    <row r="368" spans="1:23" x14ac:dyDescent="0.25">
      <c r="A368">
        <v>367</v>
      </c>
      <c r="B368" t="s">
        <v>638</v>
      </c>
      <c r="C368">
        <v>-11.4225763313163</v>
      </c>
      <c r="D368">
        <v>951.99529978733403</v>
      </c>
      <c r="E368">
        <v>-1.19985637889893E-2</v>
      </c>
      <c r="F368">
        <v>0.99042676090425297</v>
      </c>
      <c r="G368">
        <v>-11.4287687538647</v>
      </c>
      <c r="H368">
        <v>952.00529145408996</v>
      </c>
      <c r="I368">
        <v>-1.2004942468763401E-2</v>
      </c>
      <c r="J368">
        <v>0.99042167182067697</v>
      </c>
      <c r="K368">
        <v>-11.5194205999858</v>
      </c>
      <c r="L368">
        <v>949.67453148158995</v>
      </c>
      <c r="M368">
        <v>-1.2129861566377201E-2</v>
      </c>
      <c r="N368">
        <v>0.99032200805829895</v>
      </c>
      <c r="O368">
        <v>-11.9060196970117</v>
      </c>
      <c r="P368">
        <v>959.745799847635</v>
      </c>
      <c r="Q368">
        <v>-1.2405388696571399E-2</v>
      </c>
      <c r="R368">
        <v>0.99010218575738895</v>
      </c>
      <c r="T368" t="str">
        <f t="shared" si="20"/>
        <v/>
      </c>
      <c r="U368" t="str">
        <f t="shared" si="21"/>
        <v/>
      </c>
      <c r="V368" t="str">
        <f t="shared" si="22"/>
        <v/>
      </c>
      <c r="W368" t="str">
        <f t="shared" si="23"/>
        <v/>
      </c>
    </row>
    <row r="369" spans="1:23" x14ac:dyDescent="0.25">
      <c r="A369">
        <v>368</v>
      </c>
      <c r="B369" t="s">
        <v>639</v>
      </c>
      <c r="C369">
        <v>-11.4225763313163</v>
      </c>
      <c r="D369">
        <v>951.99529978733494</v>
      </c>
      <c r="E369">
        <v>-1.19985637889893E-2</v>
      </c>
      <c r="F369">
        <v>0.99042676090425297</v>
      </c>
      <c r="G369">
        <v>-11.4287687538647</v>
      </c>
      <c r="H369">
        <v>952.00529145410405</v>
      </c>
      <c r="I369">
        <v>-1.20049424687633E-2</v>
      </c>
      <c r="J369">
        <v>0.99042167182067697</v>
      </c>
      <c r="K369">
        <v>-11.5194205999858</v>
      </c>
      <c r="L369">
        <v>949.674531481587</v>
      </c>
      <c r="M369">
        <v>-1.2129861566377201E-2</v>
      </c>
      <c r="N369">
        <v>0.99032200805829895</v>
      </c>
      <c r="O369">
        <v>-11.9060196970117</v>
      </c>
      <c r="P369">
        <v>959.74579984762704</v>
      </c>
      <c r="Q369">
        <v>-1.24053886965715E-2</v>
      </c>
      <c r="R369">
        <v>0.99010218575738895</v>
      </c>
      <c r="T369" t="str">
        <f t="shared" si="20"/>
        <v/>
      </c>
      <c r="U369" t="str">
        <f t="shared" si="21"/>
        <v/>
      </c>
      <c r="V369" t="str">
        <f t="shared" si="22"/>
        <v/>
      </c>
      <c r="W369" t="str">
        <f t="shared" si="23"/>
        <v/>
      </c>
    </row>
    <row r="370" spans="1:23" x14ac:dyDescent="0.25">
      <c r="A370">
        <v>369</v>
      </c>
      <c r="B370" t="s">
        <v>640</v>
      </c>
      <c r="C370">
        <v>-11.4225763313163</v>
      </c>
      <c r="D370">
        <v>951.99529978733494</v>
      </c>
      <c r="E370">
        <v>-1.19985637889893E-2</v>
      </c>
      <c r="F370">
        <v>0.99042676090425297</v>
      </c>
      <c r="G370">
        <v>-11.4287687538647</v>
      </c>
      <c r="H370">
        <v>952.005291454077</v>
      </c>
      <c r="I370">
        <v>-1.20049424687636E-2</v>
      </c>
      <c r="J370">
        <v>0.99042167182067697</v>
      </c>
      <c r="K370">
        <v>-11.5194205999858</v>
      </c>
      <c r="L370">
        <v>949.67453148158995</v>
      </c>
      <c r="M370">
        <v>-1.2129861566377201E-2</v>
      </c>
      <c r="N370">
        <v>0.99032200805829895</v>
      </c>
      <c r="O370">
        <v>-11.9060196970117</v>
      </c>
      <c r="P370">
        <v>959.74579984763</v>
      </c>
      <c r="Q370">
        <v>-1.24053886965715E-2</v>
      </c>
      <c r="R370">
        <v>0.99010218575738895</v>
      </c>
      <c r="T370" t="str">
        <f t="shared" si="20"/>
        <v/>
      </c>
      <c r="U370" t="str">
        <f t="shared" si="21"/>
        <v/>
      </c>
      <c r="V370" t="str">
        <f t="shared" si="22"/>
        <v/>
      </c>
      <c r="W370" t="str">
        <f t="shared" si="23"/>
        <v/>
      </c>
    </row>
    <row r="371" spans="1:23" x14ac:dyDescent="0.25">
      <c r="A371">
        <v>370</v>
      </c>
      <c r="B371" t="s">
        <v>641</v>
      </c>
      <c r="C371">
        <v>-11.4225763313163</v>
      </c>
      <c r="D371">
        <v>951.99529978734404</v>
      </c>
      <c r="E371">
        <v>-1.1998563788989201E-2</v>
      </c>
      <c r="F371">
        <v>0.99042676090425297</v>
      </c>
      <c r="G371">
        <v>-11.4287687538647</v>
      </c>
      <c r="H371">
        <v>952.00529145409496</v>
      </c>
      <c r="I371">
        <v>-1.2004942468763401E-2</v>
      </c>
      <c r="J371">
        <v>0.99042167182067697</v>
      </c>
      <c r="K371">
        <v>-11.5194205999858</v>
      </c>
      <c r="L371">
        <v>949.67453148158904</v>
      </c>
      <c r="M371">
        <v>-1.2129861566377201E-2</v>
      </c>
      <c r="N371">
        <v>0.99032200805829895</v>
      </c>
      <c r="O371">
        <v>-11.9060196970117</v>
      </c>
      <c r="P371">
        <v>959.74579984763398</v>
      </c>
      <c r="Q371">
        <v>-1.2405388696571399E-2</v>
      </c>
      <c r="R371">
        <v>0.99010218575738895</v>
      </c>
      <c r="T371" t="str">
        <f t="shared" si="20"/>
        <v/>
      </c>
      <c r="U371" t="str">
        <f t="shared" si="21"/>
        <v/>
      </c>
      <c r="V371" t="str">
        <f t="shared" si="22"/>
        <v/>
      </c>
      <c r="W371" t="str">
        <f t="shared" si="23"/>
        <v/>
      </c>
    </row>
    <row r="372" spans="1:23" x14ac:dyDescent="0.25">
      <c r="A372">
        <v>371</v>
      </c>
      <c r="B372" t="s">
        <v>642</v>
      </c>
      <c r="C372">
        <v>-11.4225763313163</v>
      </c>
      <c r="D372">
        <v>951.99529978733494</v>
      </c>
      <c r="E372">
        <v>-1.19985637889893E-2</v>
      </c>
      <c r="F372">
        <v>0.99042676090425297</v>
      </c>
      <c r="G372">
        <v>-11.4287687538647</v>
      </c>
      <c r="H372">
        <v>952.00529145410303</v>
      </c>
      <c r="I372">
        <v>-1.20049424687633E-2</v>
      </c>
      <c r="J372">
        <v>0.99042167182067697</v>
      </c>
      <c r="K372">
        <v>-11.5194205999858</v>
      </c>
      <c r="L372">
        <v>949.674531481597</v>
      </c>
      <c r="M372">
        <v>-1.21298615663771E-2</v>
      </c>
      <c r="N372">
        <v>0.99032200805829895</v>
      </c>
      <c r="O372">
        <v>-11.9060196970117</v>
      </c>
      <c r="P372">
        <v>959.745799847635</v>
      </c>
      <c r="Q372">
        <v>-1.2405388696571399E-2</v>
      </c>
      <c r="R372">
        <v>0.99010218575738895</v>
      </c>
      <c r="T372" t="str">
        <f t="shared" si="20"/>
        <v/>
      </c>
      <c r="U372" t="str">
        <f t="shared" si="21"/>
        <v/>
      </c>
      <c r="V372" t="str">
        <f t="shared" si="22"/>
        <v/>
      </c>
      <c r="W372" t="str">
        <f t="shared" si="23"/>
        <v/>
      </c>
    </row>
    <row r="373" spans="1:23" x14ac:dyDescent="0.25">
      <c r="A373">
        <v>372</v>
      </c>
      <c r="B373" t="s">
        <v>643</v>
      </c>
      <c r="C373">
        <v>-11.4225763313163</v>
      </c>
      <c r="D373">
        <v>951.99529978733801</v>
      </c>
      <c r="E373">
        <v>-1.1998563788989201E-2</v>
      </c>
      <c r="F373">
        <v>0.99042676090425297</v>
      </c>
      <c r="G373">
        <v>-11.4287687538647</v>
      </c>
      <c r="H373">
        <v>952.00529145409496</v>
      </c>
      <c r="I373">
        <v>-1.2004942468763401E-2</v>
      </c>
      <c r="J373">
        <v>0.99042167182067697</v>
      </c>
      <c r="K373">
        <v>-11.5194205999858</v>
      </c>
      <c r="L373">
        <v>949.674531481597</v>
      </c>
      <c r="M373">
        <v>-1.21298615663771E-2</v>
      </c>
      <c r="N373">
        <v>0.99032200805829895</v>
      </c>
      <c r="O373">
        <v>-11.9060196970117</v>
      </c>
      <c r="P373">
        <v>959.74579984762602</v>
      </c>
      <c r="Q373">
        <v>-1.24053886965715E-2</v>
      </c>
      <c r="R373">
        <v>0.99010218575738895</v>
      </c>
      <c r="T373" t="str">
        <f t="shared" si="20"/>
        <v/>
      </c>
      <c r="U373" t="str">
        <f t="shared" si="21"/>
        <v/>
      </c>
      <c r="V373" t="str">
        <f t="shared" si="22"/>
        <v/>
      </c>
      <c r="W373" t="str">
        <f t="shared" si="23"/>
        <v/>
      </c>
    </row>
    <row r="374" spans="1:23" x14ac:dyDescent="0.25">
      <c r="A374">
        <v>373</v>
      </c>
      <c r="B374" t="s">
        <v>644</v>
      </c>
      <c r="C374">
        <v>-11.4225763313163</v>
      </c>
      <c r="D374">
        <v>951.99529978734699</v>
      </c>
      <c r="E374">
        <v>-1.19985637889891E-2</v>
      </c>
      <c r="F374">
        <v>0.99042676090425297</v>
      </c>
      <c r="G374">
        <v>-11.4287687538647</v>
      </c>
      <c r="H374">
        <v>952.00529145407802</v>
      </c>
      <c r="I374">
        <v>-1.20049424687636E-2</v>
      </c>
      <c r="J374">
        <v>0.99042167182067697</v>
      </c>
      <c r="K374">
        <v>-11.5194205999858</v>
      </c>
      <c r="L374">
        <v>949.674531481597</v>
      </c>
      <c r="M374">
        <v>-1.21298615663771E-2</v>
      </c>
      <c r="N374">
        <v>0.99032200805829895</v>
      </c>
      <c r="O374">
        <v>-11.9060196970117</v>
      </c>
      <c r="P374">
        <v>959.74579984763</v>
      </c>
      <c r="Q374">
        <v>-1.24053886965715E-2</v>
      </c>
      <c r="R374">
        <v>0.99010218575738895</v>
      </c>
      <c r="T374" t="str">
        <f t="shared" si="20"/>
        <v/>
      </c>
      <c r="U374" t="str">
        <f t="shared" si="21"/>
        <v/>
      </c>
      <c r="V374" t="str">
        <f t="shared" si="22"/>
        <v/>
      </c>
      <c r="W374" t="str">
        <f t="shared" si="23"/>
        <v/>
      </c>
    </row>
    <row r="375" spans="1:23" x14ac:dyDescent="0.25">
      <c r="A375">
        <v>374</v>
      </c>
      <c r="B375" t="s">
        <v>645</v>
      </c>
      <c r="C375">
        <v>-11.4225763313163</v>
      </c>
      <c r="D375">
        <v>951.99529978733597</v>
      </c>
      <c r="E375">
        <v>-1.19985637889893E-2</v>
      </c>
      <c r="F375">
        <v>0.99042676090425297</v>
      </c>
      <c r="G375">
        <v>-11.4287687538647</v>
      </c>
      <c r="H375">
        <v>952.005291454077</v>
      </c>
      <c r="I375">
        <v>-1.20049424687636E-2</v>
      </c>
      <c r="J375">
        <v>0.99042167182067697</v>
      </c>
      <c r="K375">
        <v>-11.5194205999858</v>
      </c>
      <c r="L375">
        <v>949.67453148158995</v>
      </c>
      <c r="M375">
        <v>-1.2129861566377201E-2</v>
      </c>
      <c r="N375">
        <v>0.99032200805829895</v>
      </c>
      <c r="O375">
        <v>-11.9060196970117</v>
      </c>
      <c r="P375">
        <v>959.74579984762704</v>
      </c>
      <c r="Q375">
        <v>-1.24053886965715E-2</v>
      </c>
      <c r="R375">
        <v>0.99010218575738895</v>
      </c>
      <c r="T375" t="str">
        <f t="shared" si="20"/>
        <v/>
      </c>
      <c r="U375" t="str">
        <f t="shared" si="21"/>
        <v/>
      </c>
      <c r="V375" t="str">
        <f t="shared" si="22"/>
        <v/>
      </c>
      <c r="W375" t="str">
        <f t="shared" si="23"/>
        <v/>
      </c>
    </row>
    <row r="376" spans="1:23" x14ac:dyDescent="0.25">
      <c r="A376">
        <v>375</v>
      </c>
      <c r="B376" t="s">
        <v>646</v>
      </c>
      <c r="C376">
        <v>-11.4225763313163</v>
      </c>
      <c r="D376">
        <v>951.99529978734597</v>
      </c>
      <c r="E376">
        <v>-1.19985637889891E-2</v>
      </c>
      <c r="F376">
        <v>0.99042676090425297</v>
      </c>
      <c r="G376">
        <v>-11.4287687538647</v>
      </c>
      <c r="H376">
        <v>952.00529145407495</v>
      </c>
      <c r="I376">
        <v>-1.20049424687636E-2</v>
      </c>
      <c r="J376">
        <v>0.99042167182067697</v>
      </c>
      <c r="K376">
        <v>-11.5194205999858</v>
      </c>
      <c r="L376">
        <v>949.67453148158995</v>
      </c>
      <c r="M376">
        <v>-1.2129861566377201E-2</v>
      </c>
      <c r="N376">
        <v>0.99032200805829895</v>
      </c>
      <c r="O376">
        <v>-11.9060196970117</v>
      </c>
      <c r="P376">
        <v>959.74579984763102</v>
      </c>
      <c r="Q376">
        <v>-1.2405388696571399E-2</v>
      </c>
      <c r="R376">
        <v>0.99010218575738895</v>
      </c>
      <c r="T376" t="str">
        <f t="shared" si="20"/>
        <v/>
      </c>
      <c r="U376" t="str">
        <f t="shared" si="21"/>
        <v/>
      </c>
      <c r="V376" t="str">
        <f t="shared" si="22"/>
        <v/>
      </c>
      <c r="W376" t="str">
        <f t="shared" si="23"/>
        <v/>
      </c>
    </row>
    <row r="377" spans="1:23" x14ac:dyDescent="0.25">
      <c r="A377">
        <v>376</v>
      </c>
      <c r="B377" t="s">
        <v>647</v>
      </c>
      <c r="C377">
        <v>-11.4225763313163</v>
      </c>
      <c r="D377">
        <v>951.99529978733904</v>
      </c>
      <c r="E377">
        <v>-1.1998563788989201E-2</v>
      </c>
      <c r="F377">
        <v>0.99042676090425297</v>
      </c>
      <c r="G377">
        <v>-11.4287687538647</v>
      </c>
      <c r="H377">
        <v>952.00529145408802</v>
      </c>
      <c r="I377">
        <v>-1.20049424687635E-2</v>
      </c>
      <c r="J377">
        <v>0.99042167182067697</v>
      </c>
      <c r="K377">
        <v>-11.5194205999858</v>
      </c>
      <c r="L377">
        <v>949.67453148158995</v>
      </c>
      <c r="M377">
        <v>-1.2129861566377201E-2</v>
      </c>
      <c r="N377">
        <v>0.99032200805829895</v>
      </c>
      <c r="O377">
        <v>-11.9060196970117</v>
      </c>
      <c r="P377">
        <v>959.74579984763</v>
      </c>
      <c r="Q377">
        <v>-1.24053886965715E-2</v>
      </c>
      <c r="R377">
        <v>0.99010218575738895</v>
      </c>
      <c r="T377" t="str">
        <f t="shared" si="20"/>
        <v/>
      </c>
      <c r="U377" t="str">
        <f t="shared" si="21"/>
        <v/>
      </c>
      <c r="V377" t="str">
        <f t="shared" si="22"/>
        <v/>
      </c>
      <c r="W377" t="str">
        <f t="shared" si="23"/>
        <v/>
      </c>
    </row>
    <row r="378" spans="1:23" x14ac:dyDescent="0.25">
      <c r="A378">
        <v>377</v>
      </c>
      <c r="B378" t="s">
        <v>648</v>
      </c>
      <c r="C378">
        <v>-11.4225763313163</v>
      </c>
      <c r="D378">
        <v>951.99529978734699</v>
      </c>
      <c r="E378">
        <v>-1.19985637889891E-2</v>
      </c>
      <c r="F378">
        <v>0.99042676090425297</v>
      </c>
      <c r="G378">
        <v>-11.4287687538647</v>
      </c>
      <c r="H378">
        <v>952.00529145407495</v>
      </c>
      <c r="I378">
        <v>-1.20049424687636E-2</v>
      </c>
      <c r="J378">
        <v>0.99042167182067697</v>
      </c>
      <c r="K378">
        <v>-11.5194205999858</v>
      </c>
      <c r="L378">
        <v>949.67453148158904</v>
      </c>
      <c r="M378">
        <v>-1.2129861566377201E-2</v>
      </c>
      <c r="N378">
        <v>0.99032200805829895</v>
      </c>
      <c r="O378">
        <v>-11.9060196970117</v>
      </c>
      <c r="P378">
        <v>959.74579984763102</v>
      </c>
      <c r="Q378">
        <v>-1.2405388696571399E-2</v>
      </c>
      <c r="R378">
        <v>0.99010218575738895</v>
      </c>
      <c r="T378" t="str">
        <f t="shared" si="20"/>
        <v/>
      </c>
      <c r="U378" t="str">
        <f t="shared" si="21"/>
        <v/>
      </c>
      <c r="V378" t="str">
        <f t="shared" si="22"/>
        <v/>
      </c>
      <c r="W378" t="str">
        <f t="shared" si="23"/>
        <v/>
      </c>
    </row>
    <row r="379" spans="1:23" x14ac:dyDescent="0.25">
      <c r="A379">
        <v>378</v>
      </c>
      <c r="B379" t="s">
        <v>649</v>
      </c>
      <c r="C379">
        <v>-11.4225763313163</v>
      </c>
      <c r="D379">
        <v>951.99529978734802</v>
      </c>
      <c r="E379">
        <v>-1.19985637889891E-2</v>
      </c>
      <c r="F379">
        <v>0.99042676090425297</v>
      </c>
      <c r="G379">
        <v>-11.4287687538647</v>
      </c>
      <c r="H379">
        <v>952.005291454092</v>
      </c>
      <c r="I379">
        <v>-1.2004942468763401E-2</v>
      </c>
      <c r="J379">
        <v>0.99042167182067697</v>
      </c>
      <c r="K379">
        <v>-11.5194205999858</v>
      </c>
      <c r="L379">
        <v>949.67453148159598</v>
      </c>
      <c r="M379">
        <v>-1.21298615663771E-2</v>
      </c>
      <c r="N379">
        <v>0.99032200805829895</v>
      </c>
      <c r="O379">
        <v>-11.9060196970117</v>
      </c>
      <c r="P379">
        <v>959.745799847635</v>
      </c>
      <c r="Q379">
        <v>-1.2405388696571399E-2</v>
      </c>
      <c r="R379">
        <v>0.99010218575738895</v>
      </c>
      <c r="T379" t="str">
        <f t="shared" si="20"/>
        <v/>
      </c>
      <c r="U379" t="str">
        <f t="shared" si="21"/>
        <v/>
      </c>
      <c r="V379" t="str">
        <f t="shared" si="22"/>
        <v/>
      </c>
      <c r="W379" t="str">
        <f t="shared" si="23"/>
        <v/>
      </c>
    </row>
    <row r="380" spans="1:23" x14ac:dyDescent="0.25">
      <c r="A380">
        <v>379</v>
      </c>
      <c r="B380" t="s">
        <v>650</v>
      </c>
      <c r="C380">
        <v>-11.4225763313163</v>
      </c>
      <c r="D380">
        <v>951.99529978733801</v>
      </c>
      <c r="E380">
        <v>-1.1998563788989201E-2</v>
      </c>
      <c r="F380">
        <v>0.99042676090425297</v>
      </c>
      <c r="G380">
        <v>-11.4287687538647</v>
      </c>
      <c r="H380">
        <v>952.005291454092</v>
      </c>
      <c r="I380">
        <v>-1.2004942468763401E-2</v>
      </c>
      <c r="J380">
        <v>0.99042167182067697</v>
      </c>
      <c r="K380">
        <v>-11.5194205999858</v>
      </c>
      <c r="L380">
        <v>949.67453148158904</v>
      </c>
      <c r="M380">
        <v>-1.2129861566377201E-2</v>
      </c>
      <c r="N380">
        <v>0.99032200805829895</v>
      </c>
      <c r="O380">
        <v>-11.9060196970117</v>
      </c>
      <c r="P380">
        <v>959.74579984762897</v>
      </c>
      <c r="Q380">
        <v>-1.24053886965715E-2</v>
      </c>
      <c r="R380">
        <v>0.99010218575738895</v>
      </c>
      <c r="T380" t="str">
        <f t="shared" si="20"/>
        <v/>
      </c>
      <c r="U380" t="str">
        <f t="shared" si="21"/>
        <v/>
      </c>
      <c r="V380" t="str">
        <f t="shared" si="22"/>
        <v/>
      </c>
      <c r="W380" t="str">
        <f t="shared" si="23"/>
        <v/>
      </c>
    </row>
    <row r="381" spans="1:23" x14ac:dyDescent="0.25">
      <c r="A381">
        <v>380</v>
      </c>
      <c r="B381" t="s">
        <v>651</v>
      </c>
      <c r="C381">
        <v>-11.4225763313163</v>
      </c>
      <c r="D381">
        <v>951.99529978734699</v>
      </c>
      <c r="E381">
        <v>-1.19985637889891E-2</v>
      </c>
      <c r="F381">
        <v>0.99042676090425297</v>
      </c>
      <c r="G381">
        <v>-11.4287687538647</v>
      </c>
      <c r="H381">
        <v>952.005291454077</v>
      </c>
      <c r="I381">
        <v>-1.20049424687636E-2</v>
      </c>
      <c r="J381">
        <v>0.99042167182067697</v>
      </c>
      <c r="K381">
        <v>-11.5194205999858</v>
      </c>
      <c r="L381">
        <v>949.674531481597</v>
      </c>
      <c r="M381">
        <v>-1.21298615663771E-2</v>
      </c>
      <c r="N381">
        <v>0.99032200805829895</v>
      </c>
      <c r="O381">
        <v>-11.9060196970117</v>
      </c>
      <c r="P381">
        <v>959.74579984763102</v>
      </c>
      <c r="Q381">
        <v>-1.2405388696571399E-2</v>
      </c>
      <c r="R381">
        <v>0.99010218575738895</v>
      </c>
      <c r="T381" t="str">
        <f t="shared" si="20"/>
        <v/>
      </c>
      <c r="U381" t="str">
        <f t="shared" si="21"/>
        <v/>
      </c>
      <c r="V381" t="str">
        <f t="shared" si="22"/>
        <v/>
      </c>
      <c r="W381" t="str">
        <f t="shared" si="23"/>
        <v/>
      </c>
    </row>
    <row r="382" spans="1:23" x14ac:dyDescent="0.25">
      <c r="A382">
        <v>381</v>
      </c>
      <c r="B382" t="s">
        <v>652</v>
      </c>
      <c r="C382">
        <v>-11.4225763313163</v>
      </c>
      <c r="D382">
        <v>951.99529978733801</v>
      </c>
      <c r="E382">
        <v>-1.1998563788989201E-2</v>
      </c>
      <c r="F382">
        <v>0.99042676090425297</v>
      </c>
      <c r="G382">
        <v>-11.4287687538647</v>
      </c>
      <c r="H382">
        <v>952.00529145407995</v>
      </c>
      <c r="I382">
        <v>-1.20049424687635E-2</v>
      </c>
      <c r="J382">
        <v>0.99042167182067697</v>
      </c>
      <c r="K382">
        <v>-11.5194205999858</v>
      </c>
      <c r="L382">
        <v>949.67453148159495</v>
      </c>
      <c r="M382">
        <v>-1.21298615663771E-2</v>
      </c>
      <c r="N382">
        <v>0.99032200805829895</v>
      </c>
      <c r="O382">
        <v>-11.9060196970117</v>
      </c>
      <c r="P382">
        <v>959.74579984762897</v>
      </c>
      <c r="Q382">
        <v>-1.24053886965715E-2</v>
      </c>
      <c r="R382">
        <v>0.99010218575738895</v>
      </c>
      <c r="T382" t="str">
        <f t="shared" si="20"/>
        <v/>
      </c>
      <c r="U382" t="str">
        <f t="shared" si="21"/>
        <v/>
      </c>
      <c r="V382" t="str">
        <f t="shared" si="22"/>
        <v/>
      </c>
      <c r="W382" t="str">
        <f t="shared" si="23"/>
        <v/>
      </c>
    </row>
    <row r="383" spans="1:23" x14ac:dyDescent="0.25">
      <c r="A383">
        <v>382</v>
      </c>
      <c r="B383" t="s">
        <v>653</v>
      </c>
      <c r="C383">
        <v>-11.4225763313163</v>
      </c>
      <c r="D383">
        <v>951.99529978733801</v>
      </c>
      <c r="E383">
        <v>-1.1998563788989201E-2</v>
      </c>
      <c r="F383">
        <v>0.99042676090425297</v>
      </c>
      <c r="G383">
        <v>-11.4287687538647</v>
      </c>
      <c r="H383">
        <v>952.005291454077</v>
      </c>
      <c r="I383">
        <v>-1.20049424687636E-2</v>
      </c>
      <c r="J383">
        <v>0.99042167182067697</v>
      </c>
      <c r="K383">
        <v>-11.5194205999858</v>
      </c>
      <c r="L383">
        <v>949.674531481597</v>
      </c>
      <c r="M383">
        <v>-1.21298615663771E-2</v>
      </c>
      <c r="N383">
        <v>0.99032200805829895</v>
      </c>
      <c r="O383">
        <v>-11.9060196970117</v>
      </c>
      <c r="P383">
        <v>959.74579984762897</v>
      </c>
      <c r="Q383">
        <v>-1.24053886965715E-2</v>
      </c>
      <c r="R383">
        <v>0.99010218575738895</v>
      </c>
      <c r="T383" t="str">
        <f t="shared" si="20"/>
        <v/>
      </c>
      <c r="U383" t="str">
        <f t="shared" si="21"/>
        <v/>
      </c>
      <c r="V383" t="str">
        <f t="shared" si="22"/>
        <v/>
      </c>
      <c r="W383" t="str">
        <f t="shared" si="23"/>
        <v/>
      </c>
    </row>
    <row r="384" spans="1:23" x14ac:dyDescent="0.25">
      <c r="A384">
        <v>383</v>
      </c>
      <c r="B384" t="s">
        <v>654</v>
      </c>
      <c r="C384">
        <v>-11.4225763313163</v>
      </c>
      <c r="D384">
        <v>951.99529978733699</v>
      </c>
      <c r="E384">
        <v>-1.19985637889893E-2</v>
      </c>
      <c r="F384">
        <v>0.99042676090425297</v>
      </c>
      <c r="G384">
        <v>-11.4287687538647</v>
      </c>
      <c r="H384">
        <v>952.00529145407302</v>
      </c>
      <c r="I384">
        <v>-1.20049424687636E-2</v>
      </c>
      <c r="J384">
        <v>0.99042167182067697</v>
      </c>
      <c r="K384">
        <v>-11.5194205999858</v>
      </c>
      <c r="L384">
        <v>949.67453148159905</v>
      </c>
      <c r="M384">
        <v>-1.21298615663771E-2</v>
      </c>
      <c r="N384">
        <v>0.99032200805829895</v>
      </c>
      <c r="O384">
        <v>-11.9060196970117</v>
      </c>
      <c r="P384">
        <v>959.74579984762897</v>
      </c>
      <c r="Q384">
        <v>-1.24053886965715E-2</v>
      </c>
      <c r="R384">
        <v>0.99010218575738895</v>
      </c>
      <c r="T384" t="str">
        <f t="shared" si="20"/>
        <v/>
      </c>
      <c r="U384" t="str">
        <f t="shared" si="21"/>
        <v/>
      </c>
      <c r="V384" t="str">
        <f t="shared" si="22"/>
        <v/>
      </c>
      <c r="W384" t="str">
        <f t="shared" si="23"/>
        <v/>
      </c>
    </row>
    <row r="385" spans="1:23" x14ac:dyDescent="0.25">
      <c r="A385">
        <v>384</v>
      </c>
      <c r="B385" t="s">
        <v>655</v>
      </c>
      <c r="C385">
        <v>-11.4225763313163</v>
      </c>
      <c r="D385">
        <v>951.99529978733995</v>
      </c>
      <c r="E385">
        <v>-1.1998563788989201E-2</v>
      </c>
      <c r="F385">
        <v>0.99042676090425297</v>
      </c>
      <c r="G385">
        <v>-11.4287687538647</v>
      </c>
      <c r="H385">
        <v>952.005291454077</v>
      </c>
      <c r="I385">
        <v>-1.20049424687636E-2</v>
      </c>
      <c r="J385">
        <v>0.99042167182067697</v>
      </c>
      <c r="K385">
        <v>-11.5194205999858</v>
      </c>
      <c r="L385">
        <v>949.67453148158904</v>
      </c>
      <c r="M385">
        <v>-1.2129861566377201E-2</v>
      </c>
      <c r="N385">
        <v>0.99032200805829895</v>
      </c>
      <c r="O385">
        <v>-11.9060196970117</v>
      </c>
      <c r="P385">
        <v>959.74579984762795</v>
      </c>
      <c r="Q385">
        <v>-1.24053886965715E-2</v>
      </c>
      <c r="R385">
        <v>0.99010218575738895</v>
      </c>
      <c r="T385" t="str">
        <f t="shared" si="20"/>
        <v/>
      </c>
      <c r="U385" t="str">
        <f t="shared" si="21"/>
        <v/>
      </c>
      <c r="V385" t="str">
        <f t="shared" si="22"/>
        <v/>
      </c>
      <c r="W385" t="str">
        <f t="shared" si="23"/>
        <v/>
      </c>
    </row>
    <row r="386" spans="1:23" x14ac:dyDescent="0.25">
      <c r="A386">
        <v>385</v>
      </c>
      <c r="B386" t="s">
        <v>656</v>
      </c>
      <c r="C386">
        <v>-11.4225763313163</v>
      </c>
      <c r="D386">
        <v>951.99529978734699</v>
      </c>
      <c r="E386">
        <v>-1.19985637889891E-2</v>
      </c>
      <c r="F386">
        <v>0.99042676090425297</v>
      </c>
      <c r="G386">
        <v>-11.4287687538647</v>
      </c>
      <c r="H386">
        <v>952.00529145407495</v>
      </c>
      <c r="I386">
        <v>-1.20049424687636E-2</v>
      </c>
      <c r="J386">
        <v>0.99042167182067697</v>
      </c>
      <c r="K386">
        <v>-11.5194205999858</v>
      </c>
      <c r="L386">
        <v>949.67453148159495</v>
      </c>
      <c r="M386">
        <v>-1.21298615663771E-2</v>
      </c>
      <c r="N386">
        <v>0.99032200805829895</v>
      </c>
      <c r="O386">
        <v>-11.9060196970117</v>
      </c>
      <c r="P386">
        <v>959.74579984762897</v>
      </c>
      <c r="Q386">
        <v>-1.24053886965715E-2</v>
      </c>
      <c r="R386">
        <v>0.99010218575738895</v>
      </c>
      <c r="T386" t="str">
        <f t="shared" si="20"/>
        <v/>
      </c>
      <c r="U386" t="str">
        <f t="shared" si="21"/>
        <v/>
      </c>
      <c r="V386" t="str">
        <f t="shared" si="22"/>
        <v/>
      </c>
      <c r="W386" t="str">
        <f t="shared" si="23"/>
        <v/>
      </c>
    </row>
    <row r="387" spans="1:23" x14ac:dyDescent="0.25">
      <c r="A387">
        <v>386</v>
      </c>
      <c r="B387" t="s">
        <v>657</v>
      </c>
      <c r="C387">
        <v>-11.4225763313163</v>
      </c>
      <c r="D387">
        <v>951.99529978734699</v>
      </c>
      <c r="E387">
        <v>-1.19985637889891E-2</v>
      </c>
      <c r="F387">
        <v>0.99042676090425297</v>
      </c>
      <c r="G387">
        <v>-11.4287687538647</v>
      </c>
      <c r="H387">
        <v>952.00529145410201</v>
      </c>
      <c r="I387">
        <v>-1.20049424687633E-2</v>
      </c>
      <c r="J387">
        <v>0.99042167182067697</v>
      </c>
      <c r="K387">
        <v>-11.5194205999858</v>
      </c>
      <c r="L387">
        <v>949.67453148159598</v>
      </c>
      <c r="M387">
        <v>-1.21298615663771E-2</v>
      </c>
      <c r="N387">
        <v>0.99032200805829895</v>
      </c>
      <c r="O387">
        <v>-11.9060196970117</v>
      </c>
      <c r="P387">
        <v>959.74579984762795</v>
      </c>
      <c r="Q387">
        <v>-1.24053886965715E-2</v>
      </c>
      <c r="R387">
        <v>0.99010218575738895</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658</v>
      </c>
      <c r="C388">
        <v>-11.4225763313163</v>
      </c>
      <c r="D388">
        <v>951.99529978733801</v>
      </c>
      <c r="E388">
        <v>-1.1998563788989201E-2</v>
      </c>
      <c r="F388">
        <v>0.99042676090425297</v>
      </c>
      <c r="G388">
        <v>-11.4287687538647</v>
      </c>
      <c r="H388">
        <v>952.005291454077</v>
      </c>
      <c r="I388">
        <v>-1.20049424687636E-2</v>
      </c>
      <c r="J388">
        <v>0.99042167182067697</v>
      </c>
      <c r="K388">
        <v>-11.5194205999858</v>
      </c>
      <c r="L388">
        <v>949.67453148159495</v>
      </c>
      <c r="M388">
        <v>-1.21298615663771E-2</v>
      </c>
      <c r="N388">
        <v>0.99032200805829895</v>
      </c>
      <c r="O388">
        <v>-11.9060196970117</v>
      </c>
      <c r="P388">
        <v>959.74579984762795</v>
      </c>
      <c r="Q388">
        <v>-1.24053886965715E-2</v>
      </c>
      <c r="R388">
        <v>0.99010218575738895</v>
      </c>
      <c r="T388" t="str">
        <f t="shared" si="24"/>
        <v/>
      </c>
      <c r="U388" t="str">
        <f t="shared" si="25"/>
        <v/>
      </c>
      <c r="V388" t="str">
        <f t="shared" si="26"/>
        <v/>
      </c>
      <c r="W388" t="str">
        <f t="shared" si="27"/>
        <v/>
      </c>
    </row>
    <row r="389" spans="1:23" x14ac:dyDescent="0.25">
      <c r="A389">
        <v>388</v>
      </c>
      <c r="B389" t="s">
        <v>659</v>
      </c>
      <c r="C389">
        <v>-11.4225763313163</v>
      </c>
      <c r="D389">
        <v>951.99529978734802</v>
      </c>
      <c r="E389">
        <v>-1.19985637889891E-2</v>
      </c>
      <c r="F389">
        <v>0.99042676090425297</v>
      </c>
      <c r="G389">
        <v>-11.4287687538647</v>
      </c>
      <c r="H389">
        <v>952.00529145409405</v>
      </c>
      <c r="I389">
        <v>-1.2004942468763401E-2</v>
      </c>
      <c r="J389">
        <v>0.99042167182067697</v>
      </c>
      <c r="K389">
        <v>-11.5194205999858</v>
      </c>
      <c r="L389">
        <v>949.67453148159495</v>
      </c>
      <c r="M389">
        <v>-1.21298615663771E-2</v>
      </c>
      <c r="N389">
        <v>0.99032200805829895</v>
      </c>
      <c r="O389">
        <v>-11.9060196970117</v>
      </c>
      <c r="P389">
        <v>959.74579984762704</v>
      </c>
      <c r="Q389">
        <v>-1.24053886965715E-2</v>
      </c>
      <c r="R389">
        <v>0.99010218575738895</v>
      </c>
      <c r="T389" t="str">
        <f t="shared" si="24"/>
        <v/>
      </c>
      <c r="U389" t="str">
        <f t="shared" si="25"/>
        <v/>
      </c>
      <c r="V389" t="str">
        <f t="shared" si="26"/>
        <v/>
      </c>
      <c r="W389" t="str">
        <f t="shared" si="27"/>
        <v/>
      </c>
    </row>
    <row r="390" spans="1:23" x14ac:dyDescent="0.25">
      <c r="A390">
        <v>389</v>
      </c>
      <c r="B390" t="s">
        <v>660</v>
      </c>
      <c r="C390">
        <v>-11.4225763313163</v>
      </c>
      <c r="D390">
        <v>951.99529978734495</v>
      </c>
      <c r="E390">
        <v>-1.1998563788989201E-2</v>
      </c>
      <c r="F390">
        <v>0.99042676090425297</v>
      </c>
      <c r="G390">
        <v>-11.4287687538647</v>
      </c>
      <c r="H390">
        <v>952.00529145408802</v>
      </c>
      <c r="I390">
        <v>-1.20049424687635E-2</v>
      </c>
      <c r="J390">
        <v>0.99042167182067697</v>
      </c>
      <c r="K390">
        <v>-11.5194205999858</v>
      </c>
      <c r="L390">
        <v>949.67453148158995</v>
      </c>
      <c r="M390">
        <v>-1.2129861566377201E-2</v>
      </c>
      <c r="N390">
        <v>0.99032200805829895</v>
      </c>
      <c r="O390">
        <v>-11.9060196970117</v>
      </c>
      <c r="P390">
        <v>959.74579984762897</v>
      </c>
      <c r="Q390">
        <v>-1.24053886965715E-2</v>
      </c>
      <c r="R390">
        <v>0.99010218575738895</v>
      </c>
      <c r="T390" t="str">
        <f t="shared" si="24"/>
        <v/>
      </c>
      <c r="U390" t="str">
        <f t="shared" si="25"/>
        <v/>
      </c>
      <c r="V390" t="str">
        <f t="shared" si="26"/>
        <v/>
      </c>
      <c r="W390" t="str">
        <f t="shared" si="27"/>
        <v/>
      </c>
    </row>
    <row r="391" spans="1:23" x14ac:dyDescent="0.25">
      <c r="A391">
        <v>390</v>
      </c>
      <c r="B391" t="s">
        <v>661</v>
      </c>
      <c r="C391">
        <v>3.47915668663877</v>
      </c>
      <c r="D391">
        <v>1.1030656616303101</v>
      </c>
      <c r="E391">
        <v>3.1540794058412098</v>
      </c>
      <c r="F391">
        <v>1.6100527121855101E-3</v>
      </c>
      <c r="G391">
        <v>3.4730242647393998</v>
      </c>
      <c r="H391">
        <v>1.1029798497040799</v>
      </c>
      <c r="I391">
        <v>3.1487649259151702</v>
      </c>
      <c r="J391">
        <v>1.6396203001450701E-3</v>
      </c>
      <c r="K391">
        <v>3.3804575373720498</v>
      </c>
      <c r="L391">
        <v>1.10428270457934</v>
      </c>
      <c r="M391">
        <v>3.0612247419557201</v>
      </c>
      <c r="N391">
        <v>2.2043356858688899E-3</v>
      </c>
      <c r="O391">
        <v>3.0121453271366998</v>
      </c>
      <c r="P391">
        <v>1.10354431298443</v>
      </c>
      <c r="Q391">
        <v>2.7295191427253598</v>
      </c>
      <c r="R391">
        <v>6.3426766550885999E-3</v>
      </c>
      <c r="T391" t="str">
        <f t="shared" si="24"/>
        <v>**</v>
      </c>
      <c r="U391" t="str">
        <f t="shared" si="25"/>
        <v>**</v>
      </c>
      <c r="V391" t="str">
        <f t="shared" si="26"/>
        <v>**</v>
      </c>
      <c r="W391" t="str">
        <f t="shared" si="27"/>
        <v>**</v>
      </c>
    </row>
    <row r="392" spans="1:23" x14ac:dyDescent="0.25">
      <c r="A392">
        <v>391</v>
      </c>
      <c r="B392" t="s">
        <v>662</v>
      </c>
      <c r="C392">
        <v>-11.422955017704901</v>
      </c>
      <c r="D392">
        <v>1038.1181494272801</v>
      </c>
      <c r="E392">
        <v>-1.1003521154125701E-2</v>
      </c>
      <c r="F392">
        <v>0.99122063752085698</v>
      </c>
      <c r="G392">
        <v>-11.4261627652015</v>
      </c>
      <c r="H392">
        <v>1038.1880063122701</v>
      </c>
      <c r="I392">
        <v>-1.1005870512594501E-2</v>
      </c>
      <c r="J392">
        <v>0.99121876311750901</v>
      </c>
      <c r="K392">
        <v>-11.518575987146599</v>
      </c>
      <c r="L392">
        <v>1035.9544702712799</v>
      </c>
      <c r="M392">
        <v>-1.1118805234877099E-2</v>
      </c>
      <c r="N392">
        <v>0.99112865975965103</v>
      </c>
      <c r="O392">
        <v>-11.9263385683834</v>
      </c>
      <c r="P392">
        <v>1049.3412528691999</v>
      </c>
      <c r="Q392">
        <v>-1.13655481815599E-2</v>
      </c>
      <c r="R392">
        <v>0.99093179981312196</v>
      </c>
      <c r="T392" t="str">
        <f t="shared" si="24"/>
        <v/>
      </c>
      <c r="U392" t="str">
        <f t="shared" si="25"/>
        <v/>
      </c>
      <c r="V392" t="str">
        <f t="shared" si="26"/>
        <v/>
      </c>
      <c r="W392" t="str">
        <f t="shared" si="27"/>
        <v/>
      </c>
    </row>
    <row r="393" spans="1:23" x14ac:dyDescent="0.25">
      <c r="A393">
        <v>392</v>
      </c>
      <c r="B393" t="s">
        <v>663</v>
      </c>
      <c r="C393">
        <v>-11.422955017704901</v>
      </c>
      <c r="D393">
        <v>1038.1181494272801</v>
      </c>
      <c r="E393">
        <v>-1.1003521154125701E-2</v>
      </c>
      <c r="F393">
        <v>0.99122063752085698</v>
      </c>
      <c r="G393">
        <v>-11.4261627652015</v>
      </c>
      <c r="H393">
        <v>1038.1880063122701</v>
      </c>
      <c r="I393">
        <v>-1.1005870512594501E-2</v>
      </c>
      <c r="J393">
        <v>0.99121876311750901</v>
      </c>
      <c r="K393">
        <v>-11.518575987146599</v>
      </c>
      <c r="L393">
        <v>1035.9544702712799</v>
      </c>
      <c r="M393">
        <v>-1.1118805234877099E-2</v>
      </c>
      <c r="N393">
        <v>0.99112865975965103</v>
      </c>
      <c r="O393">
        <v>-11.9263385683834</v>
      </c>
      <c r="P393">
        <v>1049.3412528692099</v>
      </c>
      <c r="Q393">
        <v>-1.13655481815599E-2</v>
      </c>
      <c r="R393">
        <v>0.99093179981312196</v>
      </c>
      <c r="T393" t="str">
        <f t="shared" si="24"/>
        <v/>
      </c>
      <c r="U393" t="str">
        <f t="shared" si="25"/>
        <v/>
      </c>
      <c r="V393" t="str">
        <f t="shared" si="26"/>
        <v/>
      </c>
      <c r="W393" t="str">
        <f t="shared" si="27"/>
        <v/>
      </c>
    </row>
    <row r="394" spans="1:23" x14ac:dyDescent="0.25">
      <c r="A394">
        <v>393</v>
      </c>
      <c r="B394" t="s">
        <v>664</v>
      </c>
      <c r="C394">
        <v>-11.422955017704901</v>
      </c>
      <c r="D394">
        <v>1038.1181494272801</v>
      </c>
      <c r="E394">
        <v>-1.1003521154125701E-2</v>
      </c>
      <c r="F394">
        <v>0.99122063752085698</v>
      </c>
      <c r="G394">
        <v>-11.4261627652015</v>
      </c>
      <c r="H394">
        <v>1038.1880063122701</v>
      </c>
      <c r="I394">
        <v>-1.1005870512594501E-2</v>
      </c>
      <c r="J394">
        <v>0.99121876311750901</v>
      </c>
      <c r="K394">
        <v>-11.518575987146701</v>
      </c>
      <c r="L394">
        <v>1035.9544702712799</v>
      </c>
      <c r="M394">
        <v>-1.1118805234877099E-2</v>
      </c>
      <c r="N394">
        <v>0.99112865975965103</v>
      </c>
      <c r="O394">
        <v>-11.9263385683834</v>
      </c>
      <c r="P394">
        <v>1049.3412528691999</v>
      </c>
      <c r="Q394">
        <v>-1.1365548181559999E-2</v>
      </c>
      <c r="R394">
        <v>0.99093179981312196</v>
      </c>
      <c r="T394" t="str">
        <f t="shared" si="24"/>
        <v/>
      </c>
      <c r="U394" t="str">
        <f t="shared" si="25"/>
        <v/>
      </c>
      <c r="V394" t="str">
        <f t="shared" si="26"/>
        <v/>
      </c>
      <c r="W394" t="str">
        <f t="shared" si="27"/>
        <v/>
      </c>
    </row>
    <row r="395" spans="1:23" x14ac:dyDescent="0.25">
      <c r="A395">
        <v>394</v>
      </c>
      <c r="B395" t="s">
        <v>665</v>
      </c>
      <c r="C395">
        <v>3.6936642565728599</v>
      </c>
      <c r="D395">
        <v>1.12747817944939</v>
      </c>
      <c r="E395">
        <v>3.2760405690305201</v>
      </c>
      <c r="F395">
        <v>1.0527343767784299E-3</v>
      </c>
      <c r="G395">
        <v>3.6907199115882299</v>
      </c>
      <c r="H395">
        <v>1.12740258086459</v>
      </c>
      <c r="I395">
        <v>3.2736486275895</v>
      </c>
      <c r="J395">
        <v>1.0616854015707E-3</v>
      </c>
      <c r="K395">
        <v>3.5982349335972499</v>
      </c>
      <c r="L395">
        <v>1.1292365885546001</v>
      </c>
      <c r="M395">
        <v>3.1864314086766399</v>
      </c>
      <c r="N395">
        <v>1.4403963778919201E-3</v>
      </c>
      <c r="O395">
        <v>3.21142745330451</v>
      </c>
      <c r="P395">
        <v>1.1277331784975499</v>
      </c>
      <c r="Q395">
        <v>2.8476837558180401</v>
      </c>
      <c r="R395">
        <v>4.4038662106243099E-3</v>
      </c>
      <c r="T395" t="str">
        <f t="shared" si="24"/>
        <v>**</v>
      </c>
      <c r="U395" t="str">
        <f t="shared" si="25"/>
        <v>**</v>
      </c>
      <c r="V395" t="str">
        <f t="shared" si="26"/>
        <v>**</v>
      </c>
      <c r="W395" t="str">
        <f t="shared" si="27"/>
        <v>**</v>
      </c>
    </row>
    <row r="396" spans="1:23" x14ac:dyDescent="0.25">
      <c r="A396">
        <v>395</v>
      </c>
      <c r="B396" t="s">
        <v>666</v>
      </c>
      <c r="C396">
        <v>-11.464383824616901</v>
      </c>
      <c r="D396">
        <v>1162.3337457448499</v>
      </c>
      <c r="E396">
        <v>-9.8632461344140693E-3</v>
      </c>
      <c r="F396">
        <v>0.99213039578742901</v>
      </c>
      <c r="G396">
        <v>-11.4662101649887</v>
      </c>
      <c r="H396">
        <v>1162.05129729448</v>
      </c>
      <c r="I396">
        <v>-9.8672151493523902E-3</v>
      </c>
      <c r="J396">
        <v>0.99212722912578599</v>
      </c>
      <c r="K396">
        <v>-11.5805425798087</v>
      </c>
      <c r="L396">
        <v>1161.14597547223</v>
      </c>
      <c r="M396">
        <v>-9.9733735675214992E-3</v>
      </c>
      <c r="N396">
        <v>0.99204253113073204</v>
      </c>
      <c r="O396">
        <v>-11.899639216556601</v>
      </c>
      <c r="P396">
        <v>1172.9952724565301</v>
      </c>
      <c r="Q396">
        <v>-1.0144660849004099E-2</v>
      </c>
      <c r="R396">
        <v>0.99190587056763602</v>
      </c>
      <c r="T396" t="str">
        <f t="shared" si="24"/>
        <v/>
      </c>
      <c r="U396" t="str">
        <f t="shared" si="25"/>
        <v/>
      </c>
      <c r="V396" t="str">
        <f t="shared" si="26"/>
        <v/>
      </c>
      <c r="W396" t="str">
        <f t="shared" si="27"/>
        <v/>
      </c>
    </row>
    <row r="397" spans="1:23" x14ac:dyDescent="0.25">
      <c r="A397">
        <v>396</v>
      </c>
      <c r="B397" t="s">
        <v>667</v>
      </c>
      <c r="C397">
        <v>3.9424488188752602</v>
      </c>
      <c r="D397">
        <v>1.1659064648286299</v>
      </c>
      <c r="E397">
        <v>3.3814451997697201</v>
      </c>
      <c r="F397">
        <v>7.2105613646950299E-4</v>
      </c>
      <c r="G397">
        <v>3.9404045846115099</v>
      </c>
      <c r="H397">
        <v>1.16583450847324</v>
      </c>
      <c r="I397">
        <v>3.3799004541148898</v>
      </c>
      <c r="J397">
        <v>7.2512087676874202E-4</v>
      </c>
      <c r="K397">
        <v>3.8281554043464201</v>
      </c>
      <c r="L397">
        <v>1.1672648893858899</v>
      </c>
      <c r="M397">
        <v>3.2795944083955599</v>
      </c>
      <c r="N397">
        <v>1.0395642144702499E-3</v>
      </c>
      <c r="O397">
        <v>3.5263451640467598</v>
      </c>
      <c r="P397">
        <v>1.16713801513045</v>
      </c>
      <c r="Q397">
        <v>3.0213609001953601</v>
      </c>
      <c r="R397">
        <v>2.5164123034346801E-3</v>
      </c>
      <c r="T397" t="str">
        <f t="shared" si="24"/>
        <v>***</v>
      </c>
      <c r="U397" t="str">
        <f t="shared" si="25"/>
        <v>***</v>
      </c>
      <c r="V397" t="str">
        <f t="shared" si="26"/>
        <v>**</v>
      </c>
      <c r="W397" t="str">
        <f t="shared" si="27"/>
        <v>**</v>
      </c>
    </row>
    <row r="398" spans="1:23" x14ac:dyDescent="0.25">
      <c r="A398">
        <v>397</v>
      </c>
      <c r="B398" t="s">
        <v>668</v>
      </c>
      <c r="C398">
        <v>-11.5181910693736</v>
      </c>
      <c r="D398">
        <v>1367.826161774</v>
      </c>
      <c r="E398">
        <v>-8.4208003847763002E-3</v>
      </c>
      <c r="F398">
        <v>0.99328125278773705</v>
      </c>
      <c r="G398">
        <v>-11.5160741437202</v>
      </c>
      <c r="H398">
        <v>1364.9983277362601</v>
      </c>
      <c r="I398">
        <v>-8.4366946901823E-3</v>
      </c>
      <c r="J398">
        <v>0.99326857141732305</v>
      </c>
      <c r="K398">
        <v>-11.664319090470601</v>
      </c>
      <c r="L398">
        <v>1367.10197260431</v>
      </c>
      <c r="M398">
        <v>-8.5321499962802607E-3</v>
      </c>
      <c r="N398">
        <v>0.99319241184360896</v>
      </c>
      <c r="O398">
        <v>-11.879686836509901</v>
      </c>
      <c r="P398">
        <v>1368.4832450890201</v>
      </c>
      <c r="Q398">
        <v>-8.6809150781653396E-3</v>
      </c>
      <c r="R398">
        <v>0.99307371887771301</v>
      </c>
      <c r="T398" t="str">
        <f t="shared" si="24"/>
        <v/>
      </c>
      <c r="U398" t="str">
        <f t="shared" si="25"/>
        <v/>
      </c>
      <c r="V398" t="str">
        <f t="shared" si="26"/>
        <v/>
      </c>
      <c r="W398" t="str">
        <f t="shared" si="27"/>
        <v/>
      </c>
    </row>
    <row r="399" spans="1:23" x14ac:dyDescent="0.25">
      <c r="A399">
        <v>398</v>
      </c>
      <c r="B399" t="s">
        <v>669</v>
      </c>
      <c r="C399">
        <v>-11.5181910693736</v>
      </c>
      <c r="D399">
        <v>1367.82616177399</v>
      </c>
      <c r="E399">
        <v>-8.4208003847763297E-3</v>
      </c>
      <c r="F399">
        <v>0.99328125278773705</v>
      </c>
      <c r="G399">
        <v>-11.5160741437202</v>
      </c>
      <c r="H399">
        <v>1364.9983277362601</v>
      </c>
      <c r="I399">
        <v>-8.4366946901822792E-3</v>
      </c>
      <c r="J399">
        <v>0.99326857141732305</v>
      </c>
      <c r="K399">
        <v>-11.664319090470601</v>
      </c>
      <c r="L399">
        <v>1367.1019726043</v>
      </c>
      <c r="M399">
        <v>-8.5321499962803006E-3</v>
      </c>
      <c r="N399">
        <v>0.99319241184360896</v>
      </c>
      <c r="O399">
        <v>-11.879686836509901</v>
      </c>
      <c r="P399">
        <v>1368.4832450890201</v>
      </c>
      <c r="Q399">
        <v>-8.6809150781653396E-3</v>
      </c>
      <c r="R399">
        <v>0.99307371887771301</v>
      </c>
      <c r="T399" t="str">
        <f t="shared" si="24"/>
        <v/>
      </c>
      <c r="U399" t="str">
        <f t="shared" si="25"/>
        <v/>
      </c>
      <c r="V399" t="str">
        <f t="shared" si="26"/>
        <v/>
      </c>
      <c r="W399" t="str">
        <f t="shared" si="27"/>
        <v/>
      </c>
    </row>
    <row r="400" spans="1:23" x14ac:dyDescent="0.25">
      <c r="A400">
        <v>399</v>
      </c>
      <c r="B400" t="s">
        <v>670</v>
      </c>
      <c r="C400">
        <v>-11.5181910693736</v>
      </c>
      <c r="D400">
        <v>1367.826161774</v>
      </c>
      <c r="E400">
        <v>-8.4208003847762898E-3</v>
      </c>
      <c r="F400">
        <v>0.99328125278773705</v>
      </c>
      <c r="G400">
        <v>-11.5160741437202</v>
      </c>
      <c r="H400">
        <v>1364.9983277362601</v>
      </c>
      <c r="I400">
        <v>-8.4366946901823104E-3</v>
      </c>
      <c r="J400">
        <v>0.99326857141732305</v>
      </c>
      <c r="K400">
        <v>-11.664319090470601</v>
      </c>
      <c r="L400">
        <v>1367.10197260431</v>
      </c>
      <c r="M400">
        <v>-8.5321499962802694E-3</v>
      </c>
      <c r="N400">
        <v>0.99319241184360896</v>
      </c>
      <c r="O400">
        <v>-11.87968683651</v>
      </c>
      <c r="P400">
        <v>1368.4832450890301</v>
      </c>
      <c r="Q400">
        <v>-8.6809150781653292E-3</v>
      </c>
      <c r="R400">
        <v>0.99307371887771301</v>
      </c>
      <c r="T400" t="str">
        <f t="shared" si="24"/>
        <v/>
      </c>
      <c r="U400" t="str">
        <f t="shared" si="25"/>
        <v/>
      </c>
      <c r="V400" t="str">
        <f t="shared" si="26"/>
        <v/>
      </c>
      <c r="W400" t="str">
        <f t="shared" si="27"/>
        <v/>
      </c>
    </row>
    <row r="401" spans="1:23" x14ac:dyDescent="0.25">
      <c r="A401">
        <v>400</v>
      </c>
      <c r="B401" t="s">
        <v>671</v>
      </c>
      <c r="C401">
        <v>4.3337667144539198</v>
      </c>
      <c r="D401">
        <v>1.2401550537032999</v>
      </c>
      <c r="E401">
        <v>3.4945361884488499</v>
      </c>
      <c r="F401">
        <v>4.7488622496028097E-4</v>
      </c>
      <c r="G401">
        <v>4.332224105001</v>
      </c>
      <c r="H401">
        <v>1.2400557624025199</v>
      </c>
      <c r="I401">
        <v>3.4935720121227698</v>
      </c>
      <c r="J401">
        <v>4.7660442326130198E-4</v>
      </c>
      <c r="K401">
        <v>4.1906374238978801</v>
      </c>
      <c r="L401">
        <v>1.24124728643549</v>
      </c>
      <c r="M401">
        <v>3.3761503204830201</v>
      </c>
      <c r="N401">
        <v>7.3507745780168198E-4</v>
      </c>
      <c r="O401">
        <v>3.9733994002408801</v>
      </c>
      <c r="P401">
        <v>1.24181876520984</v>
      </c>
      <c r="Q401">
        <v>3.1996612642340598</v>
      </c>
      <c r="R401">
        <v>1.37589190337867E-3</v>
      </c>
      <c r="T401" t="str">
        <f t="shared" si="24"/>
        <v>***</v>
      </c>
      <c r="U401" t="str">
        <f t="shared" si="25"/>
        <v>***</v>
      </c>
      <c r="V401" t="str">
        <f t="shared" si="26"/>
        <v>***</v>
      </c>
      <c r="W401" t="str">
        <f t="shared" si="27"/>
        <v>**</v>
      </c>
    </row>
    <row r="402" spans="1:23" x14ac:dyDescent="0.25">
      <c r="A402">
        <v>401</v>
      </c>
      <c r="B402" t="s">
        <v>672</v>
      </c>
      <c r="C402">
        <v>-11.4477530337748</v>
      </c>
      <c r="D402">
        <v>1665.56229552829</v>
      </c>
      <c r="E402">
        <v>-6.8732061625733001E-3</v>
      </c>
      <c r="F402">
        <v>0.99451601809779899</v>
      </c>
      <c r="G402">
        <v>-11.4365181421102</v>
      </c>
      <c r="H402">
        <v>1662.2378934922699</v>
      </c>
      <c r="I402">
        <v>-6.88019337477785E-3</v>
      </c>
      <c r="J402">
        <v>0.99451044324087401</v>
      </c>
      <c r="K402">
        <v>-11.584981826602901</v>
      </c>
      <c r="L402">
        <v>1667.66209446626</v>
      </c>
      <c r="M402">
        <v>-6.9468400493390998E-3</v>
      </c>
      <c r="N402">
        <v>0.99445726815903501</v>
      </c>
      <c r="O402">
        <v>-11.7999464822971</v>
      </c>
      <c r="P402">
        <v>1667.20675007655</v>
      </c>
      <c r="Q402">
        <v>-7.07767436867404E-3</v>
      </c>
      <c r="R402">
        <v>0.99435288004219402</v>
      </c>
      <c r="T402" t="str">
        <f t="shared" si="24"/>
        <v/>
      </c>
      <c r="U402" t="str">
        <f t="shared" si="25"/>
        <v/>
      </c>
      <c r="V402" t="str">
        <f t="shared" si="26"/>
        <v/>
      </c>
      <c r="W402" t="str">
        <f t="shared" si="27"/>
        <v/>
      </c>
    </row>
    <row r="403" spans="1:23" x14ac:dyDescent="0.25">
      <c r="B403" t="s">
        <v>673</v>
      </c>
      <c r="C403">
        <v>-11.4477530337748</v>
      </c>
      <c r="D403">
        <v>1665.56229552829</v>
      </c>
      <c r="E403">
        <v>-6.8732061625733096E-3</v>
      </c>
      <c r="F403">
        <v>0.99451601809779899</v>
      </c>
      <c r="G403">
        <v>-11.4365181421102</v>
      </c>
      <c r="H403">
        <v>1662.2378934922699</v>
      </c>
      <c r="I403">
        <v>-6.88019337477785E-3</v>
      </c>
      <c r="J403">
        <v>0.99451044324087401</v>
      </c>
      <c r="K403">
        <v>-11.584981826602901</v>
      </c>
      <c r="L403">
        <v>1667.66209446627</v>
      </c>
      <c r="M403">
        <v>-6.9468400493390399E-3</v>
      </c>
      <c r="N403">
        <v>0.99445726815903501</v>
      </c>
      <c r="O403">
        <v>-11.7999464822971</v>
      </c>
      <c r="P403">
        <v>1667.2067500765399</v>
      </c>
      <c r="Q403">
        <v>-7.0776743686740704E-3</v>
      </c>
      <c r="R403">
        <v>0.99435288004219402</v>
      </c>
    </row>
    <row r="404" spans="1:23" x14ac:dyDescent="0.25">
      <c r="B404" t="s">
        <v>674</v>
      </c>
      <c r="C404">
        <v>-11.4477530337748</v>
      </c>
      <c r="D404">
        <v>1665.56229552829</v>
      </c>
      <c r="E404">
        <v>-6.8732061625733304E-3</v>
      </c>
      <c r="F404">
        <v>0.99451601809779899</v>
      </c>
      <c r="G404">
        <v>-11.4365181421102</v>
      </c>
      <c r="H404">
        <v>1662.2378934922699</v>
      </c>
      <c r="I404">
        <v>-6.88019337477785E-3</v>
      </c>
      <c r="J404">
        <v>0.99451044324087401</v>
      </c>
      <c r="K404">
        <v>-11.584981826602901</v>
      </c>
      <c r="L404">
        <v>1667.66209446625</v>
      </c>
      <c r="M404">
        <v>-6.9468400493391102E-3</v>
      </c>
      <c r="N404">
        <v>0.99445726815903501</v>
      </c>
      <c r="O404">
        <v>-11.7999464822971</v>
      </c>
      <c r="P404">
        <v>1667.2067500765399</v>
      </c>
      <c r="Q404">
        <v>-7.07767436867406E-3</v>
      </c>
      <c r="R404">
        <v>0.99435288004219402</v>
      </c>
    </row>
    <row r="405" spans="1:23" x14ac:dyDescent="0.25">
      <c r="B405" t="s">
        <v>675</v>
      </c>
      <c r="C405">
        <v>-11.4477530337748</v>
      </c>
      <c r="D405">
        <v>1665.56229552829</v>
      </c>
      <c r="E405">
        <v>-6.87320616257332E-3</v>
      </c>
      <c r="F405">
        <v>0.99451601809779899</v>
      </c>
      <c r="G405">
        <v>-11.4365181421102</v>
      </c>
      <c r="H405">
        <v>1662.2378934922699</v>
      </c>
      <c r="I405">
        <v>-6.88019337477785E-3</v>
      </c>
      <c r="J405">
        <v>0.99451044324087401</v>
      </c>
      <c r="K405">
        <v>-11.584981826602901</v>
      </c>
      <c r="L405">
        <v>1667.66209446626</v>
      </c>
      <c r="M405">
        <v>-6.9468400493390902E-3</v>
      </c>
      <c r="N405">
        <v>0.99445726815903501</v>
      </c>
      <c r="O405">
        <v>-11.7999464822971</v>
      </c>
      <c r="P405">
        <v>1667.2067500765399</v>
      </c>
      <c r="Q405">
        <v>-7.0776743686740704E-3</v>
      </c>
      <c r="R405">
        <v>0.99435288004219402</v>
      </c>
    </row>
    <row r="406" spans="1:23" x14ac:dyDescent="0.25">
      <c r="B406" t="s">
        <v>676</v>
      </c>
      <c r="C406">
        <v>-11.4477530337748</v>
      </c>
      <c r="D406">
        <v>1665.5622955282799</v>
      </c>
      <c r="E406">
        <v>-6.8732061625733504E-3</v>
      </c>
      <c r="F406">
        <v>0.99451601809779899</v>
      </c>
      <c r="G406">
        <v>-11.4365181421102</v>
      </c>
      <c r="H406">
        <v>1662.2378934922499</v>
      </c>
      <c r="I406">
        <v>-6.8801933747779202E-3</v>
      </c>
      <c r="J406">
        <v>0.99451044324087401</v>
      </c>
      <c r="K406">
        <v>-11.584981826602901</v>
      </c>
      <c r="L406">
        <v>1667.66209446626</v>
      </c>
      <c r="M406">
        <v>-6.9468400493390998E-3</v>
      </c>
      <c r="N406">
        <v>0.99445726815903501</v>
      </c>
      <c r="O406">
        <v>-11.7999464822971</v>
      </c>
      <c r="P406">
        <v>1667.2067500765399</v>
      </c>
      <c r="Q406">
        <v>-7.07767436867406E-3</v>
      </c>
      <c r="R406">
        <v>0.99435288004219402</v>
      </c>
    </row>
    <row r="407" spans="1:23" x14ac:dyDescent="0.25">
      <c r="B407" t="s">
        <v>677</v>
      </c>
      <c r="C407">
        <v>-11.4477530337748</v>
      </c>
      <c r="D407">
        <v>1665.56229552829</v>
      </c>
      <c r="E407">
        <v>-6.8732061625733096E-3</v>
      </c>
      <c r="F407">
        <v>0.99451601809779899</v>
      </c>
      <c r="G407">
        <v>-11.4365181421102</v>
      </c>
      <c r="H407">
        <v>1662.2378934922699</v>
      </c>
      <c r="I407">
        <v>-6.88019337477785E-3</v>
      </c>
      <c r="J407">
        <v>0.99451044324087401</v>
      </c>
      <c r="K407">
        <v>-11.584981826602901</v>
      </c>
      <c r="L407">
        <v>1667.66209446626</v>
      </c>
      <c r="M407">
        <v>-6.9468400493390798E-3</v>
      </c>
      <c r="N407">
        <v>0.99445726815903501</v>
      </c>
      <c r="O407">
        <v>-11.7999464822971</v>
      </c>
      <c r="P407">
        <v>1667.2067500765299</v>
      </c>
      <c r="Q407">
        <v>-7.0776743686740903E-3</v>
      </c>
      <c r="R407">
        <v>0.99435288004219402</v>
      </c>
    </row>
    <row r="408" spans="1:23" x14ac:dyDescent="0.25">
      <c r="B408" t="s">
        <v>678</v>
      </c>
      <c r="C408">
        <v>-11.4477530337748</v>
      </c>
      <c r="D408">
        <v>1665.56229552829</v>
      </c>
      <c r="E408">
        <v>-6.87320616257332E-3</v>
      </c>
      <c r="F408">
        <v>0.99451601809779899</v>
      </c>
      <c r="G408">
        <v>-11.4365181421102</v>
      </c>
      <c r="H408">
        <v>1662.2378934922599</v>
      </c>
      <c r="I408">
        <v>-6.8801933747778699E-3</v>
      </c>
      <c r="J408">
        <v>0.99451044324087401</v>
      </c>
      <c r="K408">
        <v>-11.584981826602901</v>
      </c>
      <c r="L408">
        <v>1667.66209446626</v>
      </c>
      <c r="M408">
        <v>-6.9468400493390798E-3</v>
      </c>
      <c r="N408">
        <v>0.99445726815903501</v>
      </c>
      <c r="O408">
        <v>-11.7999464822971</v>
      </c>
      <c r="P408">
        <v>1667.2067500765399</v>
      </c>
      <c r="Q408">
        <v>-7.0776743686740704E-3</v>
      </c>
      <c r="R408">
        <v>0.99435288004219402</v>
      </c>
    </row>
    <row r="409" spans="1:23" x14ac:dyDescent="0.25">
      <c r="B409" t="s">
        <v>679</v>
      </c>
      <c r="C409">
        <v>-11.4477530337748</v>
      </c>
      <c r="D409">
        <v>1665.56229552829</v>
      </c>
      <c r="E409">
        <v>-6.87320616257332E-3</v>
      </c>
      <c r="F409">
        <v>0.99451601809779899</v>
      </c>
      <c r="G409">
        <v>-11.4365181421102</v>
      </c>
      <c r="H409">
        <v>1662.2378934922599</v>
      </c>
      <c r="I409">
        <v>-6.8801933747778699E-3</v>
      </c>
      <c r="J409">
        <v>0.99451044324087401</v>
      </c>
      <c r="K409">
        <v>-11.584981826602901</v>
      </c>
      <c r="L409">
        <v>1667.66209446627</v>
      </c>
      <c r="M409">
        <v>-6.9468400493390503E-3</v>
      </c>
      <c r="N409">
        <v>0.99445726815903501</v>
      </c>
      <c r="O409">
        <v>-11.7999464822971</v>
      </c>
      <c r="P409">
        <v>1667.2067500765399</v>
      </c>
      <c r="Q409">
        <v>-7.0776743686740704E-3</v>
      </c>
      <c r="R409">
        <v>0.99435288004219402</v>
      </c>
    </row>
    <row r="410" spans="1:23" x14ac:dyDescent="0.25">
      <c r="B410" t="s">
        <v>680</v>
      </c>
      <c r="C410">
        <v>-11.4477530337748</v>
      </c>
      <c r="D410">
        <v>1665.5622955282799</v>
      </c>
      <c r="E410">
        <v>-6.8732061625733703E-3</v>
      </c>
      <c r="F410">
        <v>0.99451601809779899</v>
      </c>
      <c r="G410">
        <v>-11.4365181421102</v>
      </c>
      <c r="H410">
        <v>1662.2378934922699</v>
      </c>
      <c r="I410">
        <v>-6.88019337477785E-3</v>
      </c>
      <c r="J410">
        <v>0.99451044324087401</v>
      </c>
      <c r="K410">
        <v>-11.584981826602901</v>
      </c>
      <c r="L410">
        <v>1667.66209446626</v>
      </c>
      <c r="M410">
        <v>-6.9468400493390703E-3</v>
      </c>
      <c r="N410">
        <v>0.99445726815903501</v>
      </c>
      <c r="O410">
        <v>-11.7999464822971</v>
      </c>
      <c r="P410">
        <v>1667.2067500765399</v>
      </c>
      <c r="Q410">
        <v>-7.07767436867406E-3</v>
      </c>
      <c r="R410">
        <v>0.99435288004219402</v>
      </c>
    </row>
    <row r="411" spans="1:23" x14ac:dyDescent="0.25">
      <c r="B411" t="s">
        <v>681</v>
      </c>
      <c r="C411">
        <v>-11.4477530337748</v>
      </c>
      <c r="D411">
        <v>1665.56229552829</v>
      </c>
      <c r="E411">
        <v>-6.8732061625733304E-3</v>
      </c>
      <c r="F411">
        <v>0.99451601809779899</v>
      </c>
      <c r="G411">
        <v>-11.4365181421102</v>
      </c>
      <c r="H411">
        <v>1662.2378934922499</v>
      </c>
      <c r="I411">
        <v>-6.8801933747779202E-3</v>
      </c>
      <c r="J411">
        <v>0.99451044324087401</v>
      </c>
      <c r="K411">
        <v>-11.584981826602901</v>
      </c>
      <c r="L411">
        <v>1667.66209446624</v>
      </c>
      <c r="M411">
        <v>-6.9468400493391596E-3</v>
      </c>
      <c r="N411">
        <v>0.99445726815903501</v>
      </c>
      <c r="O411">
        <v>-11.7999464822971</v>
      </c>
      <c r="P411">
        <v>1667.2067500765399</v>
      </c>
      <c r="Q411">
        <v>-7.0776743686740704E-3</v>
      </c>
      <c r="R411">
        <v>0.99435288004219402</v>
      </c>
    </row>
    <row r="412" spans="1:23" x14ac:dyDescent="0.25">
      <c r="B412" t="s">
        <v>682</v>
      </c>
      <c r="C412">
        <v>-11.4477530337748</v>
      </c>
      <c r="D412">
        <v>1665.5622955282799</v>
      </c>
      <c r="E412">
        <v>-6.8732061625733304E-3</v>
      </c>
      <c r="F412">
        <v>0.99451601809779899</v>
      </c>
      <c r="G412">
        <v>-11.4365181421102</v>
      </c>
      <c r="H412">
        <v>1662.2378934922699</v>
      </c>
      <c r="I412">
        <v>-6.88019337477785E-3</v>
      </c>
      <c r="J412">
        <v>0.99451044324087401</v>
      </c>
      <c r="K412">
        <v>-11.584981826602901</v>
      </c>
      <c r="L412">
        <v>1667.66209446626</v>
      </c>
      <c r="M412">
        <v>-6.9468400493390703E-3</v>
      </c>
      <c r="N412">
        <v>0.99445726815903501</v>
      </c>
      <c r="O412">
        <v>-11.7999464822971</v>
      </c>
      <c r="P412">
        <v>1667.2067500765399</v>
      </c>
      <c r="Q412">
        <v>-7.0776743686740704E-3</v>
      </c>
      <c r="R412">
        <v>0.99435288004219402</v>
      </c>
    </row>
    <row r="413" spans="1:23" x14ac:dyDescent="0.25">
      <c r="B413" t="s">
        <v>683</v>
      </c>
      <c r="C413">
        <v>-11.4477530337748</v>
      </c>
      <c r="D413">
        <v>1665.5622955282799</v>
      </c>
      <c r="E413">
        <v>-6.8732061625733504E-3</v>
      </c>
      <c r="F413">
        <v>0.99451601809779899</v>
      </c>
      <c r="G413">
        <v>-11.4365181421102</v>
      </c>
      <c r="H413">
        <v>1662.2378934922699</v>
      </c>
      <c r="I413">
        <v>-6.88019337477785E-3</v>
      </c>
      <c r="J413">
        <v>0.99451044324087401</v>
      </c>
      <c r="K413">
        <v>-11.584981826602901</v>
      </c>
      <c r="L413">
        <v>1667.66209446626</v>
      </c>
      <c r="M413">
        <v>-6.9468400493390703E-3</v>
      </c>
      <c r="N413">
        <v>0.99445726815903501</v>
      </c>
      <c r="O413">
        <v>-11.7999464822971</v>
      </c>
      <c r="P413">
        <v>1667.2067500765399</v>
      </c>
      <c r="Q413">
        <v>-7.0776743686740704E-3</v>
      </c>
      <c r="R413">
        <v>0.99435288004219402</v>
      </c>
    </row>
    <row r="414" spans="1:23" x14ac:dyDescent="0.25">
      <c r="B414" t="s">
        <v>684</v>
      </c>
      <c r="C414">
        <v>-11.4477530337748</v>
      </c>
      <c r="D414">
        <v>1665.5622955282799</v>
      </c>
      <c r="E414">
        <v>-6.8732061625733504E-3</v>
      </c>
      <c r="F414">
        <v>0.99451601809779899</v>
      </c>
      <c r="G414">
        <v>-11.4365181421102</v>
      </c>
      <c r="H414">
        <v>1662.2378934922699</v>
      </c>
      <c r="I414">
        <v>-6.88019337477785E-3</v>
      </c>
      <c r="J414">
        <v>0.99451044324087401</v>
      </c>
      <c r="K414">
        <v>-11.584981826602901</v>
      </c>
      <c r="L414">
        <v>1667.66209446623</v>
      </c>
      <c r="M414">
        <v>-6.9468400493391796E-3</v>
      </c>
      <c r="N414">
        <v>0.99445726815903501</v>
      </c>
      <c r="O414">
        <v>-11.7999464822971</v>
      </c>
      <c r="P414">
        <v>1667.2067500765399</v>
      </c>
      <c r="Q414">
        <v>-7.0776743686740799E-3</v>
      </c>
      <c r="R414">
        <v>0.99435288004219402</v>
      </c>
    </row>
    <row r="415" spans="1:23" x14ac:dyDescent="0.25">
      <c r="B415" t="s">
        <v>685</v>
      </c>
      <c r="C415">
        <v>-11.4477530337748</v>
      </c>
      <c r="D415">
        <v>1665.56229552829</v>
      </c>
      <c r="E415">
        <v>-6.8732061625733304E-3</v>
      </c>
      <c r="F415">
        <v>0.99451601809779899</v>
      </c>
      <c r="G415">
        <v>-11.4365181421102</v>
      </c>
      <c r="H415">
        <v>1662.2378934922699</v>
      </c>
      <c r="I415">
        <v>-6.88019337477785E-3</v>
      </c>
      <c r="J415">
        <v>0.99451044324087401</v>
      </c>
      <c r="K415">
        <v>-11.584981826602901</v>
      </c>
      <c r="L415">
        <v>1667.66209446627</v>
      </c>
      <c r="M415">
        <v>-6.9468400493390503E-3</v>
      </c>
      <c r="N415">
        <v>0.99445726815903501</v>
      </c>
      <c r="O415">
        <v>-11.7999464822971</v>
      </c>
      <c r="P415">
        <v>1667.2067500765399</v>
      </c>
      <c r="Q415">
        <v>-7.0776743686740903E-3</v>
      </c>
      <c r="R415">
        <v>0.99435288004219402</v>
      </c>
    </row>
    <row r="416" spans="1:23" x14ac:dyDescent="0.25">
      <c r="B416" t="s">
        <v>686</v>
      </c>
      <c r="C416">
        <v>-11.4477530337748</v>
      </c>
      <c r="D416">
        <v>1665.5622955282799</v>
      </c>
      <c r="E416">
        <v>-6.8732061625733599E-3</v>
      </c>
      <c r="F416">
        <v>0.99451601809779899</v>
      </c>
      <c r="G416">
        <v>-11.4365181421102</v>
      </c>
      <c r="H416">
        <v>1662.2378934922699</v>
      </c>
      <c r="I416">
        <v>-6.88019337477785E-3</v>
      </c>
      <c r="J416">
        <v>0.99451044324087401</v>
      </c>
      <c r="K416">
        <v>-11.584981826602901</v>
      </c>
      <c r="L416">
        <v>1667.66209446624</v>
      </c>
      <c r="M416">
        <v>-6.9468400493391397E-3</v>
      </c>
      <c r="N416">
        <v>0.99445726815903501</v>
      </c>
      <c r="O416">
        <v>-11.7999464822971</v>
      </c>
      <c r="P416">
        <v>1667.2067500765399</v>
      </c>
      <c r="Q416">
        <v>-7.0776743686740903E-3</v>
      </c>
      <c r="R416">
        <v>0.99435288004219402</v>
      </c>
    </row>
    <row r="417" spans="2:18" x14ac:dyDescent="0.25">
      <c r="B417" t="s">
        <v>687</v>
      </c>
      <c r="C417">
        <v>-11.4477530337748</v>
      </c>
      <c r="D417">
        <v>1665.5622955282799</v>
      </c>
      <c r="E417">
        <v>-6.87320616257334E-3</v>
      </c>
      <c r="F417">
        <v>0.99451601809779899</v>
      </c>
      <c r="G417">
        <v>-11.4365181421102</v>
      </c>
      <c r="H417">
        <v>1662.2378934922699</v>
      </c>
      <c r="I417">
        <v>-6.88019337477785E-3</v>
      </c>
      <c r="J417">
        <v>0.99451044324087401</v>
      </c>
      <c r="K417">
        <v>-11.584981826602901</v>
      </c>
      <c r="L417">
        <v>1667.66209446624</v>
      </c>
      <c r="M417">
        <v>-6.9468400493391501E-3</v>
      </c>
      <c r="N417">
        <v>0.99445726815903501</v>
      </c>
      <c r="O417">
        <v>-11.7999464822971</v>
      </c>
      <c r="P417">
        <v>1667.2067500765399</v>
      </c>
      <c r="Q417">
        <v>-7.0776743686740799E-3</v>
      </c>
      <c r="R417">
        <v>0.99435288004219402</v>
      </c>
    </row>
    <row r="418" spans="2:18" x14ac:dyDescent="0.25">
      <c r="B418" t="s">
        <v>688</v>
      </c>
      <c r="C418">
        <v>-11.4477530337748</v>
      </c>
      <c r="D418">
        <v>1665.56229552829</v>
      </c>
      <c r="E418">
        <v>-6.8732061625733304E-3</v>
      </c>
      <c r="F418">
        <v>0.99451601809779899</v>
      </c>
      <c r="G418">
        <v>-11.4365181421102</v>
      </c>
      <c r="H418">
        <v>1662.2378934922599</v>
      </c>
      <c r="I418">
        <v>-6.8801933747778699E-3</v>
      </c>
      <c r="J418">
        <v>0.99451044324087401</v>
      </c>
      <c r="K418">
        <v>-11.584981826602901</v>
      </c>
      <c r="L418">
        <v>1667.66209446626</v>
      </c>
      <c r="M418">
        <v>-6.9468400493390798E-3</v>
      </c>
      <c r="N418">
        <v>0.99445726815903501</v>
      </c>
      <c r="O418">
        <v>-11.7999464822971</v>
      </c>
      <c r="P418">
        <v>1667.2067500765299</v>
      </c>
      <c r="Q418">
        <v>-7.0776743686740999E-3</v>
      </c>
      <c r="R418">
        <v>0.99435288004219402</v>
      </c>
    </row>
    <row r="419" spans="2:18" x14ac:dyDescent="0.25">
      <c r="B419" t="s">
        <v>689</v>
      </c>
      <c r="C419">
        <v>-11.4477530337748</v>
      </c>
      <c r="D419">
        <v>1665.56229552831</v>
      </c>
      <c r="E419">
        <v>-6.8732061625732498E-3</v>
      </c>
      <c r="F419">
        <v>0.99451601809779899</v>
      </c>
      <c r="G419">
        <v>-11.4365181421102</v>
      </c>
      <c r="H419">
        <v>1662.2378934922599</v>
      </c>
      <c r="I419">
        <v>-6.8801933747778604E-3</v>
      </c>
      <c r="J419">
        <v>0.99451044324087401</v>
      </c>
      <c r="K419">
        <v>-11.584981826602901</v>
      </c>
      <c r="L419">
        <v>1667.66209446627</v>
      </c>
      <c r="M419">
        <v>-6.9468400493390599E-3</v>
      </c>
      <c r="N419">
        <v>0.99445726815903501</v>
      </c>
      <c r="O419">
        <v>-11.7999464822971</v>
      </c>
      <c r="P419">
        <v>1667.2067500765299</v>
      </c>
      <c r="Q419">
        <v>-7.0776743686741103E-3</v>
      </c>
      <c r="R419">
        <v>0.99435288004219402</v>
      </c>
    </row>
    <row r="420" spans="2:18" x14ac:dyDescent="0.25">
      <c r="B420" t="s">
        <v>690</v>
      </c>
      <c r="C420">
        <v>-11.4477530337748</v>
      </c>
      <c r="D420">
        <v>1665.56229552831</v>
      </c>
      <c r="E420">
        <v>-6.8732061625732402E-3</v>
      </c>
      <c r="F420">
        <v>0.99451601809779899</v>
      </c>
      <c r="G420">
        <v>-11.4365181421102</v>
      </c>
      <c r="H420">
        <v>1662.2378934922399</v>
      </c>
      <c r="I420">
        <v>-6.8801933747779402E-3</v>
      </c>
      <c r="J420">
        <v>0.99451044324087401</v>
      </c>
      <c r="K420">
        <v>-11.584981826602901</v>
      </c>
      <c r="L420">
        <v>1667.66209446623</v>
      </c>
      <c r="M420">
        <v>-6.94684004933919E-3</v>
      </c>
      <c r="N420">
        <v>0.99445726815903501</v>
      </c>
      <c r="O420">
        <v>-11.7999464822971</v>
      </c>
      <c r="P420">
        <v>1667.2067500765399</v>
      </c>
      <c r="Q420">
        <v>-7.0776743686740704E-3</v>
      </c>
      <c r="R420">
        <v>0.99435288004219402</v>
      </c>
    </row>
    <row r="421" spans="2:18" x14ac:dyDescent="0.25">
      <c r="B421" t="s">
        <v>691</v>
      </c>
      <c r="C421">
        <v>-11.4477530337748</v>
      </c>
      <c r="D421">
        <v>1665.5622955282699</v>
      </c>
      <c r="E421">
        <v>-6.8732061625733703E-3</v>
      </c>
      <c r="F421">
        <v>0.99451601809779899</v>
      </c>
      <c r="G421">
        <v>-11.4365181421102</v>
      </c>
      <c r="H421">
        <v>1662.2378934922699</v>
      </c>
      <c r="I421">
        <v>-6.88019337477785E-3</v>
      </c>
      <c r="J421">
        <v>0.99451044324087401</v>
      </c>
      <c r="K421">
        <v>-11.584981826602901</v>
      </c>
      <c r="L421">
        <v>1667.66209446624</v>
      </c>
      <c r="M421">
        <v>-6.9468400493391501E-3</v>
      </c>
      <c r="N421">
        <v>0.99445726815903501</v>
      </c>
      <c r="O421">
        <v>-11.7999464822971</v>
      </c>
      <c r="P421">
        <v>1667.2067500765299</v>
      </c>
      <c r="Q421">
        <v>-7.0776743686740999E-3</v>
      </c>
      <c r="R421">
        <v>0.99435288004219402</v>
      </c>
    </row>
    <row r="422" spans="2:18" x14ac:dyDescent="0.25">
      <c r="B422" t="s">
        <v>692</v>
      </c>
      <c r="C422">
        <v>-11.4477530337748</v>
      </c>
      <c r="D422">
        <v>1665.5622955282699</v>
      </c>
      <c r="E422">
        <v>-6.8732061625733799E-3</v>
      </c>
      <c r="F422">
        <v>0.99451601809779899</v>
      </c>
      <c r="G422">
        <v>-11.4365181421102</v>
      </c>
      <c r="H422">
        <v>1662.2378934922699</v>
      </c>
      <c r="I422">
        <v>-6.88019337477785E-3</v>
      </c>
      <c r="J422">
        <v>0.99451044324087401</v>
      </c>
      <c r="K422">
        <v>-11.584981826602901</v>
      </c>
      <c r="L422">
        <v>1667.66209446626</v>
      </c>
      <c r="M422">
        <v>-6.9468400493390902E-3</v>
      </c>
      <c r="N422">
        <v>0.99445726815903501</v>
      </c>
      <c r="O422">
        <v>-11.7999464822971</v>
      </c>
      <c r="P422">
        <v>1667.2067500765299</v>
      </c>
      <c r="Q422">
        <v>-7.0776743686740999E-3</v>
      </c>
      <c r="R422">
        <v>0.99435288004219402</v>
      </c>
    </row>
    <row r="423" spans="2:18" x14ac:dyDescent="0.25">
      <c r="B423" t="s">
        <v>693</v>
      </c>
      <c r="C423">
        <v>-11.4477530337748</v>
      </c>
      <c r="D423">
        <v>1665.5622955282799</v>
      </c>
      <c r="E423">
        <v>-6.87320616257334E-3</v>
      </c>
      <c r="F423">
        <v>0.99451601809779899</v>
      </c>
      <c r="G423">
        <v>-11.4365181421102</v>
      </c>
      <c r="H423">
        <v>1662.2378934922699</v>
      </c>
      <c r="I423">
        <v>-6.8801933747778404E-3</v>
      </c>
      <c r="J423">
        <v>0.99451044324087501</v>
      </c>
      <c r="K423">
        <v>-11.584981826602901</v>
      </c>
      <c r="L423">
        <v>1667.66209446626</v>
      </c>
      <c r="M423">
        <v>-6.9468400493390798E-3</v>
      </c>
      <c r="N423">
        <v>0.99445726815903501</v>
      </c>
      <c r="O423">
        <v>-11.7999464822971</v>
      </c>
      <c r="P423">
        <v>1667.2067500765299</v>
      </c>
      <c r="Q423">
        <v>-7.0776743686740999E-3</v>
      </c>
      <c r="R423">
        <v>0.99435288004219402</v>
      </c>
    </row>
    <row r="424" spans="2:18" x14ac:dyDescent="0.25">
      <c r="B424" t="s">
        <v>694</v>
      </c>
      <c r="C424">
        <v>-11.4477530337748</v>
      </c>
      <c r="D424">
        <v>1665.5622955282699</v>
      </c>
      <c r="E424">
        <v>-6.8732061625733799E-3</v>
      </c>
      <c r="F424">
        <v>0.99451601809779899</v>
      </c>
      <c r="G424">
        <v>-11.4365181421102</v>
      </c>
      <c r="H424">
        <v>1662.2378934922699</v>
      </c>
      <c r="I424">
        <v>-6.88019337477785E-3</v>
      </c>
      <c r="J424">
        <v>0.99451044324087401</v>
      </c>
      <c r="K424">
        <v>-11.584981826602901</v>
      </c>
      <c r="L424">
        <v>1667.66209446626</v>
      </c>
      <c r="M424">
        <v>-6.9468400493390902E-3</v>
      </c>
      <c r="N424">
        <v>0.99445726815903501</v>
      </c>
      <c r="O424">
        <v>-11.7999464822971</v>
      </c>
      <c r="P424">
        <v>1667.2067500765399</v>
      </c>
      <c r="Q424">
        <v>-7.0776743686740903E-3</v>
      </c>
      <c r="R424">
        <v>0.99435288004219402</v>
      </c>
    </row>
    <row r="425" spans="2:18" x14ac:dyDescent="0.25">
      <c r="B425" t="s">
        <v>695</v>
      </c>
      <c r="C425">
        <v>-11.4477530337748</v>
      </c>
      <c r="D425">
        <v>1665.5622955282799</v>
      </c>
      <c r="E425">
        <v>-6.87320616257334E-3</v>
      </c>
      <c r="F425">
        <v>0.99451601809779899</v>
      </c>
      <c r="G425">
        <v>-11.4365181421102</v>
      </c>
      <c r="H425">
        <v>1662.2378934922699</v>
      </c>
      <c r="I425">
        <v>-6.88019337477785E-3</v>
      </c>
      <c r="J425">
        <v>0.99451044324087401</v>
      </c>
      <c r="K425">
        <v>-11.584981826602901</v>
      </c>
      <c r="L425">
        <v>1667.66209446627</v>
      </c>
      <c r="M425">
        <v>-6.9468400493390503E-3</v>
      </c>
      <c r="N425">
        <v>0.99445726815903501</v>
      </c>
      <c r="O425">
        <v>-11.7999464822971</v>
      </c>
      <c r="P425">
        <v>1667.2067500765399</v>
      </c>
      <c r="Q425">
        <v>-7.0776743686740903E-3</v>
      </c>
      <c r="R425">
        <v>0.99435288004219402</v>
      </c>
    </row>
    <row r="426" spans="2:18" x14ac:dyDescent="0.25">
      <c r="B426" t="s">
        <v>696</v>
      </c>
      <c r="C426">
        <v>-11.4477530337748</v>
      </c>
      <c r="D426">
        <v>1665.5622955282799</v>
      </c>
      <c r="E426">
        <v>-6.8732061625733504E-3</v>
      </c>
      <c r="F426">
        <v>0.99451601809779899</v>
      </c>
      <c r="G426">
        <v>-11.4365181421102</v>
      </c>
      <c r="H426">
        <v>1662.2378934922699</v>
      </c>
      <c r="I426">
        <v>-6.88019337477785E-3</v>
      </c>
      <c r="J426">
        <v>0.99451044324087401</v>
      </c>
      <c r="K426">
        <v>-11.584981826602901</v>
      </c>
      <c r="L426">
        <v>1667.66209446627</v>
      </c>
      <c r="M426">
        <v>-6.9468400493390503E-3</v>
      </c>
      <c r="N426">
        <v>0.99445726815903501</v>
      </c>
      <c r="O426">
        <v>-11.7999464822971</v>
      </c>
      <c r="P426">
        <v>1667.2067500765299</v>
      </c>
      <c r="Q426">
        <v>-7.0776743686741103E-3</v>
      </c>
      <c r="R426">
        <v>0.99435288004219402</v>
      </c>
    </row>
    <row r="427" spans="2:18" x14ac:dyDescent="0.25">
      <c r="B427" t="s">
        <v>697</v>
      </c>
      <c r="C427">
        <v>-11.4477530337748</v>
      </c>
      <c r="D427">
        <v>1665.5622955282799</v>
      </c>
      <c r="E427">
        <v>-6.8732061625733504E-3</v>
      </c>
      <c r="F427">
        <v>0.99451601809779899</v>
      </c>
      <c r="G427">
        <v>-11.4365181421102</v>
      </c>
      <c r="H427">
        <v>1662.2378934922599</v>
      </c>
      <c r="I427">
        <v>-6.8801933747778699E-3</v>
      </c>
      <c r="J427">
        <v>0.99451044324087401</v>
      </c>
      <c r="K427">
        <v>-11.584981826602901</v>
      </c>
      <c r="L427">
        <v>1667.66209446626</v>
      </c>
      <c r="M427">
        <v>-6.9468400493390703E-3</v>
      </c>
      <c r="N427">
        <v>0.99445726815903501</v>
      </c>
      <c r="O427">
        <v>-11.7999464822971</v>
      </c>
      <c r="P427">
        <v>1667.2067500765299</v>
      </c>
      <c r="Q427">
        <v>-7.0776743686740903E-3</v>
      </c>
      <c r="R427">
        <v>0.99435288004219402</v>
      </c>
    </row>
    <row r="428" spans="2:18" x14ac:dyDescent="0.25">
      <c r="B428" t="s">
        <v>698</v>
      </c>
      <c r="C428">
        <v>5.0869441100481403</v>
      </c>
      <c r="D428">
        <v>1.43272867832437</v>
      </c>
      <c r="E428">
        <v>3.5505285732100398</v>
      </c>
      <c r="F428">
        <v>3.8445840007507898E-4</v>
      </c>
      <c r="G428">
        <v>5.0937113568558496</v>
      </c>
      <c r="H428">
        <v>1.4323054970484801</v>
      </c>
      <c r="I428">
        <v>3.5563023163370899</v>
      </c>
      <c r="J428">
        <v>3.7611125138181298E-4</v>
      </c>
      <c r="K428">
        <v>4.9598273153107701</v>
      </c>
      <c r="L428">
        <v>1.4348919424917099</v>
      </c>
      <c r="M428">
        <v>3.4565859410276998</v>
      </c>
      <c r="N428">
        <v>5.4706473290479804E-4</v>
      </c>
      <c r="O428">
        <v>4.7353010548638599</v>
      </c>
      <c r="P428">
        <v>1.4343671667782101</v>
      </c>
      <c r="Q428">
        <v>3.3013172390860102</v>
      </c>
      <c r="R428">
        <v>9.6232006477377403E-4</v>
      </c>
    </row>
    <row r="429" spans="2:18" x14ac:dyDescent="0.25">
      <c r="B429" t="s">
        <v>699</v>
      </c>
      <c r="C429">
        <v>-11.372120204202201</v>
      </c>
      <c r="D429">
        <v>2399.5447409190401</v>
      </c>
      <c r="E429">
        <v>-4.73928241898363E-3</v>
      </c>
      <c r="F429">
        <v>0.99621861388410504</v>
      </c>
      <c r="G429">
        <v>-11.3698730672672</v>
      </c>
      <c r="H429">
        <v>2399.54474114802</v>
      </c>
      <c r="I429">
        <v>-4.7383459338322101E-3</v>
      </c>
      <c r="J429">
        <v>0.99621936108275899</v>
      </c>
      <c r="K429">
        <v>-11.4427459838844</v>
      </c>
      <c r="L429">
        <v>2399.5447412988901</v>
      </c>
      <c r="M429">
        <v>-4.7687154096115597E-3</v>
      </c>
      <c r="N429">
        <v>0.99619513002068105</v>
      </c>
      <c r="O429">
        <v>-11.738063230352701</v>
      </c>
      <c r="P429">
        <v>2399.5447448250602</v>
      </c>
      <c r="Q429">
        <v>-4.8917876008219598E-3</v>
      </c>
      <c r="R429">
        <v>0.99609693376504305</v>
      </c>
    </row>
    <row r="430" spans="2:18" x14ac:dyDescent="0.25">
      <c r="B430" t="s">
        <v>700</v>
      </c>
      <c r="C430">
        <v>-11.372120204202201</v>
      </c>
      <c r="D430">
        <v>2399.5447409190601</v>
      </c>
      <c r="E430">
        <v>-4.7392824189835901E-3</v>
      </c>
      <c r="F430">
        <v>0.99621861388410504</v>
      </c>
      <c r="G430">
        <v>-11.3698730672672</v>
      </c>
      <c r="H430">
        <v>2399.54474114801</v>
      </c>
      <c r="I430">
        <v>-4.7383459338322196E-3</v>
      </c>
      <c r="J430">
        <v>0.99621936108275899</v>
      </c>
      <c r="K430">
        <v>-11.4427459838844</v>
      </c>
      <c r="L430">
        <v>2399.5447412989001</v>
      </c>
      <c r="M430">
        <v>-4.7687154096115502E-3</v>
      </c>
      <c r="N430">
        <v>0.99619513002068105</v>
      </c>
      <c r="O430">
        <v>-11.738063230352701</v>
      </c>
      <c r="P430">
        <v>2399.5447448250602</v>
      </c>
      <c r="Q430">
        <v>-4.8917876008219598E-3</v>
      </c>
      <c r="R430">
        <v>0.99609693376504305</v>
      </c>
    </row>
    <row r="431" spans="2:18" x14ac:dyDescent="0.25">
      <c r="B431" t="s">
        <v>701</v>
      </c>
      <c r="C431">
        <v>-11.372120204202201</v>
      </c>
      <c r="D431">
        <v>2399.5447409190401</v>
      </c>
      <c r="E431">
        <v>-4.73928241898363E-3</v>
      </c>
      <c r="F431">
        <v>0.99621861388410504</v>
      </c>
      <c r="G431">
        <v>-11.3698730672672</v>
      </c>
      <c r="H431">
        <v>2399.54474114802</v>
      </c>
      <c r="I431">
        <v>-4.7383459338322101E-3</v>
      </c>
      <c r="J431">
        <v>0.99621936108275899</v>
      </c>
      <c r="K431">
        <v>-11.4427459838844</v>
      </c>
      <c r="L431">
        <v>2399.5447412989001</v>
      </c>
      <c r="M431">
        <v>-4.7687154096115502E-3</v>
      </c>
      <c r="N431">
        <v>0.99619513002068105</v>
      </c>
      <c r="O431">
        <v>-11.738063230352701</v>
      </c>
      <c r="P431">
        <v>2399.5447448250702</v>
      </c>
      <c r="Q431">
        <v>-4.8917876008219502E-3</v>
      </c>
      <c r="R431">
        <v>0.99609693376504305</v>
      </c>
    </row>
    <row r="432" spans="2:18" x14ac:dyDescent="0.25">
      <c r="B432" t="s">
        <v>702</v>
      </c>
      <c r="C432">
        <v>-11.372120204202201</v>
      </c>
      <c r="D432">
        <v>2399.5447409190401</v>
      </c>
      <c r="E432">
        <v>-4.7392824189836204E-3</v>
      </c>
      <c r="F432">
        <v>0.99621861388410504</v>
      </c>
      <c r="G432">
        <v>-11.3698730672672</v>
      </c>
      <c r="H432">
        <v>2399.54474114801</v>
      </c>
      <c r="I432">
        <v>-4.7383459338322196E-3</v>
      </c>
      <c r="J432">
        <v>0.99621936108275899</v>
      </c>
      <c r="K432">
        <v>-11.4427459838844</v>
      </c>
      <c r="L432">
        <v>2399.5447412988901</v>
      </c>
      <c r="M432">
        <v>-4.7687154096115597E-3</v>
      </c>
      <c r="N432">
        <v>0.99619513002068105</v>
      </c>
      <c r="O432">
        <v>-11.738063230352701</v>
      </c>
      <c r="P432">
        <v>2399.5447448250802</v>
      </c>
      <c r="Q432">
        <v>-4.8917876008219398E-3</v>
      </c>
      <c r="R432">
        <v>0.99609693376504305</v>
      </c>
    </row>
    <row r="433" spans="2:18" x14ac:dyDescent="0.25">
      <c r="B433" t="s">
        <v>703</v>
      </c>
      <c r="C433">
        <v>-11.372120204202201</v>
      </c>
      <c r="D433">
        <v>2399.5447409190501</v>
      </c>
      <c r="E433">
        <v>-4.7392824189836204E-3</v>
      </c>
      <c r="F433">
        <v>0.99621861388410504</v>
      </c>
      <c r="G433">
        <v>-11.3698730672672</v>
      </c>
      <c r="H433">
        <v>2399.54474114802</v>
      </c>
      <c r="I433">
        <v>-4.7383459338322101E-3</v>
      </c>
      <c r="J433">
        <v>0.99621936108275899</v>
      </c>
      <c r="K433">
        <v>-11.4427459838844</v>
      </c>
      <c r="L433">
        <v>2399.5447412989001</v>
      </c>
      <c r="M433">
        <v>-4.7687154096115502E-3</v>
      </c>
      <c r="N433">
        <v>0.99619513002068105</v>
      </c>
      <c r="O433">
        <v>-11.738063230352701</v>
      </c>
      <c r="P433">
        <v>2399.5447448250602</v>
      </c>
      <c r="Q433">
        <v>-4.8917876008219598E-3</v>
      </c>
      <c r="R433">
        <v>0.99609693376504305</v>
      </c>
    </row>
    <row r="434" spans="2:18" x14ac:dyDescent="0.25">
      <c r="B434" t="s">
        <v>704</v>
      </c>
      <c r="C434">
        <v>-11.372120204202201</v>
      </c>
      <c r="D434">
        <v>2399.5447409190401</v>
      </c>
      <c r="E434">
        <v>-4.7392824189836204E-3</v>
      </c>
      <c r="F434">
        <v>0.99621861388410504</v>
      </c>
      <c r="G434">
        <v>-11.3698730672672</v>
      </c>
      <c r="H434">
        <v>2399.54474114802</v>
      </c>
      <c r="I434">
        <v>-4.7383459338321996E-3</v>
      </c>
      <c r="J434">
        <v>0.99621936108275899</v>
      </c>
      <c r="K434">
        <v>-11.4427459838844</v>
      </c>
      <c r="L434">
        <v>2399.5447412989001</v>
      </c>
      <c r="M434">
        <v>-4.7687154096115502E-3</v>
      </c>
      <c r="N434">
        <v>0.99619513002068105</v>
      </c>
      <c r="O434">
        <v>-11.738063230352701</v>
      </c>
      <c r="P434">
        <v>2399.5447448250802</v>
      </c>
      <c r="Q434">
        <v>-4.8917876008219303E-3</v>
      </c>
      <c r="R434">
        <v>0.99609693376504305</v>
      </c>
    </row>
    <row r="435" spans="2:18" x14ac:dyDescent="0.25">
      <c r="B435" t="s">
        <v>705</v>
      </c>
      <c r="C435">
        <v>-11.372120204202201</v>
      </c>
      <c r="D435">
        <v>2399.5447409190601</v>
      </c>
      <c r="E435">
        <v>-4.7392824189835996E-3</v>
      </c>
      <c r="F435">
        <v>0.99621861388410504</v>
      </c>
      <c r="G435">
        <v>-11.3698730672672</v>
      </c>
      <c r="H435">
        <v>2399.54474114802</v>
      </c>
      <c r="I435">
        <v>-4.7383459338322101E-3</v>
      </c>
      <c r="J435">
        <v>0.99621936108275899</v>
      </c>
      <c r="K435">
        <v>-11.4427459838844</v>
      </c>
      <c r="L435">
        <v>2399.5447412989001</v>
      </c>
      <c r="M435">
        <v>-4.7687154096115502E-3</v>
      </c>
      <c r="N435">
        <v>0.99619513002068105</v>
      </c>
      <c r="O435">
        <v>-11.738063230352701</v>
      </c>
      <c r="P435">
        <v>2399.5447448250602</v>
      </c>
      <c r="Q435">
        <v>-4.8917876008219598E-3</v>
      </c>
      <c r="R435">
        <v>0.99609693376504305</v>
      </c>
    </row>
    <row r="436" spans="2:18" x14ac:dyDescent="0.25">
      <c r="B436" t="s">
        <v>706</v>
      </c>
      <c r="C436">
        <v>-11.372120204202201</v>
      </c>
      <c r="D436">
        <v>2399.5447409190601</v>
      </c>
      <c r="E436">
        <v>-4.7392824189835996E-3</v>
      </c>
      <c r="F436">
        <v>0.99621861388410504</v>
      </c>
      <c r="G436">
        <v>-11.3698730672672</v>
      </c>
      <c r="H436">
        <v>2399.54474114803</v>
      </c>
      <c r="I436">
        <v>-4.7383459338321901E-3</v>
      </c>
      <c r="J436">
        <v>0.99621936108275899</v>
      </c>
      <c r="K436">
        <v>-11.4427459838844</v>
      </c>
      <c r="L436">
        <v>2399.5447412989001</v>
      </c>
      <c r="M436">
        <v>-4.7687154096115597E-3</v>
      </c>
      <c r="N436">
        <v>0.99619513002068105</v>
      </c>
      <c r="O436">
        <v>-11.738063230352701</v>
      </c>
      <c r="P436">
        <v>2399.5447448250702</v>
      </c>
      <c r="Q436">
        <v>-4.8917876008219398E-3</v>
      </c>
      <c r="R436">
        <v>0.99609693376504305</v>
      </c>
    </row>
    <row r="437" spans="2:18" x14ac:dyDescent="0.25">
      <c r="B437" t="s">
        <v>707</v>
      </c>
      <c r="C437">
        <v>-11.372120204202201</v>
      </c>
      <c r="D437">
        <v>2399.5447409190501</v>
      </c>
      <c r="E437">
        <v>-4.73928241898361E-3</v>
      </c>
      <c r="F437">
        <v>0.99621861388410504</v>
      </c>
      <c r="G437">
        <v>-11.3698730672672</v>
      </c>
      <c r="H437">
        <v>2399.54474114802</v>
      </c>
      <c r="I437">
        <v>-4.7383459338322101E-3</v>
      </c>
      <c r="J437">
        <v>0.99621936108275899</v>
      </c>
      <c r="K437">
        <v>-11.4427459838844</v>
      </c>
      <c r="L437">
        <v>2399.5447412989001</v>
      </c>
      <c r="M437">
        <v>-4.7687154096115502E-3</v>
      </c>
      <c r="N437">
        <v>0.99619513002068105</v>
      </c>
      <c r="O437">
        <v>-11.738063230352701</v>
      </c>
      <c r="P437">
        <v>2399.5447448250802</v>
      </c>
      <c r="Q437">
        <v>-4.8917876008219303E-3</v>
      </c>
      <c r="R437">
        <v>0.99609693376504305</v>
      </c>
    </row>
    <row r="438" spans="2:18" x14ac:dyDescent="0.25">
      <c r="B438" t="s">
        <v>708</v>
      </c>
      <c r="C438">
        <v>-11.372120204202201</v>
      </c>
      <c r="D438">
        <v>2399.5447409190601</v>
      </c>
      <c r="E438">
        <v>-4.73928241898361E-3</v>
      </c>
      <c r="F438">
        <v>0.99621861388410504</v>
      </c>
      <c r="G438">
        <v>-11.3698730672672</v>
      </c>
      <c r="H438">
        <v>2399.54474114803</v>
      </c>
      <c r="I438">
        <v>-4.7383459338321901E-3</v>
      </c>
      <c r="J438">
        <v>0.99621936108275899</v>
      </c>
      <c r="K438">
        <v>-11.4427459838844</v>
      </c>
      <c r="L438">
        <v>2399.5447412989001</v>
      </c>
      <c r="M438">
        <v>-4.7687154096115502E-3</v>
      </c>
      <c r="N438">
        <v>0.99619513002068105</v>
      </c>
      <c r="O438">
        <v>-11.738063230352701</v>
      </c>
      <c r="P438">
        <v>2399.5447448250802</v>
      </c>
      <c r="Q438">
        <v>-4.8917876008219199E-3</v>
      </c>
      <c r="R438">
        <v>0.99609693376504305</v>
      </c>
    </row>
    <row r="439" spans="2:18" x14ac:dyDescent="0.25">
      <c r="B439" t="s">
        <v>709</v>
      </c>
      <c r="C439">
        <v>-11.372120204202201</v>
      </c>
      <c r="D439">
        <v>2399.5447409190601</v>
      </c>
      <c r="E439">
        <v>-4.7392824189835996E-3</v>
      </c>
      <c r="F439">
        <v>0.99621861388410504</v>
      </c>
      <c r="G439">
        <v>-11.3698730672672</v>
      </c>
      <c r="H439">
        <v>2399.54474114801</v>
      </c>
      <c r="I439">
        <v>-4.73834593383223E-3</v>
      </c>
      <c r="J439">
        <v>0.99621936108275899</v>
      </c>
      <c r="K439">
        <v>-11.4427459838844</v>
      </c>
      <c r="L439">
        <v>2399.5447412988901</v>
      </c>
      <c r="M439">
        <v>-4.7687154096115701E-3</v>
      </c>
      <c r="N439">
        <v>0.99619513002068105</v>
      </c>
      <c r="O439">
        <v>-11.738063230352701</v>
      </c>
      <c r="P439">
        <v>2399.5447448250702</v>
      </c>
      <c r="Q439">
        <v>-4.8917876008219502E-3</v>
      </c>
      <c r="R439">
        <v>0.99609693376504305</v>
      </c>
    </row>
    <row r="440" spans="2:18" x14ac:dyDescent="0.25">
      <c r="B440" t="s">
        <v>710</v>
      </c>
      <c r="C440">
        <v>-11.3721202042023</v>
      </c>
      <c r="D440">
        <v>2399.5447409190601</v>
      </c>
      <c r="E440">
        <v>-4.73928241898361E-3</v>
      </c>
      <c r="F440">
        <v>0.99621861388410504</v>
      </c>
      <c r="G440">
        <v>-11.3698730672672</v>
      </c>
      <c r="H440">
        <v>2399.54474114803</v>
      </c>
      <c r="I440">
        <v>-4.7383459338321901E-3</v>
      </c>
      <c r="J440">
        <v>0.99621936108275899</v>
      </c>
      <c r="K440">
        <v>-11.4427459838844</v>
      </c>
      <c r="L440">
        <v>2399.5447412989001</v>
      </c>
      <c r="M440">
        <v>-4.7687154096115597E-3</v>
      </c>
      <c r="N440">
        <v>0.99619513002068105</v>
      </c>
      <c r="O440">
        <v>-11.738063230352701</v>
      </c>
      <c r="P440">
        <v>2399.5447448250802</v>
      </c>
      <c r="Q440">
        <v>-4.8917876008219303E-3</v>
      </c>
      <c r="R440">
        <v>0.99609693376504305</v>
      </c>
    </row>
    <row r="441" spans="2:18" x14ac:dyDescent="0.25">
      <c r="B441" t="s">
        <v>711</v>
      </c>
      <c r="C441">
        <v>-11.372120204202201</v>
      </c>
      <c r="D441">
        <v>2399.5447409190601</v>
      </c>
      <c r="E441">
        <v>-4.7392824189835996E-3</v>
      </c>
      <c r="F441">
        <v>0.99621861388410504</v>
      </c>
      <c r="G441">
        <v>-11.3698730672672</v>
      </c>
      <c r="H441">
        <v>2399.54474114803</v>
      </c>
      <c r="I441">
        <v>-4.7383459338321901E-3</v>
      </c>
      <c r="J441">
        <v>0.99621936108275899</v>
      </c>
      <c r="K441">
        <v>-11.4427459838844</v>
      </c>
      <c r="L441">
        <v>2399.5447412988901</v>
      </c>
      <c r="M441">
        <v>-4.7687154096115701E-3</v>
      </c>
      <c r="N441">
        <v>0.99619513002068105</v>
      </c>
      <c r="O441">
        <v>-11.738063230352701</v>
      </c>
      <c r="P441">
        <v>2399.5447448250602</v>
      </c>
      <c r="Q441">
        <v>-4.8917876008219598E-3</v>
      </c>
      <c r="R441">
        <v>0.99609693376504305</v>
      </c>
    </row>
    <row r="442" spans="2:18" x14ac:dyDescent="0.25">
      <c r="B442" t="s">
        <v>712</v>
      </c>
      <c r="C442">
        <v>-11.372120204202201</v>
      </c>
      <c r="D442">
        <v>2399.5447409190601</v>
      </c>
      <c r="E442">
        <v>-4.7392824189835996E-3</v>
      </c>
      <c r="F442">
        <v>0.99621861388410504</v>
      </c>
      <c r="G442">
        <v>-11.3698730672672</v>
      </c>
      <c r="H442">
        <v>2399.54474114802</v>
      </c>
      <c r="I442">
        <v>-4.7383459338322101E-3</v>
      </c>
      <c r="J442">
        <v>0.99621936108275899</v>
      </c>
      <c r="K442">
        <v>-11.4427459838844</v>
      </c>
      <c r="L442">
        <v>2399.5447412989001</v>
      </c>
      <c r="M442">
        <v>-4.7687154096115502E-3</v>
      </c>
      <c r="N442">
        <v>0.99619513002068105</v>
      </c>
      <c r="O442">
        <v>-11.738063230352701</v>
      </c>
      <c r="P442">
        <v>2399.5447448250602</v>
      </c>
      <c r="Q442">
        <v>-4.8917876008219598E-3</v>
      </c>
      <c r="R442">
        <v>0.99609693376504305</v>
      </c>
    </row>
    <row r="443" spans="2:18" x14ac:dyDescent="0.25">
      <c r="B443" t="s">
        <v>713</v>
      </c>
      <c r="C443">
        <v>-11.372120204202201</v>
      </c>
      <c r="D443">
        <v>2399.5447409190601</v>
      </c>
      <c r="E443">
        <v>-4.7392824189835996E-3</v>
      </c>
      <c r="F443">
        <v>0.99621861388410504</v>
      </c>
      <c r="G443">
        <v>-11.3698730672672</v>
      </c>
      <c r="H443">
        <v>2399.54474114801</v>
      </c>
      <c r="I443">
        <v>-4.7383459338322196E-3</v>
      </c>
      <c r="J443">
        <v>0.99621936108275899</v>
      </c>
      <c r="K443">
        <v>-11.4427459838844</v>
      </c>
      <c r="L443">
        <v>2399.5447412989001</v>
      </c>
      <c r="M443">
        <v>-4.7687154096115502E-3</v>
      </c>
      <c r="N443">
        <v>0.99619513002068105</v>
      </c>
      <c r="O443">
        <v>-11.738063230352701</v>
      </c>
      <c r="P443">
        <v>2399.5447448250702</v>
      </c>
      <c r="Q443">
        <v>-4.8917876008219398E-3</v>
      </c>
      <c r="R443">
        <v>0.99609693376504305</v>
      </c>
    </row>
    <row r="444" spans="2:18" x14ac:dyDescent="0.25">
      <c r="B444" t="s">
        <v>714</v>
      </c>
      <c r="C444">
        <v>-11.372120204202201</v>
      </c>
      <c r="D444">
        <v>2399.5447409190401</v>
      </c>
      <c r="E444">
        <v>-4.73928241898363E-3</v>
      </c>
      <c r="F444">
        <v>0.99621861388410504</v>
      </c>
      <c r="G444">
        <v>-11.3698730672672</v>
      </c>
      <c r="H444">
        <v>2399.54474114802</v>
      </c>
      <c r="I444">
        <v>-4.7383459338322101E-3</v>
      </c>
      <c r="J444">
        <v>0.99621936108275899</v>
      </c>
      <c r="K444">
        <v>-11.4427459838844</v>
      </c>
      <c r="L444">
        <v>2399.5447412988901</v>
      </c>
      <c r="M444">
        <v>-4.7687154096115597E-3</v>
      </c>
      <c r="N444">
        <v>0.99619513002068105</v>
      </c>
      <c r="O444">
        <v>-11.738063230352701</v>
      </c>
      <c r="P444">
        <v>2399.5447448250802</v>
      </c>
      <c r="Q444">
        <v>-4.8917876008219303E-3</v>
      </c>
      <c r="R444">
        <v>0.99609693376504305</v>
      </c>
    </row>
    <row r="445" spans="2:18" x14ac:dyDescent="0.25">
      <c r="B445" t="s">
        <v>715</v>
      </c>
      <c r="C445">
        <v>-11.372120204202201</v>
      </c>
      <c r="D445">
        <v>2399.5447409190601</v>
      </c>
      <c r="E445">
        <v>-4.7392824189835996E-3</v>
      </c>
      <c r="F445">
        <v>0.99621861388410504</v>
      </c>
      <c r="G445">
        <v>-11.3698730672672</v>
      </c>
      <c r="H445">
        <v>2399.54474114802</v>
      </c>
      <c r="I445">
        <v>-4.7383459338322101E-3</v>
      </c>
      <c r="J445">
        <v>0.99621936108275899</v>
      </c>
      <c r="K445">
        <v>-11.4427459838844</v>
      </c>
      <c r="L445">
        <v>2399.5447412989001</v>
      </c>
      <c r="M445">
        <v>-4.7687154096115502E-3</v>
      </c>
      <c r="N445">
        <v>0.99619513002068105</v>
      </c>
      <c r="O445">
        <v>-11.738063230352701</v>
      </c>
      <c r="P445">
        <v>2399.5447448250802</v>
      </c>
      <c r="Q445">
        <v>-4.8917876008219303E-3</v>
      </c>
      <c r="R445">
        <v>0.99609693376504305</v>
      </c>
    </row>
    <row r="446" spans="2:18" x14ac:dyDescent="0.25">
      <c r="B446" t="s">
        <v>716</v>
      </c>
      <c r="C446">
        <v>-11.372120204202201</v>
      </c>
      <c r="D446">
        <v>2399.5447409190601</v>
      </c>
      <c r="E446">
        <v>-4.7392824189835996E-3</v>
      </c>
      <c r="F446">
        <v>0.99621861388410504</v>
      </c>
      <c r="G446">
        <v>-11.3698730672672</v>
      </c>
      <c r="H446">
        <v>2399.54474114802</v>
      </c>
      <c r="I446">
        <v>-4.7383459338322101E-3</v>
      </c>
      <c r="J446">
        <v>0.99621936108275899</v>
      </c>
      <c r="K446">
        <v>-11.4427459838844</v>
      </c>
      <c r="L446">
        <v>2399.5447412988901</v>
      </c>
      <c r="M446">
        <v>-4.7687154096115701E-3</v>
      </c>
      <c r="N446">
        <v>0.99619513002068105</v>
      </c>
      <c r="O446">
        <v>-11.738063230352701</v>
      </c>
      <c r="P446">
        <v>2399.5447448250702</v>
      </c>
      <c r="Q446">
        <v>-4.8917876008219398E-3</v>
      </c>
      <c r="R446">
        <v>0.99609693376504305</v>
      </c>
    </row>
    <row r="447" spans="2:18" x14ac:dyDescent="0.25">
      <c r="B447" t="s">
        <v>717</v>
      </c>
      <c r="C447">
        <v>-11.372120204202201</v>
      </c>
      <c r="D447">
        <v>2399.5447409190601</v>
      </c>
      <c r="E447">
        <v>-4.7392824189835996E-3</v>
      </c>
      <c r="F447">
        <v>0.99621861388410504</v>
      </c>
      <c r="G447">
        <v>-11.3698730672672</v>
      </c>
      <c r="H447">
        <v>2399.54474114801</v>
      </c>
      <c r="I447">
        <v>-4.7383459338322196E-3</v>
      </c>
      <c r="J447">
        <v>0.99621936108275899</v>
      </c>
      <c r="K447">
        <v>-11.4427459838844</v>
      </c>
      <c r="L447">
        <v>2399.5447412989001</v>
      </c>
      <c r="M447">
        <v>-4.7687154096115502E-3</v>
      </c>
      <c r="N447">
        <v>0.99619513002068105</v>
      </c>
      <c r="O447">
        <v>-11.738063230352701</v>
      </c>
      <c r="P447">
        <v>2399.5447448250702</v>
      </c>
      <c r="Q447">
        <v>-4.8917876008219398E-3</v>
      </c>
      <c r="R447">
        <v>0.99609693376504305</v>
      </c>
    </row>
    <row r="448" spans="2:18" x14ac:dyDescent="0.25">
      <c r="B448" t="s">
        <v>718</v>
      </c>
      <c r="C448">
        <v>-11.372120204202201</v>
      </c>
      <c r="D448">
        <v>2399.5447409190401</v>
      </c>
      <c r="E448">
        <v>-4.73928241898363E-3</v>
      </c>
      <c r="F448">
        <v>0.99621861388410504</v>
      </c>
      <c r="G448">
        <v>-11.3698730672672</v>
      </c>
      <c r="H448">
        <v>2399.54474114802</v>
      </c>
      <c r="I448">
        <v>-4.7383459338321996E-3</v>
      </c>
      <c r="J448">
        <v>0.99621936108275899</v>
      </c>
      <c r="K448">
        <v>-11.4427459838844</v>
      </c>
      <c r="L448">
        <v>2399.5447412989001</v>
      </c>
      <c r="M448">
        <v>-4.7687154096115597E-3</v>
      </c>
      <c r="N448">
        <v>0.99619513002068105</v>
      </c>
      <c r="O448">
        <v>-11.738063230352701</v>
      </c>
      <c r="P448">
        <v>2399.5447448250802</v>
      </c>
      <c r="Q448">
        <v>-4.8917876008219303E-3</v>
      </c>
      <c r="R448">
        <v>0.99609693376504305</v>
      </c>
    </row>
    <row r="449" spans="2:18" x14ac:dyDescent="0.25">
      <c r="B449" t="s">
        <v>719</v>
      </c>
      <c r="C449">
        <v>-11.372120204202201</v>
      </c>
      <c r="D449">
        <v>2399.5447409190401</v>
      </c>
      <c r="E449">
        <v>-4.7392824189836204E-3</v>
      </c>
      <c r="F449">
        <v>0.99621861388410504</v>
      </c>
      <c r="G449">
        <v>-11.3698730672672</v>
      </c>
      <c r="H449">
        <v>2399.54474114802</v>
      </c>
      <c r="I449">
        <v>-4.7383459338322101E-3</v>
      </c>
      <c r="J449">
        <v>0.99621936108275899</v>
      </c>
      <c r="K449">
        <v>-11.4427459838844</v>
      </c>
      <c r="L449">
        <v>2399.5447412989001</v>
      </c>
      <c r="M449">
        <v>-4.7687154096115502E-3</v>
      </c>
      <c r="N449">
        <v>0.99619513002068105</v>
      </c>
      <c r="O449">
        <v>-11.738063230352701</v>
      </c>
      <c r="P449">
        <v>2399.5447448250702</v>
      </c>
      <c r="Q449">
        <v>-4.8917876008219502E-3</v>
      </c>
      <c r="R449">
        <v>0.99609693376504305</v>
      </c>
    </row>
    <row r="450" spans="2:18" x14ac:dyDescent="0.25">
      <c r="B450" t="s">
        <v>720</v>
      </c>
      <c r="C450">
        <v>-11.372120204202201</v>
      </c>
      <c r="D450">
        <v>2399.5447409190601</v>
      </c>
      <c r="E450">
        <v>-4.7392824189835996E-3</v>
      </c>
      <c r="F450">
        <v>0.99621861388410504</v>
      </c>
      <c r="G450">
        <v>-11.3698730672672</v>
      </c>
      <c r="H450">
        <v>2399.54474114801</v>
      </c>
      <c r="I450">
        <v>-4.7383459338322196E-3</v>
      </c>
      <c r="J450">
        <v>0.99621936108275899</v>
      </c>
      <c r="K450">
        <v>-11.4427459838844</v>
      </c>
      <c r="L450">
        <v>2399.5447412989001</v>
      </c>
      <c r="M450">
        <v>-4.7687154096115597E-3</v>
      </c>
      <c r="N450">
        <v>0.99619513002068105</v>
      </c>
      <c r="O450">
        <v>-11.738063230352701</v>
      </c>
      <c r="P450">
        <v>2399.5447448250402</v>
      </c>
      <c r="Q450">
        <v>-4.8917876008219901E-3</v>
      </c>
      <c r="R450">
        <v>0.99609693376504305</v>
      </c>
    </row>
    <row r="451" spans="2:18" x14ac:dyDescent="0.25">
      <c r="B451" t="s">
        <v>721</v>
      </c>
      <c r="C451">
        <v>-11.372120204202201</v>
      </c>
      <c r="D451">
        <v>2399.5447409190501</v>
      </c>
      <c r="E451">
        <v>-4.7392824189835996E-3</v>
      </c>
      <c r="F451">
        <v>0.99621861388410504</v>
      </c>
      <c r="G451">
        <v>-11.3698730672672</v>
      </c>
      <c r="H451">
        <v>2399.54474114802</v>
      </c>
      <c r="I451">
        <v>-4.7383459338322101E-3</v>
      </c>
      <c r="J451">
        <v>0.99621936108275899</v>
      </c>
      <c r="K451">
        <v>-11.4427459838844</v>
      </c>
      <c r="L451">
        <v>2399.5447412989001</v>
      </c>
      <c r="M451">
        <v>-4.7687154096115502E-3</v>
      </c>
      <c r="N451">
        <v>0.99619513002068105</v>
      </c>
      <c r="O451">
        <v>-11.738063230352701</v>
      </c>
      <c r="P451">
        <v>2399.5447448250702</v>
      </c>
      <c r="Q451">
        <v>-4.8917876008219398E-3</v>
      </c>
      <c r="R451">
        <v>0.99609693376504305</v>
      </c>
    </row>
    <row r="452" spans="2:18" x14ac:dyDescent="0.25">
      <c r="B452" t="s">
        <v>722</v>
      </c>
      <c r="C452">
        <v>-11.372120204202201</v>
      </c>
      <c r="D452">
        <v>2399.5447409190401</v>
      </c>
      <c r="E452">
        <v>-4.73928241898363E-3</v>
      </c>
      <c r="F452">
        <v>0.99621861388410504</v>
      </c>
      <c r="G452">
        <v>-11.3698730672672</v>
      </c>
      <c r="H452">
        <v>2399.54474114802</v>
      </c>
      <c r="I452">
        <v>-4.7383459338322101E-3</v>
      </c>
      <c r="J452">
        <v>0.99621936108275899</v>
      </c>
      <c r="K452">
        <v>-11.4427459838844</v>
      </c>
      <c r="L452">
        <v>2399.5447412989001</v>
      </c>
      <c r="M452">
        <v>-4.7687154096115502E-3</v>
      </c>
      <c r="N452">
        <v>0.99619513002068105</v>
      </c>
      <c r="O452">
        <v>-11.738063230352701</v>
      </c>
      <c r="P452">
        <v>2399.5447448250702</v>
      </c>
      <c r="Q452">
        <v>-4.8917876008219398E-3</v>
      </c>
      <c r="R452">
        <v>0.99609693376504305</v>
      </c>
    </row>
    <row r="453" spans="2:18" x14ac:dyDescent="0.25">
      <c r="B453" t="s">
        <v>723</v>
      </c>
      <c r="C453">
        <v>-11.372120204202201</v>
      </c>
      <c r="D453">
        <v>2399.5447409190601</v>
      </c>
      <c r="E453">
        <v>-4.7392824189835901E-3</v>
      </c>
      <c r="F453">
        <v>0.99621861388410504</v>
      </c>
      <c r="G453">
        <v>-11.3698730672672</v>
      </c>
      <c r="H453">
        <v>2399.54474114802</v>
      </c>
      <c r="I453">
        <v>-4.7383459338322101E-3</v>
      </c>
      <c r="J453">
        <v>0.99621936108275899</v>
      </c>
      <c r="K453">
        <v>-11.4427459838844</v>
      </c>
      <c r="L453">
        <v>2399.5447412989101</v>
      </c>
      <c r="M453">
        <v>-4.7687154096115398E-3</v>
      </c>
      <c r="N453">
        <v>0.99619513002068105</v>
      </c>
      <c r="O453">
        <v>-11.738063230352701</v>
      </c>
      <c r="P453">
        <v>2399.5447448250402</v>
      </c>
      <c r="Q453">
        <v>-4.8917876008219901E-3</v>
      </c>
      <c r="R453">
        <v>0.99609693376504305</v>
      </c>
    </row>
    <row r="454" spans="2:18" x14ac:dyDescent="0.25">
      <c r="B454" t="s">
        <v>724</v>
      </c>
      <c r="C454">
        <v>-11.372120204202201</v>
      </c>
      <c r="D454">
        <v>2399.5447409190601</v>
      </c>
      <c r="E454">
        <v>-4.7392824189835901E-3</v>
      </c>
      <c r="F454">
        <v>0.99621861388410504</v>
      </c>
      <c r="G454">
        <v>-11.3698730672672</v>
      </c>
      <c r="H454">
        <v>2399.54474114802</v>
      </c>
      <c r="I454">
        <v>-4.7383459338322101E-3</v>
      </c>
      <c r="J454">
        <v>0.99621936108275899</v>
      </c>
      <c r="K454">
        <v>-11.4427459838844</v>
      </c>
      <c r="L454">
        <v>2399.5447412988901</v>
      </c>
      <c r="M454">
        <v>-4.7687154096115797E-3</v>
      </c>
      <c r="N454">
        <v>0.99619513002068105</v>
      </c>
      <c r="O454">
        <v>-11.738063230352701</v>
      </c>
      <c r="P454">
        <v>2399.5447448250802</v>
      </c>
      <c r="Q454">
        <v>-4.8917876008219303E-3</v>
      </c>
      <c r="R454">
        <v>0.99609693376504305</v>
      </c>
    </row>
    <row r="455" spans="2:18" x14ac:dyDescent="0.25">
      <c r="B455" t="s">
        <v>725</v>
      </c>
      <c r="C455">
        <v>-11.372120204202201</v>
      </c>
      <c r="D455">
        <v>2399.5447409190601</v>
      </c>
      <c r="E455">
        <v>-4.7392824189835996E-3</v>
      </c>
      <c r="F455">
        <v>0.99621861388410504</v>
      </c>
      <c r="G455">
        <v>-11.3698730672672</v>
      </c>
      <c r="H455">
        <v>2399.54474114802</v>
      </c>
      <c r="I455">
        <v>-4.7383459338322101E-3</v>
      </c>
      <c r="J455">
        <v>0.99621936108275899</v>
      </c>
      <c r="K455">
        <v>-11.4427459838844</v>
      </c>
      <c r="L455">
        <v>2399.5447412989001</v>
      </c>
      <c r="M455">
        <v>-4.7687154096115597E-3</v>
      </c>
      <c r="N455">
        <v>0.99619513002068105</v>
      </c>
      <c r="O455">
        <v>-11.738063230352701</v>
      </c>
      <c r="P455">
        <v>2399.5447448250702</v>
      </c>
      <c r="Q455">
        <v>-4.8917876008219398E-3</v>
      </c>
      <c r="R455">
        <v>0.99609693376504305</v>
      </c>
    </row>
    <row r="456" spans="2:18" x14ac:dyDescent="0.25">
      <c r="B456" t="s">
        <v>726</v>
      </c>
      <c r="C456">
        <v>-11.372120204202201</v>
      </c>
      <c r="D456">
        <v>2399.5447409190601</v>
      </c>
      <c r="E456">
        <v>-4.7392824189835996E-3</v>
      </c>
      <c r="F456">
        <v>0.99621861388410504</v>
      </c>
      <c r="G456">
        <v>-11.3698730672672</v>
      </c>
      <c r="H456">
        <v>2399.54474114801</v>
      </c>
      <c r="I456">
        <v>-4.7383459338322196E-3</v>
      </c>
      <c r="J456">
        <v>0.99621936108275899</v>
      </c>
      <c r="K456">
        <v>-11.4427459838844</v>
      </c>
      <c r="L456">
        <v>2399.5447412988901</v>
      </c>
      <c r="M456">
        <v>-4.7687154096115701E-3</v>
      </c>
      <c r="N456">
        <v>0.99619513002068105</v>
      </c>
      <c r="O456">
        <v>-11.738063230352701</v>
      </c>
      <c r="P456">
        <v>2399.5447448250702</v>
      </c>
      <c r="Q456">
        <v>-4.8917876008219502E-3</v>
      </c>
      <c r="R456">
        <v>0.99609693376504305</v>
      </c>
    </row>
    <row r="457" spans="2:18" x14ac:dyDescent="0.25">
      <c r="B457" t="s">
        <v>727</v>
      </c>
      <c r="C457">
        <v>-11.372120204202201</v>
      </c>
      <c r="D457">
        <v>2399.5447409190601</v>
      </c>
      <c r="E457">
        <v>-4.7392824189835901E-3</v>
      </c>
      <c r="F457">
        <v>0.99621861388410504</v>
      </c>
      <c r="G457">
        <v>-11.3698730672672</v>
      </c>
      <c r="H457">
        <v>2399.54474114802</v>
      </c>
      <c r="I457">
        <v>-4.7383459338322101E-3</v>
      </c>
      <c r="J457">
        <v>0.99621936108275899</v>
      </c>
      <c r="K457">
        <v>-11.4427459838844</v>
      </c>
      <c r="L457">
        <v>2399.5447412989001</v>
      </c>
      <c r="M457">
        <v>-4.7687154096115597E-3</v>
      </c>
      <c r="N457">
        <v>0.99619513002068105</v>
      </c>
      <c r="O457">
        <v>-11.738063230352701</v>
      </c>
      <c r="P457">
        <v>2399.5447448250702</v>
      </c>
      <c r="Q457">
        <v>-4.8917876008219502E-3</v>
      </c>
      <c r="R457">
        <v>0.99609693376504305</v>
      </c>
    </row>
    <row r="458" spans="2:18" x14ac:dyDescent="0.25">
      <c r="B458" t="s">
        <v>728</v>
      </c>
      <c r="C458">
        <v>-11.372120204202201</v>
      </c>
      <c r="D458">
        <v>2399.5447409190501</v>
      </c>
      <c r="E458">
        <v>-4.7392824189835996E-3</v>
      </c>
      <c r="F458">
        <v>0.99621861388410504</v>
      </c>
      <c r="G458">
        <v>-11.3698730672672</v>
      </c>
      <c r="H458">
        <v>2399.54474114802</v>
      </c>
      <c r="I458">
        <v>-4.7383459338322101E-3</v>
      </c>
      <c r="J458">
        <v>0.99621936108275899</v>
      </c>
      <c r="K458">
        <v>-11.4427459838844</v>
      </c>
      <c r="L458">
        <v>2399.5447412989001</v>
      </c>
      <c r="M458">
        <v>-4.7687154096115502E-3</v>
      </c>
      <c r="N458">
        <v>0.99619513002068105</v>
      </c>
      <c r="O458">
        <v>-11.738063230352701</v>
      </c>
      <c r="P458">
        <v>2399.5447448250602</v>
      </c>
      <c r="Q458">
        <v>-4.8917876008219598E-3</v>
      </c>
      <c r="R458">
        <v>0.99609693376504305</v>
      </c>
    </row>
    <row r="459" spans="2:18" x14ac:dyDescent="0.25">
      <c r="B459" t="s">
        <v>729</v>
      </c>
      <c r="C459">
        <v>-11.372120204202201</v>
      </c>
      <c r="D459">
        <v>2399.5447409190601</v>
      </c>
      <c r="E459">
        <v>-4.7392824189835901E-3</v>
      </c>
      <c r="F459">
        <v>0.99621861388410504</v>
      </c>
      <c r="G459">
        <v>-11.3698730672672</v>
      </c>
      <c r="H459">
        <v>2399.54474114801</v>
      </c>
      <c r="I459">
        <v>-4.7383459338322101E-3</v>
      </c>
      <c r="J459">
        <v>0.99621936108275899</v>
      </c>
      <c r="K459">
        <v>-11.4427459838844</v>
      </c>
      <c r="L459">
        <v>2399.5447412988901</v>
      </c>
      <c r="M459">
        <v>-4.7687154096115797E-3</v>
      </c>
      <c r="N459">
        <v>0.99619513002068105</v>
      </c>
      <c r="O459">
        <v>-11.738063230352701</v>
      </c>
      <c r="P459">
        <v>2399.5447448250802</v>
      </c>
      <c r="Q459">
        <v>-4.8917876008219303E-3</v>
      </c>
      <c r="R459">
        <v>0.99609693376504305</v>
      </c>
    </row>
    <row r="460" spans="2:18" x14ac:dyDescent="0.25">
      <c r="B460" t="s">
        <v>730</v>
      </c>
      <c r="C460">
        <v>-11.372120204202201</v>
      </c>
      <c r="D460">
        <v>2399.5447409190401</v>
      </c>
      <c r="E460">
        <v>-4.7392824189836204E-3</v>
      </c>
      <c r="F460">
        <v>0.99621861388410504</v>
      </c>
      <c r="G460">
        <v>-11.3698730672672</v>
      </c>
      <c r="H460">
        <v>2399.54474114801</v>
      </c>
      <c r="I460">
        <v>-4.7383459338322101E-3</v>
      </c>
      <c r="J460">
        <v>0.99621936108275899</v>
      </c>
      <c r="K460">
        <v>-11.4427459838844</v>
      </c>
      <c r="L460">
        <v>2399.5447412989001</v>
      </c>
      <c r="M460">
        <v>-4.7687154096115398E-3</v>
      </c>
      <c r="N460">
        <v>0.99619513002068105</v>
      </c>
      <c r="O460">
        <v>-11.738063230352701</v>
      </c>
      <c r="P460">
        <v>2399.5447448250802</v>
      </c>
      <c r="Q460">
        <v>-4.8917876008219303E-3</v>
      </c>
      <c r="R460">
        <v>0.99609693376504305</v>
      </c>
    </row>
    <row r="461" spans="2:18" x14ac:dyDescent="0.25">
      <c r="B461" t="s">
        <v>731</v>
      </c>
      <c r="C461">
        <v>-11.372120204202201</v>
      </c>
      <c r="D461">
        <v>2399.5447409190401</v>
      </c>
      <c r="E461">
        <v>-4.7392824189836204E-3</v>
      </c>
      <c r="F461">
        <v>0.99621861388410504</v>
      </c>
      <c r="G461">
        <v>-11.3698730672672</v>
      </c>
      <c r="H461">
        <v>2399.54474114801</v>
      </c>
      <c r="I461">
        <v>-4.7383459338322101E-3</v>
      </c>
      <c r="J461">
        <v>0.99621936108275899</v>
      </c>
      <c r="K461">
        <v>-11.4427459838844</v>
      </c>
      <c r="L461">
        <v>2399.5447412989001</v>
      </c>
      <c r="M461">
        <v>-4.7687154096115502E-3</v>
      </c>
      <c r="N461">
        <v>0.99619513002068105</v>
      </c>
      <c r="O461">
        <v>-11.738063230352701</v>
      </c>
      <c r="P461">
        <v>2399.5447448250802</v>
      </c>
      <c r="Q461">
        <v>-4.8917876008219199E-3</v>
      </c>
      <c r="R461">
        <v>0.99609693376504305</v>
      </c>
    </row>
    <row r="462" spans="2:18" x14ac:dyDescent="0.25">
      <c r="B462" t="s">
        <v>732</v>
      </c>
      <c r="C462">
        <v>-11.372120204202201</v>
      </c>
      <c r="D462">
        <v>2399.5447409190601</v>
      </c>
      <c r="E462">
        <v>-4.7392824189835996E-3</v>
      </c>
      <c r="F462">
        <v>0.99621861388410504</v>
      </c>
      <c r="G462">
        <v>-11.3698730672672</v>
      </c>
      <c r="H462">
        <v>2399.54474114801</v>
      </c>
      <c r="I462">
        <v>-4.7383459338322101E-3</v>
      </c>
      <c r="J462">
        <v>0.99621936108275899</v>
      </c>
      <c r="K462">
        <v>-11.4427459838844</v>
      </c>
      <c r="L462">
        <v>2399.5447412989001</v>
      </c>
      <c r="M462">
        <v>-4.7687154096115597E-3</v>
      </c>
      <c r="N462">
        <v>0.99619513002068105</v>
      </c>
      <c r="O462">
        <v>-11.738063230352701</v>
      </c>
      <c r="P462">
        <v>2399.5447448250402</v>
      </c>
      <c r="Q462">
        <v>-4.8917876008219901E-3</v>
      </c>
      <c r="R462">
        <v>0.99609693376504305</v>
      </c>
    </row>
    <row r="463" spans="2:18" x14ac:dyDescent="0.25">
      <c r="B463" t="s">
        <v>733</v>
      </c>
      <c r="C463">
        <v>-11.372120204202201</v>
      </c>
      <c r="D463">
        <v>2399.5447409190401</v>
      </c>
      <c r="E463">
        <v>-4.7392824189836204E-3</v>
      </c>
      <c r="F463">
        <v>0.99621861388410504</v>
      </c>
      <c r="G463">
        <v>-11.3698730672672</v>
      </c>
      <c r="H463">
        <v>2399.54474114802</v>
      </c>
      <c r="I463">
        <v>-4.7383459338322101E-3</v>
      </c>
      <c r="J463">
        <v>0.99621936108275899</v>
      </c>
      <c r="K463">
        <v>-11.4427459838844</v>
      </c>
      <c r="L463">
        <v>2399.5447412989001</v>
      </c>
      <c r="M463">
        <v>-4.7687154096115597E-3</v>
      </c>
      <c r="N463">
        <v>0.99619513002068105</v>
      </c>
      <c r="O463">
        <v>-11.738063230352701</v>
      </c>
      <c r="P463">
        <v>2399.5447448250702</v>
      </c>
      <c r="Q463">
        <v>-4.8917876008219502E-3</v>
      </c>
      <c r="R463">
        <v>0.99609693376504305</v>
      </c>
    </row>
    <row r="464" spans="2:18" x14ac:dyDescent="0.25">
      <c r="B464" t="s">
        <v>734</v>
      </c>
      <c r="C464">
        <v>-11.372120204202201</v>
      </c>
      <c r="D464">
        <v>2399.5447409190601</v>
      </c>
      <c r="E464">
        <v>-4.7392824189835901E-3</v>
      </c>
      <c r="F464">
        <v>0.99621861388410504</v>
      </c>
      <c r="G464">
        <v>-11.3698730672672</v>
      </c>
      <c r="H464">
        <v>2399.54474114802</v>
      </c>
      <c r="I464">
        <v>-4.7383459338322101E-3</v>
      </c>
      <c r="J464">
        <v>0.99621936108275899</v>
      </c>
      <c r="K464">
        <v>-11.4427459838844</v>
      </c>
      <c r="L464">
        <v>2399.5447412988901</v>
      </c>
      <c r="M464">
        <v>-4.7687154096115597E-3</v>
      </c>
      <c r="N464">
        <v>0.99619513002068105</v>
      </c>
      <c r="O464">
        <v>-11.738063230352701</v>
      </c>
      <c r="P464">
        <v>2399.5447448250702</v>
      </c>
      <c r="Q464">
        <v>-4.8917876008219502E-3</v>
      </c>
      <c r="R464">
        <v>0.99609693376504305</v>
      </c>
    </row>
    <row r="465" spans="2:18" x14ac:dyDescent="0.25">
      <c r="B465" t="s">
        <v>735</v>
      </c>
      <c r="C465">
        <v>-11.372120204202201</v>
      </c>
      <c r="D465">
        <v>2399.5447409190401</v>
      </c>
      <c r="E465">
        <v>-4.7392824189836204E-3</v>
      </c>
      <c r="F465">
        <v>0.99621861388410504</v>
      </c>
      <c r="G465">
        <v>-11.3698730672672</v>
      </c>
      <c r="H465">
        <v>2399.54474114802</v>
      </c>
      <c r="I465">
        <v>-4.7383459338322101E-3</v>
      </c>
      <c r="J465">
        <v>0.99621936108275899</v>
      </c>
      <c r="K465">
        <v>-11.4427459838844</v>
      </c>
      <c r="L465">
        <v>2399.5447412988901</v>
      </c>
      <c r="M465">
        <v>-4.7687154096115701E-3</v>
      </c>
      <c r="N465">
        <v>0.99619513002068105</v>
      </c>
      <c r="O465">
        <v>-11.738063230352701</v>
      </c>
      <c r="P465">
        <v>2399.5447448250602</v>
      </c>
      <c r="Q465">
        <v>-4.8917876008219702E-3</v>
      </c>
      <c r="R465">
        <v>0.99609693376504305</v>
      </c>
    </row>
    <row r="466" spans="2:18" x14ac:dyDescent="0.25">
      <c r="B466" t="s">
        <v>736</v>
      </c>
      <c r="C466">
        <v>-11.372120204202201</v>
      </c>
      <c r="D466">
        <v>2399.5447409190601</v>
      </c>
      <c r="E466">
        <v>-4.7392824189835901E-3</v>
      </c>
      <c r="F466">
        <v>0.99621861388410504</v>
      </c>
      <c r="G466">
        <v>-11.3698730672672</v>
      </c>
      <c r="H466">
        <v>2399.54474114802</v>
      </c>
      <c r="I466">
        <v>-4.7383459338322101E-3</v>
      </c>
      <c r="J466">
        <v>0.99621936108275899</v>
      </c>
      <c r="K466">
        <v>-11.4427459838844</v>
      </c>
      <c r="L466">
        <v>2399.5447412989001</v>
      </c>
      <c r="M466">
        <v>-4.7687154096115597E-3</v>
      </c>
      <c r="N466">
        <v>0.99619513002068105</v>
      </c>
      <c r="O466">
        <v>-11.738063230352701</v>
      </c>
      <c r="P466">
        <v>2399.5447448250802</v>
      </c>
      <c r="Q466">
        <v>-4.8917876008219303E-3</v>
      </c>
      <c r="R466">
        <v>0.99609693376504305</v>
      </c>
    </row>
    <row r="467" spans="2:18" x14ac:dyDescent="0.25">
      <c r="B467" t="s">
        <v>737</v>
      </c>
      <c r="C467">
        <v>-11.372120204202201</v>
      </c>
      <c r="D467">
        <v>2399.5447409190501</v>
      </c>
      <c r="E467">
        <v>-4.73928241898361E-3</v>
      </c>
      <c r="F467">
        <v>0.99621861388410504</v>
      </c>
      <c r="G467">
        <v>-11.3698730672672</v>
      </c>
      <c r="H467">
        <v>2399.54474114803</v>
      </c>
      <c r="I467">
        <v>-4.7383459338321901E-3</v>
      </c>
      <c r="J467">
        <v>0.99621936108275899</v>
      </c>
      <c r="K467">
        <v>-11.4427459838844</v>
      </c>
      <c r="L467">
        <v>2399.5447412988901</v>
      </c>
      <c r="M467">
        <v>-4.7687154096115701E-3</v>
      </c>
      <c r="N467">
        <v>0.99619513002068105</v>
      </c>
      <c r="O467">
        <v>-11.738063230352701</v>
      </c>
      <c r="P467">
        <v>2399.5447448250702</v>
      </c>
      <c r="Q467">
        <v>-4.8917876008219398E-3</v>
      </c>
      <c r="R467">
        <v>0.99609693376504305</v>
      </c>
    </row>
    <row r="468" spans="2:18" x14ac:dyDescent="0.25">
      <c r="B468" t="s">
        <v>738</v>
      </c>
      <c r="C468">
        <v>-11.372120204202201</v>
      </c>
      <c r="D468">
        <v>2399.5447409190601</v>
      </c>
      <c r="E468">
        <v>-4.7392824189835901E-3</v>
      </c>
      <c r="F468">
        <v>0.99621861388410504</v>
      </c>
      <c r="G468">
        <v>-11.3698730672672</v>
      </c>
      <c r="H468">
        <v>2399.54474114802</v>
      </c>
      <c r="I468">
        <v>-4.7383459338322101E-3</v>
      </c>
      <c r="J468">
        <v>0.99621936108275899</v>
      </c>
      <c r="K468">
        <v>-11.4427459838844</v>
      </c>
      <c r="L468">
        <v>2399.5447412988901</v>
      </c>
      <c r="M468">
        <v>-4.7687154096115701E-3</v>
      </c>
      <c r="N468">
        <v>0.99619513002068105</v>
      </c>
      <c r="O468">
        <v>-11.738063230352701</v>
      </c>
      <c r="P468">
        <v>2399.5447448250802</v>
      </c>
      <c r="Q468">
        <v>-4.8917876008219303E-3</v>
      </c>
      <c r="R468">
        <v>0.99609693376504305</v>
      </c>
    </row>
    <row r="469" spans="2:18" x14ac:dyDescent="0.25">
      <c r="B469" t="s">
        <v>739</v>
      </c>
      <c r="C469">
        <v>-11.372120204202201</v>
      </c>
      <c r="D469">
        <v>2399.5447409190401</v>
      </c>
      <c r="E469">
        <v>-4.7392824189836204E-3</v>
      </c>
      <c r="F469">
        <v>0.99621861388410504</v>
      </c>
      <c r="G469">
        <v>-11.3698730672672</v>
      </c>
      <c r="H469">
        <v>2399.54474114803</v>
      </c>
      <c r="I469">
        <v>-4.7383459338321901E-3</v>
      </c>
      <c r="J469">
        <v>0.99621936108275899</v>
      </c>
      <c r="K469">
        <v>-11.4427459838844</v>
      </c>
      <c r="L469">
        <v>2399.5447412988901</v>
      </c>
      <c r="M469">
        <v>-4.7687154096115701E-3</v>
      </c>
      <c r="N469">
        <v>0.99619513002068105</v>
      </c>
      <c r="O469">
        <v>-11.738063230352701</v>
      </c>
      <c r="P469">
        <v>2399.5447448250602</v>
      </c>
      <c r="Q469">
        <v>-4.8917876008219702E-3</v>
      </c>
      <c r="R469">
        <v>0.99609693376504305</v>
      </c>
    </row>
    <row r="470" spans="2:18" x14ac:dyDescent="0.25">
      <c r="B470" t="s">
        <v>740</v>
      </c>
      <c r="C470">
        <v>-11.372120204202201</v>
      </c>
      <c r="D470">
        <v>2399.5447409190401</v>
      </c>
      <c r="E470">
        <v>-4.7392824189836204E-3</v>
      </c>
      <c r="F470">
        <v>0.99621861388410504</v>
      </c>
      <c r="G470">
        <v>-11.3698730672672</v>
      </c>
      <c r="H470">
        <v>2399.54474114803</v>
      </c>
      <c r="I470">
        <v>-4.7383459338321901E-3</v>
      </c>
      <c r="J470">
        <v>0.99621936108275899</v>
      </c>
      <c r="K470">
        <v>-11.4427459838844</v>
      </c>
      <c r="L470">
        <v>2399.5447412988901</v>
      </c>
      <c r="M470">
        <v>-4.7687154096115597E-3</v>
      </c>
      <c r="N470">
        <v>0.99619513002068105</v>
      </c>
      <c r="O470">
        <v>-11.738063230352701</v>
      </c>
      <c r="P470">
        <v>2399.5447448250402</v>
      </c>
      <c r="Q470">
        <v>-4.8917876008219901E-3</v>
      </c>
      <c r="R470">
        <v>0.99609693376504305</v>
      </c>
    </row>
    <row r="471" spans="2:18" x14ac:dyDescent="0.25">
      <c r="B471" t="s">
        <v>741</v>
      </c>
      <c r="C471">
        <v>-11.372120204202201</v>
      </c>
      <c r="D471">
        <v>2399.5447409190601</v>
      </c>
      <c r="E471">
        <v>-4.7392824189835996E-3</v>
      </c>
      <c r="F471">
        <v>0.99621861388410504</v>
      </c>
      <c r="G471">
        <v>-11.3698730672672</v>
      </c>
      <c r="H471">
        <v>2399.54474114803</v>
      </c>
      <c r="I471">
        <v>-4.7383459338321996E-3</v>
      </c>
      <c r="J471">
        <v>0.99621936108275899</v>
      </c>
      <c r="K471">
        <v>-11.4427459838844</v>
      </c>
      <c r="L471">
        <v>2399.5447412988901</v>
      </c>
      <c r="M471">
        <v>-4.7687154096115701E-3</v>
      </c>
      <c r="N471">
        <v>0.99619513002068105</v>
      </c>
      <c r="O471">
        <v>-11.738063230352701</v>
      </c>
      <c r="P471">
        <v>2399.5447448250802</v>
      </c>
      <c r="Q471">
        <v>-4.8917876008219199E-3</v>
      </c>
      <c r="R471">
        <v>0.99609693376504305</v>
      </c>
    </row>
    <row r="472" spans="2:18" x14ac:dyDescent="0.25">
      <c r="B472" t="s">
        <v>742</v>
      </c>
      <c r="C472">
        <v>-11.372120204202201</v>
      </c>
      <c r="D472">
        <v>2399.5447409190601</v>
      </c>
      <c r="E472">
        <v>-4.7392824189835901E-3</v>
      </c>
      <c r="F472">
        <v>0.99621861388410504</v>
      </c>
      <c r="G472">
        <v>-11.3698730672672</v>
      </c>
      <c r="H472">
        <v>2399.54474114803</v>
      </c>
      <c r="I472">
        <v>-4.7383459338321901E-3</v>
      </c>
      <c r="J472">
        <v>0.99621936108275899</v>
      </c>
      <c r="K472">
        <v>-11.4427459838844</v>
      </c>
      <c r="L472">
        <v>2399.5447412988901</v>
      </c>
      <c r="M472">
        <v>-4.7687154096115701E-3</v>
      </c>
      <c r="N472">
        <v>0.99619513002068105</v>
      </c>
      <c r="O472">
        <v>-11.738063230352701</v>
      </c>
      <c r="P472">
        <v>2399.5447448250602</v>
      </c>
      <c r="Q472">
        <v>-4.8917876008219598E-3</v>
      </c>
      <c r="R472">
        <v>0.99609693376504305</v>
      </c>
    </row>
    <row r="473" spans="2:18" x14ac:dyDescent="0.25">
      <c r="B473" t="s">
        <v>743</v>
      </c>
      <c r="C473">
        <v>-11.372120204202201</v>
      </c>
      <c r="D473">
        <v>2399.5447409190601</v>
      </c>
      <c r="E473">
        <v>-4.7392824189835996E-3</v>
      </c>
      <c r="F473">
        <v>0.99621861388410504</v>
      </c>
      <c r="G473">
        <v>-11.3698730672672</v>
      </c>
      <c r="H473">
        <v>2399.54474114802</v>
      </c>
      <c r="I473">
        <v>-4.7383459338322101E-3</v>
      </c>
      <c r="J473">
        <v>0.99621936108275899</v>
      </c>
      <c r="K473">
        <v>-11.4427459838844</v>
      </c>
      <c r="L473">
        <v>2399.5447412988901</v>
      </c>
      <c r="M473">
        <v>-4.7687154096115597E-3</v>
      </c>
      <c r="N473">
        <v>0.99619513002068105</v>
      </c>
      <c r="O473">
        <v>-11.738063230352701</v>
      </c>
      <c r="P473">
        <v>2399.5447448250602</v>
      </c>
      <c r="Q473">
        <v>-4.8917876008219502E-3</v>
      </c>
      <c r="R473">
        <v>0.99609693376504305</v>
      </c>
    </row>
    <row r="474" spans="2:18" x14ac:dyDescent="0.25">
      <c r="B474" t="s">
        <v>744</v>
      </c>
      <c r="C474">
        <v>-11.372120204202201</v>
      </c>
      <c r="D474">
        <v>2399.5447409190601</v>
      </c>
      <c r="E474">
        <v>-4.7392824189835901E-3</v>
      </c>
      <c r="F474">
        <v>0.99621861388410504</v>
      </c>
      <c r="G474">
        <v>-11.3698730672672</v>
      </c>
      <c r="H474">
        <v>2399.54474114804</v>
      </c>
      <c r="I474">
        <v>-4.7383459338321797E-3</v>
      </c>
      <c r="J474">
        <v>0.99621936108275899</v>
      </c>
      <c r="K474">
        <v>-11.4427459838844</v>
      </c>
      <c r="L474">
        <v>2399.5447412988901</v>
      </c>
      <c r="M474">
        <v>-4.7687154096115597E-3</v>
      </c>
      <c r="N474">
        <v>0.99619513002068105</v>
      </c>
      <c r="O474">
        <v>-11.738063230352701</v>
      </c>
      <c r="P474">
        <v>2399.5447448250802</v>
      </c>
      <c r="Q474">
        <v>-4.8917876008219303E-3</v>
      </c>
      <c r="R474">
        <v>0.99609693376504305</v>
      </c>
    </row>
    <row r="475" spans="2:18" x14ac:dyDescent="0.25">
      <c r="B475" t="s">
        <v>745</v>
      </c>
      <c r="C475">
        <v>-11.372120204202201</v>
      </c>
      <c r="D475">
        <v>2399.5447409190401</v>
      </c>
      <c r="E475">
        <v>-4.7392824189836204E-3</v>
      </c>
      <c r="F475">
        <v>0.99621861388410504</v>
      </c>
      <c r="G475">
        <v>-11.3698730672672</v>
      </c>
      <c r="H475">
        <v>2399.54474114802</v>
      </c>
      <c r="I475">
        <v>-4.7383459338322101E-3</v>
      </c>
      <c r="J475">
        <v>0.99621936108275899</v>
      </c>
      <c r="K475">
        <v>-11.4427459838844</v>
      </c>
      <c r="L475">
        <v>2399.5447412988901</v>
      </c>
      <c r="M475">
        <v>-4.7687154096115701E-3</v>
      </c>
      <c r="N475">
        <v>0.99619513002068105</v>
      </c>
      <c r="O475">
        <v>-11.738063230352701</v>
      </c>
      <c r="P475">
        <v>2399.5447448250702</v>
      </c>
      <c r="Q475">
        <v>-4.8917876008219398E-3</v>
      </c>
      <c r="R475">
        <v>0.99609693376504305</v>
      </c>
    </row>
    <row r="476" spans="2:18" x14ac:dyDescent="0.25">
      <c r="B476" t="s">
        <v>746</v>
      </c>
      <c r="C476">
        <v>-11.372120204202201</v>
      </c>
      <c r="D476">
        <v>2399.5447409190401</v>
      </c>
      <c r="E476">
        <v>-4.7392824189836204E-3</v>
      </c>
      <c r="F476">
        <v>0.99621861388410504</v>
      </c>
      <c r="G476">
        <v>-11.3698730672672</v>
      </c>
      <c r="H476">
        <v>2399.54474114801</v>
      </c>
      <c r="I476">
        <v>-4.73834593383223E-3</v>
      </c>
      <c r="J476">
        <v>0.99621936108275899</v>
      </c>
      <c r="K476">
        <v>-11.4427459838844</v>
      </c>
      <c r="L476">
        <v>2399.5447412988901</v>
      </c>
      <c r="M476">
        <v>-4.7687154096115597E-3</v>
      </c>
      <c r="N476">
        <v>0.99619513002068105</v>
      </c>
      <c r="O476">
        <v>-11.738063230352701</v>
      </c>
      <c r="P476">
        <v>2399.5447448250702</v>
      </c>
      <c r="Q476">
        <v>-4.8917876008219398E-3</v>
      </c>
      <c r="R476">
        <v>0.99609693376504305</v>
      </c>
    </row>
    <row r="477" spans="2:18" x14ac:dyDescent="0.25">
      <c r="B477" t="s">
        <v>747</v>
      </c>
      <c r="C477">
        <v>21.760016640354198</v>
      </c>
      <c r="D477">
        <v>2399.54474046622</v>
      </c>
      <c r="E477">
        <v>9.0683937971193299E-3</v>
      </c>
      <c r="F477">
        <v>0.99276456776668598</v>
      </c>
      <c r="G477">
        <v>21.762263776815299</v>
      </c>
      <c r="H477">
        <v>2399.5447401265901</v>
      </c>
      <c r="I477">
        <v>9.0693302829049499E-3</v>
      </c>
      <c r="J477">
        <v>0.99276382058986201</v>
      </c>
      <c r="K477">
        <v>21.689390860222801</v>
      </c>
      <c r="L477">
        <v>2399.5447403073599</v>
      </c>
      <c r="M477">
        <v>9.0389608061421794E-3</v>
      </c>
      <c r="N477">
        <v>0.99278805093329803</v>
      </c>
      <c r="O477">
        <v>21.3940736141782</v>
      </c>
      <c r="P477">
        <v>2399.5447443416001</v>
      </c>
      <c r="Q477">
        <v>8.9158885928790794E-3</v>
      </c>
      <c r="R477">
        <v>0.992886244395073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75"/>
  <sheetViews>
    <sheetView workbookViewId="0">
      <selection activeCell="T3" sqref="T3:W5"/>
    </sheetView>
  </sheetViews>
  <sheetFormatPr defaultRowHeight="15" x14ac:dyDescent="0.25"/>
  <cols>
    <col min="20" max="23" width="4" bestFit="1" customWidth="1"/>
  </cols>
  <sheetData>
    <row r="1" spans="1:23" x14ac:dyDescent="0.25">
      <c r="B1" t="s">
        <v>287</v>
      </c>
      <c r="C1" t="s">
        <v>283</v>
      </c>
      <c r="D1" t="s">
        <v>284</v>
      </c>
      <c r="E1" t="s">
        <v>285</v>
      </c>
      <c r="F1" t="s">
        <v>286</v>
      </c>
      <c r="G1" t="s">
        <v>288</v>
      </c>
      <c r="H1" t="s">
        <v>289</v>
      </c>
      <c r="I1" t="s">
        <v>290</v>
      </c>
      <c r="J1" t="s">
        <v>291</v>
      </c>
      <c r="K1" t="s">
        <v>292</v>
      </c>
      <c r="L1" t="s">
        <v>293</v>
      </c>
      <c r="M1" t="s">
        <v>294</v>
      </c>
      <c r="N1" t="s">
        <v>295</v>
      </c>
      <c r="O1" t="s">
        <v>296</v>
      </c>
      <c r="P1" t="s">
        <v>297</v>
      </c>
      <c r="Q1" t="s">
        <v>298</v>
      </c>
      <c r="R1" t="s">
        <v>299</v>
      </c>
    </row>
    <row r="2" spans="1:23" x14ac:dyDescent="0.25">
      <c r="A2">
        <v>1</v>
      </c>
      <c r="B2" t="s">
        <v>172</v>
      </c>
      <c r="C2">
        <v>-2.1568433399420401</v>
      </c>
      <c r="D2">
        <v>0.18386652813856799</v>
      </c>
      <c r="E2">
        <v>-11.7304838557487</v>
      </c>
      <c r="F2" s="1">
        <v>8.8948750877088003E-32</v>
      </c>
      <c r="G2">
        <v>-2.0726282140652099</v>
      </c>
      <c r="H2">
        <v>0.25313294862667901</v>
      </c>
      <c r="I2">
        <v>-8.1879037292846704</v>
      </c>
      <c r="J2" s="1">
        <v>2.6581530892339198E-16</v>
      </c>
      <c r="K2">
        <v>-2.1623234576863601</v>
      </c>
      <c r="L2">
        <v>0.27540490628047398</v>
      </c>
      <c r="M2">
        <v>-7.8514340462919598</v>
      </c>
      <c r="N2" s="1">
        <v>4.1130679231003204E-15</v>
      </c>
      <c r="O2">
        <v>-2.1821129627339801</v>
      </c>
      <c r="P2">
        <v>0.182988083405901</v>
      </c>
      <c r="Q2">
        <v>-11.924891075522501</v>
      </c>
      <c r="R2" s="1">
        <v>8.7798785615390101E-33</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-0.16569764848111901</v>
      </c>
      <c r="D3">
        <v>8.97998431921124E-2</v>
      </c>
      <c r="E3">
        <v>-1.84518861716312</v>
      </c>
      <c r="F3">
        <v>6.5010105753330799E-2</v>
      </c>
      <c r="G3">
        <v>-9.42329549889422E-2</v>
      </c>
      <c r="H3">
        <v>0.117434200531915</v>
      </c>
      <c r="I3">
        <v>-0.80243195391220601</v>
      </c>
      <c r="J3">
        <v>0.42230313533640801</v>
      </c>
      <c r="K3">
        <v>-0.25821172600994402</v>
      </c>
      <c r="L3">
        <v>0.14114632518085901</v>
      </c>
      <c r="M3">
        <v>-1.8293903555695299</v>
      </c>
      <c r="N3">
        <v>6.7341151375665403E-2</v>
      </c>
      <c r="O3">
        <v>-0.16372483461801099</v>
      </c>
      <c r="P3">
        <v>8.9422695002153801E-2</v>
      </c>
      <c r="Q3">
        <v>-1.83090919608347</v>
      </c>
      <c r="R3">
        <v>6.7114097511779006E-2</v>
      </c>
      <c r="T3" t="str">
        <f t="shared" ref="T3:T66" si="0">IF(F3&lt;0.001,"***",IF(F3&lt;0.01,"**",IF(F3&lt;0.05,"*",IF(F3&lt;0.1,"^",""))))</f>
        <v>^</v>
      </c>
      <c r="U3" t="str">
        <f t="shared" ref="U3:U66" si="1">IF(J3&lt;0.001,"***",IF(J3&lt;0.01,"**",IF(J3&lt;0.05,"*",IF(J3&lt;0.1,"^",""))))</f>
        <v/>
      </c>
      <c r="V3" t="str">
        <f t="shared" ref="V3:V66" si="2">IF(N3&lt;0.001,"***",IF(N3&lt;0.01,"**",IF(N3&lt;0.05,"*",IF(N3&lt;0.1,"^",""))))</f>
        <v>^</v>
      </c>
      <c r="W3" t="str">
        <f t="shared" ref="W3:W66" si="3">IF(R3&lt;0.001,"***",IF(R3&lt;0.01,"**",IF(R3&lt;0.05,"*",IF(R3&lt;0.1,"^",""))))</f>
        <v>^</v>
      </c>
    </row>
    <row r="4" spans="1:23" x14ac:dyDescent="0.25">
      <c r="A4">
        <v>3</v>
      </c>
      <c r="B4" t="s">
        <v>10</v>
      </c>
      <c r="C4">
        <v>3.2358083981418102E-2</v>
      </c>
      <c r="D4">
        <v>3.8558868025130699E-2</v>
      </c>
      <c r="E4">
        <v>0.83918656430289396</v>
      </c>
      <c r="F4">
        <v>0.40136462565014402</v>
      </c>
      <c r="G4">
        <v>3.14412683428196E-2</v>
      </c>
      <c r="H4">
        <v>5.4370307619722197E-2</v>
      </c>
      <c r="I4">
        <v>0.57828012603362</v>
      </c>
      <c r="J4">
        <v>0.56307500990488502</v>
      </c>
      <c r="K4">
        <v>1.8748496401565E-2</v>
      </c>
      <c r="L4">
        <v>5.5719087336731803E-2</v>
      </c>
      <c r="M4">
        <v>0.33648247481622601</v>
      </c>
      <c r="N4">
        <v>0.73650706501282104</v>
      </c>
      <c r="O4">
        <v>3.4576332156419198E-2</v>
      </c>
      <c r="P4">
        <v>3.83008927092095E-2</v>
      </c>
      <c r="Q4">
        <v>0.90275525479084495</v>
      </c>
      <c r="R4">
        <v>0.36665580369491602</v>
      </c>
      <c r="T4" t="str">
        <f t="shared" si="0"/>
        <v/>
      </c>
      <c r="U4" t="str">
        <f t="shared" si="1"/>
        <v/>
      </c>
      <c r="V4" t="str">
        <f t="shared" si="2"/>
        <v/>
      </c>
      <c r="W4" t="str">
        <f t="shared" si="3"/>
        <v/>
      </c>
    </row>
    <row r="5" spans="1:23" x14ac:dyDescent="0.25">
      <c r="A5">
        <v>4</v>
      </c>
      <c r="B5" t="s">
        <v>12</v>
      </c>
      <c r="C5">
        <v>-6.3334352290399201E-2</v>
      </c>
      <c r="D5">
        <v>4.3168722266724802E-2</v>
      </c>
      <c r="E5">
        <v>-1.4671352072706201</v>
      </c>
      <c r="F5">
        <v>0.14233927830114099</v>
      </c>
      <c r="G5">
        <v>-9.1257676631749399E-2</v>
      </c>
      <c r="H5">
        <v>5.74829615842073E-2</v>
      </c>
      <c r="I5">
        <v>-1.58756045472823</v>
      </c>
      <c r="J5">
        <v>0.112385766386339</v>
      </c>
      <c r="K5">
        <v>-6.0609989320983597E-2</v>
      </c>
      <c r="L5">
        <v>6.7456543885704698E-2</v>
      </c>
      <c r="M5">
        <v>-0.89850421960067195</v>
      </c>
      <c r="N5">
        <v>0.36891679663500698</v>
      </c>
      <c r="O5">
        <v>-5.9912633669531597E-2</v>
      </c>
      <c r="P5">
        <v>4.28671742038658E-2</v>
      </c>
      <c r="Q5">
        <v>-1.3976343153528601</v>
      </c>
      <c r="R5">
        <v>0.162222908156821</v>
      </c>
      <c r="T5" t="str">
        <f t="shared" si="0"/>
        <v/>
      </c>
      <c r="U5" t="str">
        <f t="shared" si="1"/>
        <v/>
      </c>
      <c r="V5" t="str">
        <f t="shared" si="2"/>
        <v/>
      </c>
      <c r="W5" t="str">
        <f t="shared" si="3"/>
        <v/>
      </c>
    </row>
    <row r="6" spans="1:23" x14ac:dyDescent="0.25">
      <c r="A6">
        <v>5</v>
      </c>
      <c r="B6" t="s">
        <v>124</v>
      </c>
      <c r="C6">
        <v>3.6707024822418999E-2</v>
      </c>
      <c r="D6">
        <v>4.0143714382817899E-2</v>
      </c>
      <c r="E6">
        <v>0.91439034446025602</v>
      </c>
      <c r="F6">
        <v>0.36051177356027603</v>
      </c>
      <c r="G6" t="s">
        <v>170</v>
      </c>
      <c r="H6" t="s">
        <v>170</v>
      </c>
      <c r="I6" t="s">
        <v>170</v>
      </c>
      <c r="J6" t="s">
        <v>170</v>
      </c>
      <c r="K6" t="s">
        <v>170</v>
      </c>
      <c r="L6" t="s">
        <v>170</v>
      </c>
      <c r="M6" t="s">
        <v>170</v>
      </c>
      <c r="N6" t="s">
        <v>170</v>
      </c>
      <c r="O6">
        <v>4.08468050560555E-2</v>
      </c>
      <c r="P6">
        <v>3.9206886045547298E-2</v>
      </c>
      <c r="Q6">
        <v>1.04182732106302</v>
      </c>
      <c r="R6">
        <v>0.29749174489368602</v>
      </c>
      <c r="T6" t="str">
        <f t="shared" si="0"/>
        <v/>
      </c>
      <c r="U6" t="str">
        <f t="shared" si="1"/>
        <v/>
      </c>
      <c r="V6" t="str">
        <f t="shared" si="2"/>
        <v/>
      </c>
      <c r="W6" t="str">
        <f t="shared" si="3"/>
        <v/>
      </c>
    </row>
    <row r="7" spans="1:23" x14ac:dyDescent="0.25">
      <c r="A7">
        <v>6</v>
      </c>
      <c r="B7" t="s">
        <v>25</v>
      </c>
      <c r="C7">
        <v>-3.2329787094582799E-2</v>
      </c>
      <c r="D7">
        <v>5.5487916105790798E-2</v>
      </c>
      <c r="E7">
        <v>-0.582645544535214</v>
      </c>
      <c r="F7">
        <v>0.56013193879707301</v>
      </c>
      <c r="G7">
        <v>-8.5088191216629402E-2</v>
      </c>
      <c r="H7">
        <v>7.4283410036766598E-2</v>
      </c>
      <c r="I7">
        <v>-1.14545348920459</v>
      </c>
      <c r="J7">
        <v>0.25202135166663903</v>
      </c>
      <c r="K7">
        <v>2.54262209014159E-2</v>
      </c>
      <c r="L7">
        <v>8.5691994024607504E-2</v>
      </c>
      <c r="M7">
        <v>0.29671641080162597</v>
      </c>
      <c r="N7">
        <v>0.76668302697782598</v>
      </c>
      <c r="O7">
        <v>-2.8407691671396201E-2</v>
      </c>
      <c r="P7">
        <v>5.5076017823027797E-2</v>
      </c>
      <c r="Q7">
        <v>-0.515790588976072</v>
      </c>
      <c r="R7">
        <v>0.60600067620319198</v>
      </c>
      <c r="T7" t="str">
        <f t="shared" si="0"/>
        <v/>
      </c>
      <c r="U7" t="str">
        <f t="shared" si="1"/>
        <v/>
      </c>
      <c r="V7" t="str">
        <f t="shared" si="2"/>
        <v/>
      </c>
      <c r="W7" t="str">
        <f t="shared" si="3"/>
        <v/>
      </c>
    </row>
    <row r="8" spans="1:23" x14ac:dyDescent="0.25">
      <c r="A8">
        <v>7</v>
      </c>
      <c r="B8" t="s">
        <v>26</v>
      </c>
      <c r="C8">
        <v>-1.7319497992601799E-2</v>
      </c>
      <c r="D8">
        <v>0.100218251741228</v>
      </c>
      <c r="E8">
        <v>-0.17281780206386099</v>
      </c>
      <c r="F8">
        <v>0.86279464356231295</v>
      </c>
      <c r="G8">
        <v>9.3404811593453499E-2</v>
      </c>
      <c r="H8">
        <v>0.124383535361175</v>
      </c>
      <c r="I8">
        <v>0.75094192589261999</v>
      </c>
      <c r="J8">
        <v>0.452687606883589</v>
      </c>
      <c r="K8">
        <v>-0.224980116020013</v>
      </c>
      <c r="L8">
        <v>0.175381225869953</v>
      </c>
      <c r="M8">
        <v>-1.28280615501478</v>
      </c>
      <c r="N8">
        <v>0.199559997214588</v>
      </c>
      <c r="O8">
        <v>-8.4151924427222601E-3</v>
      </c>
      <c r="P8">
        <v>9.9765735898463395E-2</v>
      </c>
      <c r="Q8">
        <v>-8.4349525084311705E-2</v>
      </c>
      <c r="R8">
        <v>0.93277853734407801</v>
      </c>
      <c r="T8" t="str">
        <f t="shared" si="0"/>
        <v/>
      </c>
      <c r="U8" t="str">
        <f t="shared" si="1"/>
        <v/>
      </c>
      <c r="V8" t="str">
        <f t="shared" si="2"/>
        <v/>
      </c>
      <c r="W8" t="str">
        <f t="shared" si="3"/>
        <v/>
      </c>
    </row>
    <row r="9" spans="1:23" x14ac:dyDescent="0.25">
      <c r="A9">
        <v>8</v>
      </c>
      <c r="B9" t="s">
        <v>30</v>
      </c>
      <c r="C9">
        <v>0.209416884601868</v>
      </c>
      <c r="D9">
        <v>5.31891930381959E-2</v>
      </c>
      <c r="E9">
        <v>3.9372074032310098</v>
      </c>
      <c r="F9" s="1">
        <v>8.2435354046796498E-5</v>
      </c>
      <c r="G9">
        <v>8.0528336385880306E-2</v>
      </c>
      <c r="H9">
        <v>7.3634712317292406E-2</v>
      </c>
      <c r="I9">
        <v>1.0936192164217799</v>
      </c>
      <c r="J9">
        <v>0.27412201767500699</v>
      </c>
      <c r="K9">
        <v>0.35515107843076998</v>
      </c>
      <c r="L9">
        <v>7.84778843203532E-2</v>
      </c>
      <c r="M9">
        <v>4.5254925194085702</v>
      </c>
      <c r="N9" s="1">
        <v>6.0255012904556702E-6</v>
      </c>
      <c r="O9">
        <v>0.19473424880441301</v>
      </c>
      <c r="P9">
        <v>5.2837717404413703E-2</v>
      </c>
      <c r="Q9">
        <v>3.6855159225357901</v>
      </c>
      <c r="R9">
        <v>2.28239811419044E-4</v>
      </c>
      <c r="T9" t="str">
        <f t="shared" si="0"/>
        <v>***</v>
      </c>
      <c r="U9" t="str">
        <f t="shared" si="1"/>
        <v/>
      </c>
      <c r="V9" t="str">
        <f t="shared" si="2"/>
        <v>***</v>
      </c>
      <c r="W9" t="str">
        <f t="shared" si="3"/>
        <v>***</v>
      </c>
    </row>
    <row r="10" spans="1:23" x14ac:dyDescent="0.25">
      <c r="A10">
        <v>9</v>
      </c>
      <c r="B10" t="s">
        <v>27</v>
      </c>
      <c r="C10">
        <v>0.26543148907714798</v>
      </c>
      <c r="D10">
        <v>8.5750847628059998E-2</v>
      </c>
      <c r="E10">
        <v>3.09538035388809</v>
      </c>
      <c r="F10">
        <v>1.9656065738206802E-3</v>
      </c>
      <c r="G10">
        <v>0.22086133343782799</v>
      </c>
      <c r="H10">
        <v>0.114296955959413</v>
      </c>
      <c r="I10">
        <v>1.93234659299463</v>
      </c>
      <c r="J10">
        <v>5.3316741177976301E-2</v>
      </c>
      <c r="K10">
        <v>0.247004459788045</v>
      </c>
      <c r="L10">
        <v>0.135402543309734</v>
      </c>
      <c r="M10">
        <v>1.82422319219677</v>
      </c>
      <c r="N10">
        <v>6.8118336750215405E-2</v>
      </c>
      <c r="O10">
        <v>0.222596840918306</v>
      </c>
      <c r="P10">
        <v>8.3956971385864596E-2</v>
      </c>
      <c r="Q10">
        <v>2.6513205186411</v>
      </c>
      <c r="R10">
        <v>8.0177713973487996E-3</v>
      </c>
      <c r="T10" t="str">
        <f t="shared" si="0"/>
        <v>**</v>
      </c>
      <c r="U10" t="str">
        <f t="shared" si="1"/>
        <v>^</v>
      </c>
      <c r="V10" t="str">
        <f t="shared" si="2"/>
        <v>^</v>
      </c>
      <c r="W10" t="str">
        <f t="shared" si="3"/>
        <v>**</v>
      </c>
    </row>
    <row r="11" spans="1:23" x14ac:dyDescent="0.25">
      <c r="A11">
        <v>10</v>
      </c>
      <c r="B11" t="s">
        <v>29</v>
      </c>
      <c r="C11">
        <v>0.17580427975115001</v>
      </c>
      <c r="D11">
        <v>4.6357223045002401E-2</v>
      </c>
      <c r="E11">
        <v>3.7923816010394802</v>
      </c>
      <c r="F11">
        <v>1.4920939554844599E-4</v>
      </c>
      <c r="G11">
        <v>8.7434625628967602E-2</v>
      </c>
      <c r="H11">
        <v>6.9224203528142E-2</v>
      </c>
      <c r="I11">
        <v>1.26306437882557</v>
      </c>
      <c r="J11">
        <v>0.20656604421524499</v>
      </c>
      <c r="K11">
        <v>0.25020423330645503</v>
      </c>
      <c r="L11">
        <v>6.3375671816670504E-2</v>
      </c>
      <c r="M11">
        <v>3.94795394091018</v>
      </c>
      <c r="N11" s="1">
        <v>7.8821964158793694E-5</v>
      </c>
      <c r="O11">
        <v>0.174307664255791</v>
      </c>
      <c r="P11">
        <v>4.6145683841150802E-2</v>
      </c>
      <c r="Q11">
        <v>3.7773340808171199</v>
      </c>
      <c r="R11">
        <v>1.58516038193135E-4</v>
      </c>
      <c r="T11" t="str">
        <f t="shared" si="0"/>
        <v>***</v>
      </c>
      <c r="U11" t="str">
        <f t="shared" si="1"/>
        <v/>
      </c>
      <c r="V11" t="str">
        <f t="shared" si="2"/>
        <v>***</v>
      </c>
      <c r="W11" t="str">
        <f t="shared" si="3"/>
        <v>***</v>
      </c>
    </row>
    <row r="12" spans="1:23" x14ac:dyDescent="0.25">
      <c r="A12">
        <v>11</v>
      </c>
      <c r="B12" t="s">
        <v>28</v>
      </c>
      <c r="C12">
        <v>0.26802362680913</v>
      </c>
      <c r="D12">
        <v>0.131598630498757</v>
      </c>
      <c r="E12">
        <v>2.0366748939052401</v>
      </c>
      <c r="F12">
        <v>4.1682632049991702E-2</v>
      </c>
      <c r="G12">
        <v>5.3512266684918902E-2</v>
      </c>
      <c r="H12">
        <v>0.155043112147532</v>
      </c>
      <c r="I12">
        <v>0.34514443075677598</v>
      </c>
      <c r="J12">
        <v>0.72998579244693196</v>
      </c>
      <c r="K12">
        <v>1.1625808031062099</v>
      </c>
      <c r="L12">
        <v>0.30211461314257299</v>
      </c>
      <c r="M12">
        <v>3.8481448845295199</v>
      </c>
      <c r="N12">
        <v>1.19015662069906E-4</v>
      </c>
      <c r="O12">
        <v>0.254037822568632</v>
      </c>
      <c r="P12">
        <v>0.12883887052344301</v>
      </c>
      <c r="Q12">
        <v>1.97174828944505</v>
      </c>
      <c r="R12">
        <v>4.8638348093204303E-2</v>
      </c>
      <c r="T12" t="str">
        <f t="shared" si="0"/>
        <v>*</v>
      </c>
      <c r="U12" t="str">
        <f t="shared" si="1"/>
        <v/>
      </c>
      <c r="V12" t="str">
        <f t="shared" si="2"/>
        <v>***</v>
      </c>
      <c r="W12" t="str">
        <f t="shared" si="3"/>
        <v>*</v>
      </c>
    </row>
    <row r="13" spans="1:23" x14ac:dyDescent="0.25">
      <c r="A13">
        <v>12</v>
      </c>
      <c r="B13" t="s">
        <v>31</v>
      </c>
      <c r="C13">
        <v>-6.87888531466683E-2</v>
      </c>
      <c r="D13">
        <v>6.3890849809934104E-3</v>
      </c>
      <c r="E13">
        <v>-10.7666204708976</v>
      </c>
      <c r="F13" s="1">
        <v>4.9483256999956502E-27</v>
      </c>
      <c r="G13">
        <v>-6.6511102883785006E-2</v>
      </c>
      <c r="H13">
        <v>8.8401102838864994E-3</v>
      </c>
      <c r="I13">
        <v>-7.5237865533215702</v>
      </c>
      <c r="J13" s="1">
        <v>5.3212190146518599E-14</v>
      </c>
      <c r="K13">
        <v>-7.4631249426957896E-2</v>
      </c>
      <c r="L13">
        <v>9.5421782800370804E-3</v>
      </c>
      <c r="M13">
        <v>-7.8211962967713404</v>
      </c>
      <c r="N13" s="1">
        <v>5.2323677487185001E-15</v>
      </c>
      <c r="O13">
        <v>-6.77879257164445E-2</v>
      </c>
      <c r="P13">
        <v>6.3607830235798699E-3</v>
      </c>
      <c r="Q13">
        <v>-10.6571668087325</v>
      </c>
      <c r="R13" s="1">
        <v>1.6144065170980501E-26</v>
      </c>
      <c r="T13" t="str">
        <f t="shared" si="0"/>
        <v>***</v>
      </c>
      <c r="U13" t="str">
        <f t="shared" si="1"/>
        <v>***</v>
      </c>
      <c r="V13" t="str">
        <f t="shared" si="2"/>
        <v>***</v>
      </c>
      <c r="W13" t="str">
        <f t="shared" si="3"/>
        <v>***</v>
      </c>
    </row>
    <row r="14" spans="1:23" x14ac:dyDescent="0.25">
      <c r="A14">
        <v>13</v>
      </c>
      <c r="B14" t="s">
        <v>173</v>
      </c>
      <c r="C14">
        <v>3.4970866991663303E-2</v>
      </c>
      <c r="D14">
        <v>4.6712888983778199E-2</v>
      </c>
      <c r="E14">
        <v>0.74863421536200803</v>
      </c>
      <c r="F14">
        <v>0.45407770369824002</v>
      </c>
      <c r="G14">
        <v>7.7675053175526601E-2</v>
      </c>
      <c r="H14">
        <v>6.49574388403166E-2</v>
      </c>
      <c r="I14">
        <v>1.19578380185945</v>
      </c>
      <c r="J14">
        <v>0.231780938634009</v>
      </c>
      <c r="K14">
        <v>-2.2098789789916098E-2</v>
      </c>
      <c r="L14">
        <v>6.8594473517972002E-2</v>
      </c>
      <c r="M14">
        <v>-0.32216574683857202</v>
      </c>
      <c r="N14">
        <v>0.74732713228198699</v>
      </c>
      <c r="O14">
        <v>3.5783209600265903E-2</v>
      </c>
      <c r="P14">
        <v>4.6508543114324202E-2</v>
      </c>
      <c r="Q14">
        <v>0.76939003469332601</v>
      </c>
      <c r="R14">
        <v>0.44166180266730798</v>
      </c>
      <c r="T14" t="str">
        <f t="shared" si="0"/>
        <v/>
      </c>
      <c r="U14" t="str">
        <f t="shared" si="1"/>
        <v/>
      </c>
      <c r="V14" t="str">
        <f t="shared" si="2"/>
        <v/>
      </c>
      <c r="W14" t="str">
        <f t="shared" si="3"/>
        <v/>
      </c>
    </row>
    <row r="15" spans="1:23" x14ac:dyDescent="0.25">
      <c r="A15">
        <v>14</v>
      </c>
      <c r="B15" t="s">
        <v>32</v>
      </c>
      <c r="C15">
        <v>2.8140225629257699E-2</v>
      </c>
      <c r="D15">
        <v>2.13051789359592E-2</v>
      </c>
      <c r="E15">
        <v>1.3208162068877201</v>
      </c>
      <c r="F15">
        <v>0.186562654438273</v>
      </c>
      <c r="G15">
        <v>1.2024965346454501E-2</v>
      </c>
      <c r="H15">
        <v>2.6738976923261999E-2</v>
      </c>
      <c r="I15">
        <v>0.449716733028525</v>
      </c>
      <c r="J15">
        <v>0.652914704353181</v>
      </c>
      <c r="K15">
        <v>6.1188025746845197E-2</v>
      </c>
      <c r="L15">
        <v>3.6839225141625402E-2</v>
      </c>
      <c r="M15">
        <v>1.6609476858325001</v>
      </c>
      <c r="N15">
        <v>9.6723953890933703E-2</v>
      </c>
      <c r="O15">
        <v>3.0203543925715899E-2</v>
      </c>
      <c r="P15">
        <v>2.1176366111640501E-2</v>
      </c>
      <c r="Q15">
        <v>1.42628549990517</v>
      </c>
      <c r="R15">
        <v>0.15378594837321299</v>
      </c>
      <c r="T15" t="str">
        <f t="shared" si="0"/>
        <v/>
      </c>
      <c r="U15" t="str">
        <f t="shared" si="1"/>
        <v/>
      </c>
      <c r="V15" t="str">
        <f t="shared" si="2"/>
        <v>^</v>
      </c>
      <c r="W15" t="str">
        <f t="shared" si="3"/>
        <v/>
      </c>
    </row>
    <row r="16" spans="1:23" x14ac:dyDescent="0.25">
      <c r="A16">
        <v>15</v>
      </c>
      <c r="B16" t="s">
        <v>33</v>
      </c>
      <c r="C16">
        <v>1.9204824361139902E-2</v>
      </c>
      <c r="D16">
        <v>5.1666109682754202E-3</v>
      </c>
      <c r="E16">
        <v>3.71710285118494</v>
      </c>
      <c r="F16">
        <v>2.01520419415612E-4</v>
      </c>
      <c r="G16">
        <v>2.9895470311789699E-2</v>
      </c>
      <c r="H16">
        <v>7.9733234611934108E-3</v>
      </c>
      <c r="I16">
        <v>3.7494365376360901</v>
      </c>
      <c r="J16">
        <v>1.77232339265553E-4</v>
      </c>
      <c r="K16">
        <v>1.00762253516952E-2</v>
      </c>
      <c r="L16">
        <v>6.8750216832832401E-3</v>
      </c>
      <c r="M16">
        <v>1.4656281559366999</v>
      </c>
      <c r="N16">
        <v>0.14274961637890701</v>
      </c>
      <c r="O16">
        <v>1.9126725519471401E-2</v>
      </c>
      <c r="P16">
        <v>5.1459843655183397E-3</v>
      </c>
      <c r="Q16">
        <v>3.71682542365145</v>
      </c>
      <c r="R16">
        <v>2.0174174005931501E-4</v>
      </c>
      <c r="T16" t="str">
        <f t="shared" si="0"/>
        <v>***</v>
      </c>
      <c r="U16" t="str">
        <f t="shared" si="1"/>
        <v>***</v>
      </c>
      <c r="V16" t="str">
        <f t="shared" si="2"/>
        <v/>
      </c>
      <c r="W16" t="str">
        <f t="shared" si="3"/>
        <v>***</v>
      </c>
    </row>
    <row r="17" spans="1:23" x14ac:dyDescent="0.25">
      <c r="A17">
        <v>16</v>
      </c>
      <c r="B17" t="s">
        <v>118</v>
      </c>
      <c r="C17">
        <v>-1.1810718087263699E-2</v>
      </c>
      <c r="D17">
        <v>9.5609289026016807E-3</v>
      </c>
      <c r="E17">
        <v>-1.2353107326266</v>
      </c>
      <c r="F17">
        <v>0.21671488088726301</v>
      </c>
      <c r="G17">
        <v>-2.4561772155536801E-2</v>
      </c>
      <c r="H17">
        <v>1.29580398760693E-2</v>
      </c>
      <c r="I17">
        <v>-1.8954851497946901</v>
      </c>
      <c r="J17">
        <v>5.8028157296197799E-2</v>
      </c>
      <c r="K17" s="1">
        <v>-4.8838033062429702E-5</v>
      </c>
      <c r="L17">
        <v>1.45940850681838E-2</v>
      </c>
      <c r="M17">
        <v>-3.34642650322083E-3</v>
      </c>
      <c r="N17">
        <v>0.99732994294268995</v>
      </c>
      <c r="O17">
        <v>-1.1454573915781099E-2</v>
      </c>
      <c r="P17">
        <v>9.5054033930399694E-3</v>
      </c>
      <c r="Q17">
        <v>-1.20505921128695</v>
      </c>
      <c r="R17">
        <v>0.22818044454796799</v>
      </c>
      <c r="T17" t="str">
        <f t="shared" si="0"/>
        <v/>
      </c>
      <c r="U17" t="str">
        <f t="shared" si="1"/>
        <v>^</v>
      </c>
      <c r="V17" t="str">
        <f t="shared" si="2"/>
        <v/>
      </c>
      <c r="W17" t="str">
        <f t="shared" si="3"/>
        <v/>
      </c>
    </row>
    <row r="18" spans="1:23" x14ac:dyDescent="0.25">
      <c r="A18">
        <v>17</v>
      </c>
      <c r="B18" t="s">
        <v>34</v>
      </c>
      <c r="C18">
        <v>4.88810785519976E-3</v>
      </c>
      <c r="D18">
        <v>9.7874665211637409E-4</v>
      </c>
      <c r="E18">
        <v>4.9942524397197703</v>
      </c>
      <c r="F18" s="1">
        <v>5.9064100180543101E-7</v>
      </c>
      <c r="G18">
        <v>4.8679732494930602E-3</v>
      </c>
      <c r="H18">
        <v>1.3262719214443301E-3</v>
      </c>
      <c r="I18">
        <v>3.6704186907551799</v>
      </c>
      <c r="J18">
        <v>2.4215349159197801E-4</v>
      </c>
      <c r="K18">
        <v>4.3269308742339098E-3</v>
      </c>
      <c r="L18">
        <v>1.4606256458354399E-3</v>
      </c>
      <c r="M18">
        <v>2.9623818303963998</v>
      </c>
      <c r="N18">
        <v>3.05268961380782E-3</v>
      </c>
      <c r="O18">
        <v>4.8583097200359197E-3</v>
      </c>
      <c r="P18">
        <v>9.7072724699904796E-4</v>
      </c>
      <c r="Q18">
        <v>5.0048144162586601</v>
      </c>
      <c r="R18" s="1">
        <v>5.5915875101432095E-7</v>
      </c>
      <c r="T18" t="str">
        <f t="shared" si="0"/>
        <v>***</v>
      </c>
      <c r="U18" t="str">
        <f t="shared" si="1"/>
        <v>***</v>
      </c>
      <c r="V18" t="str">
        <f t="shared" si="2"/>
        <v>**</v>
      </c>
      <c r="W18" t="str">
        <f t="shared" si="3"/>
        <v>***</v>
      </c>
    </row>
    <row r="19" spans="1:23" x14ac:dyDescent="0.25">
      <c r="A19">
        <v>18</v>
      </c>
      <c r="B19" t="s">
        <v>35</v>
      </c>
      <c r="C19">
        <v>-1.4606714383969999E-4</v>
      </c>
      <c r="D19">
        <v>2.9286785296354998E-4</v>
      </c>
      <c r="E19">
        <v>-0.49874761726709499</v>
      </c>
      <c r="F19">
        <v>0.61795719445180397</v>
      </c>
      <c r="G19">
        <v>-4.3409624225173698E-4</v>
      </c>
      <c r="H19">
        <v>4.2058447405858698E-4</v>
      </c>
      <c r="I19">
        <v>-1.0321261697151201</v>
      </c>
      <c r="J19">
        <v>0.302013015814941</v>
      </c>
      <c r="K19">
        <v>4.3887025606152702E-4</v>
      </c>
      <c r="L19">
        <v>4.2326192139169799E-4</v>
      </c>
      <c r="M19">
        <v>1.0368763025469201</v>
      </c>
      <c r="N19">
        <v>0.29979350927512699</v>
      </c>
      <c r="O19">
        <v>-1.8810113106005301E-4</v>
      </c>
      <c r="P19">
        <v>2.84688023311094E-4</v>
      </c>
      <c r="Q19">
        <v>-0.66072723703766401</v>
      </c>
      <c r="R19">
        <v>0.50878725328122498</v>
      </c>
      <c r="T19" t="str">
        <f t="shared" si="0"/>
        <v/>
      </c>
      <c r="U19" t="str">
        <f t="shared" si="1"/>
        <v/>
      </c>
      <c r="V19" t="str">
        <f t="shared" si="2"/>
        <v/>
      </c>
      <c r="W19" t="str">
        <f t="shared" si="3"/>
        <v/>
      </c>
    </row>
    <row r="20" spans="1:23" x14ac:dyDescent="0.25">
      <c r="A20">
        <v>19</v>
      </c>
      <c r="B20" t="s">
        <v>36</v>
      </c>
      <c r="C20">
        <v>2.87460298329984E-4</v>
      </c>
      <c r="D20">
        <v>1.4657133863884899E-4</v>
      </c>
      <c r="E20">
        <v>1.9612313089279001</v>
      </c>
      <c r="F20">
        <v>4.9852046143117702E-2</v>
      </c>
      <c r="G20">
        <v>3.2416833254435599E-4</v>
      </c>
      <c r="H20">
        <v>2.10126665071536E-4</v>
      </c>
      <c r="I20">
        <v>1.5427282036480101</v>
      </c>
      <c r="J20">
        <v>0.122896735814283</v>
      </c>
      <c r="K20">
        <v>3.5910377057003502E-4</v>
      </c>
      <c r="L20">
        <v>2.0749145395549599E-4</v>
      </c>
      <c r="M20">
        <v>1.7306918609142199</v>
      </c>
      <c r="N20">
        <v>8.35067376829252E-2</v>
      </c>
      <c r="O20">
        <v>2.4805380068645098E-4</v>
      </c>
      <c r="P20">
        <v>1.4505160858786499E-4</v>
      </c>
      <c r="Q20">
        <v>1.71010720323169</v>
      </c>
      <c r="R20">
        <v>8.7246051029219895E-2</v>
      </c>
      <c r="T20" t="str">
        <f t="shared" si="0"/>
        <v>*</v>
      </c>
      <c r="U20" t="str">
        <f t="shared" si="1"/>
        <v/>
      </c>
      <c r="V20" t="str">
        <f t="shared" si="2"/>
        <v>^</v>
      </c>
      <c r="W20" t="str">
        <f t="shared" si="3"/>
        <v>^</v>
      </c>
    </row>
    <row r="21" spans="1:23" x14ac:dyDescent="0.25">
      <c r="A21">
        <v>20</v>
      </c>
      <c r="B21" t="s">
        <v>37</v>
      </c>
      <c r="C21">
        <v>-1.3733897486302301E-2</v>
      </c>
      <c r="D21">
        <v>3.4084451344726201E-2</v>
      </c>
      <c r="E21">
        <v>-0.40293732022848999</v>
      </c>
      <c r="F21">
        <v>0.68699433567649604</v>
      </c>
      <c r="G21">
        <v>3.3056030392640101E-2</v>
      </c>
      <c r="H21">
        <v>4.6204342109970903E-2</v>
      </c>
      <c r="I21">
        <v>0.71543125349482195</v>
      </c>
      <c r="J21">
        <v>0.474342606225998</v>
      </c>
      <c r="K21">
        <v>-6.6966451190077297E-2</v>
      </c>
      <c r="L21">
        <v>5.1312383731373701E-2</v>
      </c>
      <c r="M21">
        <v>-1.3050738695098301</v>
      </c>
      <c r="N21">
        <v>0.19186769551918201</v>
      </c>
      <c r="O21">
        <v>-1.22705519110378E-2</v>
      </c>
      <c r="P21">
        <v>3.39012622089509E-2</v>
      </c>
      <c r="Q21">
        <v>-0.36194970663357801</v>
      </c>
      <c r="R21">
        <v>0.71738961408449198</v>
      </c>
      <c r="T21" t="str">
        <f t="shared" si="0"/>
        <v/>
      </c>
      <c r="U21" t="str">
        <f t="shared" si="1"/>
        <v/>
      </c>
      <c r="V21" t="str">
        <f t="shared" si="2"/>
        <v/>
      </c>
      <c r="W21" t="str">
        <f t="shared" si="3"/>
        <v/>
      </c>
    </row>
    <row r="22" spans="1:23" x14ac:dyDescent="0.25">
      <c r="A22">
        <v>21</v>
      </c>
      <c r="B22" t="s">
        <v>38</v>
      </c>
      <c r="C22">
        <v>6.5019116328469101E-2</v>
      </c>
      <c r="D22">
        <v>4.7996268613581902E-2</v>
      </c>
      <c r="E22">
        <v>1.3546702318036099</v>
      </c>
      <c r="F22">
        <v>0.175522646230511</v>
      </c>
      <c r="G22">
        <v>0.163452387933126</v>
      </c>
      <c r="H22">
        <v>6.4282638277359805E-2</v>
      </c>
      <c r="I22">
        <v>2.54271436756965</v>
      </c>
      <c r="J22">
        <v>1.0999510576336601E-2</v>
      </c>
      <c r="K22">
        <v>-6.4217947772233705E-2</v>
      </c>
      <c r="L22">
        <v>7.4792145262277399E-2</v>
      </c>
      <c r="M22">
        <v>-0.85861887698283501</v>
      </c>
      <c r="N22">
        <v>0.39055081998875602</v>
      </c>
      <c r="O22">
        <v>6.6112044286292804E-2</v>
      </c>
      <c r="P22">
        <v>4.78337427751978E-2</v>
      </c>
      <c r="Q22">
        <v>1.3821214993983799</v>
      </c>
      <c r="R22">
        <v>0.16693439817125399</v>
      </c>
      <c r="T22" t="str">
        <f t="shared" si="0"/>
        <v/>
      </c>
      <c r="U22" t="str">
        <f t="shared" si="1"/>
        <v>*</v>
      </c>
      <c r="V22" t="str">
        <f t="shared" si="2"/>
        <v/>
      </c>
      <c r="W22" t="str">
        <f t="shared" si="3"/>
        <v/>
      </c>
    </row>
    <row r="23" spans="1:23" x14ac:dyDescent="0.25">
      <c r="A23">
        <v>22</v>
      </c>
      <c r="B23" t="s">
        <v>40</v>
      </c>
      <c r="C23">
        <v>-0.31825041429231499</v>
      </c>
      <c r="D23">
        <v>9.1083180906170694E-2</v>
      </c>
      <c r="E23">
        <v>-3.4940634607410201</v>
      </c>
      <c r="F23">
        <v>4.7572792015806401E-4</v>
      </c>
      <c r="G23">
        <v>-0.20588268398728499</v>
      </c>
      <c r="H23">
        <v>0.13147508720494899</v>
      </c>
      <c r="I23">
        <v>-1.5659444565824601</v>
      </c>
      <c r="J23">
        <v>0.117361620923128</v>
      </c>
      <c r="K23">
        <v>-0.41041815933789</v>
      </c>
      <c r="L23">
        <v>0.128336710022561</v>
      </c>
      <c r="M23">
        <v>-3.19797943445597</v>
      </c>
      <c r="N23">
        <v>1.3839414965714301E-3</v>
      </c>
      <c r="O23">
        <v>-0.29808320853779702</v>
      </c>
      <c r="P23">
        <v>9.0589191303975303E-2</v>
      </c>
      <c r="Q23">
        <v>-3.2904941996619401</v>
      </c>
      <c r="R23">
        <v>1.0001156366974599E-3</v>
      </c>
      <c r="T23" t="str">
        <f t="shared" si="0"/>
        <v>***</v>
      </c>
      <c r="U23" t="str">
        <f t="shared" si="1"/>
        <v/>
      </c>
      <c r="V23" t="str">
        <f t="shared" si="2"/>
        <v>**</v>
      </c>
      <c r="W23" t="str">
        <f t="shared" si="3"/>
        <v>**</v>
      </c>
    </row>
    <row r="24" spans="1:23" x14ac:dyDescent="0.25">
      <c r="A24">
        <v>23</v>
      </c>
      <c r="B24" t="s">
        <v>41</v>
      </c>
      <c r="C24">
        <v>-9.7085172371219997E-2</v>
      </c>
      <c r="D24">
        <v>7.8621119097601805E-2</v>
      </c>
      <c r="E24">
        <v>-1.2348485176189901</v>
      </c>
      <c r="F24">
        <v>0.21688688664975</v>
      </c>
      <c r="G24">
        <v>-7.9604839984722504E-4</v>
      </c>
      <c r="H24">
        <v>0.116007215520466</v>
      </c>
      <c r="I24">
        <v>-6.86205936652953E-3</v>
      </c>
      <c r="J24">
        <v>0.99452491174453095</v>
      </c>
      <c r="K24">
        <v>-0.15966498922007499</v>
      </c>
      <c r="L24">
        <v>0.108199103704178</v>
      </c>
      <c r="M24">
        <v>-1.47565907437282</v>
      </c>
      <c r="N24">
        <v>0.140035437775093</v>
      </c>
      <c r="O24">
        <v>-7.8342748983972393E-2</v>
      </c>
      <c r="P24">
        <v>7.7993692938235798E-2</v>
      </c>
      <c r="Q24">
        <v>-1.00447543939243</v>
      </c>
      <c r="R24">
        <v>0.31514950378869799</v>
      </c>
      <c r="T24" t="str">
        <f t="shared" si="0"/>
        <v/>
      </c>
      <c r="U24" t="str">
        <f t="shared" si="1"/>
        <v/>
      </c>
      <c r="V24" t="str">
        <f t="shared" si="2"/>
        <v/>
      </c>
      <c r="W24" t="str">
        <f t="shared" si="3"/>
        <v/>
      </c>
    </row>
    <row r="25" spans="1:23" x14ac:dyDescent="0.25">
      <c r="A25">
        <v>24</v>
      </c>
      <c r="B25" t="s">
        <v>39</v>
      </c>
      <c r="C25">
        <v>-0.11911987088750101</v>
      </c>
      <c r="D25">
        <v>8.6511585480411504E-2</v>
      </c>
      <c r="E25">
        <v>-1.37692391401697</v>
      </c>
      <c r="F25">
        <v>0.16853577276697401</v>
      </c>
      <c r="G25">
        <v>-9.4498933358321699E-2</v>
      </c>
      <c r="H25">
        <v>0.12729334312610399</v>
      </c>
      <c r="I25">
        <v>-0.74237136866384201</v>
      </c>
      <c r="J25">
        <v>0.45786236175362399</v>
      </c>
      <c r="K25">
        <v>-9.5366432421619796E-2</v>
      </c>
      <c r="L25">
        <v>0.11907402845307399</v>
      </c>
      <c r="M25">
        <v>-0.80090036140166698</v>
      </c>
      <c r="N25">
        <v>0.42318933087806199</v>
      </c>
      <c r="O25">
        <v>-0.10043419332633</v>
      </c>
      <c r="P25">
        <v>8.59428418087676E-2</v>
      </c>
      <c r="Q25">
        <v>-1.1686161547905001</v>
      </c>
      <c r="R25">
        <v>0.24255831653738399</v>
      </c>
      <c r="T25" t="str">
        <f t="shared" si="0"/>
        <v/>
      </c>
      <c r="U25" t="str">
        <f t="shared" si="1"/>
        <v/>
      </c>
      <c r="V25" t="str">
        <f t="shared" si="2"/>
        <v/>
      </c>
      <c r="W25" t="str">
        <f t="shared" si="3"/>
        <v/>
      </c>
    </row>
    <row r="26" spans="1:23" x14ac:dyDescent="0.25">
      <c r="A26">
        <v>25</v>
      </c>
      <c r="B26" t="s">
        <v>43</v>
      </c>
      <c r="C26">
        <v>-8.3581833872446804E-2</v>
      </c>
      <c r="D26">
        <v>8.7020467845000792E-3</v>
      </c>
      <c r="E26">
        <v>-9.6048476803550695</v>
      </c>
      <c r="F26" s="1">
        <v>7.6270617599920504E-22</v>
      </c>
      <c r="G26">
        <v>-9.7688222708581199E-2</v>
      </c>
      <c r="H26">
        <v>1.21824945306023E-2</v>
      </c>
      <c r="I26">
        <v>-8.0187372514873196</v>
      </c>
      <c r="J26" s="1">
        <v>1.06837763358468E-15</v>
      </c>
      <c r="K26">
        <v>-7.4986207174385505E-2</v>
      </c>
      <c r="L26">
        <v>1.27608074290718E-2</v>
      </c>
      <c r="M26">
        <v>-5.87629016354804</v>
      </c>
      <c r="N26" s="1">
        <v>4.1956264412376601E-9</v>
      </c>
      <c r="O26">
        <v>-8.3952705629240301E-2</v>
      </c>
      <c r="P26">
        <v>8.6505834285420698E-3</v>
      </c>
      <c r="Q26">
        <v>-9.7048605244639798</v>
      </c>
      <c r="R26" s="1">
        <v>2.8746920568625502E-22</v>
      </c>
      <c r="T26" t="str">
        <f t="shared" si="0"/>
        <v>***</v>
      </c>
      <c r="U26" t="str">
        <f t="shared" si="1"/>
        <v>***</v>
      </c>
      <c r="V26" t="str">
        <f t="shared" si="2"/>
        <v>***</v>
      </c>
      <c r="W26" t="str">
        <f t="shared" si="3"/>
        <v>***</v>
      </c>
    </row>
    <row r="27" spans="1:23" x14ac:dyDescent="0.25">
      <c r="A27">
        <v>26</v>
      </c>
      <c r="B27" t="s">
        <v>44</v>
      </c>
      <c r="C27">
        <v>-1.8114129023751799E-2</v>
      </c>
      <c r="D27">
        <v>3.2204671039898498E-2</v>
      </c>
      <c r="E27">
        <v>-0.56246899716224696</v>
      </c>
      <c r="F27">
        <v>0.57379652094060096</v>
      </c>
      <c r="G27">
        <v>3.55464274431537E-2</v>
      </c>
      <c r="H27">
        <v>4.4151516276609903E-2</v>
      </c>
      <c r="I27">
        <v>0.8051009442225</v>
      </c>
      <c r="J27">
        <v>0.420761430979187</v>
      </c>
      <c r="K27">
        <v>-8.9954305126104903E-2</v>
      </c>
      <c r="L27">
        <v>4.9388301092168803E-2</v>
      </c>
      <c r="M27">
        <v>-1.8213686872571599</v>
      </c>
      <c r="N27">
        <v>6.8550831688457298E-2</v>
      </c>
      <c r="O27">
        <v>-1.8037176572175399E-2</v>
      </c>
      <c r="P27">
        <v>3.16035329291574E-2</v>
      </c>
      <c r="Q27">
        <v>-0.57073291813948801</v>
      </c>
      <c r="R27">
        <v>0.56818070123653197</v>
      </c>
      <c r="T27" t="str">
        <f t="shared" si="0"/>
        <v/>
      </c>
      <c r="U27" t="str">
        <f t="shared" si="1"/>
        <v/>
      </c>
      <c r="V27" t="str">
        <f t="shared" si="2"/>
        <v>^</v>
      </c>
      <c r="W27" t="str">
        <f t="shared" si="3"/>
        <v/>
      </c>
    </row>
    <row r="28" spans="1:23" x14ac:dyDescent="0.25">
      <c r="A28">
        <v>27</v>
      </c>
      <c r="B28" t="s">
        <v>131</v>
      </c>
      <c r="C28">
        <v>-0.247188388401059</v>
      </c>
      <c r="D28">
        <v>0.33167395997340798</v>
      </c>
      <c r="E28">
        <v>-0.74527523481456703</v>
      </c>
      <c r="F28">
        <v>0.45610534921977502</v>
      </c>
      <c r="G28">
        <v>-0.44397886958441801</v>
      </c>
      <c r="H28">
        <v>0.72695339634929101</v>
      </c>
      <c r="I28">
        <v>-0.61073910901860995</v>
      </c>
      <c r="J28">
        <v>0.54137231045090295</v>
      </c>
      <c r="K28">
        <v>-0.232322454693111</v>
      </c>
      <c r="L28">
        <v>0.377424730667205</v>
      </c>
      <c r="M28">
        <v>-0.61554645420933396</v>
      </c>
      <c r="N28">
        <v>0.53819390065528006</v>
      </c>
      <c r="O28">
        <v>-0.11379375189686899</v>
      </c>
      <c r="P28">
        <v>3.8565978049074703E-2</v>
      </c>
      <c r="Q28">
        <v>-2.9506253349018601</v>
      </c>
      <c r="R28">
        <v>3.1713134782309299E-3</v>
      </c>
      <c r="T28" t="str">
        <f t="shared" si="0"/>
        <v/>
      </c>
      <c r="U28" t="str">
        <f t="shared" si="1"/>
        <v/>
      </c>
      <c r="V28" t="str">
        <f t="shared" si="2"/>
        <v/>
      </c>
      <c r="W28" t="str">
        <f t="shared" si="3"/>
        <v>**</v>
      </c>
    </row>
    <row r="29" spans="1:23" x14ac:dyDescent="0.25">
      <c r="A29">
        <v>28</v>
      </c>
      <c r="B29" t="s">
        <v>145</v>
      </c>
      <c r="C29">
        <v>-0.588917271107949</v>
      </c>
      <c r="D29">
        <v>0.38071037458236001</v>
      </c>
      <c r="E29">
        <v>-1.54689052473023</v>
      </c>
      <c r="F29">
        <v>0.121889646268128</v>
      </c>
      <c r="G29">
        <v>-1.0752793996777299</v>
      </c>
      <c r="H29">
        <v>0.77341998360167696</v>
      </c>
      <c r="I29">
        <v>-1.3902917205091501</v>
      </c>
      <c r="J29">
        <v>0.16444031099744799</v>
      </c>
      <c r="K29">
        <v>-0.114130188699347</v>
      </c>
      <c r="L29">
        <v>0.47190103738634698</v>
      </c>
      <c r="M29">
        <v>-0.241851955510554</v>
      </c>
      <c r="N29">
        <v>0.80889487898655699</v>
      </c>
      <c r="O29">
        <v>-0.483807051165835</v>
      </c>
      <c r="P29">
        <v>0.18488131985342501</v>
      </c>
      <c r="Q29">
        <v>-2.6168519975376601</v>
      </c>
      <c r="R29">
        <v>8.8744811039963307E-3</v>
      </c>
      <c r="T29" t="str">
        <f t="shared" si="0"/>
        <v/>
      </c>
      <c r="U29" t="str">
        <f t="shared" si="1"/>
        <v/>
      </c>
      <c r="V29" t="str">
        <f t="shared" si="2"/>
        <v/>
      </c>
      <c r="W29" t="str">
        <f t="shared" si="3"/>
        <v>**</v>
      </c>
    </row>
    <row r="30" spans="1:23" x14ac:dyDescent="0.25">
      <c r="A30">
        <v>29</v>
      </c>
      <c r="B30" t="s">
        <v>46</v>
      </c>
      <c r="C30">
        <v>-0.39369502888250402</v>
      </c>
      <c r="D30">
        <v>0.34768555398137801</v>
      </c>
      <c r="E30">
        <v>-1.1323307062207999</v>
      </c>
      <c r="F30">
        <v>0.25749542524790697</v>
      </c>
      <c r="G30">
        <v>-0.49430487192751099</v>
      </c>
      <c r="H30">
        <v>0.74256567329463397</v>
      </c>
      <c r="I30">
        <v>-0.66567158933480897</v>
      </c>
      <c r="J30">
        <v>0.50562103684730098</v>
      </c>
      <c r="K30">
        <v>-0.475114225001252</v>
      </c>
      <c r="L30">
        <v>0.405876901288379</v>
      </c>
      <c r="M30">
        <v>-1.17058700185473</v>
      </c>
      <c r="N30">
        <v>0.241764824510356</v>
      </c>
      <c r="O30">
        <v>-0.26537129015494099</v>
      </c>
      <c r="P30">
        <v>0.10409015015405999</v>
      </c>
      <c r="Q30">
        <v>-2.5494370962302799</v>
      </c>
      <c r="R30">
        <v>1.0789697387662099E-2</v>
      </c>
      <c r="T30" t="str">
        <f t="shared" si="0"/>
        <v/>
      </c>
      <c r="U30" t="str">
        <f t="shared" si="1"/>
        <v/>
      </c>
      <c r="V30" t="str">
        <f t="shared" si="2"/>
        <v/>
      </c>
      <c r="W30" t="str">
        <f t="shared" si="3"/>
        <v>*</v>
      </c>
    </row>
    <row r="31" spans="1:23" x14ac:dyDescent="0.25">
      <c r="A31">
        <v>30</v>
      </c>
      <c r="B31" t="s">
        <v>129</v>
      </c>
      <c r="C31">
        <v>-0.61626501000810097</v>
      </c>
      <c r="D31">
        <v>0.35343557215441301</v>
      </c>
      <c r="E31">
        <v>-1.74364172302062</v>
      </c>
      <c r="F31">
        <v>8.1221583142860695E-2</v>
      </c>
      <c r="G31">
        <v>-0.812264443970248</v>
      </c>
      <c r="H31">
        <v>0.74763515643288103</v>
      </c>
      <c r="I31">
        <v>-1.0864449551111599</v>
      </c>
      <c r="J31">
        <v>0.27728218153290302</v>
      </c>
      <c r="K31">
        <v>-0.55417500612321602</v>
      </c>
      <c r="L31">
        <v>0.41541379121474697</v>
      </c>
      <c r="M31">
        <v>-1.3340313149034</v>
      </c>
      <c r="N31">
        <v>0.18219359395460499</v>
      </c>
      <c r="O31">
        <v>-0.48144054235480799</v>
      </c>
      <c r="P31">
        <v>0.121336510458512</v>
      </c>
      <c r="Q31">
        <v>-3.96781266030743</v>
      </c>
      <c r="R31" s="1">
        <v>7.2535316611172402E-5</v>
      </c>
      <c r="T31" t="str">
        <f t="shared" si="0"/>
        <v>^</v>
      </c>
      <c r="U31" t="str">
        <f t="shared" si="1"/>
        <v/>
      </c>
      <c r="V31" t="str">
        <f t="shared" si="2"/>
        <v/>
      </c>
      <c r="W31" t="str">
        <f t="shared" si="3"/>
        <v>***</v>
      </c>
    </row>
    <row r="32" spans="1:23" x14ac:dyDescent="0.25">
      <c r="A32">
        <v>31</v>
      </c>
      <c r="B32" t="s">
        <v>130</v>
      </c>
      <c r="C32">
        <v>-0.407698520880941</v>
      </c>
      <c r="D32">
        <v>0.34484526126106502</v>
      </c>
      <c r="E32">
        <v>-1.1822651104151101</v>
      </c>
      <c r="F32">
        <v>0.23710052472964799</v>
      </c>
      <c r="G32">
        <v>-0.49661710279537002</v>
      </c>
      <c r="H32">
        <v>0.74333003613608595</v>
      </c>
      <c r="I32">
        <v>-0.66809772059910599</v>
      </c>
      <c r="J32">
        <v>0.50407121675298505</v>
      </c>
      <c r="K32">
        <v>-0.44971887523892201</v>
      </c>
      <c r="L32">
        <v>0.39732610438550298</v>
      </c>
      <c r="M32">
        <v>-1.1318633995479599</v>
      </c>
      <c r="N32">
        <v>0.25769186828673002</v>
      </c>
      <c r="O32">
        <v>-0.26857165653790999</v>
      </c>
      <c r="P32">
        <v>0.104685981867782</v>
      </c>
      <c r="Q32">
        <v>-2.5654978034892499</v>
      </c>
      <c r="R32">
        <v>1.0302787367823901E-2</v>
      </c>
      <c r="T32" t="str">
        <f t="shared" si="0"/>
        <v/>
      </c>
      <c r="U32" t="str">
        <f t="shared" si="1"/>
        <v/>
      </c>
      <c r="V32" t="str">
        <f t="shared" si="2"/>
        <v/>
      </c>
      <c r="W32" t="str">
        <f t="shared" si="3"/>
        <v>*</v>
      </c>
    </row>
    <row r="33" spans="1:23" x14ac:dyDescent="0.25">
      <c r="A33">
        <v>32</v>
      </c>
      <c r="B33" t="s">
        <v>45</v>
      </c>
      <c r="C33">
        <v>-0.68786748038858203</v>
      </c>
      <c r="D33">
        <v>0.43107372689164097</v>
      </c>
      <c r="E33">
        <v>-1.5957072711172</v>
      </c>
      <c r="F33">
        <v>0.110554164494666</v>
      </c>
      <c r="G33">
        <v>-0.89860395522047398</v>
      </c>
      <c r="H33">
        <v>0.87118612667642703</v>
      </c>
      <c r="I33">
        <v>-1.03147183788227</v>
      </c>
      <c r="J33">
        <v>0.30231960805879399</v>
      </c>
      <c r="K33">
        <v>-0.62054328905137202</v>
      </c>
      <c r="L33">
        <v>0.50898642665828397</v>
      </c>
      <c r="M33">
        <v>-1.21917453305289</v>
      </c>
      <c r="N33">
        <v>0.222777955704868</v>
      </c>
      <c r="O33">
        <v>-0.61836840331685805</v>
      </c>
      <c r="P33">
        <v>0.27247469341040698</v>
      </c>
      <c r="Q33">
        <v>-2.26945260705536</v>
      </c>
      <c r="R33">
        <v>2.3240816160196801E-2</v>
      </c>
      <c r="T33" t="str">
        <f t="shared" si="0"/>
        <v/>
      </c>
      <c r="U33" t="str">
        <f t="shared" si="1"/>
        <v/>
      </c>
      <c r="V33" t="str">
        <f t="shared" si="2"/>
        <v/>
      </c>
      <c r="W33" t="str">
        <f t="shared" si="3"/>
        <v>*</v>
      </c>
    </row>
    <row r="34" spans="1:23" x14ac:dyDescent="0.25">
      <c r="A34">
        <v>33</v>
      </c>
      <c r="B34" t="s">
        <v>106</v>
      </c>
      <c r="C34">
        <v>0.14005440830534199</v>
      </c>
      <c r="D34">
        <v>9.3073028125524607E-2</v>
      </c>
      <c r="E34">
        <v>1.50477975334009</v>
      </c>
      <c r="F34">
        <v>0.132380710764117</v>
      </c>
      <c r="G34">
        <v>0.10137961167508699</v>
      </c>
      <c r="H34">
        <v>0.14133428062428799</v>
      </c>
      <c r="I34">
        <v>0.71730376542253205</v>
      </c>
      <c r="J34">
        <v>0.47318668435970201</v>
      </c>
      <c r="K34">
        <v>0.14761206230405399</v>
      </c>
      <c r="L34">
        <v>0.128061129588385</v>
      </c>
      <c r="M34">
        <v>1.1526687510762299</v>
      </c>
      <c r="N34">
        <v>0.249046372309109</v>
      </c>
      <c r="O34" t="s">
        <v>170</v>
      </c>
      <c r="P34" t="s">
        <v>170</v>
      </c>
      <c r="Q34" t="s">
        <v>170</v>
      </c>
      <c r="R34" t="s">
        <v>170</v>
      </c>
      <c r="T34" t="str">
        <f t="shared" si="0"/>
        <v/>
      </c>
      <c r="U34" t="str">
        <f t="shared" si="1"/>
        <v/>
      </c>
      <c r="V34" t="str">
        <f t="shared" si="2"/>
        <v/>
      </c>
      <c r="W34" t="str">
        <f t="shared" si="3"/>
        <v/>
      </c>
    </row>
    <row r="35" spans="1:23" x14ac:dyDescent="0.25">
      <c r="A35">
        <v>34</v>
      </c>
      <c r="B35" t="s">
        <v>62</v>
      </c>
      <c r="C35">
        <v>0.221572550172878</v>
      </c>
      <c r="D35">
        <v>0.27427884454308699</v>
      </c>
      <c r="E35">
        <v>0.80783682220183295</v>
      </c>
      <c r="F35">
        <v>0.41918452464844802</v>
      </c>
      <c r="G35">
        <v>0.35058661617949599</v>
      </c>
      <c r="H35">
        <v>0.334944401224199</v>
      </c>
      <c r="I35">
        <v>1.04670092976066</v>
      </c>
      <c r="J35">
        <v>0.29523753479342302</v>
      </c>
      <c r="K35">
        <v>0.34169281188301198</v>
      </c>
      <c r="L35">
        <v>0.56399959348568895</v>
      </c>
      <c r="M35">
        <v>0.605838755611943</v>
      </c>
      <c r="N35">
        <v>0.54462183154803101</v>
      </c>
      <c r="O35" t="s">
        <v>170</v>
      </c>
      <c r="P35" t="s">
        <v>170</v>
      </c>
      <c r="Q35" t="s">
        <v>170</v>
      </c>
      <c r="R35" t="s">
        <v>170</v>
      </c>
      <c r="T35" t="str">
        <f t="shared" si="0"/>
        <v/>
      </c>
      <c r="U35" t="str">
        <f t="shared" si="1"/>
        <v/>
      </c>
      <c r="V35" t="str">
        <f t="shared" si="2"/>
        <v/>
      </c>
      <c r="W35" t="str">
        <f t="shared" si="3"/>
        <v/>
      </c>
    </row>
    <row r="36" spans="1:23" x14ac:dyDescent="0.25">
      <c r="A36">
        <v>35</v>
      </c>
      <c r="B36" t="s">
        <v>64</v>
      </c>
      <c r="C36">
        <v>0.34876728042607502</v>
      </c>
      <c r="D36">
        <v>0.33135962953931902</v>
      </c>
      <c r="E36">
        <v>1.0525340123990301</v>
      </c>
      <c r="F36">
        <v>0.29255461416251</v>
      </c>
      <c r="G36">
        <v>1.0428768134902</v>
      </c>
      <c r="H36">
        <v>0.620258396457115</v>
      </c>
      <c r="I36">
        <v>1.6813586393139699</v>
      </c>
      <c r="J36">
        <v>9.2693274231234801E-2</v>
      </c>
      <c r="K36">
        <v>0.44418088040439602</v>
      </c>
      <c r="L36">
        <v>0.59842735196755703</v>
      </c>
      <c r="M36">
        <v>0.74224695603231094</v>
      </c>
      <c r="N36">
        <v>0.45793772358378898</v>
      </c>
      <c r="O36" t="s">
        <v>170</v>
      </c>
      <c r="P36" t="s">
        <v>170</v>
      </c>
      <c r="Q36" t="s">
        <v>170</v>
      </c>
      <c r="R36" t="s">
        <v>170</v>
      </c>
      <c r="T36" t="str">
        <f t="shared" si="0"/>
        <v/>
      </c>
      <c r="U36" t="str">
        <f t="shared" si="1"/>
        <v>^</v>
      </c>
      <c r="V36" t="str">
        <f t="shared" si="2"/>
        <v/>
      </c>
      <c r="W36" t="str">
        <f t="shared" si="3"/>
        <v/>
      </c>
    </row>
    <row r="37" spans="1:23" x14ac:dyDescent="0.25">
      <c r="A37">
        <v>36</v>
      </c>
      <c r="B37" t="s">
        <v>56</v>
      </c>
      <c r="C37">
        <v>0.28046139408473603</v>
      </c>
      <c r="D37">
        <v>0.30888013525178698</v>
      </c>
      <c r="E37">
        <v>0.90799427375319797</v>
      </c>
      <c r="F37">
        <v>0.36388124704357999</v>
      </c>
      <c r="G37">
        <v>0.50721715211568097</v>
      </c>
      <c r="H37">
        <v>0.36754383871332102</v>
      </c>
      <c r="I37">
        <v>1.3800181058437</v>
      </c>
      <c r="J37">
        <v>0.16758107017243701</v>
      </c>
      <c r="K37">
        <v>-0.44248709157909999</v>
      </c>
      <c r="L37">
        <v>0.68930326492859895</v>
      </c>
      <c r="M37">
        <v>-0.64193383970832396</v>
      </c>
      <c r="N37">
        <v>0.52091614123393504</v>
      </c>
      <c r="O37" t="s">
        <v>170</v>
      </c>
      <c r="P37" t="s">
        <v>170</v>
      </c>
      <c r="Q37" t="s">
        <v>170</v>
      </c>
      <c r="R37" t="s">
        <v>170</v>
      </c>
      <c r="T37" t="str">
        <f t="shared" si="0"/>
        <v/>
      </c>
      <c r="U37" t="str">
        <f t="shared" si="1"/>
        <v/>
      </c>
      <c r="V37" t="str">
        <f t="shared" si="2"/>
        <v/>
      </c>
      <c r="W37" t="str">
        <f t="shared" si="3"/>
        <v/>
      </c>
    </row>
    <row r="38" spans="1:23" x14ac:dyDescent="0.25">
      <c r="A38">
        <v>37</v>
      </c>
      <c r="B38" t="s">
        <v>58</v>
      </c>
      <c r="C38">
        <v>5.4046998804346401E-2</v>
      </c>
      <c r="D38">
        <v>0.28222377714874902</v>
      </c>
      <c r="E38">
        <v>0.19150405876631801</v>
      </c>
      <c r="F38">
        <v>0.848130700952059</v>
      </c>
      <c r="G38">
        <v>0.21285903626708899</v>
      </c>
      <c r="H38">
        <v>0.34839140120263201</v>
      </c>
      <c r="I38">
        <v>0.61097672196359998</v>
      </c>
      <c r="J38">
        <v>0.54121499106914694</v>
      </c>
      <c r="K38">
        <v>0.107227119441047</v>
      </c>
      <c r="L38">
        <v>0.57711760398199896</v>
      </c>
      <c r="M38">
        <v>0.18579769305458901</v>
      </c>
      <c r="N38">
        <v>0.85260341371036397</v>
      </c>
      <c r="O38" t="s">
        <v>170</v>
      </c>
      <c r="P38" t="s">
        <v>170</v>
      </c>
      <c r="Q38" t="s">
        <v>170</v>
      </c>
      <c r="R38" t="s">
        <v>170</v>
      </c>
      <c r="T38" t="str">
        <f t="shared" si="0"/>
        <v/>
      </c>
      <c r="U38" t="str">
        <f t="shared" si="1"/>
        <v/>
      </c>
      <c r="V38" t="str">
        <f t="shared" si="2"/>
        <v/>
      </c>
      <c r="W38" t="str">
        <f t="shared" si="3"/>
        <v/>
      </c>
    </row>
    <row r="39" spans="1:23" x14ac:dyDescent="0.25">
      <c r="A39">
        <v>38</v>
      </c>
      <c r="B39" t="s">
        <v>67</v>
      </c>
      <c r="C39">
        <v>0.264638336623643</v>
      </c>
      <c r="D39">
        <v>0.28244424734474199</v>
      </c>
      <c r="E39">
        <v>0.93695778586927603</v>
      </c>
      <c r="F39">
        <v>0.34878027282490598</v>
      </c>
      <c r="G39">
        <v>0.332266608765591</v>
      </c>
      <c r="H39">
        <v>0.364579790759401</v>
      </c>
      <c r="I39">
        <v>0.91136869674947396</v>
      </c>
      <c r="J39">
        <v>0.36210114140713601</v>
      </c>
      <c r="K39">
        <v>0.437395453917722</v>
      </c>
      <c r="L39">
        <v>0.56757902398399596</v>
      </c>
      <c r="M39">
        <v>0.77063357776600105</v>
      </c>
      <c r="N39">
        <v>0.44092415268663498</v>
      </c>
      <c r="O39" t="s">
        <v>170</v>
      </c>
      <c r="P39" t="s">
        <v>170</v>
      </c>
      <c r="Q39" t="s">
        <v>170</v>
      </c>
      <c r="R39" t="s">
        <v>170</v>
      </c>
      <c r="T39" t="str">
        <f t="shared" si="0"/>
        <v/>
      </c>
      <c r="U39" t="str">
        <f t="shared" si="1"/>
        <v/>
      </c>
      <c r="V39" t="str">
        <f t="shared" si="2"/>
        <v/>
      </c>
      <c r="W39" t="str">
        <f t="shared" si="3"/>
        <v/>
      </c>
    </row>
    <row r="40" spans="1:23" x14ac:dyDescent="0.25">
      <c r="A40">
        <v>39</v>
      </c>
      <c r="B40" t="s">
        <v>61</v>
      </c>
      <c r="C40">
        <v>0.27333970280844599</v>
      </c>
      <c r="D40">
        <v>0.27870511595652298</v>
      </c>
      <c r="E40">
        <v>0.98074878127133502</v>
      </c>
      <c r="F40">
        <v>0.32671664162041503</v>
      </c>
      <c r="G40">
        <v>0.325590254660443</v>
      </c>
      <c r="H40">
        <v>0.34015270772107398</v>
      </c>
      <c r="I40">
        <v>0.95718848408353197</v>
      </c>
      <c r="J40">
        <v>0.33847212851267999</v>
      </c>
      <c r="K40">
        <v>0.56943056904245604</v>
      </c>
      <c r="L40">
        <v>0.57349714592484502</v>
      </c>
      <c r="M40">
        <v>0.99290915933708601</v>
      </c>
      <c r="N40">
        <v>0.32075422575931101</v>
      </c>
      <c r="O40" t="s">
        <v>170</v>
      </c>
      <c r="P40" t="s">
        <v>170</v>
      </c>
      <c r="Q40" t="s">
        <v>170</v>
      </c>
      <c r="R40" t="s">
        <v>170</v>
      </c>
      <c r="T40" t="str">
        <f t="shared" si="0"/>
        <v/>
      </c>
      <c r="U40" t="str">
        <f t="shared" si="1"/>
        <v/>
      </c>
      <c r="V40" t="str">
        <f t="shared" si="2"/>
        <v/>
      </c>
      <c r="W40" t="str">
        <f t="shared" si="3"/>
        <v/>
      </c>
    </row>
    <row r="41" spans="1:23" x14ac:dyDescent="0.25">
      <c r="A41">
        <v>40</v>
      </c>
      <c r="B41" t="s">
        <v>48</v>
      </c>
      <c r="C41">
        <v>0.14496836194778201</v>
      </c>
      <c r="D41">
        <v>0.35660260394255</v>
      </c>
      <c r="E41">
        <v>0.40652636953581101</v>
      </c>
      <c r="F41">
        <v>0.68435588569647199</v>
      </c>
      <c r="G41">
        <v>0.51692482475289203</v>
      </c>
      <c r="H41">
        <v>0.47236419593222601</v>
      </c>
      <c r="I41">
        <v>1.0943353226269099</v>
      </c>
      <c r="J41">
        <v>0.27380793884493498</v>
      </c>
      <c r="K41">
        <v>3.06025418468776E-2</v>
      </c>
      <c r="L41">
        <v>0.64526863243758203</v>
      </c>
      <c r="M41">
        <v>4.7426049103414102E-2</v>
      </c>
      <c r="N41">
        <v>0.96217366819265404</v>
      </c>
      <c r="O41" t="s">
        <v>170</v>
      </c>
      <c r="P41" t="s">
        <v>170</v>
      </c>
      <c r="Q41" t="s">
        <v>170</v>
      </c>
      <c r="R41" t="s">
        <v>170</v>
      </c>
      <c r="T41" t="str">
        <f t="shared" si="0"/>
        <v/>
      </c>
      <c r="U41" t="str">
        <f t="shared" si="1"/>
        <v/>
      </c>
      <c r="V41" t="str">
        <f t="shared" si="2"/>
        <v/>
      </c>
      <c r="W41" t="str">
        <f t="shared" si="3"/>
        <v/>
      </c>
    </row>
    <row r="42" spans="1:23" x14ac:dyDescent="0.25">
      <c r="A42">
        <v>41</v>
      </c>
      <c r="B42" t="s">
        <v>55</v>
      </c>
      <c r="C42">
        <v>-0.26819051728580601</v>
      </c>
      <c r="D42">
        <v>0.35806656754354699</v>
      </c>
      <c r="E42">
        <v>-0.74899625264006198</v>
      </c>
      <c r="F42">
        <v>0.45385946406323802</v>
      </c>
      <c r="G42">
        <v>4.0659724393899602E-2</v>
      </c>
      <c r="H42">
        <v>0.49760143489019798</v>
      </c>
      <c r="I42">
        <v>8.1711429153880397E-2</v>
      </c>
      <c r="J42">
        <v>0.93487618960380703</v>
      </c>
      <c r="K42">
        <v>-0.18435931898518099</v>
      </c>
      <c r="L42">
        <v>0.64134369230955901</v>
      </c>
      <c r="M42">
        <v>-0.28745791249817998</v>
      </c>
      <c r="N42">
        <v>0.77376172354920703</v>
      </c>
      <c r="O42" t="s">
        <v>170</v>
      </c>
      <c r="P42" t="s">
        <v>170</v>
      </c>
      <c r="Q42" t="s">
        <v>170</v>
      </c>
      <c r="R42" t="s">
        <v>170</v>
      </c>
      <c r="T42" t="str">
        <f t="shared" si="0"/>
        <v/>
      </c>
      <c r="U42" t="str">
        <f t="shared" si="1"/>
        <v/>
      </c>
      <c r="V42" t="str">
        <f t="shared" si="2"/>
        <v/>
      </c>
      <c r="W42" t="str">
        <f t="shared" si="3"/>
        <v/>
      </c>
    </row>
    <row r="43" spans="1:23" x14ac:dyDescent="0.25">
      <c r="A43">
        <v>42</v>
      </c>
      <c r="B43" t="s">
        <v>54</v>
      </c>
      <c r="C43">
        <v>0.22287224382502399</v>
      </c>
      <c r="D43">
        <v>0.32512286035757199</v>
      </c>
      <c r="E43">
        <v>0.68550160877616595</v>
      </c>
      <c r="F43">
        <v>0.49302744580010299</v>
      </c>
      <c r="G43">
        <v>0.45354361556659201</v>
      </c>
      <c r="H43">
        <v>0.38523696704267801</v>
      </c>
      <c r="I43">
        <v>1.17731073175111</v>
      </c>
      <c r="J43">
        <v>0.23907150504889299</v>
      </c>
      <c r="K43">
        <v>0.101134334984434</v>
      </c>
      <c r="L43">
        <v>0.82844418758435501</v>
      </c>
      <c r="M43">
        <v>0.12207742718230601</v>
      </c>
      <c r="N43">
        <v>0.90283769865233299</v>
      </c>
      <c r="O43" t="s">
        <v>170</v>
      </c>
      <c r="P43" t="s">
        <v>170</v>
      </c>
      <c r="Q43" t="s">
        <v>170</v>
      </c>
      <c r="R43" t="s">
        <v>170</v>
      </c>
      <c r="T43" t="str">
        <f t="shared" si="0"/>
        <v/>
      </c>
      <c r="U43" t="str">
        <f t="shared" si="1"/>
        <v/>
      </c>
      <c r="V43" t="str">
        <f t="shared" si="2"/>
        <v/>
      </c>
      <c r="W43" t="str">
        <f t="shared" si="3"/>
        <v/>
      </c>
    </row>
    <row r="44" spans="1:23" x14ac:dyDescent="0.25">
      <c r="A44">
        <v>43</v>
      </c>
      <c r="B44" t="s">
        <v>60</v>
      </c>
      <c r="C44">
        <v>0.264068330489442</v>
      </c>
      <c r="D44">
        <v>0.296060852729501</v>
      </c>
      <c r="E44">
        <v>0.89193937008183499</v>
      </c>
      <c r="F44">
        <v>0.37242543083712198</v>
      </c>
      <c r="G44">
        <v>0.40563678644612999</v>
      </c>
      <c r="H44">
        <v>0.36358775645188601</v>
      </c>
      <c r="I44">
        <v>1.1156502914305599</v>
      </c>
      <c r="J44">
        <v>0.26457185595920701</v>
      </c>
      <c r="K44">
        <v>0.237670068684287</v>
      </c>
      <c r="L44">
        <v>0.61344257159146698</v>
      </c>
      <c r="M44">
        <v>0.38743654205102601</v>
      </c>
      <c r="N44">
        <v>0.69843305545095102</v>
      </c>
      <c r="O44" t="s">
        <v>170</v>
      </c>
      <c r="P44" t="s">
        <v>170</v>
      </c>
      <c r="Q44" t="s">
        <v>170</v>
      </c>
      <c r="R44" t="s">
        <v>170</v>
      </c>
      <c r="T44" t="str">
        <f t="shared" si="0"/>
        <v/>
      </c>
      <c r="U44" t="str">
        <f t="shared" si="1"/>
        <v/>
      </c>
      <c r="V44" t="str">
        <f t="shared" si="2"/>
        <v/>
      </c>
      <c r="W44" t="str">
        <f t="shared" si="3"/>
        <v/>
      </c>
    </row>
    <row r="45" spans="1:23" x14ac:dyDescent="0.25">
      <c r="A45">
        <v>44</v>
      </c>
      <c r="B45" t="s">
        <v>52</v>
      </c>
      <c r="C45">
        <v>-5.8099527487027E-2</v>
      </c>
      <c r="D45">
        <v>0.33702045452307999</v>
      </c>
      <c r="E45">
        <v>-0.17239169524367301</v>
      </c>
      <c r="F45">
        <v>0.86312960067668698</v>
      </c>
      <c r="G45">
        <v>-1.80477243093622E-2</v>
      </c>
      <c r="H45">
        <v>0.406759681830486</v>
      </c>
      <c r="I45">
        <v>-4.43695014907683E-2</v>
      </c>
      <c r="J45">
        <v>0.96460987198241799</v>
      </c>
      <c r="K45">
        <v>0.19752352651352301</v>
      </c>
      <c r="L45">
        <v>0.68166126691594098</v>
      </c>
      <c r="M45">
        <v>0.289767859933107</v>
      </c>
      <c r="N45">
        <v>0.77199383749469297</v>
      </c>
      <c r="O45" t="s">
        <v>170</v>
      </c>
      <c r="P45" t="s">
        <v>170</v>
      </c>
      <c r="Q45" t="s">
        <v>170</v>
      </c>
      <c r="R45" t="s">
        <v>170</v>
      </c>
      <c r="T45" t="str">
        <f t="shared" si="0"/>
        <v/>
      </c>
      <c r="U45" t="str">
        <f t="shared" si="1"/>
        <v/>
      </c>
      <c r="V45" t="str">
        <f t="shared" si="2"/>
        <v/>
      </c>
      <c r="W45" t="str">
        <f t="shared" si="3"/>
        <v/>
      </c>
    </row>
    <row r="46" spans="1:23" x14ac:dyDescent="0.25">
      <c r="A46">
        <v>45</v>
      </c>
      <c r="B46" t="s">
        <v>57</v>
      </c>
      <c r="C46">
        <v>0.232117242737926</v>
      </c>
      <c r="D46">
        <v>0.310538400670274</v>
      </c>
      <c r="E46">
        <v>0.74746711594095405</v>
      </c>
      <c r="F46">
        <v>0.45478164540197302</v>
      </c>
      <c r="G46">
        <v>0.233876464076989</v>
      </c>
      <c r="H46">
        <v>0.42102728263460798</v>
      </c>
      <c r="I46">
        <v>0.55549004476263497</v>
      </c>
      <c r="J46">
        <v>0.57855951759364999</v>
      </c>
      <c r="K46">
        <v>0.29851372602440301</v>
      </c>
      <c r="L46">
        <v>0.59235615019393995</v>
      </c>
      <c r="M46">
        <v>0.50394298417711703</v>
      </c>
      <c r="N46">
        <v>0.61430144361399497</v>
      </c>
      <c r="O46" t="s">
        <v>170</v>
      </c>
      <c r="P46" t="s">
        <v>170</v>
      </c>
      <c r="Q46" t="s">
        <v>170</v>
      </c>
      <c r="R46" t="s">
        <v>170</v>
      </c>
      <c r="T46" t="str">
        <f t="shared" si="0"/>
        <v/>
      </c>
      <c r="U46" t="str">
        <f t="shared" si="1"/>
        <v/>
      </c>
      <c r="V46" t="str">
        <f t="shared" si="2"/>
        <v/>
      </c>
      <c r="W46" t="str">
        <f t="shared" si="3"/>
        <v/>
      </c>
    </row>
    <row r="47" spans="1:23" x14ac:dyDescent="0.25">
      <c r="A47">
        <v>46</v>
      </c>
      <c r="B47" t="s">
        <v>59</v>
      </c>
      <c r="C47">
        <v>0.30296539015230101</v>
      </c>
      <c r="D47">
        <v>0.28483986711322001</v>
      </c>
      <c r="E47">
        <v>1.0636340805196201</v>
      </c>
      <c r="F47">
        <v>0.28749449728352999</v>
      </c>
      <c r="G47">
        <v>0.33451012574149702</v>
      </c>
      <c r="H47">
        <v>0.35509410650686102</v>
      </c>
      <c r="I47">
        <v>0.94203232216987998</v>
      </c>
      <c r="J47">
        <v>0.34617609191809401</v>
      </c>
      <c r="K47">
        <v>0.45055569389995498</v>
      </c>
      <c r="L47">
        <v>0.57413523681088197</v>
      </c>
      <c r="M47">
        <v>0.784755341620614</v>
      </c>
      <c r="N47">
        <v>0.43259702842074399</v>
      </c>
      <c r="O47" t="s">
        <v>170</v>
      </c>
      <c r="P47" t="s">
        <v>170</v>
      </c>
      <c r="Q47" t="s">
        <v>170</v>
      </c>
      <c r="R47" t="s">
        <v>170</v>
      </c>
      <c r="T47" t="str">
        <f t="shared" si="0"/>
        <v/>
      </c>
      <c r="U47" t="str">
        <f t="shared" si="1"/>
        <v/>
      </c>
      <c r="V47" t="str">
        <f t="shared" si="2"/>
        <v/>
      </c>
      <c r="W47" t="str">
        <f t="shared" si="3"/>
        <v/>
      </c>
    </row>
    <row r="48" spans="1:23" x14ac:dyDescent="0.25">
      <c r="A48">
        <v>47</v>
      </c>
      <c r="B48" t="s">
        <v>66</v>
      </c>
      <c r="C48">
        <v>0.14981013941051799</v>
      </c>
      <c r="D48">
        <v>0.29475618154014599</v>
      </c>
      <c r="E48">
        <v>0.508251052200965</v>
      </c>
      <c r="F48">
        <v>0.61127729220704996</v>
      </c>
      <c r="G48">
        <v>0.17128715807574799</v>
      </c>
      <c r="H48">
        <v>0.37547295010771498</v>
      </c>
      <c r="I48">
        <v>0.45619040739581701</v>
      </c>
      <c r="J48">
        <v>0.64825306281858697</v>
      </c>
      <c r="K48">
        <v>0.52738793804652995</v>
      </c>
      <c r="L48">
        <v>0.58293971307483405</v>
      </c>
      <c r="M48">
        <v>0.90470408211634001</v>
      </c>
      <c r="N48">
        <v>0.36562217792940399</v>
      </c>
      <c r="O48" t="s">
        <v>170</v>
      </c>
      <c r="P48" t="s">
        <v>170</v>
      </c>
      <c r="Q48" t="s">
        <v>170</v>
      </c>
      <c r="R48" t="s">
        <v>170</v>
      </c>
      <c r="T48" t="str">
        <f t="shared" si="0"/>
        <v/>
      </c>
      <c r="U48" t="str">
        <f t="shared" si="1"/>
        <v/>
      </c>
      <c r="V48" t="str">
        <f t="shared" si="2"/>
        <v/>
      </c>
      <c r="W48" t="str">
        <f t="shared" si="3"/>
        <v/>
      </c>
    </row>
    <row r="49" spans="1:23" x14ac:dyDescent="0.25">
      <c r="A49">
        <v>48</v>
      </c>
      <c r="B49" t="s">
        <v>65</v>
      </c>
      <c r="C49">
        <v>0.15416644069149599</v>
      </c>
      <c r="D49">
        <v>0.33572703852576602</v>
      </c>
      <c r="E49">
        <v>0.45920174129693703</v>
      </c>
      <c r="F49">
        <v>0.646089300247079</v>
      </c>
      <c r="G49">
        <v>0.71501451961182705</v>
      </c>
      <c r="H49">
        <v>0.64513857203390501</v>
      </c>
      <c r="I49">
        <v>1.10831153275742</v>
      </c>
      <c r="J49">
        <v>0.26772729648435201</v>
      </c>
      <c r="K49">
        <v>0.262923712311113</v>
      </c>
      <c r="L49">
        <v>0.60001521400422997</v>
      </c>
      <c r="M49">
        <v>0.43819507601562202</v>
      </c>
      <c r="N49">
        <v>0.66124487770597296</v>
      </c>
      <c r="O49" t="s">
        <v>170</v>
      </c>
      <c r="P49" t="s">
        <v>170</v>
      </c>
      <c r="Q49" t="s">
        <v>170</v>
      </c>
      <c r="R49" t="s">
        <v>170</v>
      </c>
      <c r="T49" t="str">
        <f t="shared" si="0"/>
        <v/>
      </c>
      <c r="U49" t="str">
        <f t="shared" si="1"/>
        <v/>
      </c>
      <c r="V49" t="str">
        <f t="shared" si="2"/>
        <v/>
      </c>
      <c r="W49" t="str">
        <f t="shared" si="3"/>
        <v/>
      </c>
    </row>
    <row r="50" spans="1:23" x14ac:dyDescent="0.25">
      <c r="A50">
        <v>49</v>
      </c>
      <c r="B50" t="s">
        <v>53</v>
      </c>
      <c r="C50">
        <v>0.60402520672578797</v>
      </c>
      <c r="D50">
        <v>0.44508984201176199</v>
      </c>
      <c r="E50">
        <v>1.3570860300825001</v>
      </c>
      <c r="F50">
        <v>0.17475387674948001</v>
      </c>
      <c r="G50">
        <v>0.94189124328414697</v>
      </c>
      <c r="H50">
        <v>0.57284965216972294</v>
      </c>
      <c r="I50">
        <v>1.6442206776536299</v>
      </c>
      <c r="J50">
        <v>0.100130627240392</v>
      </c>
      <c r="K50">
        <v>0.15594957414840999</v>
      </c>
      <c r="L50">
        <v>0.82634591544219504</v>
      </c>
      <c r="M50">
        <v>0.188721903544423</v>
      </c>
      <c r="N50">
        <v>0.85031078351875</v>
      </c>
      <c r="O50" t="s">
        <v>170</v>
      </c>
      <c r="P50" t="s">
        <v>170</v>
      </c>
      <c r="Q50" t="s">
        <v>170</v>
      </c>
      <c r="R50" t="s">
        <v>170</v>
      </c>
      <c r="T50" t="str">
        <f t="shared" si="0"/>
        <v/>
      </c>
      <c r="U50" t="str">
        <f t="shared" si="1"/>
        <v/>
      </c>
      <c r="V50" t="str">
        <f t="shared" si="2"/>
        <v/>
      </c>
      <c r="W50" t="str">
        <f t="shared" si="3"/>
        <v/>
      </c>
    </row>
    <row r="51" spans="1:23" x14ac:dyDescent="0.25">
      <c r="A51">
        <v>50</v>
      </c>
      <c r="B51" t="s">
        <v>49</v>
      </c>
      <c r="C51">
        <v>-0.12577275319507999</v>
      </c>
      <c r="D51">
        <v>0.36800190556234103</v>
      </c>
      <c r="E51">
        <v>-0.34177201610651498</v>
      </c>
      <c r="F51">
        <v>0.732522470710678</v>
      </c>
      <c r="G51">
        <v>-2.6861142846989199E-2</v>
      </c>
      <c r="H51">
        <v>0.48924361379543202</v>
      </c>
      <c r="I51">
        <v>-5.4903410263461697E-2</v>
      </c>
      <c r="J51">
        <v>0.95621541498172302</v>
      </c>
      <c r="K51">
        <v>0.22449739697493501</v>
      </c>
      <c r="L51">
        <v>0.66301931174313999</v>
      </c>
      <c r="M51">
        <v>0.33859857925511999</v>
      </c>
      <c r="N51">
        <v>0.73491215303583501</v>
      </c>
      <c r="O51" t="s">
        <v>170</v>
      </c>
      <c r="P51" t="s">
        <v>170</v>
      </c>
      <c r="Q51" t="s">
        <v>170</v>
      </c>
      <c r="R51" t="s">
        <v>170</v>
      </c>
      <c r="T51" t="str">
        <f t="shared" si="0"/>
        <v/>
      </c>
      <c r="U51" t="str">
        <f t="shared" si="1"/>
        <v/>
      </c>
      <c r="V51" t="str">
        <f t="shared" si="2"/>
        <v/>
      </c>
      <c r="W51" t="str">
        <f t="shared" si="3"/>
        <v/>
      </c>
    </row>
    <row r="52" spans="1:23" x14ac:dyDescent="0.25">
      <c r="A52">
        <v>51</v>
      </c>
      <c r="B52" t="s">
        <v>47</v>
      </c>
      <c r="C52">
        <v>2.0664903291366402E-2</v>
      </c>
      <c r="D52">
        <v>0.32134944796243098</v>
      </c>
      <c r="E52">
        <v>6.4306640084168795E-2</v>
      </c>
      <c r="F52">
        <v>0.94872606637803703</v>
      </c>
      <c r="G52">
        <v>7.1399452110612202E-2</v>
      </c>
      <c r="H52">
        <v>0.45521289135331999</v>
      </c>
      <c r="I52">
        <v>0.156848484449432</v>
      </c>
      <c r="J52">
        <v>0.87536426065128803</v>
      </c>
      <c r="K52">
        <v>0.20149847597624301</v>
      </c>
      <c r="L52">
        <v>0.616075518153961</v>
      </c>
      <c r="M52">
        <v>0.32706781886094599</v>
      </c>
      <c r="N52">
        <v>0.74361659123337198</v>
      </c>
      <c r="O52" t="s">
        <v>170</v>
      </c>
      <c r="P52" t="s">
        <v>170</v>
      </c>
      <c r="Q52" t="s">
        <v>170</v>
      </c>
      <c r="R52" t="s">
        <v>170</v>
      </c>
      <c r="T52" t="str">
        <f t="shared" si="0"/>
        <v/>
      </c>
      <c r="U52" t="str">
        <f t="shared" si="1"/>
        <v/>
      </c>
      <c r="V52" t="str">
        <f t="shared" si="2"/>
        <v/>
      </c>
      <c r="W52" t="str">
        <f t="shared" si="3"/>
        <v/>
      </c>
    </row>
    <row r="53" spans="1:23" x14ac:dyDescent="0.25">
      <c r="A53">
        <v>52</v>
      </c>
      <c r="B53" t="s">
        <v>50</v>
      </c>
      <c r="C53">
        <v>2.1286349598850899E-2</v>
      </c>
      <c r="D53">
        <v>0.57217062402811303</v>
      </c>
      <c r="E53">
        <v>3.7202800537003901E-2</v>
      </c>
      <c r="F53">
        <v>0.97032330565414604</v>
      </c>
      <c r="G53" t="s">
        <v>170</v>
      </c>
      <c r="H53" t="s">
        <v>170</v>
      </c>
      <c r="I53" t="s">
        <v>170</v>
      </c>
      <c r="J53" t="s">
        <v>170</v>
      </c>
      <c r="K53">
        <v>0.17802554651988101</v>
      </c>
      <c r="L53">
        <v>0.75639748743144997</v>
      </c>
      <c r="M53">
        <v>0.23535978037739699</v>
      </c>
      <c r="N53">
        <v>0.81392949992038</v>
      </c>
      <c r="O53" t="s">
        <v>170</v>
      </c>
      <c r="P53" t="s">
        <v>170</v>
      </c>
      <c r="Q53" t="s">
        <v>170</v>
      </c>
      <c r="R53" t="s">
        <v>170</v>
      </c>
      <c r="T53" t="str">
        <f t="shared" si="0"/>
        <v/>
      </c>
      <c r="U53" t="str">
        <f t="shared" si="1"/>
        <v/>
      </c>
      <c r="V53" t="str">
        <f t="shared" si="2"/>
        <v/>
      </c>
      <c r="W53" t="str">
        <f t="shared" si="3"/>
        <v/>
      </c>
    </row>
    <row r="54" spans="1:23" x14ac:dyDescent="0.25">
      <c r="A54">
        <v>53</v>
      </c>
      <c r="B54" t="s">
        <v>63</v>
      </c>
      <c r="C54">
        <v>0.70028343221864198</v>
      </c>
      <c r="D54">
        <v>0.50812384698787905</v>
      </c>
      <c r="E54">
        <v>1.3781747036079299</v>
      </c>
      <c r="F54">
        <v>0.16814935543342599</v>
      </c>
      <c r="G54">
        <v>0.494373903148632</v>
      </c>
      <c r="H54">
        <v>1.2703450037833299</v>
      </c>
      <c r="I54">
        <v>0.389165070651117</v>
      </c>
      <c r="J54">
        <v>0.69715404037482298</v>
      </c>
      <c r="K54">
        <v>0.73449532486047198</v>
      </c>
      <c r="L54">
        <v>0.74705808056993595</v>
      </c>
      <c r="M54">
        <v>0.98318369610582501</v>
      </c>
      <c r="N54">
        <v>0.32551703753694</v>
      </c>
      <c r="O54" t="s">
        <v>170</v>
      </c>
      <c r="P54" t="s">
        <v>170</v>
      </c>
      <c r="Q54" t="s">
        <v>170</v>
      </c>
      <c r="R54" t="s">
        <v>170</v>
      </c>
      <c r="T54" t="str">
        <f t="shared" si="0"/>
        <v/>
      </c>
      <c r="U54" t="str">
        <f t="shared" si="1"/>
        <v/>
      </c>
      <c r="V54" t="str">
        <f t="shared" si="2"/>
        <v/>
      </c>
      <c r="W54" t="str">
        <f t="shared" si="3"/>
        <v/>
      </c>
    </row>
    <row r="55" spans="1:23" x14ac:dyDescent="0.25">
      <c r="A55">
        <v>54</v>
      </c>
      <c r="B55" t="s">
        <v>51</v>
      </c>
      <c r="C55">
        <v>-0.28347389067122197</v>
      </c>
      <c r="D55">
        <v>0.52190203207861896</v>
      </c>
      <c r="E55">
        <v>-0.54315536872352999</v>
      </c>
      <c r="F55">
        <v>0.58702283300094105</v>
      </c>
      <c r="G55">
        <v>-0.216836125097847</v>
      </c>
      <c r="H55">
        <v>0.636505600427272</v>
      </c>
      <c r="I55">
        <v>-0.34066648424191298</v>
      </c>
      <c r="J55">
        <v>0.73335467265890197</v>
      </c>
      <c r="K55">
        <v>-0.77912024889828102</v>
      </c>
      <c r="L55">
        <v>1.00455767491554</v>
      </c>
      <c r="M55">
        <v>-0.77558538285398504</v>
      </c>
      <c r="N55">
        <v>0.437993833728888</v>
      </c>
      <c r="O55" t="s">
        <v>170</v>
      </c>
      <c r="P55" t="s">
        <v>170</v>
      </c>
      <c r="Q55" t="s">
        <v>170</v>
      </c>
      <c r="R55" t="s">
        <v>170</v>
      </c>
      <c r="T55" t="str">
        <f t="shared" si="0"/>
        <v/>
      </c>
      <c r="U55" t="str">
        <f t="shared" si="1"/>
        <v/>
      </c>
      <c r="V55" t="str">
        <f t="shared" si="2"/>
        <v/>
      </c>
      <c r="W55" t="str">
        <f t="shared" si="3"/>
        <v/>
      </c>
    </row>
    <row r="56" spans="1:23" x14ac:dyDescent="0.25">
      <c r="A56">
        <v>55</v>
      </c>
      <c r="B56" t="s">
        <v>74</v>
      </c>
      <c r="C56">
        <v>-0.26482562698345402</v>
      </c>
      <c r="D56">
        <v>0.403594370713872</v>
      </c>
      <c r="E56">
        <v>-0.65616779172374096</v>
      </c>
      <c r="F56">
        <v>0.51171616980212498</v>
      </c>
      <c r="G56">
        <v>-0.26041360631917398</v>
      </c>
      <c r="H56">
        <v>0.71880235309495899</v>
      </c>
      <c r="I56">
        <v>-0.362288193963066</v>
      </c>
      <c r="J56">
        <v>0.71713667966682304</v>
      </c>
      <c r="K56">
        <v>-0.28709213362351899</v>
      </c>
      <c r="L56">
        <v>0.65047490675217701</v>
      </c>
      <c r="M56">
        <v>-0.44135773823616198</v>
      </c>
      <c r="N56">
        <v>0.65895403254631801</v>
      </c>
      <c r="O56" t="s">
        <v>170</v>
      </c>
      <c r="P56" t="s">
        <v>170</v>
      </c>
      <c r="Q56" t="s">
        <v>170</v>
      </c>
      <c r="R56" t="s">
        <v>170</v>
      </c>
      <c r="T56" t="str">
        <f t="shared" si="0"/>
        <v/>
      </c>
      <c r="U56" t="str">
        <f t="shared" si="1"/>
        <v/>
      </c>
      <c r="V56" t="str">
        <f t="shared" si="2"/>
        <v/>
      </c>
      <c r="W56" t="str">
        <f t="shared" si="3"/>
        <v/>
      </c>
    </row>
    <row r="57" spans="1:23" x14ac:dyDescent="0.25">
      <c r="A57">
        <v>56</v>
      </c>
      <c r="B57" t="s">
        <v>76</v>
      </c>
      <c r="C57">
        <v>-9.5362662897015602E-2</v>
      </c>
      <c r="D57">
        <v>0.41274131690981503</v>
      </c>
      <c r="E57">
        <v>-0.231047048090542</v>
      </c>
      <c r="F57">
        <v>0.81727825159796996</v>
      </c>
      <c r="G57">
        <v>-2.6497517372324898E-2</v>
      </c>
      <c r="H57">
        <v>0.71758787462969198</v>
      </c>
      <c r="I57">
        <v>-3.6925815372784603E-2</v>
      </c>
      <c r="J57">
        <v>0.97054415608936195</v>
      </c>
      <c r="K57">
        <v>-0.184843169280486</v>
      </c>
      <c r="L57">
        <v>0.715599226907351</v>
      </c>
      <c r="M57">
        <v>-0.25830543456472699</v>
      </c>
      <c r="N57">
        <v>0.79617119237833001</v>
      </c>
      <c r="O57" t="s">
        <v>170</v>
      </c>
      <c r="P57" t="s">
        <v>170</v>
      </c>
      <c r="Q57" t="s">
        <v>170</v>
      </c>
      <c r="R57" t="s">
        <v>170</v>
      </c>
      <c r="T57" t="str">
        <f t="shared" si="0"/>
        <v/>
      </c>
      <c r="U57" t="str">
        <f t="shared" si="1"/>
        <v/>
      </c>
      <c r="V57" t="str">
        <f t="shared" si="2"/>
        <v/>
      </c>
      <c r="W57" t="str">
        <f t="shared" si="3"/>
        <v/>
      </c>
    </row>
    <row r="58" spans="1:23" x14ac:dyDescent="0.25">
      <c r="A58">
        <v>57</v>
      </c>
      <c r="B58" t="s">
        <v>78</v>
      </c>
      <c r="C58">
        <v>-6.8894017925971704E-2</v>
      </c>
      <c r="D58">
        <v>0.39971473229041499</v>
      </c>
      <c r="E58">
        <v>-0.172357965219847</v>
      </c>
      <c r="F58">
        <v>0.86315611646820201</v>
      </c>
      <c r="G58">
        <v>3.1229558369917899E-2</v>
      </c>
      <c r="H58">
        <v>0.70893856067097405</v>
      </c>
      <c r="I58">
        <v>4.405114928487E-2</v>
      </c>
      <c r="J58">
        <v>0.96486363217625504</v>
      </c>
      <c r="K58">
        <v>-0.26699393236558899</v>
      </c>
      <c r="L58">
        <v>0.67744549080638505</v>
      </c>
      <c r="M58">
        <v>-0.39411869440267</v>
      </c>
      <c r="N58">
        <v>0.69349340958525296</v>
      </c>
      <c r="O58" t="s">
        <v>170</v>
      </c>
      <c r="P58" t="s">
        <v>170</v>
      </c>
      <c r="Q58" t="s">
        <v>170</v>
      </c>
      <c r="R58" t="s">
        <v>170</v>
      </c>
      <c r="T58" t="str">
        <f t="shared" si="0"/>
        <v/>
      </c>
      <c r="U58" t="str">
        <f t="shared" si="1"/>
        <v/>
      </c>
      <c r="V58" t="str">
        <f t="shared" si="2"/>
        <v/>
      </c>
      <c r="W58" t="str">
        <f t="shared" si="3"/>
        <v/>
      </c>
    </row>
    <row r="59" spans="1:23" x14ac:dyDescent="0.25">
      <c r="A59">
        <v>58</v>
      </c>
      <c r="B59" t="s">
        <v>68</v>
      </c>
      <c r="C59">
        <v>-0.19087662477710199</v>
      </c>
      <c r="D59">
        <v>0.441702328813047</v>
      </c>
      <c r="E59">
        <v>-0.43213859725401599</v>
      </c>
      <c r="F59">
        <v>0.66564068363905404</v>
      </c>
      <c r="G59">
        <v>-4.9585536948967099E-2</v>
      </c>
      <c r="H59">
        <v>0.74339128108650798</v>
      </c>
      <c r="I59">
        <v>-6.6701800532950897E-2</v>
      </c>
      <c r="J59">
        <v>0.94681910088844101</v>
      </c>
      <c r="K59">
        <v>-0.48762849693911398</v>
      </c>
      <c r="L59">
        <v>0.75726216344927899</v>
      </c>
      <c r="M59">
        <v>-0.64393616963245404</v>
      </c>
      <c r="N59">
        <v>0.51961682610230797</v>
      </c>
      <c r="O59" t="s">
        <v>170</v>
      </c>
      <c r="P59" t="s">
        <v>170</v>
      </c>
      <c r="Q59" t="s">
        <v>170</v>
      </c>
      <c r="R59" t="s">
        <v>170</v>
      </c>
      <c r="T59" t="str">
        <f t="shared" si="0"/>
        <v/>
      </c>
      <c r="U59" t="str">
        <f t="shared" si="1"/>
        <v/>
      </c>
      <c r="V59" t="str">
        <f t="shared" si="2"/>
        <v/>
      </c>
      <c r="W59" t="str">
        <f t="shared" si="3"/>
        <v/>
      </c>
    </row>
    <row r="60" spans="1:23" x14ac:dyDescent="0.25">
      <c r="A60">
        <v>59</v>
      </c>
      <c r="B60" t="s">
        <v>75</v>
      </c>
      <c r="C60">
        <v>-0.25455579147528001</v>
      </c>
      <c r="D60">
        <v>0.42334855224359602</v>
      </c>
      <c r="E60">
        <v>-0.60129127671802696</v>
      </c>
      <c r="F60">
        <v>0.547645998680241</v>
      </c>
      <c r="G60">
        <v>6.4610725699948302E-2</v>
      </c>
      <c r="H60">
        <v>0.74179236124470804</v>
      </c>
      <c r="I60">
        <v>8.7100823728533894E-2</v>
      </c>
      <c r="J60">
        <v>0.93059137063520903</v>
      </c>
      <c r="K60">
        <v>-0.74332798784139498</v>
      </c>
      <c r="L60">
        <v>0.70560979490694797</v>
      </c>
      <c r="M60">
        <v>-1.0534547468114701</v>
      </c>
      <c r="N60">
        <v>0.29213262412943602</v>
      </c>
      <c r="O60" t="s">
        <v>170</v>
      </c>
      <c r="P60" t="s">
        <v>170</v>
      </c>
      <c r="Q60" t="s">
        <v>170</v>
      </c>
      <c r="R60" t="s">
        <v>170</v>
      </c>
      <c r="T60" t="str">
        <f t="shared" si="0"/>
        <v/>
      </c>
      <c r="U60" t="str">
        <f t="shared" si="1"/>
        <v/>
      </c>
      <c r="V60" t="str">
        <f t="shared" si="2"/>
        <v/>
      </c>
      <c r="W60" t="str">
        <f t="shared" si="3"/>
        <v/>
      </c>
    </row>
    <row r="61" spans="1:23" x14ac:dyDescent="0.25">
      <c r="A61">
        <v>60</v>
      </c>
      <c r="B61" t="s">
        <v>79</v>
      </c>
      <c r="C61">
        <v>-0.11546174078113</v>
      </c>
      <c r="D61">
        <v>0.400958100309734</v>
      </c>
      <c r="E61">
        <v>-0.28796460451088901</v>
      </c>
      <c r="F61">
        <v>0.77337383304179297</v>
      </c>
      <c r="G61">
        <v>-1.77279380289378E-3</v>
      </c>
      <c r="H61">
        <v>0.71155517258104295</v>
      </c>
      <c r="I61">
        <v>-2.4914354799267001E-3</v>
      </c>
      <c r="J61">
        <v>0.99801212415287099</v>
      </c>
      <c r="K61">
        <v>-0.35156711323016399</v>
      </c>
      <c r="L61">
        <v>0.67831173826408997</v>
      </c>
      <c r="M61">
        <v>-0.518297256848129</v>
      </c>
      <c r="N61">
        <v>0.60425088656039405</v>
      </c>
      <c r="O61" t="s">
        <v>170</v>
      </c>
      <c r="P61" t="s">
        <v>170</v>
      </c>
      <c r="Q61" t="s">
        <v>170</v>
      </c>
      <c r="R61" t="s">
        <v>170</v>
      </c>
      <c r="T61" t="str">
        <f t="shared" si="0"/>
        <v/>
      </c>
      <c r="U61" t="str">
        <f t="shared" si="1"/>
        <v/>
      </c>
      <c r="V61" t="str">
        <f t="shared" si="2"/>
        <v/>
      </c>
      <c r="W61" t="str">
        <f t="shared" si="3"/>
        <v/>
      </c>
    </row>
    <row r="62" spans="1:23" x14ac:dyDescent="0.25">
      <c r="A62">
        <v>61</v>
      </c>
      <c r="B62" t="s">
        <v>80</v>
      </c>
      <c r="C62">
        <v>-0.179724854588108</v>
      </c>
      <c r="D62">
        <v>0.42518747271291102</v>
      </c>
      <c r="E62">
        <v>-0.422695554601769</v>
      </c>
      <c r="F62">
        <v>0.67251739938416899</v>
      </c>
      <c r="G62">
        <v>-0.13494725129960899</v>
      </c>
      <c r="H62">
        <v>0.72288214831054498</v>
      </c>
      <c r="I62">
        <v>-0.186679463056316</v>
      </c>
      <c r="J62">
        <v>0.85191195913075402</v>
      </c>
      <c r="K62">
        <v>2.1901002536830801E-2</v>
      </c>
      <c r="L62">
        <v>0.82941172316925005</v>
      </c>
      <c r="M62">
        <v>2.6405465373874001E-2</v>
      </c>
      <c r="N62">
        <v>0.97893393493321601</v>
      </c>
      <c r="O62" t="s">
        <v>170</v>
      </c>
      <c r="P62" t="s">
        <v>170</v>
      </c>
      <c r="Q62" t="s">
        <v>170</v>
      </c>
      <c r="R62" t="s">
        <v>170</v>
      </c>
      <c r="T62" t="str">
        <f t="shared" si="0"/>
        <v/>
      </c>
      <c r="U62" t="str">
        <f t="shared" si="1"/>
        <v/>
      </c>
      <c r="V62" t="str">
        <f t="shared" si="2"/>
        <v/>
      </c>
      <c r="W62" t="str">
        <f t="shared" si="3"/>
        <v/>
      </c>
    </row>
    <row r="63" spans="1:23" x14ac:dyDescent="0.25">
      <c r="A63">
        <v>62</v>
      </c>
      <c r="B63" t="s">
        <v>71</v>
      </c>
      <c r="C63">
        <v>0.10317805421167001</v>
      </c>
      <c r="D63">
        <v>0.41656163848254102</v>
      </c>
      <c r="E63">
        <v>0.24768976468291601</v>
      </c>
      <c r="F63">
        <v>0.80437445175246902</v>
      </c>
      <c r="G63">
        <v>6.9288681873407004E-2</v>
      </c>
      <c r="H63">
        <v>0.71657090412395597</v>
      </c>
      <c r="I63">
        <v>9.6694802251447706E-2</v>
      </c>
      <c r="J63">
        <v>0.92296876769150105</v>
      </c>
      <c r="K63">
        <v>0.17681303242919399</v>
      </c>
      <c r="L63">
        <v>0.71493748250206401</v>
      </c>
      <c r="M63">
        <v>0.247312578731223</v>
      </c>
      <c r="N63">
        <v>0.80466632468155896</v>
      </c>
      <c r="O63" t="s">
        <v>170</v>
      </c>
      <c r="P63" t="s">
        <v>170</v>
      </c>
      <c r="Q63" t="s">
        <v>170</v>
      </c>
      <c r="R63" t="s">
        <v>170</v>
      </c>
      <c r="T63" t="str">
        <f t="shared" si="0"/>
        <v/>
      </c>
      <c r="U63" t="str">
        <f t="shared" si="1"/>
        <v/>
      </c>
      <c r="V63" t="str">
        <f t="shared" si="2"/>
        <v/>
      </c>
      <c r="W63" t="str">
        <f t="shared" si="3"/>
        <v/>
      </c>
    </row>
    <row r="64" spans="1:23" x14ac:dyDescent="0.25">
      <c r="A64">
        <v>63</v>
      </c>
      <c r="B64" t="s">
        <v>72</v>
      </c>
      <c r="C64">
        <v>2.5652276372228201E-2</v>
      </c>
      <c r="D64">
        <v>0.40036044417769701</v>
      </c>
      <c r="E64">
        <v>6.40729541224173E-2</v>
      </c>
      <c r="F64">
        <v>0.94891213706710698</v>
      </c>
      <c r="G64">
        <v>0.15854883573823</v>
      </c>
      <c r="H64">
        <v>0.71215360368601699</v>
      </c>
      <c r="I64">
        <v>0.222632919243266</v>
      </c>
      <c r="J64">
        <v>0.82382121353586901</v>
      </c>
      <c r="K64">
        <v>-0.142678791623436</v>
      </c>
      <c r="L64">
        <v>0.68356813156992202</v>
      </c>
      <c r="M64">
        <v>-0.20872651171691001</v>
      </c>
      <c r="N64">
        <v>0.83466174260110404</v>
      </c>
      <c r="O64" t="s">
        <v>170</v>
      </c>
      <c r="P64" t="s">
        <v>170</v>
      </c>
      <c r="Q64" t="s">
        <v>170</v>
      </c>
      <c r="R64" t="s">
        <v>170</v>
      </c>
      <c r="T64" t="str">
        <f t="shared" si="0"/>
        <v/>
      </c>
      <c r="U64" t="str">
        <f t="shared" si="1"/>
        <v/>
      </c>
      <c r="V64" t="str">
        <f t="shared" si="2"/>
        <v/>
      </c>
      <c r="W64" t="str">
        <f t="shared" si="3"/>
        <v/>
      </c>
    </row>
    <row r="65" spans="1:23" x14ac:dyDescent="0.25">
      <c r="A65">
        <v>64</v>
      </c>
      <c r="B65" t="s">
        <v>82</v>
      </c>
      <c r="C65">
        <v>-0.2999094713737</v>
      </c>
      <c r="D65">
        <v>0.41278453932107501</v>
      </c>
      <c r="E65">
        <v>-0.72655209390103204</v>
      </c>
      <c r="F65">
        <v>0.46750038418752998</v>
      </c>
      <c r="G65">
        <v>-0.18769410142569001</v>
      </c>
      <c r="H65">
        <v>0.73080648940180104</v>
      </c>
      <c r="I65">
        <v>-0.25683146516573302</v>
      </c>
      <c r="J65">
        <v>0.79730887891045699</v>
      </c>
      <c r="K65">
        <v>-0.52950049622814899</v>
      </c>
      <c r="L65">
        <v>0.68993573138304698</v>
      </c>
      <c r="M65">
        <v>-0.76746350731351598</v>
      </c>
      <c r="N65">
        <v>0.44280598221738798</v>
      </c>
      <c r="O65" t="s">
        <v>170</v>
      </c>
      <c r="P65" t="s">
        <v>170</v>
      </c>
      <c r="Q65" t="s">
        <v>170</v>
      </c>
      <c r="R65" t="s">
        <v>170</v>
      </c>
      <c r="T65" t="str">
        <f t="shared" si="0"/>
        <v/>
      </c>
      <c r="U65" t="str">
        <f t="shared" si="1"/>
        <v/>
      </c>
      <c r="V65" t="str">
        <f t="shared" si="2"/>
        <v/>
      </c>
      <c r="W65" t="str">
        <f t="shared" si="3"/>
        <v/>
      </c>
    </row>
    <row r="66" spans="1:23" x14ac:dyDescent="0.25">
      <c r="A66">
        <v>65</v>
      </c>
      <c r="B66" t="s">
        <v>81</v>
      </c>
      <c r="C66">
        <v>-0.18511094549783999</v>
      </c>
      <c r="D66">
        <v>0.419330513116976</v>
      </c>
      <c r="E66">
        <v>-0.44144401541845801</v>
      </c>
      <c r="F66">
        <v>0.65889158315789897</v>
      </c>
      <c r="G66">
        <v>-1.1830786430385E-2</v>
      </c>
      <c r="H66">
        <v>0.73051361355348099</v>
      </c>
      <c r="I66">
        <v>-1.6195162158355599E-2</v>
      </c>
      <c r="J66">
        <v>0.98707869499698897</v>
      </c>
      <c r="K66">
        <v>-0.550062166863723</v>
      </c>
      <c r="L66">
        <v>0.70551077281729002</v>
      </c>
      <c r="M66">
        <v>-0.77966515616364096</v>
      </c>
      <c r="N66">
        <v>0.43558799335861698</v>
      </c>
      <c r="O66" t="s">
        <v>170</v>
      </c>
      <c r="P66" t="s">
        <v>170</v>
      </c>
      <c r="Q66" t="s">
        <v>170</v>
      </c>
      <c r="R66" t="s">
        <v>170</v>
      </c>
      <c r="T66" t="str">
        <f t="shared" si="0"/>
        <v/>
      </c>
      <c r="U66" t="str">
        <f t="shared" si="1"/>
        <v/>
      </c>
      <c r="V66" t="str">
        <f t="shared" si="2"/>
        <v/>
      </c>
      <c r="W66" t="str">
        <f t="shared" si="3"/>
        <v/>
      </c>
    </row>
    <row r="67" spans="1:23" x14ac:dyDescent="0.25">
      <c r="A67">
        <v>66</v>
      </c>
      <c r="B67" t="s">
        <v>77</v>
      </c>
      <c r="C67">
        <v>-2.26749689587805E-2</v>
      </c>
      <c r="D67">
        <v>0.41249281103373697</v>
      </c>
      <c r="E67">
        <v>-5.4970579734360397E-2</v>
      </c>
      <c r="F67">
        <v>0.95616190231149001</v>
      </c>
      <c r="G67">
        <v>2.02520939667361E-2</v>
      </c>
      <c r="H67">
        <v>0.73247547995097895</v>
      </c>
      <c r="I67">
        <v>2.76488353823004E-2</v>
      </c>
      <c r="J67">
        <v>0.97794223153337001</v>
      </c>
      <c r="K67">
        <v>-0.31048305377431001</v>
      </c>
      <c r="L67">
        <v>0.68979759249172301</v>
      </c>
      <c r="M67">
        <v>-0.45010747667698697</v>
      </c>
      <c r="N67">
        <v>0.65263294597021904</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84</v>
      </c>
      <c r="C68">
        <v>-3.4958724036439702E-2</v>
      </c>
      <c r="D68">
        <v>0.43201374222705302</v>
      </c>
      <c r="E68">
        <v>-8.0920398171191704E-2</v>
      </c>
      <c r="F68">
        <v>0.93550525776711002</v>
      </c>
      <c r="G68">
        <v>-0.35071566457902098</v>
      </c>
      <c r="H68">
        <v>0.768892821321571</v>
      </c>
      <c r="I68">
        <v>-0.45613075691903499</v>
      </c>
      <c r="J68">
        <v>0.64829595414184304</v>
      </c>
      <c r="K68">
        <v>7.1800141115792901E-2</v>
      </c>
      <c r="L68">
        <v>0.704826270614197</v>
      </c>
      <c r="M68">
        <v>0.10186927489695501</v>
      </c>
      <c r="N68">
        <v>0.91886043813956997</v>
      </c>
      <c r="O68" t="s">
        <v>170</v>
      </c>
      <c r="P68" t="s">
        <v>170</v>
      </c>
      <c r="Q68" t="s">
        <v>170</v>
      </c>
      <c r="R68" t="s">
        <v>170</v>
      </c>
      <c r="T68" t="str">
        <f t="shared" si="4"/>
        <v/>
      </c>
      <c r="U68" t="str">
        <f t="shared" si="5"/>
        <v/>
      </c>
      <c r="V68" t="str">
        <f t="shared" si="6"/>
        <v/>
      </c>
      <c r="W68" t="str">
        <f t="shared" si="7"/>
        <v/>
      </c>
    </row>
    <row r="69" spans="1:23" x14ac:dyDescent="0.25">
      <c r="A69">
        <v>68</v>
      </c>
      <c r="B69" t="s">
        <v>70</v>
      </c>
      <c r="C69">
        <v>-0.101817980474583</v>
      </c>
      <c r="D69">
        <v>0.43936112346091899</v>
      </c>
      <c r="E69">
        <v>-0.231740987169158</v>
      </c>
      <c r="F69">
        <v>0.81673919465746103</v>
      </c>
      <c r="G69">
        <v>-0.232518318517348</v>
      </c>
      <c r="H69">
        <v>0.85420132309281604</v>
      </c>
      <c r="I69">
        <v>-0.27220552372298601</v>
      </c>
      <c r="J69">
        <v>0.78546399483352303</v>
      </c>
      <c r="K69">
        <v>-0.23505933257858599</v>
      </c>
      <c r="L69">
        <v>0.70673393195805201</v>
      </c>
      <c r="M69">
        <v>-0.33259947195027001</v>
      </c>
      <c r="N69">
        <v>0.73943664202106296</v>
      </c>
      <c r="O69" t="s">
        <v>170</v>
      </c>
      <c r="P69" t="s">
        <v>170</v>
      </c>
      <c r="Q69" t="s">
        <v>170</v>
      </c>
      <c r="R69" t="s">
        <v>170</v>
      </c>
      <c r="T69" t="str">
        <f t="shared" si="4"/>
        <v/>
      </c>
      <c r="U69" t="str">
        <f t="shared" si="5"/>
        <v/>
      </c>
      <c r="V69" t="str">
        <f t="shared" si="6"/>
        <v/>
      </c>
      <c r="W69" t="str">
        <f t="shared" si="7"/>
        <v/>
      </c>
    </row>
    <row r="70" spans="1:23" x14ac:dyDescent="0.25">
      <c r="A70">
        <v>69</v>
      </c>
      <c r="B70" t="s">
        <v>83</v>
      </c>
      <c r="C70">
        <v>-0.420630381514287</v>
      </c>
      <c r="D70">
        <v>0.65035967620600299</v>
      </c>
      <c r="E70">
        <v>-0.64676577731281604</v>
      </c>
      <c r="F70">
        <v>0.51778354449971897</v>
      </c>
      <c r="G70">
        <v>-1.1511727979355899</v>
      </c>
      <c r="H70">
        <v>1.0579297777055801</v>
      </c>
      <c r="I70">
        <v>-1.0881372489885199</v>
      </c>
      <c r="J70">
        <v>0.27653452184611199</v>
      </c>
      <c r="K70">
        <v>0.501699450106597</v>
      </c>
      <c r="L70">
        <v>0.96271720719341103</v>
      </c>
      <c r="M70">
        <v>0.52112857894084097</v>
      </c>
      <c r="N70">
        <v>0.60227720340703395</v>
      </c>
      <c r="O70" t="s">
        <v>170</v>
      </c>
      <c r="P70" t="s">
        <v>170</v>
      </c>
      <c r="Q70" t="s">
        <v>170</v>
      </c>
      <c r="R70" t="s">
        <v>170</v>
      </c>
      <c r="T70" t="str">
        <f t="shared" si="4"/>
        <v/>
      </c>
      <c r="U70" t="str">
        <f t="shared" si="5"/>
        <v/>
      </c>
      <c r="V70" t="str">
        <f t="shared" si="6"/>
        <v/>
      </c>
      <c r="W70" t="str">
        <f t="shared" si="7"/>
        <v/>
      </c>
    </row>
    <row r="71" spans="1:23" x14ac:dyDescent="0.25">
      <c r="A71">
        <v>70</v>
      </c>
      <c r="B71" t="s">
        <v>73</v>
      </c>
      <c r="C71">
        <v>1.7267236994336299E-2</v>
      </c>
      <c r="D71">
        <v>0.60943939011633896</v>
      </c>
      <c r="E71">
        <v>2.8332984828959001E-2</v>
      </c>
      <c r="F71">
        <v>0.977396573064375</v>
      </c>
      <c r="G71">
        <v>1.4051998855351799</v>
      </c>
      <c r="H71">
        <v>1.1606653856995299</v>
      </c>
      <c r="I71">
        <v>1.2106847527707301</v>
      </c>
      <c r="J71">
        <v>0.22601624818568899</v>
      </c>
      <c r="K71">
        <v>-0.60945677024178402</v>
      </c>
      <c r="L71">
        <v>0.87044877941233201</v>
      </c>
      <c r="M71">
        <v>-0.70016385186185004</v>
      </c>
      <c r="N71">
        <v>0.48382498353792702</v>
      </c>
      <c r="O71" t="s">
        <v>170</v>
      </c>
      <c r="P71" t="s">
        <v>170</v>
      </c>
      <c r="Q71" t="s">
        <v>170</v>
      </c>
      <c r="R71" t="s">
        <v>170</v>
      </c>
      <c r="T71" t="str">
        <f t="shared" si="4"/>
        <v/>
      </c>
      <c r="U71" t="str">
        <f t="shared" si="5"/>
        <v/>
      </c>
      <c r="V71" t="str">
        <f t="shared" si="6"/>
        <v/>
      </c>
      <c r="W71" t="str">
        <f t="shared" si="7"/>
        <v/>
      </c>
    </row>
    <row r="72" spans="1:23" x14ac:dyDescent="0.25">
      <c r="A72">
        <v>71</v>
      </c>
      <c r="B72" t="s">
        <v>69</v>
      </c>
      <c r="C72">
        <v>-0.987745429444286</v>
      </c>
      <c r="D72">
        <v>0.54908895139367697</v>
      </c>
      <c r="E72">
        <v>-1.7988805400968799</v>
      </c>
      <c r="F72">
        <v>7.2037579472937402E-2</v>
      </c>
      <c r="G72">
        <v>-2.04591697594027</v>
      </c>
      <c r="H72">
        <v>1.0650107635427</v>
      </c>
      <c r="I72">
        <v>-1.92102938859946</v>
      </c>
      <c r="J72">
        <v>5.4728002550035897E-2</v>
      </c>
      <c r="K72">
        <v>-0.67180784672314797</v>
      </c>
      <c r="L72">
        <v>0.81070968607725102</v>
      </c>
      <c r="M72">
        <v>-0.82866636264554605</v>
      </c>
      <c r="N72">
        <v>0.40729322475044999</v>
      </c>
      <c r="O72" t="s">
        <v>170</v>
      </c>
      <c r="P72" t="s">
        <v>170</v>
      </c>
      <c r="Q72" t="s">
        <v>170</v>
      </c>
      <c r="R72" t="s">
        <v>170</v>
      </c>
      <c r="T72" t="str">
        <f t="shared" si="4"/>
        <v>^</v>
      </c>
      <c r="U72" t="str">
        <f t="shared" si="5"/>
        <v>^</v>
      </c>
      <c r="V72" t="str">
        <f t="shared" si="6"/>
        <v/>
      </c>
      <c r="W72" t="str">
        <f t="shared" si="7"/>
        <v/>
      </c>
    </row>
    <row r="73" spans="1:23" x14ac:dyDescent="0.25">
      <c r="A73">
        <v>72</v>
      </c>
      <c r="B73" t="s">
        <v>174</v>
      </c>
      <c r="C73">
        <v>1.9135673288394801</v>
      </c>
      <c r="D73">
        <v>0.103052064331267</v>
      </c>
      <c r="E73">
        <v>18.568937374104401</v>
      </c>
      <c r="F73" s="1">
        <v>5.7326253485513403E-77</v>
      </c>
      <c r="G73">
        <v>1.6770212158226701</v>
      </c>
      <c r="H73">
        <v>0.13808921198149901</v>
      </c>
      <c r="I73">
        <v>12.1444766883554</v>
      </c>
      <c r="J73" s="1">
        <v>6.1374011078328302E-34</v>
      </c>
      <c r="K73">
        <v>2.2172539018215098</v>
      </c>
      <c r="L73">
        <v>0.157136913256755</v>
      </c>
      <c r="M73">
        <v>14.110331276513</v>
      </c>
      <c r="N73" s="1">
        <v>3.2803338907843297E-45</v>
      </c>
      <c r="O73">
        <v>1.90683307363628</v>
      </c>
      <c r="P73">
        <v>0.10302180231173901</v>
      </c>
      <c r="Q73">
        <v>18.509024603028099</v>
      </c>
      <c r="R73" s="1">
        <v>1.7463421775820101E-76</v>
      </c>
      <c r="T73" t="str">
        <f t="shared" si="4"/>
        <v>***</v>
      </c>
      <c r="U73" t="str">
        <f t="shared" si="5"/>
        <v>***</v>
      </c>
      <c r="V73" t="str">
        <f t="shared" si="6"/>
        <v>***</v>
      </c>
      <c r="W73" t="str">
        <f t="shared" si="7"/>
        <v>***</v>
      </c>
    </row>
    <row r="74" spans="1:23" x14ac:dyDescent="0.25">
      <c r="A74">
        <v>73</v>
      </c>
      <c r="B74" t="s">
        <v>175</v>
      </c>
      <c r="C74">
        <v>0.95888302330308195</v>
      </c>
      <c r="D74">
        <v>0.126829215719854</v>
      </c>
      <c r="E74">
        <v>7.5604269715039703</v>
      </c>
      <c r="F74" s="1">
        <v>4.0174839449230803E-14</v>
      </c>
      <c r="G74">
        <v>0.90984976918899096</v>
      </c>
      <c r="H74">
        <v>0.16543067447100801</v>
      </c>
      <c r="I74">
        <v>5.4998855085272798</v>
      </c>
      <c r="J74" s="1">
        <v>3.8003793611640398E-8</v>
      </c>
      <c r="K74">
        <v>1.0508087421972601</v>
      </c>
      <c r="L74">
        <v>0.197911613180656</v>
      </c>
      <c r="M74">
        <v>5.3094850034801402</v>
      </c>
      <c r="N74" s="1">
        <v>1.09935428658954E-7</v>
      </c>
      <c r="O74">
        <v>0.95201598590434799</v>
      </c>
      <c r="P74">
        <v>0.12680170011435299</v>
      </c>
      <c r="Q74">
        <v>7.5079118422370899</v>
      </c>
      <c r="R74" s="1">
        <v>6.0077938821861898E-14</v>
      </c>
      <c r="T74" t="str">
        <f t="shared" si="4"/>
        <v>***</v>
      </c>
      <c r="U74" t="str">
        <f t="shared" si="5"/>
        <v>***</v>
      </c>
      <c r="V74" t="str">
        <f t="shared" si="6"/>
        <v>***</v>
      </c>
      <c r="W74" t="str">
        <f t="shared" si="7"/>
        <v>***</v>
      </c>
    </row>
    <row r="75" spans="1:23" x14ac:dyDescent="0.25">
      <c r="A75">
        <v>74</v>
      </c>
      <c r="B75" t="s">
        <v>176</v>
      </c>
      <c r="C75">
        <v>1.76875556267192</v>
      </c>
      <c r="D75">
        <v>0.108809207018101</v>
      </c>
      <c r="E75">
        <v>16.255568909510298</v>
      </c>
      <c r="F75" s="1">
        <v>2.0396619043345498E-59</v>
      </c>
      <c r="G75">
        <v>1.74056295465373</v>
      </c>
      <c r="H75">
        <v>0.14143229751863201</v>
      </c>
      <c r="I75">
        <v>12.306686557392799</v>
      </c>
      <c r="J75" s="1">
        <v>8.3376392082178604E-35</v>
      </c>
      <c r="K75">
        <v>1.83639212184435</v>
      </c>
      <c r="L75">
        <v>0.170756693608348</v>
      </c>
      <c r="M75">
        <v>10.754437106028499</v>
      </c>
      <c r="N75" s="1">
        <v>5.6477779840244102E-27</v>
      </c>
      <c r="O75">
        <v>1.7604569671658401</v>
      </c>
      <c r="P75">
        <v>0.108775388273532</v>
      </c>
      <c r="Q75">
        <v>16.1843317234494</v>
      </c>
      <c r="R75" s="1">
        <v>6.5052325728151602E-59</v>
      </c>
      <c r="T75" t="str">
        <f t="shared" si="4"/>
        <v>***</v>
      </c>
      <c r="U75" t="str">
        <f t="shared" si="5"/>
        <v>***</v>
      </c>
      <c r="V75" t="str">
        <f t="shared" si="6"/>
        <v>***</v>
      </c>
      <c r="W75" t="str">
        <f t="shared" si="7"/>
        <v>***</v>
      </c>
    </row>
    <row r="76" spans="1:23" x14ac:dyDescent="0.25">
      <c r="A76">
        <v>75</v>
      </c>
      <c r="B76" t="s">
        <v>177</v>
      </c>
      <c r="C76">
        <v>0.92739617815703501</v>
      </c>
      <c r="D76">
        <v>0.13426027638997901</v>
      </c>
      <c r="E76">
        <v>6.9074502383956897</v>
      </c>
      <c r="F76" s="1">
        <v>4.9344195607809402E-12</v>
      </c>
      <c r="G76">
        <v>0.82575974005816</v>
      </c>
      <c r="H76">
        <v>0.17900652590473501</v>
      </c>
      <c r="I76">
        <v>4.6130147260531702</v>
      </c>
      <c r="J76" s="1">
        <v>3.9687017286166401E-6</v>
      </c>
      <c r="K76">
        <v>1.09285699179972</v>
      </c>
      <c r="L76">
        <v>0.20402178976014601</v>
      </c>
      <c r="M76">
        <v>5.3565699677692002</v>
      </c>
      <c r="N76" s="1">
        <v>8.4816664390205602E-8</v>
      </c>
      <c r="O76">
        <v>0.91935581378743403</v>
      </c>
      <c r="P76">
        <v>0.134231501205478</v>
      </c>
      <c r="Q76">
        <v>6.8490317513480701</v>
      </c>
      <c r="R76" s="1">
        <v>7.4351494976017695E-12</v>
      </c>
      <c r="T76" t="str">
        <f t="shared" si="4"/>
        <v>***</v>
      </c>
      <c r="U76" t="str">
        <f t="shared" si="5"/>
        <v>***</v>
      </c>
      <c r="V76" t="str">
        <f t="shared" si="6"/>
        <v>***</v>
      </c>
      <c r="W76" t="str">
        <f t="shared" si="7"/>
        <v>***</v>
      </c>
    </row>
    <row r="77" spans="1:23" x14ac:dyDescent="0.25">
      <c r="A77">
        <v>76</v>
      </c>
      <c r="B77" t="s">
        <v>357</v>
      </c>
      <c r="C77">
        <v>0.74883765059560903</v>
      </c>
      <c r="D77">
        <v>0.14358426797191401</v>
      </c>
      <c r="E77">
        <v>5.2153182320926996</v>
      </c>
      <c r="F77" s="1">
        <v>1.83501924641181E-7</v>
      </c>
      <c r="G77">
        <v>0.55460097391518703</v>
      </c>
      <c r="H77">
        <v>0.19790124582156399</v>
      </c>
      <c r="I77">
        <v>2.8024127468870899</v>
      </c>
      <c r="J77">
        <v>5.0721934654088096E-3</v>
      </c>
      <c r="K77">
        <v>1.01682695708181</v>
      </c>
      <c r="L77">
        <v>0.21115163524535999</v>
      </c>
      <c r="M77">
        <v>4.8156243540346999</v>
      </c>
      <c r="N77" s="1">
        <v>1.4674034540476301E-6</v>
      </c>
      <c r="O77">
        <v>0.74043892358683205</v>
      </c>
      <c r="P77">
        <v>0.14355583710599301</v>
      </c>
      <c r="Q77">
        <v>5.1578461629542698</v>
      </c>
      <c r="R77" s="1">
        <v>2.4980672612917599E-7</v>
      </c>
      <c r="T77" t="str">
        <f t="shared" si="4"/>
        <v>***</v>
      </c>
      <c r="U77" t="str">
        <f t="shared" si="5"/>
        <v>**</v>
      </c>
      <c r="V77" t="str">
        <f t="shared" si="6"/>
        <v>***</v>
      </c>
      <c r="W77" t="str">
        <f t="shared" si="7"/>
        <v>***</v>
      </c>
    </row>
    <row r="78" spans="1:23" x14ac:dyDescent="0.25">
      <c r="A78">
        <v>77</v>
      </c>
      <c r="B78" t="s">
        <v>358</v>
      </c>
      <c r="C78">
        <v>1.6384534538604401</v>
      </c>
      <c r="D78">
        <v>0.11612867367521</v>
      </c>
      <c r="E78">
        <v>14.1089483071415</v>
      </c>
      <c r="F78" s="1">
        <v>3.3452969634763502E-45</v>
      </c>
      <c r="G78">
        <v>1.51623834618159</v>
      </c>
      <c r="H78">
        <v>0.15466408256542899</v>
      </c>
      <c r="I78">
        <v>9.8034289605678904</v>
      </c>
      <c r="J78" s="1">
        <v>1.0882723630760401E-22</v>
      </c>
      <c r="K78">
        <v>1.83225268271143</v>
      </c>
      <c r="L78">
        <v>0.17713867851436699</v>
      </c>
      <c r="M78">
        <v>10.343605914181101</v>
      </c>
      <c r="N78" s="1">
        <v>4.4737996168121197E-25</v>
      </c>
      <c r="O78">
        <v>1.62997795025082</v>
      </c>
      <c r="P78">
        <v>0.116092688335306</v>
      </c>
      <c r="Q78">
        <v>14.040315317214599</v>
      </c>
      <c r="R78" s="1">
        <v>8.8318796920245502E-45</v>
      </c>
      <c r="T78" t="str">
        <f t="shared" si="4"/>
        <v>***</v>
      </c>
      <c r="U78" t="str">
        <f t="shared" si="5"/>
        <v>***</v>
      </c>
      <c r="V78" t="str">
        <f t="shared" si="6"/>
        <v>***</v>
      </c>
      <c r="W78" t="str">
        <f t="shared" si="7"/>
        <v>***</v>
      </c>
    </row>
    <row r="79" spans="1:23" x14ac:dyDescent="0.25">
      <c r="A79">
        <v>78</v>
      </c>
      <c r="B79" t="s">
        <v>359</v>
      </c>
      <c r="C79">
        <v>1.26352707094914</v>
      </c>
      <c r="D79">
        <v>0.12961506660421401</v>
      </c>
      <c r="E79">
        <v>9.7483039900552502</v>
      </c>
      <c r="F79" s="1">
        <v>1.87575722076015E-22</v>
      </c>
      <c r="G79">
        <v>1.17268081322435</v>
      </c>
      <c r="H79">
        <v>0.17224624188571999</v>
      </c>
      <c r="I79">
        <v>6.8081648713264196</v>
      </c>
      <c r="J79" s="1">
        <v>9.8851542728853994E-12</v>
      </c>
      <c r="K79">
        <v>1.42248448609156</v>
      </c>
      <c r="L79">
        <v>0.197775623077973</v>
      </c>
      <c r="M79">
        <v>7.1924156473558503</v>
      </c>
      <c r="N79" s="1">
        <v>6.3654894997882495E-13</v>
      </c>
      <c r="O79">
        <v>1.25468507574347</v>
      </c>
      <c r="P79">
        <v>0.12958038568012101</v>
      </c>
      <c r="Q79">
        <v>9.6826774295977192</v>
      </c>
      <c r="R79" s="1">
        <v>3.5723564335014801E-22</v>
      </c>
      <c r="T79" t="str">
        <f t="shared" si="4"/>
        <v>***</v>
      </c>
      <c r="U79" t="str">
        <f t="shared" si="5"/>
        <v>***</v>
      </c>
      <c r="V79" t="str">
        <f t="shared" si="6"/>
        <v>***</v>
      </c>
      <c r="W79" t="str">
        <f t="shared" si="7"/>
        <v>***</v>
      </c>
    </row>
    <row r="80" spans="1:23" x14ac:dyDescent="0.25">
      <c r="A80">
        <v>79</v>
      </c>
      <c r="B80" t="s">
        <v>360</v>
      </c>
      <c r="C80">
        <v>0.983330704704937</v>
      </c>
      <c r="D80">
        <v>0.14280767531515601</v>
      </c>
      <c r="E80">
        <v>6.8856992632564404</v>
      </c>
      <c r="F80" s="1">
        <v>5.7504359129474E-12</v>
      </c>
      <c r="G80">
        <v>0.79376812837570798</v>
      </c>
      <c r="H80">
        <v>0.19671522560965701</v>
      </c>
      <c r="I80">
        <v>4.0351128181139604</v>
      </c>
      <c r="J80" s="1">
        <v>5.4576067658166999E-5</v>
      </c>
      <c r="K80">
        <v>1.2490221282691301</v>
      </c>
      <c r="L80">
        <v>0.21016541468153299</v>
      </c>
      <c r="M80">
        <v>5.9430431508523602</v>
      </c>
      <c r="N80" s="1">
        <v>2.7977874691832098E-9</v>
      </c>
      <c r="O80">
        <v>0.97432672336901505</v>
      </c>
      <c r="P80">
        <v>0.14277648578532801</v>
      </c>
      <c r="Q80">
        <v>6.8241399696163096</v>
      </c>
      <c r="R80" s="1">
        <v>8.8453608386157001E-12</v>
      </c>
      <c r="T80" t="str">
        <f t="shared" si="4"/>
        <v>***</v>
      </c>
      <c r="U80" t="str">
        <f t="shared" si="5"/>
        <v>***</v>
      </c>
      <c r="V80" t="str">
        <f t="shared" si="6"/>
        <v>***</v>
      </c>
      <c r="W80" t="str">
        <f t="shared" si="7"/>
        <v>***</v>
      </c>
    </row>
    <row r="81" spans="1:23" x14ac:dyDescent="0.25">
      <c r="A81">
        <v>80</v>
      </c>
      <c r="B81" t="s">
        <v>361</v>
      </c>
      <c r="C81">
        <v>0.69404507960941098</v>
      </c>
      <c r="D81">
        <v>0.15906092673793401</v>
      </c>
      <c r="E81">
        <v>4.3633913987745601</v>
      </c>
      <c r="F81" s="1">
        <v>1.28061527322324E-5</v>
      </c>
      <c r="G81">
        <v>0.38416918666347599</v>
      </c>
      <c r="H81">
        <v>0.23041666126657601</v>
      </c>
      <c r="I81">
        <v>1.6672804151910701</v>
      </c>
      <c r="J81">
        <v>9.5458659090658496E-2</v>
      </c>
      <c r="K81">
        <v>1.06692477310912</v>
      </c>
      <c r="L81">
        <v>0.22465796164200399</v>
      </c>
      <c r="M81">
        <v>4.7491073332592499</v>
      </c>
      <c r="N81" s="1">
        <v>2.0431648956011401E-6</v>
      </c>
      <c r="O81">
        <v>0.68483594954553795</v>
      </c>
      <c r="P81">
        <v>0.15903266922457801</v>
      </c>
      <c r="Q81">
        <v>4.3062595433045701</v>
      </c>
      <c r="R81" s="1">
        <v>1.6603823193737101E-5</v>
      </c>
      <c r="T81" t="str">
        <f t="shared" si="4"/>
        <v>***</v>
      </c>
      <c r="U81" t="str">
        <f t="shared" si="5"/>
        <v>^</v>
      </c>
      <c r="V81" t="str">
        <f t="shared" si="6"/>
        <v>***</v>
      </c>
      <c r="W81" t="str">
        <f t="shared" si="7"/>
        <v>***</v>
      </c>
    </row>
    <row r="82" spans="1:23" x14ac:dyDescent="0.25">
      <c r="A82">
        <v>81</v>
      </c>
      <c r="B82" t="s">
        <v>362</v>
      </c>
      <c r="C82">
        <v>0.77841826069891695</v>
      </c>
      <c r="D82">
        <v>0.15634064243257001</v>
      </c>
      <c r="E82">
        <v>4.9789884996452498</v>
      </c>
      <c r="F82" s="1">
        <v>6.3917440162520799E-7</v>
      </c>
      <c r="G82">
        <v>0.487674109639743</v>
      </c>
      <c r="H82">
        <v>0.22396377215556901</v>
      </c>
      <c r="I82">
        <v>2.1774687260625201</v>
      </c>
      <c r="J82">
        <v>2.9445612757251698E-2</v>
      </c>
      <c r="K82">
        <v>1.13966614370129</v>
      </c>
      <c r="L82">
        <v>0.22265353558658499</v>
      </c>
      <c r="M82">
        <v>5.1185629758755802</v>
      </c>
      <c r="N82" s="1">
        <v>3.0787243747594799E-7</v>
      </c>
      <c r="O82">
        <v>0.76908969208960198</v>
      </c>
      <c r="P82">
        <v>0.15631092289411899</v>
      </c>
      <c r="Q82">
        <v>4.9202555896273701</v>
      </c>
      <c r="R82" s="1">
        <v>8.6431269904258398E-7</v>
      </c>
      <c r="T82" t="str">
        <f t="shared" si="4"/>
        <v>***</v>
      </c>
      <c r="U82" t="str">
        <f t="shared" si="5"/>
        <v>*</v>
      </c>
      <c r="V82" t="str">
        <f t="shared" si="6"/>
        <v>***</v>
      </c>
      <c r="W82" t="str">
        <f t="shared" si="7"/>
        <v>***</v>
      </c>
    </row>
    <row r="83" spans="1:23" x14ac:dyDescent="0.25">
      <c r="A83">
        <v>82</v>
      </c>
      <c r="B83" t="s">
        <v>178</v>
      </c>
      <c r="C83">
        <v>1.8655153510114699</v>
      </c>
      <c r="D83">
        <v>9.2092195362315596E-2</v>
      </c>
      <c r="E83">
        <v>20.257040715253101</v>
      </c>
      <c r="F83" s="1">
        <v>3.0792255823074299E-91</v>
      </c>
      <c r="G83">
        <v>1.72317802354732</v>
      </c>
      <c r="H83">
        <v>0.120308580838614</v>
      </c>
      <c r="I83">
        <v>14.3229852063408</v>
      </c>
      <c r="J83" s="1">
        <v>1.57221931967109E-46</v>
      </c>
      <c r="K83">
        <v>2.0535814147509801</v>
      </c>
      <c r="L83">
        <v>0.14384159464822499</v>
      </c>
      <c r="M83">
        <v>14.2766869331028</v>
      </c>
      <c r="N83" s="1">
        <v>3.0579742300116002E-46</v>
      </c>
      <c r="O83">
        <v>1.86432623065827</v>
      </c>
      <c r="P83">
        <v>9.2078655012312896E-2</v>
      </c>
      <c r="Q83">
        <v>20.2471053732156</v>
      </c>
      <c r="R83" s="1">
        <v>3.76737180384959E-91</v>
      </c>
      <c r="T83" t="str">
        <f t="shared" si="4"/>
        <v>***</v>
      </c>
      <c r="U83" t="str">
        <f t="shared" si="5"/>
        <v>***</v>
      </c>
      <c r="V83" t="str">
        <f t="shared" si="6"/>
        <v>***</v>
      </c>
      <c r="W83" t="str">
        <f t="shared" si="7"/>
        <v>***</v>
      </c>
    </row>
    <row r="84" spans="1:23" x14ac:dyDescent="0.25">
      <c r="A84">
        <v>83</v>
      </c>
      <c r="B84" t="s">
        <v>363</v>
      </c>
      <c r="C84">
        <v>2.4292802190462601</v>
      </c>
      <c r="D84">
        <v>0.10799185174628</v>
      </c>
      <c r="E84">
        <v>22.495032539618801</v>
      </c>
      <c r="F84" s="1">
        <v>4.6424096977795997E-112</v>
      </c>
      <c r="G84">
        <v>2.2773498069668001</v>
      </c>
      <c r="H84">
        <v>0.14355314589801499</v>
      </c>
      <c r="I84">
        <v>15.864158132659201</v>
      </c>
      <c r="J84" s="1">
        <v>1.12212044672255E-56</v>
      </c>
      <c r="K84">
        <v>2.6641878095068798</v>
      </c>
      <c r="L84">
        <v>0.16541399955398001</v>
      </c>
      <c r="M84">
        <v>16.106180956210199</v>
      </c>
      <c r="N84" s="1">
        <v>2.30848157857304E-58</v>
      </c>
      <c r="O84">
        <v>2.4188234177158199</v>
      </c>
      <c r="P84">
        <v>0.107945818001834</v>
      </c>
      <c r="Q84">
        <v>22.407754765216701</v>
      </c>
      <c r="R84" s="1">
        <v>3.3069565049716801E-111</v>
      </c>
      <c r="T84" t="str">
        <f t="shared" si="4"/>
        <v>***</v>
      </c>
      <c r="U84" t="str">
        <f t="shared" si="5"/>
        <v>***</v>
      </c>
      <c r="V84" t="str">
        <f t="shared" si="6"/>
        <v>***</v>
      </c>
      <c r="W84" t="str">
        <f t="shared" si="7"/>
        <v>***</v>
      </c>
    </row>
    <row r="85" spans="1:23" x14ac:dyDescent="0.25">
      <c r="A85">
        <v>84</v>
      </c>
      <c r="B85" t="s">
        <v>364</v>
      </c>
      <c r="C85">
        <v>0.93124071839505496</v>
      </c>
      <c r="D85">
        <v>0.160525834410916</v>
      </c>
      <c r="E85">
        <v>5.8011890846881</v>
      </c>
      <c r="F85" s="1">
        <v>6.5846297404160201E-9</v>
      </c>
      <c r="G85">
        <v>0.87623181366235103</v>
      </c>
      <c r="H85">
        <v>0.211269882720061</v>
      </c>
      <c r="I85">
        <v>4.1474525492276797</v>
      </c>
      <c r="J85" s="1">
        <v>3.3619511852690398E-5</v>
      </c>
      <c r="K85">
        <v>1.0510890848038901</v>
      </c>
      <c r="L85">
        <v>0.24744134682518701</v>
      </c>
      <c r="M85">
        <v>4.2478312468387101</v>
      </c>
      <c r="N85" s="1">
        <v>2.1584988099288099E-5</v>
      </c>
      <c r="O85">
        <v>0.92020330470050204</v>
      </c>
      <c r="P85">
        <v>0.160491966886461</v>
      </c>
      <c r="Q85">
        <v>5.7336408952573601</v>
      </c>
      <c r="R85" s="1">
        <v>9.8297337495723605E-9</v>
      </c>
      <c r="T85" t="str">
        <f t="shared" si="4"/>
        <v>***</v>
      </c>
      <c r="U85" t="str">
        <f t="shared" si="5"/>
        <v>***</v>
      </c>
      <c r="V85" t="str">
        <f t="shared" si="6"/>
        <v>***</v>
      </c>
      <c r="W85" t="str">
        <f t="shared" si="7"/>
        <v>***</v>
      </c>
    </row>
    <row r="86" spans="1:23" x14ac:dyDescent="0.25">
      <c r="A86">
        <v>85</v>
      </c>
      <c r="B86" t="s">
        <v>365</v>
      </c>
      <c r="C86">
        <v>1.0104540847852199</v>
      </c>
      <c r="D86">
        <v>0.15869387545824001</v>
      </c>
      <c r="E86">
        <v>6.3673162046579304</v>
      </c>
      <c r="F86" s="1">
        <v>1.92364343137791E-10</v>
      </c>
      <c r="G86">
        <v>0.85708986411257804</v>
      </c>
      <c r="H86">
        <v>0.216283030310538</v>
      </c>
      <c r="I86">
        <v>3.9628160511805901</v>
      </c>
      <c r="J86" s="1">
        <v>7.4070853033028194E-5</v>
      </c>
      <c r="K86">
        <v>1.25156163209807</v>
      </c>
      <c r="L86">
        <v>0.23525241214612599</v>
      </c>
      <c r="M86">
        <v>5.3200799119571602</v>
      </c>
      <c r="N86" s="1">
        <v>1.03721682832772E-7</v>
      </c>
      <c r="O86">
        <v>0.99908161449996902</v>
      </c>
      <c r="P86">
        <v>0.15865790111139899</v>
      </c>
      <c r="Q86">
        <v>6.2970807473274197</v>
      </c>
      <c r="R86" s="1">
        <v>3.0330330473113401E-10</v>
      </c>
      <c r="T86" t="str">
        <f t="shared" si="4"/>
        <v>***</v>
      </c>
      <c r="U86" t="str">
        <f t="shared" si="5"/>
        <v>***</v>
      </c>
      <c r="V86" t="str">
        <f t="shared" si="6"/>
        <v>***</v>
      </c>
      <c r="W86" t="str">
        <f t="shared" si="7"/>
        <v>***</v>
      </c>
    </row>
    <row r="87" spans="1:23" x14ac:dyDescent="0.25">
      <c r="A87">
        <v>86</v>
      </c>
      <c r="B87" t="s">
        <v>366</v>
      </c>
      <c r="C87">
        <v>1.2211459666670801</v>
      </c>
      <c r="D87">
        <v>0.15061492655221301</v>
      </c>
      <c r="E87">
        <v>8.1077353660810605</v>
      </c>
      <c r="F87" s="1">
        <v>5.15719043175827E-16</v>
      </c>
      <c r="G87">
        <v>1.1195105666001499</v>
      </c>
      <c r="H87">
        <v>0.20135438177908199</v>
      </c>
      <c r="I87">
        <v>5.5599016853203196</v>
      </c>
      <c r="J87" s="1">
        <v>2.6992666101505101E-8</v>
      </c>
      <c r="K87">
        <v>1.4073415153116899</v>
      </c>
      <c r="L87">
        <v>0.22796111975470201</v>
      </c>
      <c r="M87">
        <v>6.1736032742164904</v>
      </c>
      <c r="N87" s="1">
        <v>6.6750913045890104E-10</v>
      </c>
      <c r="O87">
        <v>1.2086568562347699</v>
      </c>
      <c r="P87">
        <v>0.15057625360534099</v>
      </c>
      <c r="Q87">
        <v>8.0268756015317795</v>
      </c>
      <c r="R87" s="1">
        <v>9.9986378536850607E-16</v>
      </c>
      <c r="T87" t="str">
        <f t="shared" si="4"/>
        <v>***</v>
      </c>
      <c r="U87" t="str">
        <f t="shared" si="5"/>
        <v>***</v>
      </c>
      <c r="V87" t="str">
        <f t="shared" si="6"/>
        <v>***</v>
      </c>
      <c r="W87" t="str">
        <f t="shared" si="7"/>
        <v>***</v>
      </c>
    </row>
    <row r="88" spans="1:23" x14ac:dyDescent="0.25">
      <c r="A88">
        <v>87</v>
      </c>
      <c r="B88" t="s">
        <v>367</v>
      </c>
      <c r="C88">
        <v>1.3476381521760901</v>
      </c>
      <c r="D88">
        <v>0.147378322747475</v>
      </c>
      <c r="E88">
        <v>9.1440730702655593</v>
      </c>
      <c r="F88" s="1">
        <v>6.0143413421111102E-20</v>
      </c>
      <c r="G88">
        <v>1.3566719931414799</v>
      </c>
      <c r="H88">
        <v>0.19062194150430101</v>
      </c>
      <c r="I88">
        <v>7.1170820233769803</v>
      </c>
      <c r="J88" s="1">
        <v>1.1023589058146701E-12</v>
      </c>
      <c r="K88">
        <v>1.3863858377501399</v>
      </c>
      <c r="L88">
        <v>0.23295963527437499</v>
      </c>
      <c r="M88">
        <v>5.9511847883745199</v>
      </c>
      <c r="N88" s="1">
        <v>2.6620831425211099E-9</v>
      </c>
      <c r="O88">
        <v>1.33413497423831</v>
      </c>
      <c r="P88">
        <v>0.147335511547111</v>
      </c>
      <c r="Q88">
        <v>9.0550808846359594</v>
      </c>
      <c r="R88" s="1">
        <v>1.3646660857865099E-19</v>
      </c>
      <c r="T88" t="str">
        <f t="shared" si="4"/>
        <v>***</v>
      </c>
      <c r="U88" t="str">
        <f t="shared" si="5"/>
        <v>***</v>
      </c>
      <c r="V88" t="str">
        <f t="shared" si="6"/>
        <v>***</v>
      </c>
      <c r="W88" t="str">
        <f t="shared" si="7"/>
        <v>***</v>
      </c>
    </row>
    <row r="89" spans="1:23" x14ac:dyDescent="0.25">
      <c r="A89">
        <v>88</v>
      </c>
      <c r="B89" t="s">
        <v>179</v>
      </c>
      <c r="C89">
        <v>1.915355809936</v>
      </c>
      <c r="D89">
        <v>9.3174247538890406E-2</v>
      </c>
      <c r="E89">
        <v>20.556708109035601</v>
      </c>
      <c r="F89" s="1">
        <v>6.7029206275214802E-94</v>
      </c>
      <c r="G89">
        <v>1.7987073698978999</v>
      </c>
      <c r="H89">
        <v>0.12160697495532399</v>
      </c>
      <c r="I89">
        <v>14.791152979166799</v>
      </c>
      <c r="J89" s="1">
        <v>1.67067209668065E-49</v>
      </c>
      <c r="K89">
        <v>2.0759297710984002</v>
      </c>
      <c r="L89">
        <v>0.145608415309573</v>
      </c>
      <c r="M89">
        <v>14.2569354022901</v>
      </c>
      <c r="N89" s="1">
        <v>4.0589129811663797E-46</v>
      </c>
      <c r="O89">
        <v>1.9132482430753699</v>
      </c>
      <c r="P89">
        <v>9.3158172617304497E-2</v>
      </c>
      <c r="Q89">
        <v>20.537631743111</v>
      </c>
      <c r="R89" s="1">
        <v>9.92873173621983E-94</v>
      </c>
      <c r="T89" t="str">
        <f t="shared" si="4"/>
        <v>***</v>
      </c>
      <c r="U89" t="str">
        <f t="shared" si="5"/>
        <v>***</v>
      </c>
      <c r="V89" t="str">
        <f t="shared" si="6"/>
        <v>***</v>
      </c>
      <c r="W89" t="str">
        <f t="shared" si="7"/>
        <v>***</v>
      </c>
    </row>
    <row r="90" spans="1:23" x14ac:dyDescent="0.25">
      <c r="A90">
        <v>89</v>
      </c>
      <c r="B90" t="s">
        <v>180</v>
      </c>
      <c r="C90">
        <v>1.95311862126005</v>
      </c>
      <c r="D90">
        <v>9.4476458727866905E-2</v>
      </c>
      <c r="E90">
        <v>20.673071869531899</v>
      </c>
      <c r="F90" s="1">
        <v>6.0537863198384094E-95</v>
      </c>
      <c r="G90">
        <v>1.85846442590094</v>
      </c>
      <c r="H90">
        <v>0.123268315687639</v>
      </c>
      <c r="I90">
        <v>15.0765784016249</v>
      </c>
      <c r="J90" s="1">
        <v>2.30930302514727E-51</v>
      </c>
      <c r="K90">
        <v>2.0926281341665298</v>
      </c>
      <c r="L90">
        <v>0.14765755012633999</v>
      </c>
      <c r="M90">
        <v>14.172171571152401</v>
      </c>
      <c r="N90" s="1">
        <v>1.3622199571728199E-45</v>
      </c>
      <c r="O90">
        <v>1.94993826006858</v>
      </c>
      <c r="P90">
        <v>9.4457129986518798E-2</v>
      </c>
      <c r="Q90">
        <v>20.643632305437201</v>
      </c>
      <c r="R90" s="1">
        <v>1.11370263204108E-94</v>
      </c>
      <c r="T90" t="str">
        <f t="shared" si="4"/>
        <v>***</v>
      </c>
      <c r="U90" t="str">
        <f t="shared" si="5"/>
        <v>***</v>
      </c>
      <c r="V90" t="str">
        <f t="shared" si="6"/>
        <v>***</v>
      </c>
      <c r="W90" t="str">
        <f t="shared" si="7"/>
        <v>***</v>
      </c>
    </row>
    <row r="91" spans="1:23" x14ac:dyDescent="0.25">
      <c r="A91">
        <v>90</v>
      </c>
      <c r="B91" t="s">
        <v>181</v>
      </c>
      <c r="C91">
        <v>1.48966618579441</v>
      </c>
      <c r="D91">
        <v>0.101057823189536</v>
      </c>
      <c r="E91">
        <v>14.740730987253899</v>
      </c>
      <c r="F91" s="1">
        <v>3.5294368658206501E-49</v>
      </c>
      <c r="G91">
        <v>1.3422739884899599</v>
      </c>
      <c r="H91">
        <v>0.133534482115228</v>
      </c>
      <c r="I91">
        <v>10.051890472243</v>
      </c>
      <c r="J91" s="1">
        <v>9.0121692206161007E-24</v>
      </c>
      <c r="K91">
        <v>1.68945364932645</v>
      </c>
      <c r="L91">
        <v>0.15581721108256899</v>
      </c>
      <c r="M91">
        <v>10.842535542695501</v>
      </c>
      <c r="N91" s="1">
        <v>2.16389158827852E-27</v>
      </c>
      <c r="O91">
        <v>1.4861241331214201</v>
      </c>
      <c r="P91">
        <v>0.101037694673414</v>
      </c>
      <c r="Q91">
        <v>14.708610859788999</v>
      </c>
      <c r="R91" s="1">
        <v>5.6760657691096801E-49</v>
      </c>
      <c r="T91" t="str">
        <f t="shared" si="4"/>
        <v>***</v>
      </c>
      <c r="U91" t="str">
        <f t="shared" si="5"/>
        <v>***</v>
      </c>
      <c r="V91" t="str">
        <f t="shared" si="6"/>
        <v>***</v>
      </c>
      <c r="W91" t="str">
        <f t="shared" si="7"/>
        <v>***</v>
      </c>
    </row>
    <row r="92" spans="1:23" x14ac:dyDescent="0.25">
      <c r="A92">
        <v>91</v>
      </c>
      <c r="B92" t="s">
        <v>182</v>
      </c>
      <c r="C92">
        <v>1.50708506784673</v>
      </c>
      <c r="D92">
        <v>0.102427348306984</v>
      </c>
      <c r="E92">
        <v>14.7136979796632</v>
      </c>
      <c r="F92" s="1">
        <v>5.2649848311482799E-49</v>
      </c>
      <c r="G92">
        <v>1.2990400462678899</v>
      </c>
      <c r="H92">
        <v>0.13685460167112201</v>
      </c>
      <c r="I92">
        <v>9.4921181341760104</v>
      </c>
      <c r="J92" s="1">
        <v>2.26386617415998E-21</v>
      </c>
      <c r="K92">
        <v>1.77218691953795</v>
      </c>
      <c r="L92">
        <v>0.156494782888151</v>
      </c>
      <c r="M92">
        <v>11.3242555875141</v>
      </c>
      <c r="N92" s="1">
        <v>9.9520714622127403E-30</v>
      </c>
      <c r="O92">
        <v>1.5034965863815499</v>
      </c>
      <c r="P92">
        <v>0.10240538761293901</v>
      </c>
      <c r="Q92">
        <v>14.6818113912552</v>
      </c>
      <c r="R92" s="1">
        <v>8.4307806419113003E-49</v>
      </c>
      <c r="T92" t="str">
        <f t="shared" si="4"/>
        <v>***</v>
      </c>
      <c r="U92" t="str">
        <f t="shared" si="5"/>
        <v>***</v>
      </c>
      <c r="V92" t="str">
        <f t="shared" si="6"/>
        <v>***</v>
      </c>
      <c r="W92" t="str">
        <f t="shared" si="7"/>
        <v>***</v>
      </c>
    </row>
    <row r="93" spans="1:23" x14ac:dyDescent="0.25">
      <c r="A93">
        <v>92</v>
      </c>
      <c r="B93" t="s">
        <v>183</v>
      </c>
      <c r="C93">
        <v>1.2492181463102201</v>
      </c>
      <c r="D93">
        <v>0.108476968575141</v>
      </c>
      <c r="E93">
        <v>11.515975812367</v>
      </c>
      <c r="F93" s="1">
        <v>1.09611637397979E-30</v>
      </c>
      <c r="G93">
        <v>0.80542658785558696</v>
      </c>
      <c r="H93">
        <v>0.15332180841822601</v>
      </c>
      <c r="I93">
        <v>5.2531769365684102</v>
      </c>
      <c r="J93" s="1">
        <v>1.49497791364676E-7</v>
      </c>
      <c r="K93">
        <v>1.70919436674664</v>
      </c>
      <c r="L93">
        <v>0.16016560134924601</v>
      </c>
      <c r="M93">
        <v>10.6714197827016</v>
      </c>
      <c r="N93" s="1">
        <v>1.3849382190784999E-26</v>
      </c>
      <c r="O93">
        <v>1.2446638904529199</v>
      </c>
      <c r="P93">
        <v>0.10845503938482801</v>
      </c>
      <c r="Q93">
        <v>11.4763121890216</v>
      </c>
      <c r="R93" s="1">
        <v>1.73525073776618E-30</v>
      </c>
      <c r="T93" t="str">
        <f t="shared" si="4"/>
        <v>***</v>
      </c>
      <c r="U93" t="str">
        <f t="shared" si="5"/>
        <v>***</v>
      </c>
      <c r="V93" t="str">
        <f t="shared" si="6"/>
        <v>***</v>
      </c>
      <c r="W93" t="str">
        <f t="shared" si="7"/>
        <v>***</v>
      </c>
    </row>
    <row r="94" spans="1:23" x14ac:dyDescent="0.25">
      <c r="A94">
        <v>93</v>
      </c>
      <c r="B94" t="s">
        <v>184</v>
      </c>
      <c r="C94">
        <v>1.9148282650887101</v>
      </c>
      <c r="D94">
        <v>0.100038676099173</v>
      </c>
      <c r="E94">
        <v>19.140879705269601</v>
      </c>
      <c r="F94" s="1">
        <v>1.15306753123472E-81</v>
      </c>
      <c r="G94">
        <v>1.9100618447359601</v>
      </c>
      <c r="H94">
        <v>0.12946232476425501</v>
      </c>
      <c r="I94">
        <v>14.753804616239499</v>
      </c>
      <c r="J94" s="1">
        <v>2.9079823248197299E-49</v>
      </c>
      <c r="K94">
        <v>1.9446275245944</v>
      </c>
      <c r="L94">
        <v>0.15796799580655499</v>
      </c>
      <c r="M94">
        <v>12.3102626874861</v>
      </c>
      <c r="N94" s="1">
        <v>7.9763153875304404E-35</v>
      </c>
      <c r="O94">
        <v>1.9091082835787301</v>
      </c>
      <c r="P94">
        <v>0.10001166343335501</v>
      </c>
      <c r="Q94">
        <v>19.088856419740502</v>
      </c>
      <c r="R94" s="1">
        <v>3.1253646558294101E-81</v>
      </c>
      <c r="T94" t="str">
        <f t="shared" si="4"/>
        <v>***</v>
      </c>
      <c r="U94" t="str">
        <f t="shared" si="5"/>
        <v>***</v>
      </c>
      <c r="V94" t="str">
        <f t="shared" si="6"/>
        <v>***</v>
      </c>
      <c r="W94" t="str">
        <f t="shared" si="7"/>
        <v>***</v>
      </c>
    </row>
    <row r="95" spans="1:23" x14ac:dyDescent="0.25">
      <c r="A95">
        <v>94</v>
      </c>
      <c r="B95" t="s">
        <v>185</v>
      </c>
      <c r="C95">
        <v>1.0103302191427299</v>
      </c>
      <c r="D95">
        <v>0.119266942400666</v>
      </c>
      <c r="E95">
        <v>8.4711672723915505</v>
      </c>
      <c r="F95" s="1">
        <v>2.4294606678896099E-17</v>
      </c>
      <c r="G95">
        <v>0.86360324131058797</v>
      </c>
      <c r="H95">
        <v>0.15976405747622599</v>
      </c>
      <c r="I95">
        <v>5.40549141623484</v>
      </c>
      <c r="J95" s="1">
        <v>6.4630946219110106E-8</v>
      </c>
      <c r="K95">
        <v>1.22037664989082</v>
      </c>
      <c r="L95">
        <v>0.180765768801291</v>
      </c>
      <c r="M95">
        <v>6.7511490587155203</v>
      </c>
      <c r="N95" s="1">
        <v>1.4667880827137399E-11</v>
      </c>
      <c r="O95">
        <v>1.0044131000572101</v>
      </c>
      <c r="P95">
        <v>0.119242911294412</v>
      </c>
      <c r="Q95">
        <v>8.4232520755662392</v>
      </c>
      <c r="R95" s="1">
        <v>3.6617546826336498E-17</v>
      </c>
      <c r="T95" t="str">
        <f t="shared" si="4"/>
        <v>***</v>
      </c>
      <c r="U95" t="str">
        <f t="shared" si="5"/>
        <v>***</v>
      </c>
      <c r="V95" t="str">
        <f t="shared" si="6"/>
        <v>***</v>
      </c>
      <c r="W95" t="str">
        <f t="shared" si="7"/>
        <v>***</v>
      </c>
    </row>
    <row r="96" spans="1:23" x14ac:dyDescent="0.25">
      <c r="A96">
        <v>95</v>
      </c>
      <c r="B96" t="s">
        <v>368</v>
      </c>
      <c r="C96">
        <v>1.59577787756031</v>
      </c>
      <c r="D96">
        <v>0.139905205238467</v>
      </c>
      <c r="E96">
        <v>11.4061365682594</v>
      </c>
      <c r="F96" s="1">
        <v>3.89654481336172E-30</v>
      </c>
      <c r="G96">
        <v>1.5675629881374</v>
      </c>
      <c r="H96">
        <v>0.183668790560819</v>
      </c>
      <c r="I96">
        <v>8.5347270124171093</v>
      </c>
      <c r="J96" s="1">
        <v>1.40486736368459E-17</v>
      </c>
      <c r="K96">
        <v>1.6909299829342801</v>
      </c>
      <c r="L96">
        <v>0.216612648972525</v>
      </c>
      <c r="M96">
        <v>7.8062384212325302</v>
      </c>
      <c r="N96" s="1">
        <v>5.8920071297386502E-15</v>
      </c>
      <c r="O96">
        <v>1.5821385467987099</v>
      </c>
      <c r="P96">
        <v>0.13985851169111499</v>
      </c>
      <c r="Q96">
        <v>11.3124223021403</v>
      </c>
      <c r="R96" s="1">
        <v>1.1390089422036001E-29</v>
      </c>
      <c r="T96" t="str">
        <f t="shared" si="4"/>
        <v>***</v>
      </c>
      <c r="U96" t="str">
        <f t="shared" si="5"/>
        <v>***</v>
      </c>
      <c r="V96" t="str">
        <f t="shared" si="6"/>
        <v>***</v>
      </c>
      <c r="W96" t="str">
        <f t="shared" si="7"/>
        <v>***</v>
      </c>
    </row>
    <row r="97" spans="1:23" x14ac:dyDescent="0.25">
      <c r="A97">
        <v>96</v>
      </c>
      <c r="B97" t="s">
        <v>369</v>
      </c>
      <c r="C97">
        <v>1.0523319023826201</v>
      </c>
      <c r="D97">
        <v>0.17015442849610399</v>
      </c>
      <c r="E97">
        <v>6.1845695800195903</v>
      </c>
      <c r="F97" s="1">
        <v>6.2272142318662295E-10</v>
      </c>
      <c r="G97">
        <v>1.00663736958994</v>
      </c>
      <c r="H97">
        <v>0.225529291314577</v>
      </c>
      <c r="I97">
        <v>4.4634440330229204</v>
      </c>
      <c r="J97" s="1">
        <v>8.0652671978615096E-6</v>
      </c>
      <c r="K97">
        <v>1.1704329015242501</v>
      </c>
      <c r="L97">
        <v>0.25995813987033201</v>
      </c>
      <c r="M97">
        <v>4.5023898928806902</v>
      </c>
      <c r="N97" s="1">
        <v>6.71935681113233E-6</v>
      </c>
      <c r="O97">
        <v>1.03906029507956</v>
      </c>
      <c r="P97">
        <v>0.17011515629824001</v>
      </c>
      <c r="Q97">
        <v>6.1079818970269297</v>
      </c>
      <c r="R97" s="1">
        <v>1.00898794528259E-9</v>
      </c>
      <c r="T97" t="str">
        <f t="shared" si="4"/>
        <v>***</v>
      </c>
      <c r="U97" t="str">
        <f t="shared" si="5"/>
        <v>***</v>
      </c>
      <c r="V97" t="str">
        <f t="shared" si="6"/>
        <v>***</v>
      </c>
      <c r="W97" t="str">
        <f t="shared" si="7"/>
        <v>***</v>
      </c>
    </row>
    <row r="98" spans="1:23" x14ac:dyDescent="0.25">
      <c r="A98">
        <v>97</v>
      </c>
      <c r="B98" t="s">
        <v>370</v>
      </c>
      <c r="C98">
        <v>0.85565724485533601</v>
      </c>
      <c r="D98">
        <v>0.18564728895405599</v>
      </c>
      <c r="E98">
        <v>4.60904788686193</v>
      </c>
      <c r="F98" s="1">
        <v>4.0451716316871503E-6</v>
      </c>
      <c r="G98">
        <v>0.51660802014270002</v>
      </c>
      <c r="H98">
        <v>0.27635655423530903</v>
      </c>
      <c r="I98">
        <v>1.8693532403173101</v>
      </c>
      <c r="J98">
        <v>6.1573685519597403E-2</v>
      </c>
      <c r="K98">
        <v>1.2581690347802601</v>
      </c>
      <c r="L98">
        <v>0.25591067655413502</v>
      </c>
      <c r="M98">
        <v>4.9164382343153701</v>
      </c>
      <c r="N98" s="1">
        <v>8.8132987132787002E-7</v>
      </c>
      <c r="O98">
        <v>0.842746276942961</v>
      </c>
      <c r="P98">
        <v>0.185610299526073</v>
      </c>
      <c r="Q98">
        <v>4.5404068583197397</v>
      </c>
      <c r="R98" s="1">
        <v>5.6145778088688504E-6</v>
      </c>
      <c r="T98" t="str">
        <f t="shared" si="4"/>
        <v>***</v>
      </c>
      <c r="U98" t="str">
        <f t="shared" si="5"/>
        <v>^</v>
      </c>
      <c r="V98" t="str">
        <f t="shared" si="6"/>
        <v>***</v>
      </c>
      <c r="W98" t="str">
        <f t="shared" si="7"/>
        <v>***</v>
      </c>
    </row>
    <row r="99" spans="1:23" x14ac:dyDescent="0.25">
      <c r="A99">
        <v>98</v>
      </c>
      <c r="B99" t="s">
        <v>371</v>
      </c>
      <c r="C99">
        <v>1.08743680292851</v>
      </c>
      <c r="D99">
        <v>0.17299509994962201</v>
      </c>
      <c r="E99">
        <v>6.2859399095418702</v>
      </c>
      <c r="F99" s="1">
        <v>3.2587598509697402E-10</v>
      </c>
      <c r="G99">
        <v>0.959099535752026</v>
      </c>
      <c r="H99">
        <v>0.23582140727423401</v>
      </c>
      <c r="I99">
        <v>4.0670588257354501</v>
      </c>
      <c r="J99" s="1">
        <v>4.7610227781979002E-5</v>
      </c>
      <c r="K99">
        <v>1.3041287714530401</v>
      </c>
      <c r="L99">
        <v>0.25607928864896401</v>
      </c>
      <c r="M99">
        <v>5.0926757034253898</v>
      </c>
      <c r="N99" s="1">
        <v>3.5304527894868301E-7</v>
      </c>
      <c r="O99">
        <v>1.07410895300015</v>
      </c>
      <c r="P99">
        <v>0.17295395029229199</v>
      </c>
      <c r="Q99">
        <v>6.2103753697727599</v>
      </c>
      <c r="R99" s="1">
        <v>5.2858184397208498E-10</v>
      </c>
      <c r="T99" t="str">
        <f t="shared" si="4"/>
        <v>***</v>
      </c>
      <c r="U99" t="str">
        <f t="shared" si="5"/>
        <v>***</v>
      </c>
      <c r="V99" t="str">
        <f t="shared" si="6"/>
        <v>***</v>
      </c>
      <c r="W99" t="str">
        <f t="shared" si="7"/>
        <v>***</v>
      </c>
    </row>
    <row r="100" spans="1:23" x14ac:dyDescent="0.25">
      <c r="A100">
        <v>99</v>
      </c>
      <c r="B100" t="s">
        <v>372</v>
      </c>
      <c r="C100">
        <v>0.76161700662476695</v>
      </c>
      <c r="D100">
        <v>0.19866622616330601</v>
      </c>
      <c r="E100">
        <v>3.83365115114588</v>
      </c>
      <c r="F100">
        <v>1.2625516016042399E-4</v>
      </c>
      <c r="G100">
        <v>0.58843006025052702</v>
      </c>
      <c r="H100">
        <v>0.276591313565555</v>
      </c>
      <c r="I100">
        <v>2.1274350689652599</v>
      </c>
      <c r="J100">
        <v>3.3383950936186499E-2</v>
      </c>
      <c r="K100">
        <v>1.0259265458004301</v>
      </c>
      <c r="L100">
        <v>0.28756081475640699</v>
      </c>
      <c r="M100">
        <v>3.5676854882661702</v>
      </c>
      <c r="N100">
        <v>3.60148421837082E-4</v>
      </c>
      <c r="O100">
        <v>0.74745367003222896</v>
      </c>
      <c r="P100">
        <v>0.19862976118384501</v>
      </c>
      <c r="Q100">
        <v>3.7630497342259401</v>
      </c>
      <c r="R100">
        <v>1.6785380432976399E-4</v>
      </c>
      <c r="T100" t="str">
        <f t="shared" si="4"/>
        <v>***</v>
      </c>
      <c r="U100" t="str">
        <f t="shared" si="5"/>
        <v>*</v>
      </c>
      <c r="V100" t="str">
        <f t="shared" si="6"/>
        <v>***</v>
      </c>
      <c r="W100" t="str">
        <f t="shared" si="7"/>
        <v>***</v>
      </c>
    </row>
    <row r="101" spans="1:23" x14ac:dyDescent="0.25">
      <c r="A101">
        <v>100</v>
      </c>
      <c r="B101" t="s">
        <v>373</v>
      </c>
      <c r="C101">
        <v>2.2947470202351101</v>
      </c>
      <c r="D101">
        <v>0.12660944356477999</v>
      </c>
      <c r="E101">
        <v>18.124611842725599</v>
      </c>
      <c r="F101" s="1">
        <v>2.0377599215078301E-73</v>
      </c>
      <c r="G101">
        <v>2.1996017527245399</v>
      </c>
      <c r="H101">
        <v>0.16889428226064801</v>
      </c>
      <c r="I101">
        <v>13.023541846904999</v>
      </c>
      <c r="J101" s="1">
        <v>8.9902100355661194E-39</v>
      </c>
      <c r="K101">
        <v>2.4786461835979301</v>
      </c>
      <c r="L101">
        <v>0.192631794444558</v>
      </c>
      <c r="M101">
        <v>12.8672745366099</v>
      </c>
      <c r="N101" s="1">
        <v>6.8786793881703602E-38</v>
      </c>
      <c r="O101">
        <v>2.2810213214763002</v>
      </c>
      <c r="P101">
        <v>0.12654978936472799</v>
      </c>
      <c r="Q101">
        <v>18.024694730247202</v>
      </c>
      <c r="R101" s="1">
        <v>1.2469840810782699E-72</v>
      </c>
      <c r="T101" t="str">
        <f t="shared" si="4"/>
        <v>***</v>
      </c>
      <c r="U101" t="str">
        <f t="shared" si="5"/>
        <v>***</v>
      </c>
      <c r="V101" t="str">
        <f t="shared" si="6"/>
        <v>***</v>
      </c>
      <c r="W101" t="str">
        <f t="shared" si="7"/>
        <v>***</v>
      </c>
    </row>
    <row r="102" spans="1:23" x14ac:dyDescent="0.25">
      <c r="A102">
        <v>101</v>
      </c>
      <c r="B102" t="s">
        <v>374</v>
      </c>
      <c r="C102">
        <v>0.78950654247961904</v>
      </c>
      <c r="D102">
        <v>0.20999335484099299</v>
      </c>
      <c r="E102">
        <v>3.75967393386059</v>
      </c>
      <c r="F102">
        <v>1.7013495771910401E-4</v>
      </c>
      <c r="G102">
        <v>0.93786282095303497</v>
      </c>
      <c r="H102">
        <v>0.25880901987869298</v>
      </c>
      <c r="I102">
        <v>3.6237640457531999</v>
      </c>
      <c r="J102">
        <v>2.9034650075975699E-4</v>
      </c>
      <c r="K102">
        <v>0.60097891225210398</v>
      </c>
      <c r="L102">
        <v>0.362789720101309</v>
      </c>
      <c r="M102">
        <v>1.6565489013423</v>
      </c>
      <c r="N102">
        <v>9.7610710581068294E-2</v>
      </c>
      <c r="O102">
        <v>0.77613520352054</v>
      </c>
      <c r="P102">
        <v>0.20995378311656199</v>
      </c>
      <c r="Q102">
        <v>3.6966954917389998</v>
      </c>
      <c r="R102">
        <v>2.1842407425385E-4</v>
      </c>
      <c r="T102" t="str">
        <f t="shared" si="4"/>
        <v>***</v>
      </c>
      <c r="U102" t="str">
        <f t="shared" si="5"/>
        <v>***</v>
      </c>
      <c r="V102" t="str">
        <f t="shared" si="6"/>
        <v>^</v>
      </c>
      <c r="W102" t="str">
        <f t="shared" si="7"/>
        <v>***</v>
      </c>
    </row>
    <row r="103" spans="1:23" x14ac:dyDescent="0.25">
      <c r="A103">
        <v>102</v>
      </c>
      <c r="B103" t="s">
        <v>375</v>
      </c>
      <c r="C103">
        <v>1.2456698584577599</v>
      </c>
      <c r="D103">
        <v>0.179557042131025</v>
      </c>
      <c r="E103">
        <v>6.9374603394768499</v>
      </c>
      <c r="F103" s="1">
        <v>3.9921134527258598E-12</v>
      </c>
      <c r="G103">
        <v>1.09165838875441</v>
      </c>
      <c r="H103">
        <v>0.24911919225240001</v>
      </c>
      <c r="I103">
        <v>4.3820726090360003</v>
      </c>
      <c r="J103" s="1">
        <v>1.1755561550796901E-5</v>
      </c>
      <c r="K103">
        <v>1.49424169023556</v>
      </c>
      <c r="L103">
        <v>0.26121645664578902</v>
      </c>
      <c r="M103">
        <v>5.72031988115421</v>
      </c>
      <c r="N103" s="1">
        <v>1.0632368851147299E-8</v>
      </c>
      <c r="O103">
        <v>1.2316346874256601</v>
      </c>
      <c r="P103">
        <v>0.17951077121228501</v>
      </c>
      <c r="Q103">
        <v>6.86106287164883</v>
      </c>
      <c r="R103" s="1">
        <v>6.8350070985364597E-12</v>
      </c>
      <c r="T103" t="str">
        <f t="shared" si="4"/>
        <v>***</v>
      </c>
      <c r="U103" t="str">
        <f t="shared" si="5"/>
        <v>***</v>
      </c>
      <c r="V103" t="str">
        <f t="shared" si="6"/>
        <v>***</v>
      </c>
      <c r="W103" t="str">
        <f t="shared" si="7"/>
        <v>***</v>
      </c>
    </row>
    <row r="104" spans="1:23" x14ac:dyDescent="0.25">
      <c r="A104">
        <v>103</v>
      </c>
      <c r="B104" t="s">
        <v>376</v>
      </c>
      <c r="C104">
        <v>0.53313194030827005</v>
      </c>
      <c r="D104">
        <v>0.24178685500842501</v>
      </c>
      <c r="E104">
        <v>2.2049666028771302</v>
      </c>
      <c r="F104">
        <v>2.74564381667055E-2</v>
      </c>
      <c r="G104">
        <v>0.47538105947367598</v>
      </c>
      <c r="H104">
        <v>0.32467154688050398</v>
      </c>
      <c r="I104">
        <v>1.4641906999280101</v>
      </c>
      <c r="J104">
        <v>0.143141850574661</v>
      </c>
      <c r="K104">
        <v>0.67494093041825798</v>
      </c>
      <c r="L104">
        <v>0.36302180886042001</v>
      </c>
      <c r="M104">
        <v>1.8592297045100401</v>
      </c>
      <c r="N104">
        <v>6.2994586072059502E-2</v>
      </c>
      <c r="O104">
        <v>0.51876569005867601</v>
      </c>
      <c r="P104">
        <v>0.2417515390636</v>
      </c>
      <c r="Q104">
        <v>2.1458630297373098</v>
      </c>
      <c r="R104">
        <v>3.1883908150916997E-2</v>
      </c>
      <c r="T104" t="str">
        <f t="shared" si="4"/>
        <v>*</v>
      </c>
      <c r="U104" t="str">
        <f t="shared" si="5"/>
        <v/>
      </c>
      <c r="V104" t="str">
        <f t="shared" si="6"/>
        <v>^</v>
      </c>
      <c r="W104" t="str">
        <f t="shared" si="7"/>
        <v>*</v>
      </c>
    </row>
    <row r="105" spans="1:23" x14ac:dyDescent="0.25">
      <c r="A105">
        <v>104</v>
      </c>
      <c r="B105" t="s">
        <v>377</v>
      </c>
      <c r="C105">
        <v>0.86515871785516496</v>
      </c>
      <c r="D105">
        <v>0.21339272416463401</v>
      </c>
      <c r="E105">
        <v>4.0543027942587502</v>
      </c>
      <c r="F105" s="1">
        <v>5.0284049578930901E-5</v>
      </c>
      <c r="G105">
        <v>0.81812294593996904</v>
      </c>
      <c r="H105">
        <v>0.28504199013153497</v>
      </c>
      <c r="I105">
        <v>2.8701839527658302</v>
      </c>
      <c r="J105">
        <v>4.1023306643875298E-3</v>
      </c>
      <c r="K105">
        <v>0.994500384384849</v>
      </c>
      <c r="L105">
        <v>0.322617633432149</v>
      </c>
      <c r="M105">
        <v>3.0825977297177301</v>
      </c>
      <c r="N105">
        <v>2.0520233815815498E-3</v>
      </c>
      <c r="O105">
        <v>0.85040347686470297</v>
      </c>
      <c r="P105">
        <v>0.213350479659241</v>
      </c>
      <c r="Q105">
        <v>3.98594593376566</v>
      </c>
      <c r="R105" s="1">
        <v>6.7211816571471401E-5</v>
      </c>
      <c r="T105" t="str">
        <f t="shared" si="4"/>
        <v>***</v>
      </c>
      <c r="U105" t="str">
        <f t="shared" si="5"/>
        <v>**</v>
      </c>
      <c r="V105" t="str">
        <f t="shared" si="6"/>
        <v>**</v>
      </c>
      <c r="W105" t="str">
        <f t="shared" si="7"/>
        <v>***</v>
      </c>
    </row>
    <row r="106" spans="1:23" x14ac:dyDescent="0.25">
      <c r="A106">
        <v>105</v>
      </c>
      <c r="B106" t="s">
        <v>378</v>
      </c>
      <c r="C106">
        <v>1.4064087572238699</v>
      </c>
      <c r="D106">
        <v>0.176879971439662</v>
      </c>
      <c r="E106">
        <v>7.9512041175539698</v>
      </c>
      <c r="F106" s="1">
        <v>1.8470732110384301E-15</v>
      </c>
      <c r="G106">
        <v>1.24945775253685</v>
      </c>
      <c r="H106">
        <v>0.245267430389668</v>
      </c>
      <c r="I106">
        <v>5.0942669010384902</v>
      </c>
      <c r="J106" s="1">
        <v>3.50093276217543E-7</v>
      </c>
      <c r="K106">
        <v>1.6600221692627799</v>
      </c>
      <c r="L106">
        <v>0.25753462326857202</v>
      </c>
      <c r="M106">
        <v>6.4458213353767402</v>
      </c>
      <c r="N106" s="1">
        <v>1.1497604370822199E-10</v>
      </c>
      <c r="O106">
        <v>1.3916449480337501</v>
      </c>
      <c r="P106">
        <v>0.17682646112068801</v>
      </c>
      <c r="Q106">
        <v>7.8701170583509503</v>
      </c>
      <c r="R106" s="1">
        <v>3.5430957465842902E-15</v>
      </c>
      <c r="T106" t="str">
        <f t="shared" si="4"/>
        <v>***</v>
      </c>
      <c r="U106" t="str">
        <f t="shared" si="5"/>
        <v>***</v>
      </c>
      <c r="V106" t="str">
        <f t="shared" si="6"/>
        <v>***</v>
      </c>
      <c r="W106" t="str">
        <f t="shared" si="7"/>
        <v>***</v>
      </c>
    </row>
    <row r="107" spans="1:23" x14ac:dyDescent="0.25">
      <c r="A107">
        <v>106</v>
      </c>
      <c r="B107" t="s">
        <v>379</v>
      </c>
      <c r="C107">
        <v>0.99061570477465999</v>
      </c>
      <c r="D107">
        <v>0.21051529027375401</v>
      </c>
      <c r="E107">
        <v>4.7056710393171999</v>
      </c>
      <c r="F107" s="1">
        <v>2.53032256403257E-6</v>
      </c>
      <c r="G107">
        <v>0.97550591170526901</v>
      </c>
      <c r="H107">
        <v>0.27803574487132998</v>
      </c>
      <c r="I107">
        <v>3.5085629445117399</v>
      </c>
      <c r="J107">
        <v>4.5053460905542501E-4</v>
      </c>
      <c r="K107">
        <v>1.08353730409893</v>
      </c>
      <c r="L107">
        <v>0.32292418113018401</v>
      </c>
      <c r="M107">
        <v>3.3553922791000499</v>
      </c>
      <c r="N107">
        <v>7.9252515033258805E-4</v>
      </c>
      <c r="O107">
        <v>0.97642339172849202</v>
      </c>
      <c r="P107">
        <v>0.21047221099677499</v>
      </c>
      <c r="Q107">
        <v>4.63920337561074</v>
      </c>
      <c r="R107" s="1">
        <v>3.4975473870005798E-6</v>
      </c>
      <c r="T107" t="str">
        <f t="shared" si="4"/>
        <v>***</v>
      </c>
      <c r="U107" t="str">
        <f t="shared" si="5"/>
        <v>***</v>
      </c>
      <c r="V107" t="str">
        <f t="shared" si="6"/>
        <v>***</v>
      </c>
      <c r="W107" t="str">
        <f t="shared" si="7"/>
        <v>***</v>
      </c>
    </row>
    <row r="108" spans="1:23" x14ac:dyDescent="0.25">
      <c r="A108">
        <v>107</v>
      </c>
      <c r="B108" t="s">
        <v>380</v>
      </c>
      <c r="C108">
        <v>1.0245139032855299</v>
      </c>
      <c r="D108">
        <v>0.21062277287679801</v>
      </c>
      <c r="E108">
        <v>4.8642123987457397</v>
      </c>
      <c r="F108" s="1">
        <v>1.1491346310037601E-6</v>
      </c>
      <c r="G108">
        <v>1.19463966136824</v>
      </c>
      <c r="H108">
        <v>0.25990926111538598</v>
      </c>
      <c r="I108">
        <v>4.596372042464</v>
      </c>
      <c r="J108" s="1">
        <v>4.2991078161666398E-6</v>
      </c>
      <c r="K108">
        <v>0.81515264777595897</v>
      </c>
      <c r="L108">
        <v>0.36347774911220398</v>
      </c>
      <c r="M108">
        <v>2.2426480018845001</v>
      </c>
      <c r="N108">
        <v>2.4919522219398901E-2</v>
      </c>
      <c r="O108">
        <v>1.01023774012439</v>
      </c>
      <c r="P108">
        <v>0.21057854872502699</v>
      </c>
      <c r="Q108">
        <v>4.7974389900633101</v>
      </c>
      <c r="R108" s="1">
        <v>1.60707135685742E-6</v>
      </c>
      <c r="T108" t="str">
        <f t="shared" si="4"/>
        <v>***</v>
      </c>
      <c r="U108" t="str">
        <f t="shared" si="5"/>
        <v>***</v>
      </c>
      <c r="V108" t="str">
        <f t="shared" si="6"/>
        <v>*</v>
      </c>
      <c r="W108" t="str">
        <f t="shared" si="7"/>
        <v>***</v>
      </c>
    </row>
    <row r="109" spans="1:23" x14ac:dyDescent="0.25">
      <c r="A109">
        <v>108</v>
      </c>
      <c r="B109" t="s">
        <v>381</v>
      </c>
      <c r="C109">
        <v>0.66067267092926896</v>
      </c>
      <c r="D109">
        <v>0.24760860292710599</v>
      </c>
      <c r="E109">
        <v>2.66821371761371</v>
      </c>
      <c r="F109">
        <v>7.6255734400714004E-3</v>
      </c>
      <c r="G109">
        <v>0.92390451245312599</v>
      </c>
      <c r="H109">
        <v>0.29401511703921002</v>
      </c>
      <c r="I109">
        <v>3.14237077928858</v>
      </c>
      <c r="J109">
        <v>1.67585667712563E-3</v>
      </c>
      <c r="K109">
        <v>0.241205789808902</v>
      </c>
      <c r="L109">
        <v>0.47013360230686602</v>
      </c>
      <c r="M109">
        <v>0.51305796612993904</v>
      </c>
      <c r="N109">
        <v>0.60791077343479405</v>
      </c>
      <c r="O109">
        <v>0.64621414515368203</v>
      </c>
      <c r="P109">
        <v>0.24756977562747701</v>
      </c>
      <c r="Q109">
        <v>2.6102303623930698</v>
      </c>
      <c r="R109">
        <v>9.0481270040957094E-3</v>
      </c>
      <c r="T109" t="str">
        <f t="shared" si="4"/>
        <v>**</v>
      </c>
      <c r="U109" t="str">
        <f t="shared" si="5"/>
        <v>**</v>
      </c>
      <c r="V109" t="str">
        <f t="shared" si="6"/>
        <v/>
      </c>
      <c r="W109" t="str">
        <f t="shared" si="7"/>
        <v>**</v>
      </c>
    </row>
    <row r="110" spans="1:23" x14ac:dyDescent="0.25">
      <c r="A110">
        <v>109</v>
      </c>
      <c r="B110" t="s">
        <v>382</v>
      </c>
      <c r="C110">
        <v>0.68743531978429795</v>
      </c>
      <c r="D110">
        <v>0.24767852150483</v>
      </c>
      <c r="E110">
        <v>2.7755144677367198</v>
      </c>
      <c r="F110">
        <v>5.51144471154052E-3</v>
      </c>
      <c r="G110">
        <v>0.881509897816944</v>
      </c>
      <c r="H110">
        <v>0.30337050564777901</v>
      </c>
      <c r="I110">
        <v>2.9057205015190202</v>
      </c>
      <c r="J110">
        <v>3.6640858105772599E-3</v>
      </c>
      <c r="K110">
        <v>0.44345862742033898</v>
      </c>
      <c r="L110">
        <v>0.43330208318486402</v>
      </c>
      <c r="M110">
        <v>1.0234398693881701</v>
      </c>
      <c r="N110">
        <v>0.30609991675436099</v>
      </c>
      <c r="O110">
        <v>0.67198630495122202</v>
      </c>
      <c r="P110">
        <v>0.24764106012195</v>
      </c>
      <c r="Q110">
        <v>2.7135496214573802</v>
      </c>
      <c r="R110">
        <v>6.6566597954627101E-3</v>
      </c>
      <c r="T110" t="str">
        <f t="shared" si="4"/>
        <v>**</v>
      </c>
      <c r="U110" t="str">
        <f t="shared" si="5"/>
        <v>**</v>
      </c>
      <c r="V110" t="str">
        <f t="shared" si="6"/>
        <v/>
      </c>
      <c r="W110" t="str">
        <f t="shared" si="7"/>
        <v>**</v>
      </c>
    </row>
    <row r="111" spans="1:23" x14ac:dyDescent="0.25">
      <c r="A111">
        <v>110</v>
      </c>
      <c r="B111" t="s">
        <v>383</v>
      </c>
      <c r="C111">
        <v>2.0757328920374101</v>
      </c>
      <c r="D111">
        <v>0.15276076262046001</v>
      </c>
      <c r="E111">
        <v>13.588128629566</v>
      </c>
      <c r="F111" s="1">
        <v>4.7096878427054498E-42</v>
      </c>
      <c r="G111">
        <v>2.2037873342026901</v>
      </c>
      <c r="H111">
        <v>0.19669968651408701</v>
      </c>
      <c r="I111">
        <v>11.203817216276301</v>
      </c>
      <c r="J111" s="1">
        <v>3.9053520953956601E-29</v>
      </c>
      <c r="K111">
        <v>1.98334090557551</v>
      </c>
      <c r="L111">
        <v>0.24445471413755401</v>
      </c>
      <c r="M111">
        <v>8.1133264808282295</v>
      </c>
      <c r="N111" s="1">
        <v>4.9252507681171298E-16</v>
      </c>
      <c r="O111">
        <v>2.0595015257917102</v>
      </c>
      <c r="P111">
        <v>0.15269666033336399</v>
      </c>
      <c r="Q111">
        <v>13.48753483734</v>
      </c>
      <c r="R111" s="1">
        <v>1.85189605865633E-41</v>
      </c>
      <c r="T111" t="str">
        <f t="shared" si="4"/>
        <v>***</v>
      </c>
      <c r="U111" t="str">
        <f t="shared" si="5"/>
        <v>***</v>
      </c>
      <c r="V111" t="str">
        <f t="shared" si="6"/>
        <v>***</v>
      </c>
      <c r="W111" t="str">
        <f t="shared" si="7"/>
        <v>***</v>
      </c>
    </row>
    <row r="112" spans="1:23" x14ac:dyDescent="0.25">
      <c r="A112">
        <v>111</v>
      </c>
      <c r="B112" t="s">
        <v>384</v>
      </c>
      <c r="C112">
        <v>0.97048451102620004</v>
      </c>
      <c r="D112">
        <v>0.23314298230182601</v>
      </c>
      <c r="E112">
        <v>4.1626151533474696</v>
      </c>
      <c r="F112" s="1">
        <v>3.1462338547334702E-5</v>
      </c>
      <c r="G112">
        <v>0.78176840982013396</v>
      </c>
      <c r="H112">
        <v>0.33994677919465399</v>
      </c>
      <c r="I112">
        <v>2.29967882523309</v>
      </c>
      <c r="J112">
        <v>2.1466422624840199E-2</v>
      </c>
      <c r="K112">
        <v>1.24637056056351</v>
      </c>
      <c r="L112">
        <v>0.32363256726975298</v>
      </c>
      <c r="M112">
        <v>3.8511901662994301</v>
      </c>
      <c r="N112">
        <v>1.17545176493288E-4</v>
      </c>
      <c r="O112">
        <v>0.954704497227858</v>
      </c>
      <c r="P112">
        <v>0.23309784281575499</v>
      </c>
      <c r="Q112">
        <v>4.0957242919767198</v>
      </c>
      <c r="R112" s="1">
        <v>4.2085054901478499E-5</v>
      </c>
      <c r="T112" t="str">
        <f t="shared" si="4"/>
        <v>***</v>
      </c>
      <c r="U112" t="str">
        <f t="shared" si="5"/>
        <v>*</v>
      </c>
      <c r="V112" t="str">
        <f t="shared" si="6"/>
        <v>***</v>
      </c>
      <c r="W112" t="str">
        <f t="shared" si="7"/>
        <v>***</v>
      </c>
    </row>
    <row r="113" spans="1:23" x14ac:dyDescent="0.25">
      <c r="A113">
        <v>112</v>
      </c>
      <c r="B113" t="s">
        <v>385</v>
      </c>
      <c r="C113">
        <v>1.2586689946329801</v>
      </c>
      <c r="D113">
        <v>0.21138873655328899</v>
      </c>
      <c r="E113">
        <v>5.9542860000758804</v>
      </c>
      <c r="F113" s="1">
        <v>2.6120966982992801E-9</v>
      </c>
      <c r="G113">
        <v>1.4279160788468299</v>
      </c>
      <c r="H113">
        <v>0.26702668808667801</v>
      </c>
      <c r="I113">
        <v>5.3474657873273097</v>
      </c>
      <c r="J113" s="1">
        <v>8.9194264660953099E-8</v>
      </c>
      <c r="K113">
        <v>1.10622569043174</v>
      </c>
      <c r="L113">
        <v>0.34857470001755297</v>
      </c>
      <c r="M113">
        <v>3.1735685073415798</v>
      </c>
      <c r="N113">
        <v>1.5057736176111E-3</v>
      </c>
      <c r="O113">
        <v>1.2425449096814201</v>
      </c>
      <c r="P113">
        <v>0.21133856193639899</v>
      </c>
      <c r="Q113">
        <v>5.8794045833214197</v>
      </c>
      <c r="R113" s="1">
        <v>4.1174486164574404E-9</v>
      </c>
      <c r="T113" t="str">
        <f t="shared" si="4"/>
        <v>***</v>
      </c>
      <c r="U113" t="str">
        <f t="shared" si="5"/>
        <v>***</v>
      </c>
      <c r="V113" t="str">
        <f t="shared" si="6"/>
        <v>**</v>
      </c>
      <c r="W113" t="str">
        <f t="shared" si="7"/>
        <v>***</v>
      </c>
    </row>
    <row r="114" spans="1:23" x14ac:dyDescent="0.25">
      <c r="A114">
        <v>113</v>
      </c>
      <c r="B114" t="s">
        <v>386</v>
      </c>
      <c r="C114">
        <v>1.0068471443469</v>
      </c>
      <c r="D114">
        <v>0.238002624928177</v>
      </c>
      <c r="E114">
        <v>4.2304035287456996</v>
      </c>
      <c r="F114" s="1">
        <v>2.3327247005504299E-5</v>
      </c>
      <c r="G114">
        <v>0.97800475122116803</v>
      </c>
      <c r="H114">
        <v>0.326794973917575</v>
      </c>
      <c r="I114">
        <v>2.99271662442349</v>
      </c>
      <c r="J114">
        <v>2.7650635773747E-3</v>
      </c>
      <c r="K114">
        <v>1.1354200691660301</v>
      </c>
      <c r="L114">
        <v>0.34871117670816598</v>
      </c>
      <c r="M114">
        <v>3.2560472534445299</v>
      </c>
      <c r="N114">
        <v>1.1297494769994E-3</v>
      </c>
      <c r="O114">
        <v>0.99027226453642103</v>
      </c>
      <c r="P114">
        <v>0.237959900354487</v>
      </c>
      <c r="Q114">
        <v>4.1615089897970998</v>
      </c>
      <c r="R114" s="1">
        <v>3.1615154987159501E-5</v>
      </c>
      <c r="T114" t="str">
        <f t="shared" si="4"/>
        <v>***</v>
      </c>
      <c r="U114" t="str">
        <f t="shared" si="5"/>
        <v>**</v>
      </c>
      <c r="V114" t="str">
        <f t="shared" si="6"/>
        <v>**</v>
      </c>
      <c r="W114" t="str">
        <f t="shared" si="7"/>
        <v>***</v>
      </c>
    </row>
    <row r="115" spans="1:23" x14ac:dyDescent="0.25">
      <c r="A115">
        <v>114</v>
      </c>
      <c r="B115" t="s">
        <v>387</v>
      </c>
      <c r="C115">
        <v>0.88617990116668999</v>
      </c>
      <c r="D115">
        <v>0.254217992536933</v>
      </c>
      <c r="E115">
        <v>3.4859055109482302</v>
      </c>
      <c r="F115">
        <v>4.9047421654768296E-4</v>
      </c>
      <c r="G115">
        <v>0.92128849775097499</v>
      </c>
      <c r="H115">
        <v>0.34057737779832797</v>
      </c>
      <c r="I115">
        <v>2.7050783692876799</v>
      </c>
      <c r="J115">
        <v>6.8288276768442499E-3</v>
      </c>
      <c r="K115">
        <v>0.94373562506715802</v>
      </c>
      <c r="L115">
        <v>0.38298880521815698</v>
      </c>
      <c r="M115">
        <v>2.4641337088941602</v>
      </c>
      <c r="N115">
        <v>1.37344865002582E-2</v>
      </c>
      <c r="O115">
        <v>0.86862016110048801</v>
      </c>
      <c r="P115">
        <v>0.25417848297869899</v>
      </c>
      <c r="Q115">
        <v>3.4173630707099698</v>
      </c>
      <c r="R115">
        <v>6.3230892755234498E-4</v>
      </c>
      <c r="T115" t="str">
        <f t="shared" si="4"/>
        <v>***</v>
      </c>
      <c r="U115" t="str">
        <f t="shared" si="5"/>
        <v>**</v>
      </c>
      <c r="V115" t="str">
        <f t="shared" si="6"/>
        <v>*</v>
      </c>
      <c r="W115" t="str">
        <f t="shared" si="7"/>
        <v>***</v>
      </c>
    </row>
    <row r="116" spans="1:23" x14ac:dyDescent="0.25">
      <c r="A116">
        <v>115</v>
      </c>
      <c r="B116" t="s">
        <v>388</v>
      </c>
      <c r="C116">
        <v>1.2628198846454699</v>
      </c>
      <c r="D116">
        <v>0.221686818750812</v>
      </c>
      <c r="E116">
        <v>5.6964139399959102</v>
      </c>
      <c r="F116" s="1">
        <v>1.2235360734688799E-8</v>
      </c>
      <c r="G116">
        <v>1.5192667009268701</v>
      </c>
      <c r="H116">
        <v>0.273902252309627</v>
      </c>
      <c r="I116">
        <v>5.5467477471103299</v>
      </c>
      <c r="J116" s="1">
        <v>2.9103214492439E-8</v>
      </c>
      <c r="K116">
        <v>0.97530757750049002</v>
      </c>
      <c r="L116">
        <v>0.38311614962069601</v>
      </c>
      <c r="M116">
        <v>2.5457229575576301</v>
      </c>
      <c r="N116">
        <v>1.09051698274957E-2</v>
      </c>
      <c r="O116">
        <v>1.2457166466001599</v>
      </c>
      <c r="P116">
        <v>0.221637433534043</v>
      </c>
      <c r="Q116">
        <v>5.6205155723787898</v>
      </c>
      <c r="R116" s="1">
        <v>1.9038842873370899E-8</v>
      </c>
      <c r="T116" t="str">
        <f t="shared" si="4"/>
        <v>***</v>
      </c>
      <c r="U116" t="str">
        <f t="shared" si="5"/>
        <v>***</v>
      </c>
      <c r="V116" t="str">
        <f t="shared" si="6"/>
        <v>*</v>
      </c>
      <c r="W116" t="str">
        <f t="shared" si="7"/>
        <v>***</v>
      </c>
    </row>
    <row r="117" spans="1:23" x14ac:dyDescent="0.25">
      <c r="A117">
        <v>116</v>
      </c>
      <c r="B117" t="s">
        <v>389</v>
      </c>
      <c r="C117">
        <v>1.02224532290071</v>
      </c>
      <c r="D117">
        <v>0.24865576008367399</v>
      </c>
      <c r="E117">
        <v>4.1110864375581597</v>
      </c>
      <c r="F117" s="1">
        <v>3.9380172960007603E-5</v>
      </c>
      <c r="G117">
        <v>0.50047791280614395</v>
      </c>
      <c r="H117">
        <v>0.42770217640359898</v>
      </c>
      <c r="I117">
        <v>1.17015516968955</v>
      </c>
      <c r="J117">
        <v>0.24193853002437701</v>
      </c>
      <c r="K117">
        <v>1.50540854304218</v>
      </c>
      <c r="L117">
        <v>0.314395233590337</v>
      </c>
      <c r="M117">
        <v>4.7882677032049301</v>
      </c>
      <c r="N117" s="1">
        <v>1.6822714309041701E-6</v>
      </c>
      <c r="O117">
        <v>1.0044612264600301</v>
      </c>
      <c r="P117">
        <v>0.24860907966364501</v>
      </c>
      <c r="Q117">
        <v>4.0403239810026799</v>
      </c>
      <c r="R117" s="1">
        <v>5.3377413564260102E-5</v>
      </c>
      <c r="T117" t="str">
        <f t="shared" si="4"/>
        <v>***</v>
      </c>
      <c r="U117" t="str">
        <f t="shared" si="5"/>
        <v/>
      </c>
      <c r="V117" t="str">
        <f t="shared" si="6"/>
        <v>***</v>
      </c>
      <c r="W117" t="str">
        <f t="shared" si="7"/>
        <v>***</v>
      </c>
    </row>
    <row r="118" spans="1:23" x14ac:dyDescent="0.25">
      <c r="A118">
        <v>117</v>
      </c>
      <c r="B118" t="s">
        <v>390</v>
      </c>
      <c r="C118">
        <v>1.2598730699191101</v>
      </c>
      <c r="D118">
        <v>0.229667217603129</v>
      </c>
      <c r="E118">
        <v>5.4856460711611303</v>
      </c>
      <c r="F118" s="1">
        <v>4.1196097945759602E-8</v>
      </c>
      <c r="G118">
        <v>1.2423893731812301</v>
      </c>
      <c r="H118">
        <v>0.315853594638067</v>
      </c>
      <c r="I118">
        <v>3.9334343324630199</v>
      </c>
      <c r="J118" s="1">
        <v>8.3740724079028406E-5</v>
      </c>
      <c r="K118">
        <v>1.38415756535701</v>
      </c>
      <c r="L118">
        <v>0.33609375441777301</v>
      </c>
      <c r="M118">
        <v>4.1183674113636499</v>
      </c>
      <c r="N118" s="1">
        <v>3.8156600407166E-5</v>
      </c>
      <c r="O118">
        <v>1.2420684252909999</v>
      </c>
      <c r="P118">
        <v>0.229613462606966</v>
      </c>
      <c r="Q118">
        <v>5.4093885053119601</v>
      </c>
      <c r="R118" s="1">
        <v>6.3240307022425096E-8</v>
      </c>
      <c r="T118" t="str">
        <f t="shared" si="4"/>
        <v>***</v>
      </c>
      <c r="U118" t="str">
        <f t="shared" si="5"/>
        <v>***</v>
      </c>
      <c r="V118" t="str">
        <f t="shared" si="6"/>
        <v>***</v>
      </c>
      <c r="W118" t="str">
        <f t="shared" si="7"/>
        <v>***</v>
      </c>
    </row>
    <row r="119" spans="1:23" x14ac:dyDescent="0.25">
      <c r="A119">
        <v>118</v>
      </c>
      <c r="B119" t="s">
        <v>391</v>
      </c>
      <c r="C119">
        <v>1.3492861161558201</v>
      </c>
      <c r="D119">
        <v>0.22587615627742499</v>
      </c>
      <c r="E119">
        <v>5.9735659504432403</v>
      </c>
      <c r="F119" s="1">
        <v>2.32122885577374E-9</v>
      </c>
      <c r="G119">
        <v>1.5966906997575601</v>
      </c>
      <c r="H119">
        <v>0.28138796916028402</v>
      </c>
      <c r="I119">
        <v>5.67433890127709</v>
      </c>
      <c r="J119" s="1">
        <v>1.3922526559192401E-8</v>
      </c>
      <c r="K119">
        <v>1.09607451337204</v>
      </c>
      <c r="L119">
        <v>0.383602170418188</v>
      </c>
      <c r="M119">
        <v>2.8573209379319802</v>
      </c>
      <c r="N119">
        <v>4.2723361427472496E-3</v>
      </c>
      <c r="O119">
        <v>1.3310729979721501</v>
      </c>
      <c r="P119">
        <v>0.22581940853788601</v>
      </c>
      <c r="Q119">
        <v>5.8944136227725199</v>
      </c>
      <c r="R119" s="1">
        <v>3.7601422371016603E-9</v>
      </c>
      <c r="T119" t="str">
        <f t="shared" si="4"/>
        <v>***</v>
      </c>
      <c r="U119" t="str">
        <f t="shared" si="5"/>
        <v>***</v>
      </c>
      <c r="V119" t="str">
        <f t="shared" si="6"/>
        <v>**</v>
      </c>
      <c r="W119" t="str">
        <f t="shared" si="7"/>
        <v>***</v>
      </c>
    </row>
    <row r="120" spans="1:23" x14ac:dyDescent="0.25">
      <c r="A120">
        <v>119</v>
      </c>
      <c r="B120" t="s">
        <v>392</v>
      </c>
      <c r="C120">
        <v>1.89090892255802</v>
      </c>
      <c r="D120">
        <v>0.189218379185499</v>
      </c>
      <c r="E120">
        <v>9.9932624446818608</v>
      </c>
      <c r="F120" s="1">
        <v>1.6312280692037701E-23</v>
      </c>
      <c r="G120">
        <v>1.7332010957161801</v>
      </c>
      <c r="H120">
        <v>0.27527077371191699</v>
      </c>
      <c r="I120">
        <v>6.2963498534357898</v>
      </c>
      <c r="J120" s="1">
        <v>3.0473617064276899E-10</v>
      </c>
      <c r="K120">
        <v>2.1450852940804901</v>
      </c>
      <c r="L120">
        <v>0.264653988066688</v>
      </c>
      <c r="M120">
        <v>8.1052445487425295</v>
      </c>
      <c r="N120" s="1">
        <v>5.2639530719879002E-16</v>
      </c>
      <c r="O120">
        <v>1.87184882090737</v>
      </c>
      <c r="P120">
        <v>0.189148770064658</v>
      </c>
      <c r="Q120">
        <v>9.8961723106499999</v>
      </c>
      <c r="R120" s="1">
        <v>4.3251291830544301E-23</v>
      </c>
      <c r="T120" t="str">
        <f t="shared" si="4"/>
        <v>***</v>
      </c>
      <c r="U120" t="str">
        <f t="shared" si="5"/>
        <v>***</v>
      </c>
      <c r="V120" t="str">
        <f t="shared" si="6"/>
        <v>***</v>
      </c>
      <c r="W120" t="str">
        <f t="shared" si="7"/>
        <v>***</v>
      </c>
    </row>
    <row r="121" spans="1:23" x14ac:dyDescent="0.25">
      <c r="A121">
        <v>120</v>
      </c>
      <c r="B121" t="s">
        <v>393</v>
      </c>
      <c r="C121">
        <v>2.60078164539298</v>
      </c>
      <c r="D121">
        <v>0.15786161740283899</v>
      </c>
      <c r="E121">
        <v>16.475072840259699</v>
      </c>
      <c r="F121" s="1">
        <v>5.5421770179627601E-61</v>
      </c>
      <c r="G121">
        <v>2.4162789600659602</v>
      </c>
      <c r="H121">
        <v>0.227990353856559</v>
      </c>
      <c r="I121">
        <v>10.598163120472</v>
      </c>
      <c r="J121" s="1">
        <v>3.0389027898579499E-26</v>
      </c>
      <c r="K121">
        <v>2.8790500748883998</v>
      </c>
      <c r="L121">
        <v>0.223680383430538</v>
      </c>
      <c r="M121">
        <v>12.871267612890399</v>
      </c>
      <c r="N121" s="1">
        <v>6.5321233685873998E-38</v>
      </c>
      <c r="O121">
        <v>2.5803396529954998</v>
      </c>
      <c r="P121">
        <v>0.157771580254637</v>
      </c>
      <c r="Q121">
        <v>16.354907828336</v>
      </c>
      <c r="R121" s="1">
        <v>4.01315182565042E-60</v>
      </c>
      <c r="T121" t="str">
        <f t="shared" si="4"/>
        <v>***</v>
      </c>
      <c r="U121" t="str">
        <f t="shared" si="5"/>
        <v>***</v>
      </c>
      <c r="V121" t="str">
        <f t="shared" si="6"/>
        <v>***</v>
      </c>
      <c r="W121" t="str">
        <f t="shared" si="7"/>
        <v>***</v>
      </c>
    </row>
    <row r="122" spans="1:23" x14ac:dyDescent="0.25">
      <c r="A122">
        <v>121</v>
      </c>
      <c r="B122" t="s">
        <v>394</v>
      </c>
      <c r="C122">
        <v>1.4514062341479099</v>
      </c>
      <c r="D122">
        <v>0.24474259295741199</v>
      </c>
      <c r="E122">
        <v>5.9303377340636096</v>
      </c>
      <c r="F122" s="1">
        <v>3.0231220944131101E-9</v>
      </c>
      <c r="G122">
        <v>1.02521566202601</v>
      </c>
      <c r="H122">
        <v>0.40072673837050199</v>
      </c>
      <c r="I122">
        <v>2.5583909528844999</v>
      </c>
      <c r="J122">
        <v>1.0515779521735E-2</v>
      </c>
      <c r="K122">
        <v>1.8891866241447099</v>
      </c>
      <c r="L122">
        <v>0.31658243515953299</v>
      </c>
      <c r="M122">
        <v>5.9674398018724704</v>
      </c>
      <c r="N122" s="1">
        <v>2.4100515893322599E-9</v>
      </c>
      <c r="O122">
        <v>1.43031753082944</v>
      </c>
      <c r="P122">
        <v>0.24467917261181299</v>
      </c>
      <c r="Q122">
        <v>5.8456856607842997</v>
      </c>
      <c r="R122" s="1">
        <v>5.0448590742618E-9</v>
      </c>
      <c r="T122" t="str">
        <f t="shared" si="4"/>
        <v>***</v>
      </c>
      <c r="U122" t="str">
        <f t="shared" si="5"/>
        <v>*</v>
      </c>
      <c r="V122" t="str">
        <f t="shared" si="6"/>
        <v>***</v>
      </c>
      <c r="W122" t="str">
        <f t="shared" si="7"/>
        <v>***</v>
      </c>
    </row>
    <row r="123" spans="1:23" x14ac:dyDescent="0.25">
      <c r="A123">
        <v>122</v>
      </c>
      <c r="B123" t="s">
        <v>395</v>
      </c>
      <c r="C123">
        <v>1.77106221713148</v>
      </c>
      <c r="D123">
        <v>0.22023599659872101</v>
      </c>
      <c r="E123">
        <v>8.0416564253046499</v>
      </c>
      <c r="F123" s="1">
        <v>8.8632109147223195E-16</v>
      </c>
      <c r="G123">
        <v>1.6214998416325599</v>
      </c>
      <c r="H123">
        <v>0.31836274800803899</v>
      </c>
      <c r="I123">
        <v>5.0932461532579101</v>
      </c>
      <c r="J123" s="1">
        <v>3.5198422364210002E-7</v>
      </c>
      <c r="K123">
        <v>2.0225014104147299</v>
      </c>
      <c r="L123">
        <v>0.30825364445289299</v>
      </c>
      <c r="M123">
        <v>6.56115976829531</v>
      </c>
      <c r="N123" s="1">
        <v>5.3390877557325803E-11</v>
      </c>
      <c r="O123">
        <v>1.7500013727619901</v>
      </c>
      <c r="P123">
        <v>0.220162183342898</v>
      </c>
      <c r="Q123">
        <v>7.9486919424140998</v>
      </c>
      <c r="R123" s="1">
        <v>1.8849111973331901E-15</v>
      </c>
      <c r="T123" t="str">
        <f t="shared" si="4"/>
        <v>***</v>
      </c>
      <c r="U123" t="str">
        <f t="shared" si="5"/>
        <v>***</v>
      </c>
      <c r="V123" t="str">
        <f t="shared" si="6"/>
        <v>***</v>
      </c>
      <c r="W123" t="str">
        <f t="shared" si="7"/>
        <v>***</v>
      </c>
    </row>
    <row r="124" spans="1:23" x14ac:dyDescent="0.25">
      <c r="A124">
        <v>123</v>
      </c>
      <c r="B124" t="s">
        <v>396</v>
      </c>
      <c r="C124">
        <v>1.1240415984584899</v>
      </c>
      <c r="D124">
        <v>0.29506026396284901</v>
      </c>
      <c r="E124">
        <v>3.8095322743967102</v>
      </c>
      <c r="F124">
        <v>1.3922993192701401E-4</v>
      </c>
      <c r="G124">
        <v>1.12898550751044</v>
      </c>
      <c r="H124">
        <v>0.40139257915583998</v>
      </c>
      <c r="I124">
        <v>2.81267159917302</v>
      </c>
      <c r="J124">
        <v>4.9131800535707299E-3</v>
      </c>
      <c r="K124">
        <v>1.22195029447092</v>
      </c>
      <c r="L124">
        <v>0.43635675256643702</v>
      </c>
      <c r="M124">
        <v>2.8003469346675698</v>
      </c>
      <c r="N124">
        <v>5.1047710386269004E-3</v>
      </c>
      <c r="O124">
        <v>1.1019291544021801</v>
      </c>
      <c r="P124">
        <v>0.295001368500311</v>
      </c>
      <c r="Q124">
        <v>3.73533573760698</v>
      </c>
      <c r="R124">
        <v>1.8746491369264201E-4</v>
      </c>
      <c r="T124" t="str">
        <f t="shared" si="4"/>
        <v>***</v>
      </c>
      <c r="U124" t="str">
        <f t="shared" si="5"/>
        <v>**</v>
      </c>
      <c r="V124" t="str">
        <f t="shared" si="6"/>
        <v>**</v>
      </c>
      <c r="W124" t="str">
        <f t="shared" si="7"/>
        <v>***</v>
      </c>
    </row>
    <row r="125" spans="1:23" x14ac:dyDescent="0.25">
      <c r="A125">
        <v>124</v>
      </c>
      <c r="B125" t="s">
        <v>397</v>
      </c>
      <c r="C125">
        <v>1.6622705341759101</v>
      </c>
      <c r="D125">
        <v>0.240619704797567</v>
      </c>
      <c r="E125">
        <v>6.90828930895072</v>
      </c>
      <c r="F125" s="1">
        <v>4.9053282873557603E-12</v>
      </c>
      <c r="G125">
        <v>1.43190223916253</v>
      </c>
      <c r="H125">
        <v>0.36006880030334298</v>
      </c>
      <c r="I125">
        <v>3.9767462161570499</v>
      </c>
      <c r="J125" s="1">
        <v>6.9864656671196905E-5</v>
      </c>
      <c r="K125">
        <v>1.98150140021994</v>
      </c>
      <c r="L125">
        <v>0.32764956397428902</v>
      </c>
      <c r="M125">
        <v>6.0476241023639403</v>
      </c>
      <c r="N125" s="1">
        <v>1.46997429182433E-9</v>
      </c>
      <c r="O125">
        <v>1.6398386446295199</v>
      </c>
      <c r="P125">
        <v>0.24054078675420101</v>
      </c>
      <c r="Q125">
        <v>6.8172997467793603</v>
      </c>
      <c r="R125" s="1">
        <v>9.2767579879074904E-12</v>
      </c>
      <c r="T125" t="str">
        <f t="shared" si="4"/>
        <v>***</v>
      </c>
      <c r="U125" t="str">
        <f t="shared" si="5"/>
        <v>***</v>
      </c>
      <c r="V125" t="str">
        <f t="shared" si="6"/>
        <v>***</v>
      </c>
      <c r="W125" t="str">
        <f t="shared" si="7"/>
        <v>***</v>
      </c>
    </row>
    <row r="126" spans="1:23" x14ac:dyDescent="0.25">
      <c r="A126">
        <v>125</v>
      </c>
      <c r="B126" t="s">
        <v>398</v>
      </c>
      <c r="C126">
        <v>0.95380979294642898</v>
      </c>
      <c r="D126">
        <v>0.33220911545287402</v>
      </c>
      <c r="E126">
        <v>2.8711126473642201</v>
      </c>
      <c r="F126">
        <v>4.0902973618353504E-3</v>
      </c>
      <c r="G126">
        <v>0.64993700840068203</v>
      </c>
      <c r="H126">
        <v>0.51834225394824995</v>
      </c>
      <c r="I126">
        <v>1.25387618595641</v>
      </c>
      <c r="J126">
        <v>0.20988701203006399</v>
      </c>
      <c r="K126">
        <v>1.32551024963969</v>
      </c>
      <c r="L126">
        <v>0.43689125092389303</v>
      </c>
      <c r="M126">
        <v>3.0339592446327002</v>
      </c>
      <c r="N126">
        <v>2.4136703448452701E-3</v>
      </c>
      <c r="O126">
        <v>0.93220572586428196</v>
      </c>
      <c r="P126">
        <v>0.33214958158560498</v>
      </c>
      <c r="Q126">
        <v>2.8065840740010799</v>
      </c>
      <c r="R126">
        <v>5.0069844668287301E-3</v>
      </c>
      <c r="T126" t="str">
        <f t="shared" si="4"/>
        <v>**</v>
      </c>
      <c r="U126" t="str">
        <f t="shared" si="5"/>
        <v/>
      </c>
      <c r="V126" t="str">
        <f t="shared" si="6"/>
        <v>**</v>
      </c>
      <c r="W126" t="str">
        <f t="shared" si="7"/>
        <v>**</v>
      </c>
    </row>
    <row r="127" spans="1:23" x14ac:dyDescent="0.25">
      <c r="A127">
        <v>126</v>
      </c>
      <c r="B127" t="s">
        <v>399</v>
      </c>
      <c r="C127">
        <v>1.4075052948770701</v>
      </c>
      <c r="D127">
        <v>0.27776385708225398</v>
      </c>
      <c r="E127">
        <v>5.0672730054301898</v>
      </c>
      <c r="F127" s="1">
        <v>4.0355529904324002E-7</v>
      </c>
      <c r="G127">
        <v>1.6253460102328201</v>
      </c>
      <c r="H127">
        <v>0.34501071702761399</v>
      </c>
      <c r="I127">
        <v>4.7110015139116097</v>
      </c>
      <c r="J127" s="1">
        <v>2.4650240489395202E-6</v>
      </c>
      <c r="K127">
        <v>1.1819226160367999</v>
      </c>
      <c r="L127">
        <v>0.47365327319848599</v>
      </c>
      <c r="M127">
        <v>2.4953329427146498</v>
      </c>
      <c r="N127">
        <v>1.25838994187959E-2</v>
      </c>
      <c r="O127">
        <v>1.3856616453680399</v>
      </c>
      <c r="P127">
        <v>0.27769004446235701</v>
      </c>
      <c r="Q127">
        <v>4.9899579513225296</v>
      </c>
      <c r="R127" s="1">
        <v>6.0392437182143799E-7</v>
      </c>
      <c r="T127" t="str">
        <f t="shared" si="4"/>
        <v>***</v>
      </c>
      <c r="U127" t="str">
        <f t="shared" si="5"/>
        <v>***</v>
      </c>
      <c r="V127" t="str">
        <f t="shared" si="6"/>
        <v>*</v>
      </c>
      <c r="W127" t="str">
        <f t="shared" si="7"/>
        <v>***</v>
      </c>
    </row>
    <row r="128" spans="1:23" x14ac:dyDescent="0.25">
      <c r="A128">
        <v>127</v>
      </c>
      <c r="B128" t="s">
        <v>400</v>
      </c>
      <c r="C128">
        <v>1.4586573283151001</v>
      </c>
      <c r="D128">
        <v>0.27797354643442801</v>
      </c>
      <c r="E128">
        <v>5.2474681386963802</v>
      </c>
      <c r="F128" s="1">
        <v>1.54203707062114E-7</v>
      </c>
      <c r="G128">
        <v>1.8007783997390401</v>
      </c>
      <c r="H128">
        <v>0.33216792237785397</v>
      </c>
      <c r="I128">
        <v>5.4212892890078201</v>
      </c>
      <c r="J128" s="1">
        <v>5.9170714307824997E-8</v>
      </c>
      <c r="K128">
        <v>0.98528559056388398</v>
      </c>
      <c r="L128">
        <v>0.52388154615010596</v>
      </c>
      <c r="M128">
        <v>1.88074116716754</v>
      </c>
      <c r="N128">
        <v>6.0007136725673003E-2</v>
      </c>
      <c r="O128">
        <v>1.4381959504602599</v>
      </c>
      <c r="P128">
        <v>0.27790207756566099</v>
      </c>
      <c r="Q128">
        <v>5.1751896317524197</v>
      </c>
      <c r="R128" s="1">
        <v>2.27679615133471E-7</v>
      </c>
      <c r="T128" t="str">
        <f t="shared" si="4"/>
        <v>***</v>
      </c>
      <c r="U128" t="str">
        <f t="shared" si="5"/>
        <v>***</v>
      </c>
      <c r="V128" t="str">
        <f t="shared" si="6"/>
        <v>^</v>
      </c>
      <c r="W128" t="str">
        <f t="shared" si="7"/>
        <v>***</v>
      </c>
    </row>
    <row r="129" spans="1:23" x14ac:dyDescent="0.25">
      <c r="A129">
        <v>128</v>
      </c>
      <c r="B129" t="s">
        <v>401</v>
      </c>
      <c r="C129">
        <v>1.5072872108292901</v>
      </c>
      <c r="D129">
        <v>0.27821141260426802</v>
      </c>
      <c r="E129">
        <v>5.4177763475622802</v>
      </c>
      <c r="F129" s="1">
        <v>6.0344834993394201E-8</v>
      </c>
      <c r="G129">
        <v>0.82323776791617198</v>
      </c>
      <c r="H129">
        <v>0.51922444660637002</v>
      </c>
      <c r="I129">
        <v>1.58551426708973</v>
      </c>
      <c r="J129">
        <v>0.112849537975119</v>
      </c>
      <c r="K129">
        <v>2.0577452035438402</v>
      </c>
      <c r="L129">
        <v>0.340175747261171</v>
      </c>
      <c r="M129">
        <v>6.0490649909971399</v>
      </c>
      <c r="N129" s="1">
        <v>1.4568888315068299E-9</v>
      </c>
      <c r="O129">
        <v>1.48821171567266</v>
      </c>
      <c r="P129">
        <v>0.27814173328243402</v>
      </c>
      <c r="Q129">
        <v>5.3505516705811402</v>
      </c>
      <c r="R129" s="1">
        <v>8.7686511013938704E-8</v>
      </c>
      <c r="T129" t="str">
        <f t="shared" si="4"/>
        <v>***</v>
      </c>
      <c r="U129" t="str">
        <f t="shared" si="5"/>
        <v/>
      </c>
      <c r="V129" t="str">
        <f t="shared" si="6"/>
        <v>***</v>
      </c>
      <c r="W129" t="str">
        <f t="shared" si="7"/>
        <v>***</v>
      </c>
    </row>
    <row r="130" spans="1:23" x14ac:dyDescent="0.25">
      <c r="A130">
        <v>129</v>
      </c>
      <c r="B130" t="s">
        <v>402</v>
      </c>
      <c r="C130">
        <v>1.55958372732831</v>
      </c>
      <c r="D130">
        <v>0.27846671254312</v>
      </c>
      <c r="E130">
        <v>5.6006109781857996</v>
      </c>
      <c r="F130" s="1">
        <v>2.13597606933862E-8</v>
      </c>
      <c r="G130">
        <v>1.27085863145952</v>
      </c>
      <c r="H130">
        <v>0.43186790371101003</v>
      </c>
      <c r="I130">
        <v>2.94270220254649</v>
      </c>
      <c r="J130">
        <v>3.2536123143795401E-3</v>
      </c>
      <c r="K130">
        <v>1.91961358543203</v>
      </c>
      <c r="L130">
        <v>0.36911562564217498</v>
      </c>
      <c r="M130">
        <v>5.20057524547315</v>
      </c>
      <c r="N130" s="1">
        <v>1.98672665673938E-7</v>
      </c>
      <c r="O130">
        <v>1.54297590701107</v>
      </c>
      <c r="P130">
        <v>0.278397974940157</v>
      </c>
      <c r="Q130">
        <v>5.5423388311022599</v>
      </c>
      <c r="R130" s="1">
        <v>2.9845806877336397E-8</v>
      </c>
      <c r="T130" t="str">
        <f t="shared" si="4"/>
        <v>***</v>
      </c>
      <c r="U130" t="str">
        <f t="shared" si="5"/>
        <v>**</v>
      </c>
      <c r="V130" t="str">
        <f t="shared" si="6"/>
        <v>***</v>
      </c>
      <c r="W130" t="str">
        <f t="shared" si="7"/>
        <v>***</v>
      </c>
    </row>
    <row r="131" spans="1:23" x14ac:dyDescent="0.25">
      <c r="A131">
        <v>130</v>
      </c>
      <c r="B131" t="s">
        <v>403</v>
      </c>
      <c r="C131">
        <v>2.16584411816015</v>
      </c>
      <c r="D131">
        <v>0.226124412244954</v>
      </c>
      <c r="E131">
        <v>9.5781083371659808</v>
      </c>
      <c r="F131" s="1">
        <v>9.8838565413322596E-22</v>
      </c>
      <c r="G131">
        <v>2.15097002959673</v>
      </c>
      <c r="H131">
        <v>0.312065200124022</v>
      </c>
      <c r="I131">
        <v>6.8926943111307697</v>
      </c>
      <c r="J131" s="1">
        <v>5.4745435636475599E-12</v>
      </c>
      <c r="K131">
        <v>2.2938847396269302</v>
      </c>
      <c r="L131">
        <v>0.32998889148652</v>
      </c>
      <c r="M131">
        <v>6.9513998768065504</v>
      </c>
      <c r="N131" s="1">
        <v>3.6167906251390099E-12</v>
      </c>
      <c r="O131">
        <v>2.1467439371669599</v>
      </c>
      <c r="P131">
        <v>0.22605250006963201</v>
      </c>
      <c r="Q131">
        <v>9.4966608929593193</v>
      </c>
      <c r="R131" s="1">
        <v>2.1672843448383199E-21</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404</v>
      </c>
      <c r="C132">
        <v>1.38968217391113</v>
      </c>
      <c r="D132">
        <v>0.31969294009242299</v>
      </c>
      <c r="E132">
        <v>4.3469279412594197</v>
      </c>
      <c r="F132" s="1">
        <v>1.38057549958276E-5</v>
      </c>
      <c r="G132">
        <v>1.2270875536392201</v>
      </c>
      <c r="H132">
        <v>0.46990490578239102</v>
      </c>
      <c r="I132">
        <v>2.6113529323472702</v>
      </c>
      <c r="J132">
        <v>9.0184768187236107E-3</v>
      </c>
      <c r="K132">
        <v>1.65965258575973</v>
      </c>
      <c r="L132">
        <v>0.43879147190183898</v>
      </c>
      <c r="M132">
        <v>3.7823264398607299</v>
      </c>
      <c r="N132">
        <v>1.55369421284115E-4</v>
      </c>
      <c r="O132">
        <v>1.3705882703007799</v>
      </c>
      <c r="P132">
        <v>0.319638387899354</v>
      </c>
      <c r="Q132">
        <v>4.2879338721115801</v>
      </c>
      <c r="R132" s="1">
        <v>1.8034276102822799E-5</v>
      </c>
      <c r="T132" t="str">
        <f t="shared" si="8"/>
        <v>***</v>
      </c>
      <c r="U132" t="str">
        <f t="shared" si="9"/>
        <v>**</v>
      </c>
      <c r="V132" t="str">
        <f t="shared" si="10"/>
        <v>***</v>
      </c>
      <c r="W132" t="str">
        <f t="shared" si="11"/>
        <v>***</v>
      </c>
    </row>
    <row r="133" spans="1:23" x14ac:dyDescent="0.25">
      <c r="A133">
        <v>132</v>
      </c>
      <c r="B133" t="s">
        <v>405</v>
      </c>
      <c r="C133">
        <v>1.3319192322881599</v>
      </c>
      <c r="D133">
        <v>0.33381114338496198</v>
      </c>
      <c r="E133">
        <v>3.9900382557095999</v>
      </c>
      <c r="F133" s="1">
        <v>6.6062639180879807E-5</v>
      </c>
      <c r="G133">
        <v>1.02884517568985</v>
      </c>
      <c r="H133">
        <v>0.52059478017249305</v>
      </c>
      <c r="I133">
        <v>1.97628792080657</v>
      </c>
      <c r="J133">
        <v>4.8122176897604202E-2</v>
      </c>
      <c r="K133">
        <v>1.7040611497931599</v>
      </c>
      <c r="L133">
        <v>0.439125291209149</v>
      </c>
      <c r="M133">
        <v>3.8805807451922498</v>
      </c>
      <c r="N133">
        <v>1.04207341111393E-4</v>
      </c>
      <c r="O133">
        <v>1.31213622117873</v>
      </c>
      <c r="P133">
        <v>0.33375852792647598</v>
      </c>
      <c r="Q133">
        <v>3.9313938413216598</v>
      </c>
      <c r="R133" s="1">
        <v>8.4454787635909702E-5</v>
      </c>
      <c r="T133" t="str">
        <f t="shared" si="8"/>
        <v>***</v>
      </c>
      <c r="U133" t="str">
        <f t="shared" si="9"/>
        <v>*</v>
      </c>
      <c r="V133" t="str">
        <f t="shared" si="10"/>
        <v>***</v>
      </c>
      <c r="W133" t="str">
        <f t="shared" si="11"/>
        <v>***</v>
      </c>
    </row>
    <row r="134" spans="1:23" x14ac:dyDescent="0.25">
      <c r="A134">
        <v>133</v>
      </c>
      <c r="B134" t="s">
        <v>406</v>
      </c>
      <c r="C134">
        <v>1.00453949934459</v>
      </c>
      <c r="D134">
        <v>0.39291372561716897</v>
      </c>
      <c r="E134">
        <v>2.5566414045900601</v>
      </c>
      <c r="F134">
        <v>1.0568810581113501E-2</v>
      </c>
      <c r="G134">
        <v>1.06591160936177</v>
      </c>
      <c r="H134">
        <v>0.52084478850462701</v>
      </c>
      <c r="I134">
        <v>2.0465052792830201</v>
      </c>
      <c r="J134">
        <v>4.0706683588263397E-2</v>
      </c>
      <c r="K134">
        <v>1.0305192404119401</v>
      </c>
      <c r="L134">
        <v>0.59969377732832596</v>
      </c>
      <c r="M134">
        <v>1.7184090937260901</v>
      </c>
      <c r="N134">
        <v>8.5722022809232398E-2</v>
      </c>
      <c r="O134">
        <v>0.98554993674585001</v>
      </c>
      <c r="P134">
        <v>0.39286737344198103</v>
      </c>
      <c r="Q134">
        <v>2.5086072383951699</v>
      </c>
      <c r="R134">
        <v>1.21208170753422E-2</v>
      </c>
      <c r="T134" t="str">
        <f t="shared" si="8"/>
        <v>*</v>
      </c>
      <c r="U134" t="str">
        <f t="shared" si="9"/>
        <v>*</v>
      </c>
      <c r="V134" t="str">
        <f t="shared" si="10"/>
        <v>^</v>
      </c>
      <c r="W134" t="str">
        <f t="shared" si="11"/>
        <v>*</v>
      </c>
    </row>
    <row r="135" spans="1:23" x14ac:dyDescent="0.25">
      <c r="A135">
        <v>134</v>
      </c>
      <c r="B135" t="s">
        <v>407</v>
      </c>
      <c r="C135">
        <v>1.40784195448667</v>
      </c>
      <c r="D135">
        <v>0.33418006119362997</v>
      </c>
      <c r="E135">
        <v>4.21282451579581</v>
      </c>
      <c r="F135" s="1">
        <v>2.5219699833499701E-5</v>
      </c>
      <c r="G135">
        <v>1.34067133523467</v>
      </c>
      <c r="H135">
        <v>0.47075466483964001</v>
      </c>
      <c r="I135">
        <v>2.8479193842749599</v>
      </c>
      <c r="J135">
        <v>4.4006070228934397E-3</v>
      </c>
      <c r="K135">
        <v>1.5832016305038601</v>
      </c>
      <c r="L135">
        <v>0.47602943934368103</v>
      </c>
      <c r="M135">
        <v>3.3258481506662299</v>
      </c>
      <c r="N135">
        <v>8.8149937313346499E-4</v>
      </c>
      <c r="O135">
        <v>1.38887535383755</v>
      </c>
      <c r="P135">
        <v>0.334122472199883</v>
      </c>
      <c r="Q135">
        <v>4.1567852191835604</v>
      </c>
      <c r="R135" s="1">
        <v>3.2275715925004899E-5</v>
      </c>
      <c r="T135" t="str">
        <f t="shared" si="8"/>
        <v>***</v>
      </c>
      <c r="U135" t="str">
        <f t="shared" si="9"/>
        <v>**</v>
      </c>
      <c r="V135" t="str">
        <f t="shared" si="10"/>
        <v>***</v>
      </c>
      <c r="W135" t="str">
        <f t="shared" si="11"/>
        <v>***</v>
      </c>
    </row>
    <row r="136" spans="1:23" x14ac:dyDescent="0.25">
      <c r="A136">
        <v>135</v>
      </c>
      <c r="B136" t="s">
        <v>408</v>
      </c>
      <c r="C136">
        <v>0.74072417458630602</v>
      </c>
      <c r="D136">
        <v>0.46014720822114602</v>
      </c>
      <c r="E136">
        <v>1.6097547944489801</v>
      </c>
      <c r="F136">
        <v>0.10745139757258</v>
      </c>
      <c r="G136">
        <v>0.86293565189514698</v>
      </c>
      <c r="H136">
        <v>0.59594899697641801</v>
      </c>
      <c r="I136">
        <v>1.44800252416449</v>
      </c>
      <c r="J136">
        <v>0.14761634465913301</v>
      </c>
      <c r="K136">
        <v>0.683359569975722</v>
      </c>
      <c r="L136">
        <v>0.72570080310121798</v>
      </c>
      <c r="M136">
        <v>0.94165469716368799</v>
      </c>
      <c r="N136">
        <v>0.346369456165881</v>
      </c>
      <c r="O136">
        <v>0.72078363915688604</v>
      </c>
      <c r="P136">
        <v>0.46010576744301401</v>
      </c>
      <c r="Q136">
        <v>1.56656075658986</v>
      </c>
      <c r="R136">
        <v>0.117217396738521</v>
      </c>
      <c r="T136" t="str">
        <f t="shared" si="8"/>
        <v/>
      </c>
      <c r="U136" t="str">
        <f t="shared" si="9"/>
        <v/>
      </c>
      <c r="V136" t="str">
        <f t="shared" si="10"/>
        <v/>
      </c>
      <c r="W136" t="str">
        <f t="shared" si="11"/>
        <v/>
      </c>
    </row>
    <row r="137" spans="1:23" x14ac:dyDescent="0.25">
      <c r="A137">
        <v>136</v>
      </c>
      <c r="B137" t="s">
        <v>409</v>
      </c>
      <c r="C137">
        <v>1.2459308980323101</v>
      </c>
      <c r="D137">
        <v>0.36997259285948397</v>
      </c>
      <c r="E137">
        <v>3.3676302571566801</v>
      </c>
      <c r="F137">
        <v>7.5817201577209998E-4</v>
      </c>
      <c r="G137">
        <v>1.6158544706836799</v>
      </c>
      <c r="H137">
        <v>0.43469412089547199</v>
      </c>
      <c r="I137">
        <v>3.7172218187699699</v>
      </c>
      <c r="J137">
        <v>2.0142558170865101E-4</v>
      </c>
      <c r="K137">
        <v>0.69675344852265197</v>
      </c>
      <c r="L137">
        <v>0.72578410943262395</v>
      </c>
      <c r="M137">
        <v>0.96000096925149503</v>
      </c>
      <c r="N137">
        <v>0.33705472712059498</v>
      </c>
      <c r="O137">
        <v>1.2266723805094599</v>
      </c>
      <c r="P137">
        <v>0.36991425411544898</v>
      </c>
      <c r="Q137">
        <v>3.3160992496564301</v>
      </c>
      <c r="R137">
        <v>9.1283403973197298E-4</v>
      </c>
      <c r="T137" t="str">
        <f t="shared" si="8"/>
        <v>***</v>
      </c>
      <c r="U137" t="str">
        <f t="shared" si="9"/>
        <v>***</v>
      </c>
      <c r="V137" t="str">
        <f t="shared" si="10"/>
        <v/>
      </c>
      <c r="W137" t="str">
        <f t="shared" si="11"/>
        <v>***</v>
      </c>
    </row>
    <row r="138" spans="1:23" x14ac:dyDescent="0.25">
      <c r="A138">
        <v>137</v>
      </c>
      <c r="B138" t="s">
        <v>410</v>
      </c>
      <c r="C138">
        <v>0.567929723521026</v>
      </c>
      <c r="D138">
        <v>0.51177567111394096</v>
      </c>
      <c r="E138">
        <v>1.10972395832115</v>
      </c>
      <c r="F138">
        <v>0.26711799557488303</v>
      </c>
      <c r="G138">
        <v>0.54068201201261401</v>
      </c>
      <c r="H138">
        <v>0.72278567468304999</v>
      </c>
      <c r="I138">
        <v>0.74805302726802003</v>
      </c>
      <c r="J138">
        <v>0.45442817330881302</v>
      </c>
      <c r="K138">
        <v>0.704663473493502</v>
      </c>
      <c r="L138">
        <v>0.72584659234708704</v>
      </c>
      <c r="M138">
        <v>0.97081598360186805</v>
      </c>
      <c r="N138">
        <v>0.33163992173935802</v>
      </c>
      <c r="O138">
        <v>0.54885255273048705</v>
      </c>
      <c r="P138">
        <v>0.51173367010619197</v>
      </c>
      <c r="Q138">
        <v>1.07253554884632</v>
      </c>
      <c r="R138">
        <v>0.28347955581057199</v>
      </c>
      <c r="T138" t="str">
        <f t="shared" si="8"/>
        <v/>
      </c>
      <c r="U138" t="str">
        <f t="shared" si="9"/>
        <v/>
      </c>
      <c r="V138" t="str">
        <f t="shared" si="10"/>
        <v/>
      </c>
      <c r="W138" t="str">
        <f t="shared" si="11"/>
        <v/>
      </c>
    </row>
    <row r="139" spans="1:23" x14ac:dyDescent="0.25">
      <c r="A139">
        <v>138</v>
      </c>
      <c r="B139" t="s">
        <v>411</v>
      </c>
      <c r="C139">
        <v>0.99850384257768598</v>
      </c>
      <c r="D139">
        <v>0.42273429720261102</v>
      </c>
      <c r="E139">
        <v>2.36201285106308</v>
      </c>
      <c r="F139">
        <v>1.8176012119064201E-2</v>
      </c>
      <c r="G139">
        <v>1.26849965327847</v>
      </c>
      <c r="H139">
        <v>0.52232071683063397</v>
      </c>
      <c r="I139">
        <v>2.4285838420799002</v>
      </c>
      <c r="J139">
        <v>1.5157919954946201E-2</v>
      </c>
      <c r="K139">
        <v>0.72214750087784396</v>
      </c>
      <c r="L139">
        <v>0.72592524607266695</v>
      </c>
      <c r="M139">
        <v>0.99479595837827595</v>
      </c>
      <c r="N139">
        <v>0.31983551233964402</v>
      </c>
      <c r="O139">
        <v>0.97870685393891099</v>
      </c>
      <c r="P139">
        <v>0.422683300431141</v>
      </c>
      <c r="Q139">
        <v>2.3154613701100102</v>
      </c>
      <c r="R139">
        <v>2.05876962930517E-2</v>
      </c>
      <c r="T139" t="str">
        <f t="shared" si="8"/>
        <v>*</v>
      </c>
      <c r="U139" t="str">
        <f t="shared" si="9"/>
        <v>*</v>
      </c>
      <c r="V139" t="str">
        <f t="shared" si="10"/>
        <v/>
      </c>
      <c r="W139" t="str">
        <f t="shared" si="11"/>
        <v>*</v>
      </c>
    </row>
    <row r="140" spans="1:23" x14ac:dyDescent="0.25">
      <c r="A140">
        <v>139</v>
      </c>
      <c r="B140" t="s">
        <v>412</v>
      </c>
      <c r="C140">
        <v>0.60893301485190199</v>
      </c>
      <c r="D140">
        <v>0.51194668827357703</v>
      </c>
      <c r="E140">
        <v>1.18944614507692</v>
      </c>
      <c r="F140">
        <v>0.23426415148001001</v>
      </c>
      <c r="G140">
        <v>1.01372363221536</v>
      </c>
      <c r="H140">
        <v>0.59702712975524197</v>
      </c>
      <c r="I140">
        <v>1.6979523738409401</v>
      </c>
      <c r="J140">
        <v>8.9516751082804102E-2</v>
      </c>
      <c r="K140">
        <v>3.12364427268658E-2</v>
      </c>
      <c r="L140">
        <v>1.0133344772439401</v>
      </c>
      <c r="M140">
        <v>3.08254021039749E-2</v>
      </c>
      <c r="N140">
        <v>0.97540878209376003</v>
      </c>
      <c r="O140">
        <v>0.58706728738967695</v>
      </c>
      <c r="P140">
        <v>0.51190239929199799</v>
      </c>
      <c r="Q140">
        <v>1.14683441257872</v>
      </c>
      <c r="R140">
        <v>0.25145006372405598</v>
      </c>
      <c r="T140" t="str">
        <f t="shared" si="8"/>
        <v/>
      </c>
      <c r="U140" t="str">
        <f t="shared" si="9"/>
        <v>^</v>
      </c>
      <c r="V140" t="str">
        <f t="shared" si="10"/>
        <v/>
      </c>
      <c r="W140" t="str">
        <f t="shared" si="11"/>
        <v/>
      </c>
    </row>
    <row r="141" spans="1:23" x14ac:dyDescent="0.25">
      <c r="A141">
        <v>140</v>
      </c>
      <c r="B141" t="s">
        <v>413</v>
      </c>
      <c r="C141">
        <v>1.5698689338496701</v>
      </c>
      <c r="D141">
        <v>0.33511393931657701</v>
      </c>
      <c r="E141">
        <v>4.6845826140542499</v>
      </c>
      <c r="F141" s="1">
        <v>2.8053100199352901E-6</v>
      </c>
      <c r="G141">
        <v>1.58120094386596</v>
      </c>
      <c r="H141">
        <v>0.47289183361857101</v>
      </c>
      <c r="I141">
        <v>3.3436841819969798</v>
      </c>
      <c r="J141">
        <v>8.2673794812273605E-4</v>
      </c>
      <c r="K141">
        <v>1.67738009641349</v>
      </c>
      <c r="L141">
        <v>0.476820827142445</v>
      </c>
      <c r="M141">
        <v>3.5178415055104</v>
      </c>
      <c r="N141">
        <v>4.35072133659586E-4</v>
      </c>
      <c r="O141">
        <v>1.55171236673543</v>
      </c>
      <c r="P141">
        <v>0.33505281382610203</v>
      </c>
      <c r="Q141">
        <v>4.63124708315625</v>
      </c>
      <c r="R141" s="1">
        <v>3.6346980281982999E-6</v>
      </c>
      <c r="T141" t="str">
        <f t="shared" si="8"/>
        <v>***</v>
      </c>
      <c r="U141" t="str">
        <f t="shared" si="9"/>
        <v>***</v>
      </c>
      <c r="V141" t="str">
        <f t="shared" si="10"/>
        <v>***</v>
      </c>
      <c r="W141" t="str">
        <f t="shared" si="11"/>
        <v>***</v>
      </c>
    </row>
    <row r="142" spans="1:23" x14ac:dyDescent="0.25">
      <c r="A142">
        <v>141</v>
      </c>
      <c r="B142" t="s">
        <v>414</v>
      </c>
      <c r="C142">
        <v>0.66439898397228103</v>
      </c>
      <c r="D142">
        <v>0.51219519847217798</v>
      </c>
      <c r="E142">
        <v>1.2971597272955899</v>
      </c>
      <c r="F142">
        <v>0.19457623433427901</v>
      </c>
      <c r="G142">
        <v>1.0951931404259201</v>
      </c>
      <c r="H142">
        <v>0.59769379871313599</v>
      </c>
      <c r="I142">
        <v>1.83236490454464</v>
      </c>
      <c r="J142">
        <v>6.6897073133565202E-2</v>
      </c>
      <c r="K142">
        <v>6.7095941860279298E-2</v>
      </c>
      <c r="L142">
        <v>1.0134973523722199</v>
      </c>
      <c r="M142">
        <v>6.6202384942824502E-2</v>
      </c>
      <c r="N142">
        <v>0.94721669803248398</v>
      </c>
      <c r="O142">
        <v>0.64559671166812005</v>
      </c>
      <c r="P142">
        <v>0.51215486792154297</v>
      </c>
      <c r="Q142">
        <v>1.26054979090235</v>
      </c>
      <c r="R142">
        <v>0.20747109808375699</v>
      </c>
      <c r="T142" t="str">
        <f t="shared" si="8"/>
        <v/>
      </c>
      <c r="U142" t="str">
        <f t="shared" si="9"/>
        <v>^</v>
      </c>
      <c r="V142" t="str">
        <f t="shared" si="10"/>
        <v/>
      </c>
      <c r="W142" t="str">
        <f t="shared" si="11"/>
        <v/>
      </c>
    </row>
    <row r="143" spans="1:23" x14ac:dyDescent="0.25">
      <c r="A143">
        <v>142</v>
      </c>
      <c r="B143" t="s">
        <v>415</v>
      </c>
      <c r="C143">
        <v>1.6354190034756699</v>
      </c>
      <c r="D143">
        <v>0.33551545856040299</v>
      </c>
      <c r="E143">
        <v>4.8743476991872798</v>
      </c>
      <c r="F143" s="1">
        <v>1.09168568078818E-6</v>
      </c>
      <c r="G143">
        <v>1.4428198658098601</v>
      </c>
      <c r="H143">
        <v>0.52373017261926302</v>
      </c>
      <c r="I143">
        <v>2.7548916240476902</v>
      </c>
      <c r="J143">
        <v>5.8711579434550199E-3</v>
      </c>
      <c r="K143">
        <v>1.9105114528734399</v>
      </c>
      <c r="L143">
        <v>0.44099011496639301</v>
      </c>
      <c r="M143">
        <v>4.3323226259142604</v>
      </c>
      <c r="N143" s="1">
        <v>1.47544519549564E-5</v>
      </c>
      <c r="O143">
        <v>1.6162895772816299</v>
      </c>
      <c r="P143">
        <v>0.33545227115379</v>
      </c>
      <c r="Q143">
        <v>4.8182400784540604</v>
      </c>
      <c r="R143" s="1">
        <v>1.4483003921535001E-6</v>
      </c>
      <c r="T143" t="str">
        <f t="shared" si="8"/>
        <v>***</v>
      </c>
      <c r="U143" t="str">
        <f t="shared" si="9"/>
        <v>**</v>
      </c>
      <c r="V143" t="str">
        <f t="shared" si="10"/>
        <v>***</v>
      </c>
      <c r="W143" t="str">
        <f t="shared" si="11"/>
        <v>***</v>
      </c>
    </row>
    <row r="144" spans="1:23" x14ac:dyDescent="0.25">
      <c r="A144">
        <v>143</v>
      </c>
      <c r="B144" t="s">
        <v>416</v>
      </c>
      <c r="C144">
        <v>1.32200589898398</v>
      </c>
      <c r="D144">
        <v>0.39445712028266999</v>
      </c>
      <c r="E144">
        <v>3.3514565487793102</v>
      </c>
      <c r="F144">
        <v>8.03876530641677E-4</v>
      </c>
      <c r="G144">
        <v>1.49441877681907</v>
      </c>
      <c r="H144">
        <v>0.52422514310679202</v>
      </c>
      <c r="I144">
        <v>2.85071938358865</v>
      </c>
      <c r="J144">
        <v>4.3620447293437701E-3</v>
      </c>
      <c r="K144">
        <v>1.25811779420633</v>
      </c>
      <c r="L144">
        <v>0.60113771603761201</v>
      </c>
      <c r="M144">
        <v>2.09289445769463</v>
      </c>
      <c r="N144">
        <v>3.6358577112320697E-2</v>
      </c>
      <c r="O144">
        <v>1.30293128472811</v>
      </c>
      <c r="P144">
        <v>0.39440026922507299</v>
      </c>
      <c r="Q144">
        <v>3.3035760530492002</v>
      </c>
      <c r="R144">
        <v>9.5460072385064902E-4</v>
      </c>
      <c r="T144" t="str">
        <f t="shared" si="8"/>
        <v>***</v>
      </c>
      <c r="U144" t="str">
        <f t="shared" si="9"/>
        <v>**</v>
      </c>
      <c r="V144" t="str">
        <f t="shared" si="10"/>
        <v>*</v>
      </c>
      <c r="W144" t="str">
        <f t="shared" si="11"/>
        <v>***</v>
      </c>
    </row>
    <row r="145" spans="1:23" x14ac:dyDescent="0.25">
      <c r="A145">
        <v>144</v>
      </c>
      <c r="B145" t="s">
        <v>417</v>
      </c>
      <c r="C145">
        <v>1.35131764040002</v>
      </c>
      <c r="D145">
        <v>0.39467600665653502</v>
      </c>
      <c r="E145">
        <v>3.42386569644199</v>
      </c>
      <c r="F145">
        <v>6.1737123899784801E-4</v>
      </c>
      <c r="G145">
        <v>1.53378748604728</v>
      </c>
      <c r="H145">
        <v>0.52475389805972195</v>
      </c>
      <c r="I145">
        <v>2.92287011438783</v>
      </c>
      <c r="J145">
        <v>3.4682115791010602E-3</v>
      </c>
      <c r="K145">
        <v>1.27934054980293</v>
      </c>
      <c r="L145">
        <v>0.60131780049758898</v>
      </c>
      <c r="M145">
        <v>2.1275614138551702</v>
      </c>
      <c r="N145">
        <v>3.3373464321467698E-2</v>
      </c>
      <c r="O145">
        <v>1.3324002500636001</v>
      </c>
      <c r="P145">
        <v>0.39461673227886301</v>
      </c>
      <c r="Q145">
        <v>3.37644134441322</v>
      </c>
      <c r="R145">
        <v>7.34300269483253E-4</v>
      </c>
      <c r="T145" t="str">
        <f t="shared" si="8"/>
        <v>***</v>
      </c>
      <c r="U145" t="str">
        <f t="shared" si="9"/>
        <v>**</v>
      </c>
      <c r="V145" t="str">
        <f t="shared" si="10"/>
        <v>*</v>
      </c>
      <c r="W145" t="str">
        <f t="shared" si="11"/>
        <v>***</v>
      </c>
    </row>
    <row r="146" spans="1:23" x14ac:dyDescent="0.25">
      <c r="A146">
        <v>145</v>
      </c>
      <c r="B146" t="s">
        <v>418</v>
      </c>
      <c r="C146">
        <v>1.5221606063534401</v>
      </c>
      <c r="D146">
        <v>0.37162001078958901</v>
      </c>
      <c r="E146">
        <v>4.0960135680510703</v>
      </c>
      <c r="F146" s="1">
        <v>4.2032530684336597E-5</v>
      </c>
      <c r="G146">
        <v>1.29080290254039</v>
      </c>
      <c r="H146">
        <v>0.59929381976187601</v>
      </c>
      <c r="I146">
        <v>2.1538732087263699</v>
      </c>
      <c r="J146">
        <v>3.1250116514743798E-2</v>
      </c>
      <c r="K146">
        <v>1.8224880265418599</v>
      </c>
      <c r="L146">
        <v>0.47811492946207201</v>
      </c>
      <c r="M146">
        <v>3.8118199500533101</v>
      </c>
      <c r="N146">
        <v>1.37947347708148E-4</v>
      </c>
      <c r="O146">
        <v>1.5028017198913199</v>
      </c>
      <c r="P146">
        <v>0.37155730502516299</v>
      </c>
      <c r="Q146">
        <v>4.04460280975918</v>
      </c>
      <c r="R146" s="1">
        <v>5.2411904901474102E-5</v>
      </c>
      <c r="T146" t="str">
        <f t="shared" si="8"/>
        <v>***</v>
      </c>
      <c r="U146" t="str">
        <f t="shared" si="9"/>
        <v>*</v>
      </c>
      <c r="V146" t="str">
        <f t="shared" si="10"/>
        <v>***</v>
      </c>
      <c r="W146" t="str">
        <f t="shared" si="11"/>
        <v>***</v>
      </c>
    </row>
    <row r="147" spans="1:23" x14ac:dyDescent="0.25">
      <c r="A147">
        <v>146</v>
      </c>
      <c r="B147" t="s">
        <v>419</v>
      </c>
      <c r="C147">
        <v>0.852850793634923</v>
      </c>
      <c r="D147">
        <v>0.51302122144595597</v>
      </c>
      <c r="E147">
        <v>1.6624084111591999</v>
      </c>
      <c r="F147">
        <v>9.64309135663967E-2</v>
      </c>
      <c r="G147">
        <v>1.33151691857301</v>
      </c>
      <c r="H147">
        <v>0.59965833273453995</v>
      </c>
      <c r="I147">
        <v>2.22045929471384</v>
      </c>
      <c r="J147">
        <v>2.63876058788684E-2</v>
      </c>
      <c r="K147">
        <v>0.22464745351378501</v>
      </c>
      <c r="L147">
        <v>1.0141269634588199</v>
      </c>
      <c r="M147">
        <v>0.221518075752166</v>
      </c>
      <c r="N147">
        <v>0.82468906375584905</v>
      </c>
      <c r="O147">
        <v>0.83297350841259699</v>
      </c>
      <c r="P147">
        <v>0.512970514437884</v>
      </c>
      <c r="Q147">
        <v>1.62382336794811</v>
      </c>
      <c r="R147">
        <v>0.104413511292131</v>
      </c>
      <c r="T147" t="str">
        <f t="shared" si="8"/>
        <v>^</v>
      </c>
      <c r="U147" t="str">
        <f t="shared" si="9"/>
        <v>*</v>
      </c>
      <c r="V147" t="str">
        <f t="shared" si="10"/>
        <v/>
      </c>
      <c r="W147" t="str">
        <f t="shared" si="11"/>
        <v/>
      </c>
    </row>
    <row r="148" spans="1:23" x14ac:dyDescent="0.25">
      <c r="A148">
        <v>147</v>
      </c>
      <c r="B148" t="s">
        <v>420</v>
      </c>
      <c r="C148">
        <v>0.58742491048134304</v>
      </c>
      <c r="D148">
        <v>0.58870665006185896</v>
      </c>
      <c r="E148">
        <v>0.99782278732475505</v>
      </c>
      <c r="F148">
        <v>0.31836529832187499</v>
      </c>
      <c r="G148">
        <v>0.96227103060001795</v>
      </c>
      <c r="H148">
        <v>0.725612123125987</v>
      </c>
      <c r="I148">
        <v>1.3261507077010899</v>
      </c>
      <c r="J148">
        <v>0.184789782811762</v>
      </c>
      <c r="K148">
        <v>0.23624068020129699</v>
      </c>
      <c r="L148">
        <v>1.0141680575946499</v>
      </c>
      <c r="M148">
        <v>0.232940367656224</v>
      </c>
      <c r="N148">
        <v>0.81580771165987298</v>
      </c>
      <c r="O148">
        <v>0.56749691714205297</v>
      </c>
      <c r="P148">
        <v>0.58866233070035801</v>
      </c>
      <c r="Q148">
        <v>0.96404489899477097</v>
      </c>
      <c r="R148">
        <v>0.335023415990165</v>
      </c>
      <c r="T148" t="str">
        <f t="shared" si="8"/>
        <v/>
      </c>
      <c r="U148" t="str">
        <f t="shared" si="9"/>
        <v/>
      </c>
      <c r="V148" t="str">
        <f t="shared" si="10"/>
        <v/>
      </c>
      <c r="W148" t="str">
        <f t="shared" si="11"/>
        <v/>
      </c>
    </row>
    <row r="149" spans="1:23" x14ac:dyDescent="0.25">
      <c r="A149">
        <v>148</v>
      </c>
      <c r="B149" t="s">
        <v>421</v>
      </c>
      <c r="C149">
        <v>0.60249919037078903</v>
      </c>
      <c r="D149">
        <v>0.58878859823432095</v>
      </c>
      <c r="E149">
        <v>1.0232861033273799</v>
      </c>
      <c r="F149">
        <v>0.306172592311176</v>
      </c>
      <c r="G149">
        <v>0.279251783423619</v>
      </c>
      <c r="H149">
        <v>1.0131777693030799</v>
      </c>
      <c r="I149">
        <v>0.27561973020362002</v>
      </c>
      <c r="J149">
        <v>0.78284015393096895</v>
      </c>
      <c r="K149">
        <v>0.94605601169805498</v>
      </c>
      <c r="L149">
        <v>0.72725194112009095</v>
      </c>
      <c r="M149">
        <v>1.30086419603222</v>
      </c>
      <c r="N149">
        <v>0.19330494341041299</v>
      </c>
      <c r="O149">
        <v>0.58469185737388296</v>
      </c>
      <c r="P149">
        <v>0.58874249252591504</v>
      </c>
      <c r="Q149">
        <v>0.99311985256125601</v>
      </c>
      <c r="R149">
        <v>0.32065155032349502</v>
      </c>
      <c r="T149" t="str">
        <f t="shared" si="8"/>
        <v/>
      </c>
      <c r="U149" t="str">
        <f t="shared" si="9"/>
        <v/>
      </c>
      <c r="V149" t="str">
        <f t="shared" si="10"/>
        <v/>
      </c>
      <c r="W149" t="str">
        <f t="shared" si="11"/>
        <v/>
      </c>
    </row>
    <row r="150" spans="1:23" x14ac:dyDescent="0.25">
      <c r="A150">
        <v>149</v>
      </c>
      <c r="B150" t="s">
        <v>422</v>
      </c>
      <c r="C150">
        <v>0.62063054592073896</v>
      </c>
      <c r="D150">
        <v>0.58885383499909605</v>
      </c>
      <c r="E150">
        <v>1.0539636647211299</v>
      </c>
      <c r="F150">
        <v>0.29189955296603898</v>
      </c>
      <c r="G150">
        <v>0.29561341312240902</v>
      </c>
      <c r="H150">
        <v>1.01327485584193</v>
      </c>
      <c r="I150">
        <v>0.29174059873101599</v>
      </c>
      <c r="J150">
        <v>0.77048496554575296</v>
      </c>
      <c r="K150">
        <v>0.96876431587739797</v>
      </c>
      <c r="L150">
        <v>0.72736381950164397</v>
      </c>
      <c r="M150">
        <v>1.3318841134291599</v>
      </c>
      <c r="N150">
        <v>0.18289827219079599</v>
      </c>
      <c r="O150">
        <v>0.60522374133787304</v>
      </c>
      <c r="P150">
        <v>0.58881713557360305</v>
      </c>
      <c r="Q150">
        <v>1.0278636689951099</v>
      </c>
      <c r="R150">
        <v>0.30401396155341398</v>
      </c>
      <c r="T150" t="str">
        <f t="shared" si="8"/>
        <v/>
      </c>
      <c r="U150" t="str">
        <f t="shared" si="9"/>
        <v/>
      </c>
      <c r="V150" t="str">
        <f t="shared" si="10"/>
        <v/>
      </c>
      <c r="W150" t="str">
        <f t="shared" si="11"/>
        <v/>
      </c>
    </row>
    <row r="151" spans="1:23" x14ac:dyDescent="0.25">
      <c r="A151">
        <v>150</v>
      </c>
      <c r="B151" t="s">
        <v>423</v>
      </c>
      <c r="C151">
        <v>1.6445139710355401</v>
      </c>
      <c r="D151">
        <v>0.37244182022651601</v>
      </c>
      <c r="E151">
        <v>4.4154922506698204</v>
      </c>
      <c r="F151" s="1">
        <v>1.0078039041925701E-5</v>
      </c>
      <c r="G151">
        <v>1.73893292891578</v>
      </c>
      <c r="H151">
        <v>0.52692591613653395</v>
      </c>
      <c r="I151">
        <v>3.3001469004709199</v>
      </c>
      <c r="J151">
        <v>9.6634231504247802E-4</v>
      </c>
      <c r="K151">
        <v>1.69699830310445</v>
      </c>
      <c r="L151">
        <v>0.52866971193273904</v>
      </c>
      <c r="M151">
        <v>3.20994046906995</v>
      </c>
      <c r="N151">
        <v>1.3276246498460499E-3</v>
      </c>
      <c r="O151">
        <v>1.6295484881703599</v>
      </c>
      <c r="P151">
        <v>0.37238918638928298</v>
      </c>
      <c r="Q151">
        <v>4.3759285922628397</v>
      </c>
      <c r="R151" s="1">
        <v>1.20916597539942E-5</v>
      </c>
      <c r="T151" t="str">
        <f t="shared" si="8"/>
        <v>***</v>
      </c>
      <c r="U151" t="str">
        <f t="shared" si="9"/>
        <v>***</v>
      </c>
      <c r="V151" t="str">
        <f t="shared" si="10"/>
        <v>**</v>
      </c>
      <c r="W151" t="str">
        <f t="shared" si="11"/>
        <v>***</v>
      </c>
    </row>
    <row r="152" spans="1:23" x14ac:dyDescent="0.25">
      <c r="A152">
        <v>151</v>
      </c>
      <c r="B152" t="s">
        <v>424</v>
      </c>
      <c r="C152">
        <v>0.67480167811425096</v>
      </c>
      <c r="D152">
        <v>0.58915121250850899</v>
      </c>
      <c r="E152">
        <v>1.1453794268555599</v>
      </c>
      <c r="F152">
        <v>0.25205201680678302</v>
      </c>
      <c r="G152">
        <v>0.36167725882709201</v>
      </c>
      <c r="H152">
        <v>1.01371122822222</v>
      </c>
      <c r="I152">
        <v>0.35678529423154998</v>
      </c>
      <c r="J152">
        <v>0.72125254619854196</v>
      </c>
      <c r="K152">
        <v>1.0192593783116</v>
      </c>
      <c r="L152">
        <v>0.72778230400905797</v>
      </c>
      <c r="M152">
        <v>1.4005003593752099</v>
      </c>
      <c r="N152">
        <v>0.16136353585919699</v>
      </c>
      <c r="O152">
        <v>0.65931069132349396</v>
      </c>
      <c r="P152">
        <v>0.58911263481874399</v>
      </c>
      <c r="Q152">
        <v>1.11915897292943</v>
      </c>
      <c r="R152">
        <v>0.26307232473147402</v>
      </c>
      <c r="T152" t="str">
        <f t="shared" si="8"/>
        <v/>
      </c>
      <c r="U152" t="str">
        <f t="shared" si="9"/>
        <v/>
      </c>
      <c r="V152" t="str">
        <f t="shared" si="10"/>
        <v/>
      </c>
      <c r="W152" t="str">
        <f t="shared" si="11"/>
        <v/>
      </c>
    </row>
    <row r="153" spans="1:23" x14ac:dyDescent="0.25">
      <c r="A153">
        <v>152</v>
      </c>
      <c r="B153" t="s">
        <v>425</v>
      </c>
      <c r="C153">
        <v>0.691868602616035</v>
      </c>
      <c r="D153">
        <v>0.58924561028400202</v>
      </c>
      <c r="E153">
        <v>1.1741599607039399</v>
      </c>
      <c r="F153">
        <v>0.24033096019420999</v>
      </c>
      <c r="G153">
        <v>1.50157087789347</v>
      </c>
      <c r="H153">
        <v>0.60147117742704403</v>
      </c>
      <c r="I153">
        <v>2.4964968135577998</v>
      </c>
      <c r="J153">
        <v>1.2542679563467499E-2</v>
      </c>
      <c r="K153">
        <v>-13.500974637337199</v>
      </c>
      <c r="L153">
        <v>610.34058367852106</v>
      </c>
      <c r="M153">
        <v>-2.2120394740862401E-2</v>
      </c>
      <c r="N153">
        <v>0.98235191780513398</v>
      </c>
      <c r="O153">
        <v>0.67570956743546995</v>
      </c>
      <c r="P153">
        <v>0.58920561732089904</v>
      </c>
      <c r="Q153">
        <v>1.1468145373560801</v>
      </c>
      <c r="R153">
        <v>0.25145827968995199</v>
      </c>
      <c r="T153" t="str">
        <f t="shared" si="8"/>
        <v/>
      </c>
      <c r="U153" t="str">
        <f t="shared" si="9"/>
        <v>*</v>
      </c>
      <c r="V153" t="str">
        <f t="shared" si="10"/>
        <v/>
      </c>
      <c r="W153" t="str">
        <f t="shared" si="11"/>
        <v/>
      </c>
    </row>
    <row r="154" spans="1:23" x14ac:dyDescent="0.25">
      <c r="A154">
        <v>153</v>
      </c>
      <c r="B154" t="s">
        <v>426</v>
      </c>
      <c r="C154">
        <v>0.29931202527492501</v>
      </c>
      <c r="D154">
        <v>0.71686191786762798</v>
      </c>
      <c r="E154">
        <v>0.41753093282630599</v>
      </c>
      <c r="F154">
        <v>0.67629010356950203</v>
      </c>
      <c r="G154">
        <v>-12.7872502806137</v>
      </c>
      <c r="H154">
        <v>444.440745229225</v>
      </c>
      <c r="I154">
        <v>-2.8771552603752699E-2</v>
      </c>
      <c r="J154">
        <v>0.97704678921736698</v>
      </c>
      <c r="K154">
        <v>1.0409904865180799</v>
      </c>
      <c r="L154">
        <v>0.72793952118690197</v>
      </c>
      <c r="M154">
        <v>1.4300507888632701</v>
      </c>
      <c r="N154">
        <v>0.15270244273682401</v>
      </c>
      <c r="O154">
        <v>0.28284672820783302</v>
      </c>
      <c r="P154">
        <v>0.71682807609065102</v>
      </c>
      <c r="Q154">
        <v>0.39458098481631398</v>
      </c>
      <c r="R154">
        <v>0.69315214911216705</v>
      </c>
      <c r="T154" t="str">
        <f t="shared" si="8"/>
        <v/>
      </c>
      <c r="U154" t="str">
        <f t="shared" si="9"/>
        <v/>
      </c>
      <c r="V154" t="str">
        <f t="shared" si="10"/>
        <v/>
      </c>
      <c r="W154" t="str">
        <f t="shared" si="11"/>
        <v/>
      </c>
    </row>
    <row r="155" spans="1:23" x14ac:dyDescent="0.25">
      <c r="A155">
        <v>154</v>
      </c>
      <c r="B155" t="s">
        <v>427</v>
      </c>
      <c r="C155">
        <v>1.59855041596763</v>
      </c>
      <c r="D155">
        <v>0.39638953335910299</v>
      </c>
      <c r="E155">
        <v>4.0327765529556698</v>
      </c>
      <c r="F155" s="1">
        <v>5.5121686905762301E-5</v>
      </c>
      <c r="G155">
        <v>1.1293651596455601</v>
      </c>
      <c r="H155">
        <v>0.72723975715679201</v>
      </c>
      <c r="I155">
        <v>1.5529474956937399</v>
      </c>
      <c r="J155">
        <v>0.120435678580374</v>
      </c>
      <c r="K155">
        <v>2.0155494648902601</v>
      </c>
      <c r="L155">
        <v>0.48013522391060198</v>
      </c>
      <c r="M155">
        <v>4.1978787735547103</v>
      </c>
      <c r="N155" s="1">
        <v>2.6942678271992402E-5</v>
      </c>
      <c r="O155">
        <v>1.58004915598064</v>
      </c>
      <c r="P155">
        <v>0.39633823088104803</v>
      </c>
      <c r="Q155">
        <v>3.9866180773634801</v>
      </c>
      <c r="R155" s="1">
        <v>6.7021780463204095E-5</v>
      </c>
      <c r="T155" t="str">
        <f t="shared" si="8"/>
        <v>***</v>
      </c>
      <c r="U155" t="str">
        <f t="shared" si="9"/>
        <v/>
      </c>
      <c r="V155" t="str">
        <f t="shared" si="10"/>
        <v>***</v>
      </c>
      <c r="W155" t="str">
        <f t="shared" si="11"/>
        <v>***</v>
      </c>
    </row>
    <row r="156" spans="1:23" x14ac:dyDescent="0.25">
      <c r="A156">
        <v>155</v>
      </c>
      <c r="B156" t="s">
        <v>428</v>
      </c>
      <c r="C156">
        <v>1.07603032054384</v>
      </c>
      <c r="D156">
        <v>0.51417607990219405</v>
      </c>
      <c r="E156">
        <v>2.09272730218902</v>
      </c>
      <c r="F156">
        <v>3.6373504602807798E-2</v>
      </c>
      <c r="G156">
        <v>-12.778608422075401</v>
      </c>
      <c r="H156">
        <v>450.43049881124398</v>
      </c>
      <c r="I156">
        <v>-2.8369767268868699E-2</v>
      </c>
      <c r="J156">
        <v>0.97736723671612002</v>
      </c>
      <c r="K156">
        <v>1.8467064962283299</v>
      </c>
      <c r="L156">
        <v>0.53014921063046305</v>
      </c>
      <c r="M156">
        <v>3.4833712079514201</v>
      </c>
      <c r="N156">
        <v>4.9514129514296697E-4</v>
      </c>
      <c r="O156">
        <v>1.0566556816128301</v>
      </c>
      <c r="P156">
        <v>0.51413667897272997</v>
      </c>
      <c r="Q156">
        <v>2.0552038491478202</v>
      </c>
      <c r="R156">
        <v>3.9859319514971403E-2</v>
      </c>
      <c r="T156" t="str">
        <f t="shared" si="8"/>
        <v>*</v>
      </c>
      <c r="U156" t="str">
        <f t="shared" si="9"/>
        <v/>
      </c>
      <c r="V156" t="str">
        <f t="shared" si="10"/>
        <v>***</v>
      </c>
      <c r="W156" t="str">
        <f t="shared" si="11"/>
        <v>*</v>
      </c>
    </row>
    <row r="157" spans="1:23" x14ac:dyDescent="0.25">
      <c r="A157">
        <v>156</v>
      </c>
      <c r="B157" t="s">
        <v>429</v>
      </c>
      <c r="C157">
        <v>1.33311967296871</v>
      </c>
      <c r="D157">
        <v>0.46326265291039598</v>
      </c>
      <c r="E157">
        <v>2.8776756869856301</v>
      </c>
      <c r="F157">
        <v>4.0061676414239796E-3</v>
      </c>
      <c r="G157">
        <v>0.45706244695264803</v>
      </c>
      <c r="H157">
        <v>1.01436315006709</v>
      </c>
      <c r="I157">
        <v>0.45059054730292297</v>
      </c>
      <c r="J157">
        <v>0.65228468072451895</v>
      </c>
      <c r="K157">
        <v>1.8995923071417</v>
      </c>
      <c r="L157">
        <v>0.53070021533044798</v>
      </c>
      <c r="M157">
        <v>3.57940745503352</v>
      </c>
      <c r="N157">
        <v>3.4437417438470198E-4</v>
      </c>
      <c r="O157">
        <v>1.3144559149649899</v>
      </c>
      <c r="P157">
        <v>0.46321718893439701</v>
      </c>
      <c r="Q157">
        <v>2.8376665338970102</v>
      </c>
      <c r="R157">
        <v>4.5444633095005496E-3</v>
      </c>
      <c r="T157" t="str">
        <f t="shared" si="8"/>
        <v>**</v>
      </c>
      <c r="U157" t="str">
        <f t="shared" si="9"/>
        <v/>
      </c>
      <c r="V157" t="str">
        <f t="shared" si="10"/>
        <v>***</v>
      </c>
      <c r="W157" t="str">
        <f t="shared" si="11"/>
        <v>**</v>
      </c>
    </row>
    <row r="158" spans="1:23" x14ac:dyDescent="0.25">
      <c r="A158">
        <v>157</v>
      </c>
      <c r="B158" t="s">
        <v>430</v>
      </c>
      <c r="C158">
        <v>1.3683519687998</v>
      </c>
      <c r="D158">
        <v>0.46352034868745801</v>
      </c>
      <c r="E158">
        <v>2.9520860792293901</v>
      </c>
      <c r="F158">
        <v>3.1563492813072901E-3</v>
      </c>
      <c r="G158">
        <v>1.18653339672699</v>
      </c>
      <c r="H158">
        <v>0.72772469325287703</v>
      </c>
      <c r="I158">
        <v>1.63047015956443</v>
      </c>
      <c r="J158">
        <v>0.103002166985087</v>
      </c>
      <c r="K158">
        <v>1.6517970357038001</v>
      </c>
      <c r="L158">
        <v>0.60451478623706101</v>
      </c>
      <c r="M158">
        <v>2.73243446365603</v>
      </c>
      <c r="N158">
        <v>6.2868177492016999E-3</v>
      </c>
      <c r="O158">
        <v>1.3502723258062299</v>
      </c>
      <c r="P158">
        <v>0.46347322534449698</v>
      </c>
      <c r="Q158">
        <v>2.9133771962826498</v>
      </c>
      <c r="R158">
        <v>3.5754243495876399E-3</v>
      </c>
      <c r="T158" t="str">
        <f t="shared" si="8"/>
        <v>**</v>
      </c>
      <c r="U158" t="str">
        <f t="shared" si="9"/>
        <v/>
      </c>
      <c r="V158" t="str">
        <f t="shared" si="10"/>
        <v>**</v>
      </c>
      <c r="W158" t="str">
        <f t="shared" si="11"/>
        <v>**</v>
      </c>
    </row>
    <row r="159" spans="1:23" x14ac:dyDescent="0.25">
      <c r="A159">
        <v>158</v>
      </c>
      <c r="B159" t="s">
        <v>431</v>
      </c>
      <c r="C159">
        <v>-0.22983404156149301</v>
      </c>
      <c r="D159">
        <v>1.0072261804106799</v>
      </c>
      <c r="E159">
        <v>-0.22818513461175199</v>
      </c>
      <c r="F159">
        <v>0.81950231747967495</v>
      </c>
      <c r="G159">
        <v>0.52880751992335195</v>
      </c>
      <c r="H159">
        <v>1.0145345236329499</v>
      </c>
      <c r="I159">
        <v>0.52123166595626902</v>
      </c>
      <c r="J159">
        <v>0.60220539742925405</v>
      </c>
      <c r="K159">
        <v>-13.463267805795301</v>
      </c>
      <c r="L159">
        <v>668.37998332096004</v>
      </c>
      <c r="M159">
        <v>-2.0143134357346801E-2</v>
      </c>
      <c r="N159">
        <v>0.983929190874827</v>
      </c>
      <c r="O159">
        <v>-0.24886533175006201</v>
      </c>
      <c r="P159">
        <v>1.0072000184504399</v>
      </c>
      <c r="Q159">
        <v>-0.24708630578952501</v>
      </c>
      <c r="R159">
        <v>0.80484143161585697</v>
      </c>
      <c r="T159" t="str">
        <f t="shared" si="8"/>
        <v/>
      </c>
      <c r="U159" t="str">
        <f t="shared" si="9"/>
        <v/>
      </c>
      <c r="V159" t="str">
        <f t="shared" si="10"/>
        <v/>
      </c>
      <c r="W159" t="str">
        <f t="shared" si="11"/>
        <v/>
      </c>
    </row>
    <row r="160" spans="1:23" x14ac:dyDescent="0.25">
      <c r="A160">
        <v>159</v>
      </c>
      <c r="B160" t="s">
        <v>432</v>
      </c>
      <c r="C160">
        <v>0.47656405462760498</v>
      </c>
      <c r="D160">
        <v>0.71749634369510196</v>
      </c>
      <c r="E160">
        <v>0.66420415771500996</v>
      </c>
      <c r="F160">
        <v>0.50655965276641601</v>
      </c>
      <c r="G160">
        <v>0.54398838025569995</v>
      </c>
      <c r="H160">
        <v>1.01466168251293</v>
      </c>
      <c r="I160">
        <v>0.53612784402033098</v>
      </c>
      <c r="J160">
        <v>0.59187019769969595</v>
      </c>
      <c r="K160">
        <v>0.55876715341373295</v>
      </c>
      <c r="L160">
        <v>1.01582965953974</v>
      </c>
      <c r="M160">
        <v>0.55005989258760501</v>
      </c>
      <c r="N160">
        <v>0.58227829466354897</v>
      </c>
      <c r="O160">
        <v>0.45770997877316599</v>
      </c>
      <c r="P160">
        <v>0.71746239927556898</v>
      </c>
      <c r="Q160">
        <v>0.63795674760840604</v>
      </c>
      <c r="R160">
        <v>0.52350183587772403</v>
      </c>
      <c r="T160" t="str">
        <f t="shared" si="8"/>
        <v/>
      </c>
      <c r="U160" t="str">
        <f t="shared" si="9"/>
        <v/>
      </c>
      <c r="V160" t="str">
        <f t="shared" si="10"/>
        <v/>
      </c>
      <c r="W160" t="str">
        <f t="shared" si="11"/>
        <v/>
      </c>
    </row>
    <row r="161" spans="1:23" x14ac:dyDescent="0.25">
      <c r="A161">
        <v>160</v>
      </c>
      <c r="B161" t="s">
        <v>433</v>
      </c>
      <c r="C161">
        <v>1.6143024780075099</v>
      </c>
      <c r="D161">
        <v>0.42645186164066601</v>
      </c>
      <c r="E161">
        <v>3.7854272034289802</v>
      </c>
      <c r="F161">
        <v>1.5344474891690199E-4</v>
      </c>
      <c r="G161">
        <v>1.98825929266359</v>
      </c>
      <c r="H161">
        <v>0.52990526485482903</v>
      </c>
      <c r="I161">
        <v>3.7521032994610501</v>
      </c>
      <c r="J161">
        <v>1.7535717691154E-4</v>
      </c>
      <c r="K161">
        <v>1.2762230567358901</v>
      </c>
      <c r="L161">
        <v>0.72963447997494602</v>
      </c>
      <c r="M161">
        <v>1.74912657195108</v>
      </c>
      <c r="N161">
        <v>8.0269143010806496E-2</v>
      </c>
      <c r="O161">
        <v>1.59382330394701</v>
      </c>
      <c r="P161">
        <v>0.42639006410351299</v>
      </c>
      <c r="Q161">
        <v>3.7379466317960102</v>
      </c>
      <c r="R161">
        <v>1.8552931496167E-4</v>
      </c>
      <c r="T161" t="str">
        <f t="shared" si="8"/>
        <v>***</v>
      </c>
      <c r="U161" t="str">
        <f t="shared" si="9"/>
        <v>***</v>
      </c>
      <c r="V161" t="str">
        <f t="shared" si="10"/>
        <v>^</v>
      </c>
      <c r="W161" t="str">
        <f t="shared" si="11"/>
        <v>***</v>
      </c>
    </row>
    <row r="162" spans="1:23" x14ac:dyDescent="0.25">
      <c r="A162">
        <v>161</v>
      </c>
      <c r="B162" t="s">
        <v>434</v>
      </c>
      <c r="C162">
        <v>1.8229235667889601</v>
      </c>
      <c r="D162">
        <v>0.39800830622762101</v>
      </c>
      <c r="E162">
        <v>4.5801143801919197</v>
      </c>
      <c r="F162" s="1">
        <v>4.6472170996820204E-6</v>
      </c>
      <c r="G162">
        <v>-12.753768051494299</v>
      </c>
      <c r="H162">
        <v>480.465028245231</v>
      </c>
      <c r="I162">
        <v>-2.6544633431644399E-2</v>
      </c>
      <c r="J162">
        <v>0.97882293379738705</v>
      </c>
      <c r="K162">
        <v>2.6333479944674401</v>
      </c>
      <c r="L162">
        <v>0.41997611783801198</v>
      </c>
      <c r="M162">
        <v>6.2702327170973797</v>
      </c>
      <c r="N162" s="1">
        <v>3.6050888821997401E-10</v>
      </c>
      <c r="O162">
        <v>1.80176100592216</v>
      </c>
      <c r="P162">
        <v>0.39794223239670701</v>
      </c>
      <c r="Q162">
        <v>4.5276948743806402</v>
      </c>
      <c r="R162" s="1">
        <v>5.9630601022176401E-6</v>
      </c>
      <c r="T162" t="str">
        <f t="shared" si="8"/>
        <v>***</v>
      </c>
      <c r="U162" t="str">
        <f t="shared" si="9"/>
        <v/>
      </c>
      <c r="V162" t="str">
        <f t="shared" si="10"/>
        <v>***</v>
      </c>
      <c r="W162" t="str">
        <f t="shared" si="11"/>
        <v>***</v>
      </c>
    </row>
    <row r="163" spans="1:23" x14ac:dyDescent="0.25">
      <c r="A163">
        <v>162</v>
      </c>
      <c r="B163" t="s">
        <v>435</v>
      </c>
      <c r="C163">
        <v>0.59555516964954403</v>
      </c>
      <c r="D163">
        <v>0.71801684706802804</v>
      </c>
      <c r="E163">
        <v>0.82944456259132604</v>
      </c>
      <c r="F163">
        <v>0.40685289422007598</v>
      </c>
      <c r="G163">
        <v>1.32300897161718</v>
      </c>
      <c r="H163">
        <v>0.72888767140695199</v>
      </c>
      <c r="I163">
        <v>1.81510680385554</v>
      </c>
      <c r="J163">
        <v>6.9507497806782295E-2</v>
      </c>
      <c r="K163">
        <v>-13.426961793794</v>
      </c>
      <c r="L163">
        <v>709.71364098607103</v>
      </c>
      <c r="M163">
        <v>-1.89188441906494E-2</v>
      </c>
      <c r="N163">
        <v>0.98490584674067805</v>
      </c>
      <c r="O163">
        <v>0.57231323711377602</v>
      </c>
      <c r="P163">
        <v>0.71798231335945895</v>
      </c>
      <c r="Q163">
        <v>0.79711328045938401</v>
      </c>
      <c r="R163">
        <v>0.42538524409406597</v>
      </c>
      <c r="T163" t="str">
        <f t="shared" si="8"/>
        <v/>
      </c>
      <c r="U163" t="str">
        <f t="shared" si="9"/>
        <v>^</v>
      </c>
      <c r="V163" t="str">
        <f t="shared" si="10"/>
        <v/>
      </c>
      <c r="W163" t="str">
        <f t="shared" si="11"/>
        <v/>
      </c>
    </row>
    <row r="164" spans="1:23" x14ac:dyDescent="0.25">
      <c r="A164">
        <v>163</v>
      </c>
      <c r="B164" t="s">
        <v>436</v>
      </c>
      <c r="C164">
        <v>1.9056951256271399</v>
      </c>
      <c r="D164">
        <v>0.39867588628419298</v>
      </c>
      <c r="E164">
        <v>4.78006117547997</v>
      </c>
      <c r="F164" s="1">
        <v>1.75241862701315E-6</v>
      </c>
      <c r="G164">
        <v>2.5384030656220902</v>
      </c>
      <c r="H164">
        <v>0.44717545799886299</v>
      </c>
      <c r="I164">
        <v>5.6765258920549702</v>
      </c>
      <c r="J164" s="1">
        <v>1.3745775767394099E-8</v>
      </c>
      <c r="K164">
        <v>0.71653570271691103</v>
      </c>
      <c r="L164">
        <v>1.0166728774626499</v>
      </c>
      <c r="M164">
        <v>0.70478491027044998</v>
      </c>
      <c r="N164">
        <v>0.48094410054977599</v>
      </c>
      <c r="O164">
        <v>1.8816158471045299</v>
      </c>
      <c r="P164">
        <v>0.39861566394617798</v>
      </c>
      <c r="Q164">
        <v>4.7203760847656797</v>
      </c>
      <c r="R164" s="1">
        <v>2.3540898369711E-6</v>
      </c>
      <c r="T164" t="str">
        <f t="shared" si="8"/>
        <v>***</v>
      </c>
      <c r="U164" t="str">
        <f t="shared" si="9"/>
        <v>***</v>
      </c>
      <c r="V164" t="str">
        <f t="shared" si="10"/>
        <v/>
      </c>
      <c r="W164" t="str">
        <f t="shared" si="11"/>
        <v>***</v>
      </c>
    </row>
    <row r="165" spans="1:23" x14ac:dyDescent="0.25">
      <c r="A165">
        <v>164</v>
      </c>
      <c r="B165" t="s">
        <v>437</v>
      </c>
      <c r="C165">
        <v>1.08774310674931</v>
      </c>
      <c r="D165">
        <v>0.59125210580083298</v>
      </c>
      <c r="E165">
        <v>1.83972808904586</v>
      </c>
      <c r="F165">
        <v>6.5808167538768295E-2</v>
      </c>
      <c r="G165">
        <v>0.77079944397561995</v>
      </c>
      <c r="H165">
        <v>1.0166478588071199</v>
      </c>
      <c r="I165">
        <v>0.75817741344582301</v>
      </c>
      <c r="J165">
        <v>0.44834478080493501</v>
      </c>
      <c r="K165">
        <v>1.4421482438916999</v>
      </c>
      <c r="L165">
        <v>0.73084556569811499</v>
      </c>
      <c r="M165">
        <v>1.9732598945361799</v>
      </c>
      <c r="N165">
        <v>4.8465959694059098E-2</v>
      </c>
      <c r="O165">
        <v>1.0663052996506599</v>
      </c>
      <c r="P165">
        <v>0.59120388337907903</v>
      </c>
      <c r="Q165">
        <v>1.8036168733467901</v>
      </c>
      <c r="R165">
        <v>7.1291389045036901E-2</v>
      </c>
      <c r="T165" t="str">
        <f t="shared" si="8"/>
        <v>^</v>
      </c>
      <c r="U165" t="str">
        <f t="shared" si="9"/>
        <v/>
      </c>
      <c r="V165" t="str">
        <f t="shared" si="10"/>
        <v>*</v>
      </c>
      <c r="W165" t="str">
        <f t="shared" si="11"/>
        <v>^</v>
      </c>
    </row>
    <row r="166" spans="1:23" x14ac:dyDescent="0.25">
      <c r="A166">
        <v>165</v>
      </c>
      <c r="B166" t="s">
        <v>438</v>
      </c>
      <c r="C166">
        <v>1.99383295564288</v>
      </c>
      <c r="D166">
        <v>0.39954628368056999</v>
      </c>
      <c r="E166">
        <v>4.9902427755701799</v>
      </c>
      <c r="F166" s="1">
        <v>6.0303453261219698E-7</v>
      </c>
      <c r="G166">
        <v>2.2431952851761401</v>
      </c>
      <c r="H166">
        <v>0.53430718788326004</v>
      </c>
      <c r="I166">
        <v>4.1983251134294202</v>
      </c>
      <c r="J166" s="1">
        <v>2.6889639944465701E-5</v>
      </c>
      <c r="K166">
        <v>1.88918261372562</v>
      </c>
      <c r="L166">
        <v>0.60673929467701804</v>
      </c>
      <c r="M166">
        <v>3.1136645183517899</v>
      </c>
      <c r="N166">
        <v>1.8477946103754299E-3</v>
      </c>
      <c r="O166">
        <v>1.97226450107633</v>
      </c>
      <c r="P166">
        <v>0.39947324230060599</v>
      </c>
      <c r="Q166">
        <v>4.9371629742154104</v>
      </c>
      <c r="R166" s="1">
        <v>7.92672274282047E-7</v>
      </c>
      <c r="T166" t="str">
        <f t="shared" si="8"/>
        <v>***</v>
      </c>
      <c r="U166" t="str">
        <f t="shared" si="9"/>
        <v>***</v>
      </c>
      <c r="V166" t="str">
        <f t="shared" si="10"/>
        <v>**</v>
      </c>
      <c r="W166" t="str">
        <f t="shared" si="11"/>
        <v>***</v>
      </c>
    </row>
    <row r="167" spans="1:23" x14ac:dyDescent="0.25">
      <c r="A167">
        <v>166</v>
      </c>
      <c r="B167" t="s">
        <v>439</v>
      </c>
      <c r="C167">
        <v>1.8964864633529599</v>
      </c>
      <c r="D167">
        <v>0.42884756385066902</v>
      </c>
      <c r="E167">
        <v>4.4222857332433003</v>
      </c>
      <c r="F167" s="1">
        <v>9.7662182689937106E-6</v>
      </c>
      <c r="G167">
        <v>0.88256298580228099</v>
      </c>
      <c r="H167">
        <v>1.0177102173211701</v>
      </c>
      <c r="I167">
        <v>0.86720460380694198</v>
      </c>
      <c r="J167">
        <v>0.38582991422653101</v>
      </c>
      <c r="K167">
        <v>2.4827348263535098</v>
      </c>
      <c r="L167">
        <v>0.48568880752934102</v>
      </c>
      <c r="M167">
        <v>5.1117810167028104</v>
      </c>
      <c r="N167" s="1">
        <v>3.1913564205019099E-7</v>
      </c>
      <c r="O167">
        <v>1.8775764853963199</v>
      </c>
      <c r="P167">
        <v>0.42877762581943601</v>
      </c>
      <c r="Q167">
        <v>4.3789049902221198</v>
      </c>
      <c r="R167" s="1">
        <v>1.19277114992779E-5</v>
      </c>
      <c r="T167" t="str">
        <f t="shared" si="8"/>
        <v>***</v>
      </c>
      <c r="U167" t="str">
        <f t="shared" si="9"/>
        <v/>
      </c>
      <c r="V167" t="str">
        <f t="shared" si="10"/>
        <v>***</v>
      </c>
      <c r="W167" t="str">
        <f t="shared" si="11"/>
        <v>***</v>
      </c>
    </row>
    <row r="168" spans="1:23" x14ac:dyDescent="0.25">
      <c r="A168">
        <v>167</v>
      </c>
      <c r="B168" t="s">
        <v>440</v>
      </c>
      <c r="C168">
        <v>2.1191544886663101</v>
      </c>
      <c r="D168">
        <v>0.400862839758028</v>
      </c>
      <c r="E168">
        <v>5.2864827529174203</v>
      </c>
      <c r="F168" s="1">
        <v>1.24690566457587E-7</v>
      </c>
      <c r="G168">
        <v>1.61756182604524</v>
      </c>
      <c r="H168">
        <v>0.73279769287538099</v>
      </c>
      <c r="I168">
        <v>2.20737843714844</v>
      </c>
      <c r="J168">
        <v>2.7287631540520101E-2</v>
      </c>
      <c r="K168">
        <v>2.57106903366138</v>
      </c>
      <c r="L168">
        <v>0.48704957536676402</v>
      </c>
      <c r="M168">
        <v>5.2788651580802401</v>
      </c>
      <c r="N168" s="1">
        <v>1.2998641320841701E-7</v>
      </c>
      <c r="O168">
        <v>2.0973262835126798</v>
      </c>
      <c r="P168">
        <v>0.400799533549072</v>
      </c>
      <c r="Q168">
        <v>5.2328560987606396</v>
      </c>
      <c r="R168" s="1">
        <v>1.6691068020095201E-7</v>
      </c>
      <c r="T168" t="str">
        <f t="shared" si="8"/>
        <v>***</v>
      </c>
      <c r="U168" t="str">
        <f t="shared" si="9"/>
        <v>*</v>
      </c>
      <c r="V168" t="str">
        <f t="shared" si="10"/>
        <v>***</v>
      </c>
      <c r="W168" t="str">
        <f t="shared" si="11"/>
        <v>***</v>
      </c>
    </row>
    <row r="169" spans="1:23" x14ac:dyDescent="0.25">
      <c r="A169">
        <v>168</v>
      </c>
      <c r="B169" t="s">
        <v>441</v>
      </c>
      <c r="C169">
        <v>2.63583353721623</v>
      </c>
      <c r="D169">
        <v>0.34557771904783102</v>
      </c>
      <c r="E169">
        <v>7.6273248879549804</v>
      </c>
      <c r="F169" s="1">
        <v>2.3967503722612501E-14</v>
      </c>
      <c r="G169">
        <v>3.2595010302832099</v>
      </c>
      <c r="H169">
        <v>0.40975054777623399</v>
      </c>
      <c r="I169">
        <v>7.9548423985591104</v>
      </c>
      <c r="J169" s="1">
        <v>1.7935967688928499E-15</v>
      </c>
      <c r="K169">
        <v>1.7534338199905799</v>
      </c>
      <c r="L169">
        <v>0.73419263230223497</v>
      </c>
      <c r="M169">
        <v>2.3882476380786799</v>
      </c>
      <c r="N169">
        <v>1.69289304235135E-2</v>
      </c>
      <c r="O169">
        <v>2.6158588057855101</v>
      </c>
      <c r="P169">
        <v>0.34546458450897999</v>
      </c>
      <c r="Q169">
        <v>7.5720028132652404</v>
      </c>
      <c r="R169" s="1">
        <v>3.6751350431528799E-14</v>
      </c>
      <c r="T169" t="str">
        <f t="shared" si="8"/>
        <v>***</v>
      </c>
      <c r="U169" t="str">
        <f t="shared" si="9"/>
        <v>***</v>
      </c>
      <c r="V169" t="str">
        <f t="shared" si="10"/>
        <v>*</v>
      </c>
      <c r="W169" t="str">
        <f t="shared" si="11"/>
        <v>***</v>
      </c>
    </row>
    <row r="170" spans="1:23" x14ac:dyDescent="0.25">
      <c r="A170">
        <v>169</v>
      </c>
      <c r="B170" t="s">
        <v>442</v>
      </c>
      <c r="C170">
        <v>0.87845680371935098</v>
      </c>
      <c r="D170">
        <v>0.71962157741995003</v>
      </c>
      <c r="E170">
        <v>1.22072048877254</v>
      </c>
      <c r="F170">
        <v>0.22219186748848799</v>
      </c>
      <c r="G170">
        <v>0.93460958653975201</v>
      </c>
      <c r="H170">
        <v>1.0184233704483101</v>
      </c>
      <c r="I170">
        <v>0.91770241498713401</v>
      </c>
      <c r="J170">
        <v>0.35877468300408899</v>
      </c>
      <c r="K170">
        <v>0.978706671353478</v>
      </c>
      <c r="L170">
        <v>1.01846987095131</v>
      </c>
      <c r="M170">
        <v>0.96095790289732796</v>
      </c>
      <c r="N170">
        <v>0.33657333491972202</v>
      </c>
      <c r="O170">
        <v>0.85735510338196597</v>
      </c>
      <c r="P170">
        <v>0.71958021022486895</v>
      </c>
      <c r="Q170">
        <v>1.1914656506660199</v>
      </c>
      <c r="R170">
        <v>0.23347083352098699</v>
      </c>
      <c r="T170" t="str">
        <f t="shared" si="8"/>
        <v/>
      </c>
      <c r="U170" t="str">
        <f t="shared" si="9"/>
        <v/>
      </c>
      <c r="V170" t="str">
        <f t="shared" si="10"/>
        <v/>
      </c>
      <c r="W170" t="str">
        <f t="shared" si="11"/>
        <v/>
      </c>
    </row>
    <row r="171" spans="1:23" x14ac:dyDescent="0.25">
      <c r="A171">
        <v>170</v>
      </c>
      <c r="B171" t="s">
        <v>443</v>
      </c>
      <c r="C171">
        <v>1.6113954868525999</v>
      </c>
      <c r="D171">
        <v>0.51804455070944799</v>
      </c>
      <c r="E171">
        <v>3.11053457592757</v>
      </c>
      <c r="F171">
        <v>1.8674903093439E-3</v>
      </c>
      <c r="G171">
        <v>0.96520130203432197</v>
      </c>
      <c r="H171">
        <v>1.0187144305460301</v>
      </c>
      <c r="I171">
        <v>0.947469941617469</v>
      </c>
      <c r="J171">
        <v>0.34339936594005099</v>
      </c>
      <c r="K171">
        <v>2.12831714812893</v>
      </c>
      <c r="L171">
        <v>0.60970093673870795</v>
      </c>
      <c r="M171">
        <v>3.4907559097962002</v>
      </c>
      <c r="N171">
        <v>4.8165608292565301E-4</v>
      </c>
      <c r="O171">
        <v>1.59143338514022</v>
      </c>
      <c r="P171">
        <v>0.51797708615916604</v>
      </c>
      <c r="Q171">
        <v>3.0724011305998098</v>
      </c>
      <c r="R171">
        <v>2.12344163571104E-3</v>
      </c>
      <c r="T171" t="str">
        <f t="shared" si="8"/>
        <v>**</v>
      </c>
      <c r="U171" t="str">
        <f t="shared" si="9"/>
        <v/>
      </c>
      <c r="V171" t="str">
        <f t="shared" si="10"/>
        <v>***</v>
      </c>
      <c r="W171" t="str">
        <f t="shared" si="11"/>
        <v>**</v>
      </c>
    </row>
    <row r="172" spans="1:23" x14ac:dyDescent="0.25">
      <c r="A172">
        <v>171</v>
      </c>
      <c r="B172" t="s">
        <v>444</v>
      </c>
      <c r="C172">
        <v>1.47167254611364</v>
      </c>
      <c r="D172">
        <v>0.59429302710170195</v>
      </c>
      <c r="E172">
        <v>2.4763416008611498</v>
      </c>
      <c r="F172">
        <v>1.32736509766641E-2</v>
      </c>
      <c r="G172">
        <v>1.9372560046378899</v>
      </c>
      <c r="H172">
        <v>0.73838193744736702</v>
      </c>
      <c r="I172">
        <v>2.6236503175241599</v>
      </c>
      <c r="J172">
        <v>8.6993048419784398E-3</v>
      </c>
      <c r="K172">
        <v>1.08651918671717</v>
      </c>
      <c r="L172">
        <v>1.0194761844078899</v>
      </c>
      <c r="M172">
        <v>1.0657622054685101</v>
      </c>
      <c r="N172">
        <v>0.28653114981067501</v>
      </c>
      <c r="O172">
        <v>1.45001685738261</v>
      </c>
      <c r="P172">
        <v>0.59421567632764705</v>
      </c>
      <c r="Q172">
        <v>2.4402197975387598</v>
      </c>
      <c r="R172">
        <v>1.46783280615045E-2</v>
      </c>
      <c r="T172" t="str">
        <f t="shared" si="8"/>
        <v>*</v>
      </c>
      <c r="U172" t="str">
        <f t="shared" si="9"/>
        <v>**</v>
      </c>
      <c r="V172" t="str">
        <f t="shared" si="10"/>
        <v/>
      </c>
      <c r="W172" t="str">
        <f t="shared" si="11"/>
        <v>*</v>
      </c>
    </row>
    <row r="173" spans="1:23" x14ac:dyDescent="0.25">
      <c r="A173">
        <v>172</v>
      </c>
      <c r="B173" t="s">
        <v>445</v>
      </c>
      <c r="C173">
        <v>1.51794220811251</v>
      </c>
      <c r="D173">
        <v>0.59463995795234903</v>
      </c>
      <c r="E173">
        <v>2.5527080510020999</v>
      </c>
      <c r="F173">
        <v>1.06889050169604E-2</v>
      </c>
      <c r="G173">
        <v>-12.644594590560001</v>
      </c>
      <c r="H173">
        <v>636.26675210096903</v>
      </c>
      <c r="I173">
        <v>-1.9873102828031199E-2</v>
      </c>
      <c r="J173">
        <v>0.98414460174087104</v>
      </c>
      <c r="K173">
        <v>2.2508728039253398</v>
      </c>
      <c r="L173">
        <v>0.61148778140529603</v>
      </c>
      <c r="M173">
        <v>3.6809775638565898</v>
      </c>
      <c r="N173">
        <v>2.32341451228618E-4</v>
      </c>
      <c r="O173">
        <v>1.4937734429617</v>
      </c>
      <c r="P173">
        <v>0.59457259931148998</v>
      </c>
      <c r="Q173">
        <v>2.5123482728458599</v>
      </c>
      <c r="R173">
        <v>1.19930664783794E-2</v>
      </c>
      <c r="T173" t="str">
        <f t="shared" si="8"/>
        <v>*</v>
      </c>
      <c r="U173" t="str">
        <f t="shared" si="9"/>
        <v/>
      </c>
      <c r="V173" t="str">
        <f t="shared" si="10"/>
        <v>***</v>
      </c>
      <c r="W173" t="str">
        <f t="shared" si="11"/>
        <v>*</v>
      </c>
    </row>
    <row r="174" spans="1:23" x14ac:dyDescent="0.25">
      <c r="A174">
        <v>173</v>
      </c>
      <c r="B174" t="s">
        <v>446</v>
      </c>
      <c r="C174">
        <v>2.0859227117383701</v>
      </c>
      <c r="D174">
        <v>0.47009502417728499</v>
      </c>
      <c r="E174">
        <v>4.4372363127836696</v>
      </c>
      <c r="F174" s="1">
        <v>9.1121240929306708E-6</v>
      </c>
      <c r="G174">
        <v>2.7793826764694298</v>
      </c>
      <c r="H174">
        <v>0.54684115132859001</v>
      </c>
      <c r="I174">
        <v>5.0826143382163496</v>
      </c>
      <c r="J174" s="1">
        <v>3.7227507773594201E-7</v>
      </c>
      <c r="K174">
        <v>1.1728069304725699</v>
      </c>
      <c r="L174">
        <v>1.0201885917353399</v>
      </c>
      <c r="M174">
        <v>1.1495981625099601</v>
      </c>
      <c r="N174">
        <v>0.25030941534360601</v>
      </c>
      <c r="O174">
        <v>2.0598048499336898</v>
      </c>
      <c r="P174">
        <v>0.47001566359659103</v>
      </c>
      <c r="Q174">
        <v>4.3824174585415401</v>
      </c>
      <c r="R174" s="1">
        <v>1.1736963879858799E-5</v>
      </c>
      <c r="T174" t="str">
        <f t="shared" si="8"/>
        <v>***</v>
      </c>
      <c r="U174" t="str">
        <f t="shared" si="9"/>
        <v>***</v>
      </c>
      <c r="V174" t="str">
        <f t="shared" si="10"/>
        <v/>
      </c>
      <c r="W174" t="str">
        <f t="shared" si="11"/>
        <v>***</v>
      </c>
    </row>
    <row r="175" spans="1:23" x14ac:dyDescent="0.25">
      <c r="A175">
        <v>174</v>
      </c>
      <c r="B175" t="s">
        <v>447</v>
      </c>
      <c r="C175">
        <v>1.1831858755348399</v>
      </c>
      <c r="D175">
        <v>0.72196713128379297</v>
      </c>
      <c r="E175">
        <v>1.63883620772447</v>
      </c>
      <c r="F175">
        <v>0.10124737620206201</v>
      </c>
      <c r="G175">
        <v>1.40104612819295</v>
      </c>
      <c r="H175">
        <v>1.0247592311892899</v>
      </c>
      <c r="I175">
        <v>1.3671954206911101</v>
      </c>
      <c r="J175">
        <v>0.17156406032726601</v>
      </c>
      <c r="K175">
        <v>1.18807331809866</v>
      </c>
      <c r="L175">
        <v>1.0203831595930899</v>
      </c>
      <c r="M175">
        <v>1.1643403822662499</v>
      </c>
      <c r="N175">
        <v>0.244286097561358</v>
      </c>
      <c r="O175">
        <v>1.15626379857213</v>
      </c>
      <c r="P175">
        <v>0.72191642116577703</v>
      </c>
      <c r="Q175">
        <v>1.6016588135022001</v>
      </c>
      <c r="R175">
        <v>0.109231077525985</v>
      </c>
      <c r="T175" t="str">
        <f t="shared" si="8"/>
        <v/>
      </c>
      <c r="U175" t="str">
        <f t="shared" si="9"/>
        <v/>
      </c>
      <c r="V175" t="str">
        <f t="shared" si="10"/>
        <v/>
      </c>
      <c r="W175" t="str">
        <f t="shared" si="11"/>
        <v/>
      </c>
    </row>
    <row r="176" spans="1:23" x14ac:dyDescent="0.25">
      <c r="A176">
        <v>175</v>
      </c>
      <c r="B176" t="s">
        <v>448</v>
      </c>
      <c r="C176">
        <v>0.50096241569711597</v>
      </c>
      <c r="D176">
        <v>1.0105387250073301</v>
      </c>
      <c r="E176">
        <v>0.49573796956022598</v>
      </c>
      <c r="F176">
        <v>0.62007929451976096</v>
      </c>
      <c r="G176">
        <v>1.4331375581831201</v>
      </c>
      <c r="H176">
        <v>1.02539223071923</v>
      </c>
      <c r="I176">
        <v>1.39764815379758</v>
      </c>
      <c r="J176">
        <v>0.162218750470671</v>
      </c>
      <c r="K176">
        <v>-13.369278893077</v>
      </c>
      <c r="L176">
        <v>877.61246979258499</v>
      </c>
      <c r="M176">
        <v>-1.52336929490492E-2</v>
      </c>
      <c r="N176">
        <v>0.987845741690898</v>
      </c>
      <c r="O176">
        <v>0.47288214729888001</v>
      </c>
      <c r="P176">
        <v>1.01050206225813</v>
      </c>
      <c r="Q176">
        <v>0.467967523235084</v>
      </c>
      <c r="R176">
        <v>0.63980781470381498</v>
      </c>
      <c r="T176" t="str">
        <f t="shared" si="8"/>
        <v/>
      </c>
      <c r="U176" t="str">
        <f t="shared" si="9"/>
        <v/>
      </c>
      <c r="V176" t="str">
        <f t="shared" si="10"/>
        <v/>
      </c>
      <c r="W176" t="str">
        <f t="shared" si="11"/>
        <v/>
      </c>
    </row>
    <row r="177" spans="1:23" x14ac:dyDescent="0.25">
      <c r="A177">
        <v>176</v>
      </c>
      <c r="B177" t="s">
        <v>449</v>
      </c>
      <c r="C177">
        <v>2.1744064650855299</v>
      </c>
      <c r="D177">
        <v>0.47159075718772597</v>
      </c>
      <c r="E177">
        <v>4.6107910978839701</v>
      </c>
      <c r="F177" s="1">
        <v>4.0113949141831703E-6</v>
      </c>
      <c r="G177">
        <v>-12.654041595469399</v>
      </c>
      <c r="H177">
        <v>693.7742985996</v>
      </c>
      <c r="I177">
        <v>-1.82394211215548E-2</v>
      </c>
      <c r="J177">
        <v>0.98544785435304205</v>
      </c>
      <c r="K177">
        <v>2.9023019709454401</v>
      </c>
      <c r="L177">
        <v>0.49351052647634602</v>
      </c>
      <c r="M177">
        <v>5.8809322501544496</v>
      </c>
      <c r="N177" s="1">
        <v>4.0796213918750499E-9</v>
      </c>
      <c r="O177">
        <v>2.1463423420615602</v>
      </c>
      <c r="P177">
        <v>0.47150015494772402</v>
      </c>
      <c r="Q177">
        <v>4.5521561754301603</v>
      </c>
      <c r="R177" s="1">
        <v>5.3098894011970798E-6</v>
      </c>
      <c r="T177" t="str">
        <f t="shared" si="8"/>
        <v>***</v>
      </c>
      <c r="U177" t="str">
        <f t="shared" si="9"/>
        <v/>
      </c>
      <c r="V177" t="str">
        <f t="shared" si="10"/>
        <v>***</v>
      </c>
      <c r="W177" t="str">
        <f t="shared" si="11"/>
        <v>***</v>
      </c>
    </row>
    <row r="178" spans="1:23" x14ac:dyDescent="0.25">
      <c r="A178">
        <v>177</v>
      </c>
      <c r="B178" t="s">
        <v>450</v>
      </c>
      <c r="C178">
        <v>1.2829154170038199</v>
      </c>
      <c r="D178">
        <v>0.72300493072946403</v>
      </c>
      <c r="E178">
        <v>1.7744213939308</v>
      </c>
      <c r="F178">
        <v>7.5993473681033902E-2</v>
      </c>
      <c r="G178">
        <v>1.4669912203506601</v>
      </c>
      <c r="H178">
        <v>1.02609149470137</v>
      </c>
      <c r="I178">
        <v>1.42968851016314</v>
      </c>
      <c r="J178">
        <v>0.15280643940389799</v>
      </c>
      <c r="K178">
        <v>1.31446267919533</v>
      </c>
      <c r="L178">
        <v>1.0218667102054799</v>
      </c>
      <c r="M178">
        <v>1.2863347695620899</v>
      </c>
      <c r="N178">
        <v>0.19832625295032</v>
      </c>
      <c r="O178">
        <v>1.25315709414759</v>
      </c>
      <c r="P178">
        <v>0.72294954249028598</v>
      </c>
      <c r="Q178">
        <v>1.73339496119044</v>
      </c>
      <c r="R178">
        <v>8.3025492579396301E-2</v>
      </c>
      <c r="T178" t="str">
        <f t="shared" si="8"/>
        <v>^</v>
      </c>
      <c r="U178" t="str">
        <f t="shared" si="9"/>
        <v/>
      </c>
      <c r="V178" t="str">
        <f t="shared" si="10"/>
        <v/>
      </c>
      <c r="W178" t="str">
        <f t="shared" si="11"/>
        <v>^</v>
      </c>
    </row>
    <row r="179" spans="1:23" x14ac:dyDescent="0.25">
      <c r="A179">
        <v>178</v>
      </c>
      <c r="B179" t="s">
        <v>451</v>
      </c>
      <c r="C179">
        <v>2.0360224493492298</v>
      </c>
      <c r="D179">
        <v>0.52316074814766</v>
      </c>
      <c r="E179">
        <v>3.8917721877226299</v>
      </c>
      <c r="F179" s="1">
        <v>9.9514664232118699E-5</v>
      </c>
      <c r="G179">
        <v>2.2358470229235698</v>
      </c>
      <c r="H179">
        <v>0.74575814414889796</v>
      </c>
      <c r="I179">
        <v>2.9980859618707099</v>
      </c>
      <c r="J179">
        <v>2.7168103086962002E-3</v>
      </c>
      <c r="K179">
        <v>2.0562979650034898</v>
      </c>
      <c r="L179">
        <v>0.73858823527023598</v>
      </c>
      <c r="M179">
        <v>2.7840924981036701</v>
      </c>
      <c r="N179">
        <v>5.3677723879412198E-3</v>
      </c>
      <c r="O179">
        <v>2.0056707121251298</v>
      </c>
      <c r="P179">
        <v>0.52307847027593002</v>
      </c>
      <c r="Q179">
        <v>3.8343591374867998</v>
      </c>
      <c r="R179">
        <v>1.25892091744493E-4</v>
      </c>
      <c r="T179" t="str">
        <f t="shared" si="8"/>
        <v>***</v>
      </c>
      <c r="U179" t="str">
        <f t="shared" si="9"/>
        <v>**</v>
      </c>
      <c r="V179" t="str">
        <f t="shared" si="10"/>
        <v>**</v>
      </c>
      <c r="W179" t="str">
        <f t="shared" si="11"/>
        <v>***</v>
      </c>
    </row>
    <row r="180" spans="1:23" x14ac:dyDescent="0.25">
      <c r="A180">
        <v>179</v>
      </c>
      <c r="B180" t="s">
        <v>452</v>
      </c>
      <c r="C180">
        <v>1.7766316769059001</v>
      </c>
      <c r="D180">
        <v>0.59800465826175697</v>
      </c>
      <c r="E180">
        <v>2.9709328386673501</v>
      </c>
      <c r="F180">
        <v>2.9689670077441099E-3</v>
      </c>
      <c r="G180">
        <v>1.5510442760285601</v>
      </c>
      <c r="H180">
        <v>1.0280896076356101</v>
      </c>
      <c r="I180">
        <v>1.50866642801267</v>
      </c>
      <c r="J180">
        <v>0.13138404901675299</v>
      </c>
      <c r="K180">
        <v>2.0986022274097</v>
      </c>
      <c r="L180">
        <v>0.73944365209412899</v>
      </c>
      <c r="M180">
        <v>2.83808268752647</v>
      </c>
      <c r="N180">
        <v>4.5385423587315397E-3</v>
      </c>
      <c r="O180">
        <v>1.7477755024763499</v>
      </c>
      <c r="P180">
        <v>0.59793433913957605</v>
      </c>
      <c r="Q180">
        <v>2.9230224592743599</v>
      </c>
      <c r="R180">
        <v>3.4665151116863601E-3</v>
      </c>
      <c r="T180" t="str">
        <f t="shared" si="8"/>
        <v>**</v>
      </c>
      <c r="U180" t="str">
        <f t="shared" si="9"/>
        <v/>
      </c>
      <c r="V180" t="str">
        <f t="shared" si="10"/>
        <v>**</v>
      </c>
      <c r="W180" t="str">
        <f t="shared" si="11"/>
        <v>**</v>
      </c>
    </row>
    <row r="181" spans="1:23" x14ac:dyDescent="0.25">
      <c r="A181">
        <v>180</v>
      </c>
      <c r="B181" t="s">
        <v>453</v>
      </c>
      <c r="C181">
        <v>2.57560155220412</v>
      </c>
      <c r="D181">
        <v>0.43871990377312098</v>
      </c>
      <c r="E181">
        <v>5.8707196323968498</v>
      </c>
      <c r="F181" s="1">
        <v>4.3390752603894596E-9</v>
      </c>
      <c r="G181">
        <v>2.3383195479505998</v>
      </c>
      <c r="H181">
        <v>0.74885891052629106</v>
      </c>
      <c r="I181">
        <v>3.12251014855021</v>
      </c>
      <c r="J181">
        <v>1.79315923203562E-3</v>
      </c>
      <c r="K181">
        <v>2.9055584904877199</v>
      </c>
      <c r="L181">
        <v>0.547230499565725</v>
      </c>
      <c r="M181">
        <v>5.3095697202431804</v>
      </c>
      <c r="N181" s="1">
        <v>1.09884343587897E-7</v>
      </c>
      <c r="O181">
        <v>2.54641114221362</v>
      </c>
      <c r="P181">
        <v>0.43863623591821999</v>
      </c>
      <c r="Q181">
        <v>5.8052913409743399</v>
      </c>
      <c r="R181" s="1">
        <v>6.4254178356239596E-9</v>
      </c>
      <c r="T181" t="str">
        <f t="shared" si="8"/>
        <v>***</v>
      </c>
      <c r="U181" t="str">
        <f t="shared" si="9"/>
        <v>**</v>
      </c>
      <c r="V181" t="str">
        <f t="shared" si="10"/>
        <v>***</v>
      </c>
      <c r="W181" t="str">
        <f t="shared" si="11"/>
        <v>***</v>
      </c>
    </row>
    <row r="182" spans="1:23" x14ac:dyDescent="0.25">
      <c r="A182">
        <v>181</v>
      </c>
      <c r="B182" t="s">
        <v>454</v>
      </c>
      <c r="C182">
        <v>0.79741029411339803</v>
      </c>
      <c r="D182">
        <v>1.01285197192718</v>
      </c>
      <c r="E182">
        <v>0.78729203893056998</v>
      </c>
      <c r="F182">
        <v>0.43111092894304498</v>
      </c>
      <c r="G182">
        <v>1.67990061711403</v>
      </c>
      <c r="H182">
        <v>1.03091970128301</v>
      </c>
      <c r="I182">
        <v>1.6295164550869801</v>
      </c>
      <c r="J182">
        <v>0.103203734315305</v>
      </c>
      <c r="K182">
        <v>-13.333744535286501</v>
      </c>
      <c r="L182">
        <v>1018.73781949179</v>
      </c>
      <c r="M182">
        <v>-1.30884946844696E-2</v>
      </c>
      <c r="N182">
        <v>0.98955719032530898</v>
      </c>
      <c r="O182">
        <v>0.76694246578441905</v>
      </c>
      <c r="P182">
        <v>1.0128284015239299</v>
      </c>
      <c r="Q182">
        <v>0.75722843537015205</v>
      </c>
      <c r="R182">
        <v>0.448913017169143</v>
      </c>
      <c r="T182" t="str">
        <f t="shared" si="8"/>
        <v/>
      </c>
      <c r="U182" t="str">
        <f t="shared" si="9"/>
        <v/>
      </c>
      <c r="V182" t="str">
        <f t="shared" si="10"/>
        <v/>
      </c>
      <c r="W182" t="str">
        <f t="shared" si="11"/>
        <v/>
      </c>
    </row>
    <row r="183" spans="1:23" x14ac:dyDescent="0.25">
      <c r="A183">
        <v>182</v>
      </c>
      <c r="B183" t="s">
        <v>455</v>
      </c>
      <c r="C183">
        <v>2.2556685075232199</v>
      </c>
      <c r="D183">
        <v>0.52680332514887396</v>
      </c>
      <c r="E183">
        <v>4.2818038532421303</v>
      </c>
      <c r="F183" s="1">
        <v>1.8538436078143099E-5</v>
      </c>
      <c r="G183">
        <v>1.72882250985729</v>
      </c>
      <c r="H183">
        <v>1.03217306861436</v>
      </c>
      <c r="I183">
        <v>1.6749347201803499</v>
      </c>
      <c r="J183">
        <v>9.3947040478555899E-2</v>
      </c>
      <c r="K183">
        <v>2.7060805786236601</v>
      </c>
      <c r="L183">
        <v>0.62100870160765798</v>
      </c>
      <c r="M183">
        <v>4.35755661976747</v>
      </c>
      <c r="N183" s="1">
        <v>1.31522480966167E-5</v>
      </c>
      <c r="O183">
        <v>2.2252153701753099</v>
      </c>
      <c r="P183">
        <v>0.52673548828890304</v>
      </c>
      <c r="Q183">
        <v>4.2245404375617603</v>
      </c>
      <c r="R183" s="1">
        <v>2.3942885946417701E-5</v>
      </c>
      <c r="T183" t="str">
        <f t="shared" si="8"/>
        <v>***</v>
      </c>
      <c r="U183" t="str">
        <f t="shared" si="9"/>
        <v>^</v>
      </c>
      <c r="V183" t="str">
        <f t="shared" si="10"/>
        <v>***</v>
      </c>
      <c r="W183" t="str">
        <f t="shared" si="11"/>
        <v>***</v>
      </c>
    </row>
    <row r="184" spans="1:23" x14ac:dyDescent="0.25">
      <c r="A184">
        <v>183</v>
      </c>
      <c r="B184" t="s">
        <v>456</v>
      </c>
      <c r="C184">
        <v>2.0255214114482998</v>
      </c>
      <c r="D184">
        <v>0.601691444543763</v>
      </c>
      <c r="E184">
        <v>3.3663789469105101</v>
      </c>
      <c r="F184">
        <v>7.6162002077904598E-4</v>
      </c>
      <c r="G184">
        <v>1.7911568089411301</v>
      </c>
      <c r="H184">
        <v>1.03336780967345</v>
      </c>
      <c r="I184">
        <v>1.7333197262136</v>
      </c>
      <c r="J184">
        <v>8.3038856532932803E-2</v>
      </c>
      <c r="K184">
        <v>2.3539848335058799</v>
      </c>
      <c r="L184">
        <v>0.74477290921172401</v>
      </c>
      <c r="M184">
        <v>3.1606746222783002</v>
      </c>
      <c r="N184">
        <v>1.5740422331296999E-3</v>
      </c>
      <c r="O184">
        <v>1.9902417614305701</v>
      </c>
      <c r="P184">
        <v>0.60164161271479</v>
      </c>
      <c r="Q184">
        <v>3.3080187928657301</v>
      </c>
      <c r="R184">
        <v>9.3958504288754003E-4</v>
      </c>
      <c r="T184" t="str">
        <f t="shared" si="8"/>
        <v>***</v>
      </c>
      <c r="U184" t="str">
        <f t="shared" si="9"/>
        <v>^</v>
      </c>
      <c r="V184" t="str">
        <f t="shared" si="10"/>
        <v>**</v>
      </c>
      <c r="W184" t="str">
        <f t="shared" si="11"/>
        <v>***</v>
      </c>
    </row>
    <row r="185" spans="1:23" x14ac:dyDescent="0.25">
      <c r="A185">
        <v>184</v>
      </c>
      <c r="B185" t="s">
        <v>457</v>
      </c>
      <c r="C185">
        <v>2.0929401177823199</v>
      </c>
      <c r="D185">
        <v>0.60270489358901003</v>
      </c>
      <c r="E185">
        <v>3.4725786036333699</v>
      </c>
      <c r="F185">
        <v>5.1548403676454602E-4</v>
      </c>
      <c r="G185">
        <v>1.8568592990049</v>
      </c>
      <c r="H185">
        <v>1.03469155415876</v>
      </c>
      <c r="I185">
        <v>1.79460177435641</v>
      </c>
      <c r="J185">
        <v>7.2717170252799501E-2</v>
      </c>
      <c r="K185">
        <v>2.4304930611086202</v>
      </c>
      <c r="L185">
        <v>0.74626022189917995</v>
      </c>
      <c r="M185">
        <v>3.2568975134748301</v>
      </c>
      <c r="N185">
        <v>1.12637093260139E-3</v>
      </c>
      <c r="O185">
        <v>2.0534249258147099</v>
      </c>
      <c r="P185">
        <v>0.60268228996764395</v>
      </c>
      <c r="Q185">
        <v>3.4071432992082</v>
      </c>
      <c r="R185">
        <v>6.5646651646912796E-4</v>
      </c>
      <c r="T185" t="str">
        <f t="shared" si="8"/>
        <v>***</v>
      </c>
      <c r="U185" t="str">
        <f t="shared" si="9"/>
        <v>^</v>
      </c>
      <c r="V185" t="str">
        <f t="shared" si="10"/>
        <v>**</v>
      </c>
      <c r="W185" t="str">
        <f t="shared" si="11"/>
        <v>***</v>
      </c>
    </row>
    <row r="186" spans="1:23" x14ac:dyDescent="0.25">
      <c r="A186">
        <v>185</v>
      </c>
      <c r="B186" t="s">
        <v>458</v>
      </c>
      <c r="C186">
        <v>1.72783519860135</v>
      </c>
      <c r="D186">
        <v>0.72859486213089697</v>
      </c>
      <c r="E186">
        <v>2.3714622328628701</v>
      </c>
      <c r="F186">
        <v>1.7717857340844599E-2</v>
      </c>
      <c r="G186">
        <v>1.9244353250383199</v>
      </c>
      <c r="H186">
        <v>1.0362984698062401</v>
      </c>
      <c r="I186">
        <v>1.8570280484908299</v>
      </c>
      <c r="J186">
        <v>6.3307163676970701E-2</v>
      </c>
      <c r="K186">
        <v>1.76477911322044</v>
      </c>
      <c r="L186">
        <v>1.0287869660683999</v>
      </c>
      <c r="M186">
        <v>1.7153980089431899</v>
      </c>
      <c r="N186">
        <v>8.6272280208096602E-2</v>
      </c>
      <c r="O186">
        <v>1.6860835863816099</v>
      </c>
      <c r="P186">
        <v>0.72857573204470305</v>
      </c>
      <c r="Q186">
        <v>2.3142187040044901</v>
      </c>
      <c r="R186">
        <v>2.0655728495927599E-2</v>
      </c>
      <c r="T186" t="str">
        <f t="shared" si="8"/>
        <v>*</v>
      </c>
      <c r="U186" t="str">
        <f t="shared" si="9"/>
        <v>^</v>
      </c>
      <c r="V186" t="str">
        <f t="shared" si="10"/>
        <v>^</v>
      </c>
      <c r="W186" t="str">
        <f t="shared" si="11"/>
        <v>*</v>
      </c>
    </row>
    <row r="187" spans="1:23" x14ac:dyDescent="0.25">
      <c r="A187">
        <v>186</v>
      </c>
      <c r="B187" t="s">
        <v>459</v>
      </c>
      <c r="C187">
        <v>1.7647444379414901</v>
      </c>
      <c r="D187">
        <v>0.72922238431838504</v>
      </c>
      <c r="E187">
        <v>2.4200360217836998</v>
      </c>
      <c r="F187">
        <v>1.55189697068857E-2</v>
      </c>
      <c r="G187">
        <v>-12.584411154284201</v>
      </c>
      <c r="H187">
        <v>862.72282843528706</v>
      </c>
      <c r="I187">
        <v>-1.45868530882723E-2</v>
      </c>
      <c r="J187">
        <v>0.98836178785421802</v>
      </c>
      <c r="K187">
        <v>2.5220857136045698</v>
      </c>
      <c r="L187">
        <v>0.74901798856184598</v>
      </c>
      <c r="M187">
        <v>3.36718977663956</v>
      </c>
      <c r="N187">
        <v>7.5938411024844502E-4</v>
      </c>
      <c r="O187">
        <v>1.7228290174349301</v>
      </c>
      <c r="P187">
        <v>0.72920137932784002</v>
      </c>
      <c r="Q187">
        <v>2.3626244632490798</v>
      </c>
      <c r="R187">
        <v>1.8146047048211399E-2</v>
      </c>
      <c r="T187" t="str">
        <f t="shared" si="8"/>
        <v>*</v>
      </c>
      <c r="U187" t="str">
        <f t="shared" si="9"/>
        <v/>
      </c>
      <c r="V187" t="str">
        <f t="shared" si="10"/>
        <v>***</v>
      </c>
      <c r="W187" t="str">
        <f t="shared" si="11"/>
        <v>*</v>
      </c>
    </row>
    <row r="188" spans="1:23" x14ac:dyDescent="0.25">
      <c r="A188">
        <v>187</v>
      </c>
      <c r="B188" t="s">
        <v>460</v>
      </c>
      <c r="C188">
        <v>1.81115027444155</v>
      </c>
      <c r="D188">
        <v>0.73000814983854101</v>
      </c>
      <c r="E188">
        <v>2.4810000749198799</v>
      </c>
      <c r="F188">
        <v>1.31014345542878E-2</v>
      </c>
      <c r="G188">
        <v>-12.584411154284201</v>
      </c>
      <c r="H188">
        <v>862.72282843529194</v>
      </c>
      <c r="I188">
        <v>-1.4586853088272201E-2</v>
      </c>
      <c r="J188">
        <v>0.98836178785421802</v>
      </c>
      <c r="K188">
        <v>2.5999198611012302</v>
      </c>
      <c r="L188">
        <v>0.75125080533110999</v>
      </c>
      <c r="M188">
        <v>3.4607881184970402</v>
      </c>
      <c r="N188">
        <v>5.3859654245775495E-4</v>
      </c>
      <c r="O188">
        <v>1.7710150611528299</v>
      </c>
      <c r="P188">
        <v>0.72998097261914996</v>
      </c>
      <c r="Q188">
        <v>2.42611126533679</v>
      </c>
      <c r="R188">
        <v>1.52615904882905E-2</v>
      </c>
      <c r="T188" t="str">
        <f t="shared" si="8"/>
        <v>*</v>
      </c>
      <c r="U188" t="str">
        <f t="shared" si="9"/>
        <v/>
      </c>
      <c r="V188" t="str">
        <f t="shared" si="10"/>
        <v>***</v>
      </c>
      <c r="W188" t="str">
        <f t="shared" si="11"/>
        <v>*</v>
      </c>
    </row>
    <row r="189" spans="1:23" x14ac:dyDescent="0.25">
      <c r="A189">
        <v>188</v>
      </c>
      <c r="B189" t="s">
        <v>461</v>
      </c>
      <c r="C189">
        <v>2.29603929381252</v>
      </c>
      <c r="D189">
        <v>0.60665010305671196</v>
      </c>
      <c r="E189">
        <v>3.7847834892692198</v>
      </c>
      <c r="F189">
        <v>1.5384245279012401E-4</v>
      </c>
      <c r="G189">
        <v>1.99424721843943</v>
      </c>
      <c r="H189">
        <v>1.0379354138909</v>
      </c>
      <c r="I189">
        <v>1.9213596450704</v>
      </c>
      <c r="J189">
        <v>5.46863824172618E-2</v>
      </c>
      <c r="K189">
        <v>2.7088624490953199</v>
      </c>
      <c r="L189">
        <v>0.75375858440919496</v>
      </c>
      <c r="M189">
        <v>3.5938064323586598</v>
      </c>
      <c r="N189">
        <v>3.2588197640962598E-4</v>
      </c>
      <c r="O189">
        <v>2.2543318616951198</v>
      </c>
      <c r="P189">
        <v>0.60661915085110796</v>
      </c>
      <c r="Q189">
        <v>3.7162227050237702</v>
      </c>
      <c r="R189">
        <v>2.02223352163495E-4</v>
      </c>
      <c r="T189" t="str">
        <f t="shared" si="8"/>
        <v>***</v>
      </c>
      <c r="U189" t="str">
        <f t="shared" si="9"/>
        <v>^</v>
      </c>
      <c r="V189" t="str">
        <f t="shared" si="10"/>
        <v>***</v>
      </c>
      <c r="W189" t="str">
        <f t="shared" si="11"/>
        <v>***</v>
      </c>
    </row>
    <row r="190" spans="1:23" x14ac:dyDescent="0.25">
      <c r="A190">
        <v>189</v>
      </c>
      <c r="B190" t="s">
        <v>462</v>
      </c>
      <c r="C190">
        <v>-12.523463005596099</v>
      </c>
      <c r="D190">
        <v>583.19300026051405</v>
      </c>
      <c r="E190">
        <v>-2.1473959735459399E-2</v>
      </c>
      <c r="F190">
        <v>0.98286757579305895</v>
      </c>
      <c r="G190">
        <v>-12.5906829606724</v>
      </c>
      <c r="H190">
        <v>884.71515820915295</v>
      </c>
      <c r="I190">
        <v>-1.42313408376076E-2</v>
      </c>
      <c r="J190">
        <v>0.98864541614343104</v>
      </c>
      <c r="K190">
        <v>-13.254715663480299</v>
      </c>
      <c r="L190">
        <v>1275.72372355329</v>
      </c>
      <c r="M190">
        <v>-1.03899578088598E-2</v>
      </c>
      <c r="N190">
        <v>0.99171016222687403</v>
      </c>
      <c r="O190">
        <v>-12.565264638372399</v>
      </c>
      <c r="P190">
        <v>583.41392552292905</v>
      </c>
      <c r="Q190">
        <v>-2.1537478090036699E-2</v>
      </c>
      <c r="R190">
        <v>0.982816907196987</v>
      </c>
      <c r="T190" t="str">
        <f t="shared" si="8"/>
        <v/>
      </c>
      <c r="U190" t="str">
        <f t="shared" si="9"/>
        <v/>
      </c>
      <c r="V190" t="str">
        <f t="shared" si="10"/>
        <v/>
      </c>
      <c r="W190" t="str">
        <f t="shared" si="11"/>
        <v/>
      </c>
    </row>
    <row r="191" spans="1:23" x14ac:dyDescent="0.25">
      <c r="A191">
        <v>190</v>
      </c>
      <c r="B191" t="s">
        <v>463</v>
      </c>
      <c r="C191">
        <v>1.2388735514396001</v>
      </c>
      <c r="D191">
        <v>1.0173438400035699</v>
      </c>
      <c r="E191">
        <v>1.21775303759175</v>
      </c>
      <c r="F191">
        <v>0.22331783545410699</v>
      </c>
      <c r="G191">
        <v>-12.5906829606724</v>
      </c>
      <c r="H191">
        <v>884.71515820915704</v>
      </c>
      <c r="I191">
        <v>-1.4231340837607499E-2</v>
      </c>
      <c r="J191">
        <v>0.98864541614343104</v>
      </c>
      <c r="K191">
        <v>2.0934530437580698</v>
      </c>
      <c r="L191">
        <v>1.0344389425642999</v>
      </c>
      <c r="M191">
        <v>2.0237569929149801</v>
      </c>
      <c r="N191">
        <v>4.2995161282273098E-2</v>
      </c>
      <c r="O191">
        <v>1.19793247582511</v>
      </c>
      <c r="P191">
        <v>1.01734536841056</v>
      </c>
      <c r="Q191">
        <v>1.1775081629326101</v>
      </c>
      <c r="R191">
        <v>0.238992741349734</v>
      </c>
      <c r="T191" t="str">
        <f t="shared" si="8"/>
        <v/>
      </c>
      <c r="U191" t="str">
        <f t="shared" si="9"/>
        <v/>
      </c>
      <c r="V191" t="str">
        <f t="shared" si="10"/>
        <v>*</v>
      </c>
      <c r="W191" t="str">
        <f t="shared" si="11"/>
        <v/>
      </c>
    </row>
    <row r="192" spans="1:23" x14ac:dyDescent="0.25">
      <c r="A192">
        <v>191</v>
      </c>
      <c r="B192" t="s">
        <v>464</v>
      </c>
      <c r="C192">
        <v>1.25344381321339</v>
      </c>
      <c r="D192">
        <v>1.0176194084799199</v>
      </c>
      <c r="E192">
        <v>1.23174126079782</v>
      </c>
      <c r="F192">
        <v>0.21804575156065401</v>
      </c>
      <c r="G192">
        <v>-12.5906829606723</v>
      </c>
      <c r="H192">
        <v>884.71515820915499</v>
      </c>
      <c r="I192">
        <v>-1.4231340837607499E-2</v>
      </c>
      <c r="J192">
        <v>0.98864541614343104</v>
      </c>
      <c r="K192">
        <v>2.12165533245838</v>
      </c>
      <c r="L192">
        <v>1.0353457996342701</v>
      </c>
      <c r="M192">
        <v>2.0492238759338499</v>
      </c>
      <c r="N192">
        <v>4.0440228406568898E-2</v>
      </c>
      <c r="O192">
        <v>1.2138259191344201</v>
      </c>
      <c r="P192">
        <v>1.01763257514968</v>
      </c>
      <c r="Q192">
        <v>1.1927938912095899</v>
      </c>
      <c r="R192">
        <v>0.23295010312756501</v>
      </c>
      <c r="T192" t="str">
        <f t="shared" si="8"/>
        <v/>
      </c>
      <c r="U192" t="str">
        <f t="shared" si="9"/>
        <v/>
      </c>
      <c r="V192" t="str">
        <f t="shared" si="10"/>
        <v>*</v>
      </c>
      <c r="W192" t="str">
        <f t="shared" si="11"/>
        <v/>
      </c>
    </row>
    <row r="193" spans="1:23" x14ac:dyDescent="0.25">
      <c r="A193">
        <v>192</v>
      </c>
      <c r="B193" t="s">
        <v>465</v>
      </c>
      <c r="C193">
        <v>1.9997121650793299</v>
      </c>
      <c r="D193">
        <v>0.73294781158482902</v>
      </c>
      <c r="E193">
        <v>2.7283145313653701</v>
      </c>
      <c r="F193">
        <v>6.3658876887966202E-3</v>
      </c>
      <c r="G193">
        <v>2.7997664821452402</v>
      </c>
      <c r="H193">
        <v>0.76469690455178896</v>
      </c>
      <c r="I193">
        <v>3.6612760761549801</v>
      </c>
      <c r="J193">
        <v>2.5096214986927202E-4</v>
      </c>
      <c r="K193">
        <v>-13.265287448831</v>
      </c>
      <c r="L193">
        <v>1330.5806979184899</v>
      </c>
      <c r="M193">
        <v>-9.9695474837284692E-3</v>
      </c>
      <c r="N193">
        <v>0.99204558375215401</v>
      </c>
      <c r="O193">
        <v>1.9594378969156501</v>
      </c>
      <c r="P193">
        <v>0.73294141869761698</v>
      </c>
      <c r="Q193">
        <v>2.6733895055315999</v>
      </c>
      <c r="R193">
        <v>7.5089008390748103E-3</v>
      </c>
      <c r="T193" t="str">
        <f t="shared" si="8"/>
        <v>**</v>
      </c>
      <c r="U193" t="str">
        <f t="shared" si="9"/>
        <v>***</v>
      </c>
      <c r="V193" t="str">
        <f t="shared" si="10"/>
        <v/>
      </c>
      <c r="W193" t="str">
        <f t="shared" si="11"/>
        <v>**</v>
      </c>
    </row>
    <row r="194" spans="1:23" x14ac:dyDescent="0.25">
      <c r="A194">
        <v>193</v>
      </c>
      <c r="B194" t="s">
        <v>466</v>
      </c>
      <c r="C194">
        <v>2.48535980617691</v>
      </c>
      <c r="D194">
        <v>0.61066800628553397</v>
      </c>
      <c r="E194">
        <v>4.0699034182164304</v>
      </c>
      <c r="F194" s="1">
        <v>4.70326316182155E-5</v>
      </c>
      <c r="G194">
        <v>-12.5718461176478</v>
      </c>
      <c r="H194">
        <v>933.14535636993799</v>
      </c>
      <c r="I194">
        <v>-1.34725485497286E-2</v>
      </c>
      <c r="J194">
        <v>0.98925078669932598</v>
      </c>
      <c r="K194">
        <v>3.3754034602097902</v>
      </c>
      <c r="L194">
        <v>0.64223832127960701</v>
      </c>
      <c r="M194">
        <v>5.25568678848777</v>
      </c>
      <c r="N194" s="1">
        <v>1.4747308872407901E-7</v>
      </c>
      <c r="O194">
        <v>2.4498804603442199</v>
      </c>
      <c r="P194">
        <v>0.61071091668586297</v>
      </c>
      <c r="Q194">
        <v>4.0115222986989503</v>
      </c>
      <c r="R194" s="1">
        <v>6.0328477521276999E-5</v>
      </c>
      <c r="T194" t="str">
        <f t="shared" si="8"/>
        <v>***</v>
      </c>
      <c r="U194" t="str">
        <f t="shared" si="9"/>
        <v/>
      </c>
      <c r="V194" t="str">
        <f t="shared" si="10"/>
        <v>***</v>
      </c>
      <c r="W194" t="str">
        <f t="shared" si="11"/>
        <v>***</v>
      </c>
    </row>
    <row r="195" spans="1:23" x14ac:dyDescent="0.25">
      <c r="A195">
        <v>194</v>
      </c>
      <c r="B195" t="s">
        <v>467</v>
      </c>
      <c r="C195">
        <v>-12.5133862327017</v>
      </c>
      <c r="D195">
        <v>634.83867498654797</v>
      </c>
      <c r="E195">
        <v>-1.9711127764808701E-2</v>
      </c>
      <c r="F195">
        <v>0.98427381383244505</v>
      </c>
      <c r="G195">
        <v>-12.5718461176478</v>
      </c>
      <c r="H195">
        <v>933.14535636991798</v>
      </c>
      <c r="I195">
        <v>-1.34725485497289E-2</v>
      </c>
      <c r="J195">
        <v>0.98925078669932498</v>
      </c>
      <c r="K195">
        <v>-13.2219135016822</v>
      </c>
      <c r="L195">
        <v>1424.1569349873901</v>
      </c>
      <c r="M195">
        <v>-9.2840284499961095E-3</v>
      </c>
      <c r="N195">
        <v>0.99259252345017801</v>
      </c>
      <c r="O195">
        <v>-12.5484554363616</v>
      </c>
      <c r="P195">
        <v>634.93781783227303</v>
      </c>
      <c r="Q195">
        <v>-1.9763282456860001E-2</v>
      </c>
      <c r="R195">
        <v>0.98423220851350501</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468</v>
      </c>
      <c r="C196">
        <v>1.4236873658882201</v>
      </c>
      <c r="D196">
        <v>1.0199869662741099</v>
      </c>
      <c r="E196">
        <v>1.39578976296999</v>
      </c>
      <c r="F196">
        <v>0.16277781399482899</v>
      </c>
      <c r="G196">
        <v>2.1753781603469702</v>
      </c>
      <c r="H196">
        <v>1.0440181935779</v>
      </c>
      <c r="I196">
        <v>2.0836592443775701</v>
      </c>
      <c r="J196">
        <v>3.71911739018468E-2</v>
      </c>
      <c r="K196">
        <v>-13.2219135016822</v>
      </c>
      <c r="L196">
        <v>1424.1569349873801</v>
      </c>
      <c r="M196">
        <v>-9.2840284499961807E-3</v>
      </c>
      <c r="N196">
        <v>0.99259252345017801</v>
      </c>
      <c r="O196">
        <v>1.38911678467213</v>
      </c>
      <c r="P196">
        <v>1.02003222078211</v>
      </c>
      <c r="Q196">
        <v>1.36183618161299</v>
      </c>
      <c r="R196">
        <v>0.173249590227113</v>
      </c>
      <c r="T196" t="str">
        <f t="shared" si="12"/>
        <v/>
      </c>
      <c r="U196" t="str">
        <f t="shared" si="13"/>
        <v>*</v>
      </c>
      <c r="V196" t="str">
        <f t="shared" si="14"/>
        <v/>
      </c>
      <c r="W196" t="str">
        <f t="shared" si="15"/>
        <v/>
      </c>
    </row>
    <row r="197" spans="1:23" x14ac:dyDescent="0.25">
      <c r="A197">
        <v>196</v>
      </c>
      <c r="B197" t="s">
        <v>469</v>
      </c>
      <c r="C197">
        <v>1.4547220631003599</v>
      </c>
      <c r="D197">
        <v>1.0205005352688701</v>
      </c>
      <c r="E197">
        <v>1.4254985792017101</v>
      </c>
      <c r="F197">
        <v>0.15401313052014801</v>
      </c>
      <c r="G197">
        <v>-12.5711334630987</v>
      </c>
      <c r="H197">
        <v>963.190488089523</v>
      </c>
      <c r="I197">
        <v>-1.30515548259134E-2</v>
      </c>
      <c r="J197">
        <v>0.98958666155080099</v>
      </c>
      <c r="K197">
        <v>2.3578707857205301</v>
      </c>
      <c r="L197">
        <v>1.0406473902742801</v>
      </c>
      <c r="M197">
        <v>2.2657730252886799</v>
      </c>
      <c r="N197">
        <v>2.3465283769245001E-2</v>
      </c>
      <c r="O197">
        <v>1.4196797483511101</v>
      </c>
      <c r="P197">
        <v>1.0205511139457899</v>
      </c>
      <c r="Q197">
        <v>1.39109127308886</v>
      </c>
      <c r="R197">
        <v>0.164197750889266</v>
      </c>
      <c r="T197" t="str">
        <f t="shared" si="12"/>
        <v/>
      </c>
      <c r="U197" t="str">
        <f t="shared" si="13"/>
        <v/>
      </c>
      <c r="V197" t="str">
        <f t="shared" si="14"/>
        <v>*</v>
      </c>
      <c r="W197" t="str">
        <f t="shared" si="15"/>
        <v/>
      </c>
    </row>
    <row r="198" spans="1:23" x14ac:dyDescent="0.25">
      <c r="A198">
        <v>197</v>
      </c>
      <c r="B198" t="s">
        <v>470</v>
      </c>
      <c r="C198">
        <v>-12.5112783095182</v>
      </c>
      <c r="D198">
        <v>652.99142366488695</v>
      </c>
      <c r="E198">
        <v>-1.9159942774285201E-2</v>
      </c>
      <c r="F198">
        <v>0.984713512767178</v>
      </c>
      <c r="G198">
        <v>-12.5711334630987</v>
      </c>
      <c r="H198">
        <v>963.19048808951504</v>
      </c>
      <c r="I198">
        <v>-1.3051554825913501E-2</v>
      </c>
      <c r="J198">
        <v>0.98958666155080099</v>
      </c>
      <c r="K198">
        <v>-13.241691342647901</v>
      </c>
      <c r="L198">
        <v>1461.1489734742599</v>
      </c>
      <c r="M198">
        <v>-9.0625196903518397E-3</v>
      </c>
      <c r="N198">
        <v>0.99276925443319897</v>
      </c>
      <c r="O198">
        <v>-12.548874588648101</v>
      </c>
      <c r="P198">
        <v>653.18565406799098</v>
      </c>
      <c r="Q198">
        <v>-1.9211803735269799E-2</v>
      </c>
      <c r="R198">
        <v>0.98467214132217296</v>
      </c>
      <c r="T198" t="str">
        <f t="shared" si="12"/>
        <v/>
      </c>
      <c r="U198" t="str">
        <f t="shared" si="13"/>
        <v/>
      </c>
      <c r="V198" t="str">
        <f t="shared" si="14"/>
        <v/>
      </c>
      <c r="W198" t="str">
        <f t="shared" si="15"/>
        <v/>
      </c>
    </row>
    <row r="199" spans="1:23" x14ac:dyDescent="0.25">
      <c r="A199">
        <v>198</v>
      </c>
      <c r="B199" t="s">
        <v>471</v>
      </c>
      <c r="C199">
        <v>-12.5112783095183</v>
      </c>
      <c r="D199">
        <v>652.99142366490298</v>
      </c>
      <c r="E199">
        <v>-1.9159942774284799E-2</v>
      </c>
      <c r="F199">
        <v>0.984713512767178</v>
      </c>
      <c r="G199">
        <v>-12.5711334630987</v>
      </c>
      <c r="H199">
        <v>963.19048808951595</v>
      </c>
      <c r="I199">
        <v>-1.3051554825913501E-2</v>
      </c>
      <c r="J199">
        <v>0.98958666155080099</v>
      </c>
      <c r="K199">
        <v>-13.241691342647901</v>
      </c>
      <c r="L199">
        <v>1461.14897347429</v>
      </c>
      <c r="M199">
        <v>-9.0625196903516697E-3</v>
      </c>
      <c r="N199">
        <v>0.99276925443319997</v>
      </c>
      <c r="O199">
        <v>-12.548874588648101</v>
      </c>
      <c r="P199">
        <v>653.18565406798905</v>
      </c>
      <c r="Q199">
        <v>-1.9211803735269799E-2</v>
      </c>
      <c r="R199">
        <v>0.98467214132217296</v>
      </c>
      <c r="T199" t="str">
        <f t="shared" si="12"/>
        <v/>
      </c>
      <c r="U199" t="str">
        <f t="shared" si="13"/>
        <v/>
      </c>
      <c r="V199" t="str">
        <f t="shared" si="14"/>
        <v/>
      </c>
      <c r="W199" t="str">
        <f t="shared" si="15"/>
        <v/>
      </c>
    </row>
    <row r="200" spans="1:23" x14ac:dyDescent="0.25">
      <c r="A200">
        <v>199</v>
      </c>
      <c r="B200" t="s">
        <v>472</v>
      </c>
      <c r="C200">
        <v>-12.5112783095183</v>
      </c>
      <c r="D200">
        <v>652.99142366489696</v>
      </c>
      <c r="E200">
        <v>-1.9159942774284899E-2</v>
      </c>
      <c r="F200">
        <v>0.984713512767178</v>
      </c>
      <c r="G200">
        <v>-12.5711334630987</v>
      </c>
      <c r="H200">
        <v>963.19048808952402</v>
      </c>
      <c r="I200">
        <v>-1.30515548259134E-2</v>
      </c>
      <c r="J200">
        <v>0.98958666155080099</v>
      </c>
      <c r="K200">
        <v>-13.241691342647901</v>
      </c>
      <c r="L200">
        <v>1461.14897347429</v>
      </c>
      <c r="M200">
        <v>-9.0625196903516697E-3</v>
      </c>
      <c r="N200">
        <v>0.99276925443319997</v>
      </c>
      <c r="O200">
        <v>-12.548874588648101</v>
      </c>
      <c r="P200">
        <v>653.18565406798496</v>
      </c>
      <c r="Q200">
        <v>-1.9211803735270001E-2</v>
      </c>
      <c r="R200">
        <v>0.98467214132217196</v>
      </c>
      <c r="T200" t="str">
        <f t="shared" si="12"/>
        <v/>
      </c>
      <c r="U200" t="str">
        <f t="shared" si="13"/>
        <v/>
      </c>
      <c r="V200" t="str">
        <f t="shared" si="14"/>
        <v/>
      </c>
      <c r="W200" t="str">
        <f t="shared" si="15"/>
        <v/>
      </c>
    </row>
    <row r="201" spans="1:23" x14ac:dyDescent="0.25">
      <c r="A201">
        <v>200</v>
      </c>
      <c r="B201" t="s">
        <v>473</v>
      </c>
      <c r="C201">
        <v>1.48412459557387</v>
      </c>
      <c r="D201">
        <v>1.02104553703413</v>
      </c>
      <c r="E201">
        <v>1.45353418799015</v>
      </c>
      <c r="F201">
        <v>0.14607549454348301</v>
      </c>
      <c r="G201">
        <v>2.24466744447991</v>
      </c>
      <c r="H201">
        <v>1.0467950451602099</v>
      </c>
      <c r="I201">
        <v>2.1443237192017701</v>
      </c>
      <c r="J201">
        <v>3.2006957575592097E-2</v>
      </c>
      <c r="K201">
        <v>-13.241691342647901</v>
      </c>
      <c r="L201">
        <v>1461.1489734742599</v>
      </c>
      <c r="M201">
        <v>-9.0625196903518501E-3</v>
      </c>
      <c r="N201">
        <v>0.99276925443319897</v>
      </c>
      <c r="O201">
        <v>1.44731782295152</v>
      </c>
      <c r="P201">
        <v>1.02108990072702</v>
      </c>
      <c r="Q201">
        <v>1.41742448135177</v>
      </c>
      <c r="R201">
        <v>0.15635885926714699</v>
      </c>
      <c r="T201" t="str">
        <f t="shared" si="12"/>
        <v/>
      </c>
      <c r="U201" t="str">
        <f t="shared" si="13"/>
        <v>*</v>
      </c>
      <c r="V201" t="str">
        <f t="shared" si="14"/>
        <v/>
      </c>
      <c r="W201" t="str">
        <f t="shared" si="15"/>
        <v/>
      </c>
    </row>
    <row r="202" spans="1:23" x14ac:dyDescent="0.25">
      <c r="A202">
        <v>201</v>
      </c>
      <c r="B202" t="s">
        <v>474</v>
      </c>
      <c r="C202">
        <v>-12.5139092755915</v>
      </c>
      <c r="D202">
        <v>662.33887611289299</v>
      </c>
      <c r="E202">
        <v>-1.8893514674893599E-2</v>
      </c>
      <c r="F202">
        <v>0.98492605315858095</v>
      </c>
      <c r="G202">
        <v>-12.5942797528671</v>
      </c>
      <c r="H202">
        <v>994.488837701222</v>
      </c>
      <c r="I202">
        <v>-1.26640735173851E-2</v>
      </c>
      <c r="J202">
        <v>0.98989580134746602</v>
      </c>
      <c r="K202">
        <v>-13.241691342647901</v>
      </c>
      <c r="L202">
        <v>1461.1489734743</v>
      </c>
      <c r="M202">
        <v>-9.0625196903516298E-3</v>
      </c>
      <c r="N202">
        <v>0.99276925443319997</v>
      </c>
      <c r="O202">
        <v>-12.5537042688825</v>
      </c>
      <c r="P202">
        <v>662.46356856071304</v>
      </c>
      <c r="Q202">
        <v>-1.8950029653943198E-2</v>
      </c>
      <c r="R202">
        <v>0.98488096880092602</v>
      </c>
      <c r="T202" t="str">
        <f t="shared" si="12"/>
        <v/>
      </c>
      <c r="U202" t="str">
        <f t="shared" si="13"/>
        <v/>
      </c>
      <c r="V202" t="str">
        <f t="shared" si="14"/>
        <v/>
      </c>
      <c r="W202" t="str">
        <f t="shared" si="15"/>
        <v/>
      </c>
    </row>
    <row r="203" spans="1:23" x14ac:dyDescent="0.25">
      <c r="A203">
        <v>202</v>
      </c>
      <c r="B203" t="s">
        <v>475</v>
      </c>
      <c r="C203">
        <v>-12.5139092755915</v>
      </c>
      <c r="D203">
        <v>662.33887611288401</v>
      </c>
      <c r="E203">
        <v>-1.8893514674893901E-2</v>
      </c>
      <c r="F203">
        <v>0.98492605315858095</v>
      </c>
      <c r="G203">
        <v>-12.5942797528671</v>
      </c>
      <c r="H203">
        <v>994.48883770120995</v>
      </c>
      <c r="I203">
        <v>-1.26640735173852E-2</v>
      </c>
      <c r="J203">
        <v>0.98989580134746602</v>
      </c>
      <c r="K203">
        <v>-13.241691342647901</v>
      </c>
      <c r="L203">
        <v>1461.14897347427</v>
      </c>
      <c r="M203">
        <v>-9.0625196903517894E-3</v>
      </c>
      <c r="N203">
        <v>0.99276925443319897</v>
      </c>
      <c r="O203">
        <v>-12.5537042688825</v>
      </c>
      <c r="P203">
        <v>662.46356856070304</v>
      </c>
      <c r="Q203">
        <v>-1.89500296539434E-2</v>
      </c>
      <c r="R203">
        <v>0.98488096880092602</v>
      </c>
      <c r="T203" t="str">
        <f t="shared" si="12"/>
        <v/>
      </c>
      <c r="U203" t="str">
        <f t="shared" si="13"/>
        <v/>
      </c>
      <c r="V203" t="str">
        <f t="shared" si="14"/>
        <v/>
      </c>
      <c r="W203" t="str">
        <f t="shared" si="15"/>
        <v/>
      </c>
    </row>
    <row r="204" spans="1:23" x14ac:dyDescent="0.25">
      <c r="A204">
        <v>203</v>
      </c>
      <c r="B204" t="s">
        <v>476</v>
      </c>
      <c r="C204">
        <v>1.51094988318622</v>
      </c>
      <c r="D204">
        <v>1.02160903955597</v>
      </c>
      <c r="E204">
        <v>1.4789903227979699</v>
      </c>
      <c r="F204">
        <v>0.13914290121477199</v>
      </c>
      <c r="G204">
        <v>-12.5942797528672</v>
      </c>
      <c r="H204">
        <v>994.48883770122302</v>
      </c>
      <c r="I204">
        <v>-1.26640735173851E-2</v>
      </c>
      <c r="J204">
        <v>0.98989580134746602</v>
      </c>
      <c r="K204">
        <v>2.3921294324336699</v>
      </c>
      <c r="L204">
        <v>1.04214794004894</v>
      </c>
      <c r="M204">
        <v>2.2953837363256899</v>
      </c>
      <c r="N204">
        <v>2.1711142570428599E-2</v>
      </c>
      <c r="O204">
        <v>1.4716974774493301</v>
      </c>
      <c r="P204">
        <v>1.02163506091578</v>
      </c>
      <c r="Q204">
        <v>1.44053149089276</v>
      </c>
      <c r="R204">
        <v>0.149717087237</v>
      </c>
      <c r="T204" t="str">
        <f t="shared" si="12"/>
        <v/>
      </c>
      <c r="U204" t="str">
        <f t="shared" si="13"/>
        <v/>
      </c>
      <c r="V204" t="str">
        <f t="shared" si="14"/>
        <v>*</v>
      </c>
      <c r="W204" t="str">
        <f t="shared" si="15"/>
        <v/>
      </c>
    </row>
    <row r="205" spans="1:23" x14ac:dyDescent="0.25">
      <c r="A205">
        <v>204</v>
      </c>
      <c r="B205" t="s">
        <v>477</v>
      </c>
      <c r="C205">
        <v>1.5335831750330799</v>
      </c>
      <c r="D205">
        <v>1.02210075600215</v>
      </c>
      <c r="E205">
        <v>1.5004226990610401</v>
      </c>
      <c r="F205">
        <v>0.13350494331372401</v>
      </c>
      <c r="G205">
        <v>-12.5942797528671</v>
      </c>
      <c r="H205">
        <v>994.48883770121597</v>
      </c>
      <c r="I205">
        <v>-1.26640735173852E-2</v>
      </c>
      <c r="J205">
        <v>0.98989580134746602</v>
      </c>
      <c r="K205">
        <v>2.4378190217663001</v>
      </c>
      <c r="L205">
        <v>1.0438809518793899</v>
      </c>
      <c r="M205">
        <v>2.33534199218531</v>
      </c>
      <c r="N205">
        <v>1.9525562144740199E-2</v>
      </c>
      <c r="O205">
        <v>1.49355150089417</v>
      </c>
      <c r="P205">
        <v>1.0221207868448801</v>
      </c>
      <c r="Q205">
        <v>1.461227988039</v>
      </c>
      <c r="R205">
        <v>0.14395288464071701</v>
      </c>
      <c r="T205" t="str">
        <f t="shared" si="12"/>
        <v/>
      </c>
      <c r="U205" t="str">
        <f t="shared" si="13"/>
        <v/>
      </c>
      <c r="V205" t="str">
        <f t="shared" si="14"/>
        <v>*</v>
      </c>
      <c r="W205" t="str">
        <f t="shared" si="15"/>
        <v/>
      </c>
    </row>
    <row r="206" spans="1:23" x14ac:dyDescent="0.25">
      <c r="A206">
        <v>205</v>
      </c>
      <c r="B206" t="s">
        <v>478</v>
      </c>
      <c r="C206">
        <v>1.5703601373159499</v>
      </c>
      <c r="D206">
        <v>1.02275870768913</v>
      </c>
      <c r="E206">
        <v>1.5354160522026701</v>
      </c>
      <c r="F206">
        <v>0.124681663201541</v>
      </c>
      <c r="G206">
        <v>-12.5942797528671</v>
      </c>
      <c r="H206">
        <v>994.48883770121699</v>
      </c>
      <c r="I206">
        <v>-1.26640735173852E-2</v>
      </c>
      <c r="J206">
        <v>0.98989580134746602</v>
      </c>
      <c r="K206">
        <v>2.5181585230066301</v>
      </c>
      <c r="L206">
        <v>1.04617626296744</v>
      </c>
      <c r="M206">
        <v>2.4070117169968701</v>
      </c>
      <c r="N206">
        <v>1.6083653833315299E-2</v>
      </c>
      <c r="O206">
        <v>1.53038777513656</v>
      </c>
      <c r="P206">
        <v>1.02277986880423</v>
      </c>
      <c r="Q206">
        <v>1.4963022071658501</v>
      </c>
      <c r="R206">
        <v>0.13457492021002301</v>
      </c>
      <c r="T206" t="str">
        <f t="shared" si="12"/>
        <v/>
      </c>
      <c r="U206" t="str">
        <f t="shared" si="13"/>
        <v/>
      </c>
      <c r="V206" t="str">
        <f t="shared" si="14"/>
        <v>*</v>
      </c>
      <c r="W206" t="str">
        <f t="shared" si="15"/>
        <v/>
      </c>
    </row>
    <row r="207" spans="1:23" x14ac:dyDescent="0.25">
      <c r="A207">
        <v>206</v>
      </c>
      <c r="B207" t="s">
        <v>479</v>
      </c>
      <c r="C207">
        <v>-12.5161772251224</v>
      </c>
      <c r="D207">
        <v>692.76213163909199</v>
      </c>
      <c r="E207">
        <v>-1.8067063214770199E-2</v>
      </c>
      <c r="F207">
        <v>0.985585353408028</v>
      </c>
      <c r="G207">
        <v>-12.5942797528672</v>
      </c>
      <c r="H207">
        <v>994.48883770122302</v>
      </c>
      <c r="I207">
        <v>-1.26640735173851E-2</v>
      </c>
      <c r="J207">
        <v>0.98989580134746602</v>
      </c>
      <c r="K207">
        <v>-13.232693420361301</v>
      </c>
      <c r="L207">
        <v>1587.9443015740801</v>
      </c>
      <c r="M207">
        <v>-8.3332226497139401E-3</v>
      </c>
      <c r="N207">
        <v>0.99335112725865105</v>
      </c>
      <c r="O207">
        <v>-12.556364298408701</v>
      </c>
      <c r="P207">
        <v>692.94461007866698</v>
      </c>
      <c r="Q207">
        <v>-1.8120300116026999E-2</v>
      </c>
      <c r="R207">
        <v>0.98554288345895802</v>
      </c>
      <c r="T207" t="str">
        <f t="shared" si="12"/>
        <v/>
      </c>
      <c r="U207" t="str">
        <f t="shared" si="13"/>
        <v/>
      </c>
      <c r="V207" t="str">
        <f t="shared" si="14"/>
        <v/>
      </c>
      <c r="W207" t="str">
        <f t="shared" si="15"/>
        <v/>
      </c>
    </row>
    <row r="208" spans="1:23" x14ac:dyDescent="0.25">
      <c r="A208">
        <v>207</v>
      </c>
      <c r="B208" t="s">
        <v>480</v>
      </c>
      <c r="C208">
        <v>-12.5161772251224</v>
      </c>
      <c r="D208">
        <v>692.76213163909699</v>
      </c>
      <c r="E208">
        <v>-1.8067063214770099E-2</v>
      </c>
      <c r="F208">
        <v>0.985585353408028</v>
      </c>
      <c r="G208">
        <v>-12.5942797528671</v>
      </c>
      <c r="H208">
        <v>994.48883770120005</v>
      </c>
      <c r="I208">
        <v>-1.2664073517385299E-2</v>
      </c>
      <c r="J208">
        <v>0.98989580134746602</v>
      </c>
      <c r="K208">
        <v>-13.232693420361301</v>
      </c>
      <c r="L208">
        <v>1587.9443015740801</v>
      </c>
      <c r="M208">
        <v>-8.3332226497139297E-3</v>
      </c>
      <c r="N208">
        <v>0.99335112725865105</v>
      </c>
      <c r="O208">
        <v>-12.556364298408701</v>
      </c>
      <c r="P208">
        <v>692.94461007867301</v>
      </c>
      <c r="Q208">
        <v>-1.8120300116026802E-2</v>
      </c>
      <c r="R208">
        <v>0.98554288345895802</v>
      </c>
      <c r="T208" t="str">
        <f t="shared" si="12"/>
        <v/>
      </c>
      <c r="U208" t="str">
        <f t="shared" si="13"/>
        <v/>
      </c>
      <c r="V208" t="str">
        <f t="shared" si="14"/>
        <v/>
      </c>
      <c r="W208" t="str">
        <f t="shared" si="15"/>
        <v/>
      </c>
    </row>
    <row r="209" spans="1:23" x14ac:dyDescent="0.25">
      <c r="A209">
        <v>208</v>
      </c>
      <c r="B209" t="s">
        <v>481</v>
      </c>
      <c r="C209">
        <v>-12.5161772251224</v>
      </c>
      <c r="D209">
        <v>692.76213163908801</v>
      </c>
      <c r="E209">
        <v>-1.80670632147703E-2</v>
      </c>
      <c r="F209">
        <v>0.985585353408027</v>
      </c>
      <c r="G209">
        <v>-12.5942797528671</v>
      </c>
      <c r="H209">
        <v>994.48883770119596</v>
      </c>
      <c r="I209">
        <v>-1.26640735173854E-2</v>
      </c>
      <c r="J209">
        <v>0.98989580134746602</v>
      </c>
      <c r="K209">
        <v>-13.232693420361301</v>
      </c>
      <c r="L209">
        <v>1587.9443015740801</v>
      </c>
      <c r="M209">
        <v>-8.3332226497139505E-3</v>
      </c>
      <c r="N209">
        <v>0.99335112725865105</v>
      </c>
      <c r="O209">
        <v>-12.556364298408701</v>
      </c>
      <c r="P209">
        <v>692.94461007866505</v>
      </c>
      <c r="Q209">
        <v>-1.8120300116026999E-2</v>
      </c>
      <c r="R209">
        <v>0.98554288345895802</v>
      </c>
      <c r="T209" t="str">
        <f t="shared" si="12"/>
        <v/>
      </c>
      <c r="U209" t="str">
        <f t="shared" si="13"/>
        <v/>
      </c>
      <c r="V209" t="str">
        <f t="shared" si="14"/>
        <v/>
      </c>
      <c r="W209" t="str">
        <f t="shared" si="15"/>
        <v/>
      </c>
    </row>
    <row r="210" spans="1:23" x14ac:dyDescent="0.25">
      <c r="A210">
        <v>209</v>
      </c>
      <c r="B210" t="s">
        <v>482</v>
      </c>
      <c r="C210">
        <v>-12.5161772251224</v>
      </c>
      <c r="D210">
        <v>692.76213163908403</v>
      </c>
      <c r="E210">
        <v>-1.8067063214770401E-2</v>
      </c>
      <c r="F210">
        <v>0.985585353408027</v>
      </c>
      <c r="G210">
        <v>-12.5942797528671</v>
      </c>
      <c r="H210">
        <v>994.48883770121301</v>
      </c>
      <c r="I210">
        <v>-1.26640735173852E-2</v>
      </c>
      <c r="J210">
        <v>0.98989580134746602</v>
      </c>
      <c r="K210">
        <v>-13.232693420361301</v>
      </c>
      <c r="L210">
        <v>1587.9443015740901</v>
      </c>
      <c r="M210">
        <v>-8.3332226497138794E-3</v>
      </c>
      <c r="N210">
        <v>0.99335112725865105</v>
      </c>
      <c r="O210">
        <v>-12.556364298408701</v>
      </c>
      <c r="P210">
        <v>692.94461007867301</v>
      </c>
      <c r="Q210">
        <v>-1.8120300116026802E-2</v>
      </c>
      <c r="R210">
        <v>0.98554288345895802</v>
      </c>
      <c r="T210" t="str">
        <f t="shared" si="12"/>
        <v/>
      </c>
      <c r="U210" t="str">
        <f t="shared" si="13"/>
        <v/>
      </c>
      <c r="V210" t="str">
        <f t="shared" si="14"/>
        <v/>
      </c>
      <c r="W210" t="str">
        <f t="shared" si="15"/>
        <v/>
      </c>
    </row>
    <row r="211" spans="1:23" x14ac:dyDescent="0.25">
      <c r="A211">
        <v>210</v>
      </c>
      <c r="B211" t="s">
        <v>483</v>
      </c>
      <c r="C211">
        <v>1.6019912252862201</v>
      </c>
      <c r="D211">
        <v>1.02344835313643</v>
      </c>
      <c r="E211">
        <v>1.5652878040956399</v>
      </c>
      <c r="F211">
        <v>0.11751544147552299</v>
      </c>
      <c r="G211">
        <v>2.2902847468674099</v>
      </c>
      <c r="H211">
        <v>1.0493915603012101</v>
      </c>
      <c r="I211">
        <v>2.1824882470086</v>
      </c>
      <c r="J211">
        <v>2.9073517732414799E-2</v>
      </c>
      <c r="K211">
        <v>-13.232693420361301</v>
      </c>
      <c r="L211">
        <v>1587.9443015740701</v>
      </c>
      <c r="M211">
        <v>-8.3332226497139696E-3</v>
      </c>
      <c r="N211">
        <v>0.99335112725865105</v>
      </c>
      <c r="O211">
        <v>1.56251192590576</v>
      </c>
      <c r="P211">
        <v>1.0234702032727501</v>
      </c>
      <c r="Q211">
        <v>1.52668042597558</v>
      </c>
      <c r="R211">
        <v>0.12684049706659001</v>
      </c>
      <c r="T211" t="str">
        <f t="shared" si="12"/>
        <v/>
      </c>
      <c r="U211" t="str">
        <f t="shared" si="13"/>
        <v>*</v>
      </c>
      <c r="V211" t="str">
        <f t="shared" si="14"/>
        <v/>
      </c>
      <c r="W211" t="str">
        <f t="shared" si="15"/>
        <v/>
      </c>
    </row>
    <row r="212" spans="1:23" x14ac:dyDescent="0.25">
      <c r="A212">
        <v>211</v>
      </c>
      <c r="B212" t="s">
        <v>484</v>
      </c>
      <c r="C212">
        <v>-12.5194895591767</v>
      </c>
      <c r="D212">
        <v>703.703695394752</v>
      </c>
      <c r="E212">
        <v>-1.7790853794157901E-2</v>
      </c>
      <c r="F212">
        <v>0.98580570122160305</v>
      </c>
      <c r="G212">
        <v>-12.59732640849</v>
      </c>
      <c r="H212">
        <v>1027.5941313687899</v>
      </c>
      <c r="I212">
        <v>-1.22590486106708E-2</v>
      </c>
      <c r="J212">
        <v>0.990218939373958</v>
      </c>
      <c r="K212">
        <v>-13.232693420361301</v>
      </c>
      <c r="L212">
        <v>1587.9443015740701</v>
      </c>
      <c r="M212">
        <v>-8.33322264971398E-3</v>
      </c>
      <c r="N212">
        <v>0.99335112725865105</v>
      </c>
      <c r="O212">
        <v>-12.560500800677699</v>
      </c>
      <c r="P212">
        <v>703.91235231913504</v>
      </c>
      <c r="Q212">
        <v>-1.78438420057489E-2</v>
      </c>
      <c r="R212">
        <v>0.98576342945595996</v>
      </c>
      <c r="T212" t="str">
        <f t="shared" si="12"/>
        <v/>
      </c>
      <c r="U212" t="str">
        <f t="shared" si="13"/>
        <v/>
      </c>
      <c r="V212" t="str">
        <f t="shared" si="14"/>
        <v/>
      </c>
      <c r="W212" t="str">
        <f t="shared" si="15"/>
        <v/>
      </c>
    </row>
    <row r="213" spans="1:23" x14ac:dyDescent="0.25">
      <c r="A213">
        <v>212</v>
      </c>
      <c r="B213" t="s">
        <v>485</v>
      </c>
      <c r="C213">
        <v>-12.5194895591767</v>
      </c>
      <c r="D213">
        <v>703.703695394747</v>
      </c>
      <c r="E213">
        <v>-1.7790853794157999E-2</v>
      </c>
      <c r="F213">
        <v>0.98580570122160305</v>
      </c>
      <c r="G213">
        <v>-12.59732640849</v>
      </c>
      <c r="H213">
        <v>1027.5941313687999</v>
      </c>
      <c r="I213">
        <v>-1.22590486106707E-2</v>
      </c>
      <c r="J213">
        <v>0.990218939373958</v>
      </c>
      <c r="K213">
        <v>-13.232693420361301</v>
      </c>
      <c r="L213">
        <v>1587.9443015740901</v>
      </c>
      <c r="M213">
        <v>-8.3332226497138794E-3</v>
      </c>
      <c r="N213">
        <v>0.99335112725865105</v>
      </c>
      <c r="O213">
        <v>-12.5605008006776</v>
      </c>
      <c r="P213">
        <v>703.91235231912503</v>
      </c>
      <c r="Q213">
        <v>-1.7843842005749101E-2</v>
      </c>
      <c r="R213">
        <v>0.98576342945595996</v>
      </c>
      <c r="T213" t="str">
        <f t="shared" si="12"/>
        <v/>
      </c>
      <c r="U213" t="str">
        <f t="shared" si="13"/>
        <v/>
      </c>
      <c r="V213" t="str">
        <f t="shared" si="14"/>
        <v/>
      </c>
      <c r="W213" t="str">
        <f t="shared" si="15"/>
        <v/>
      </c>
    </row>
    <row r="214" spans="1:23" x14ac:dyDescent="0.25">
      <c r="A214">
        <v>213</v>
      </c>
      <c r="B214" t="s">
        <v>486</v>
      </c>
      <c r="C214">
        <v>-12.5194895591767</v>
      </c>
      <c r="D214">
        <v>703.70369539475098</v>
      </c>
      <c r="E214">
        <v>-1.7790853794157999E-2</v>
      </c>
      <c r="F214">
        <v>0.98580570122160305</v>
      </c>
      <c r="G214">
        <v>-12.59732640849</v>
      </c>
      <c r="H214">
        <v>1027.5941313687799</v>
      </c>
      <c r="I214">
        <v>-1.2259048610670901E-2</v>
      </c>
      <c r="J214">
        <v>0.990218939373958</v>
      </c>
      <c r="K214">
        <v>-13.232693420361301</v>
      </c>
      <c r="L214">
        <v>1587.9443015740701</v>
      </c>
      <c r="M214">
        <v>-8.3332226497139696E-3</v>
      </c>
      <c r="N214">
        <v>0.99335112725865105</v>
      </c>
      <c r="O214">
        <v>-12.560500800677699</v>
      </c>
      <c r="P214">
        <v>703.91235231913197</v>
      </c>
      <c r="Q214">
        <v>-1.78438420057489E-2</v>
      </c>
      <c r="R214">
        <v>0.98576342945595996</v>
      </c>
      <c r="T214" t="str">
        <f t="shared" si="12"/>
        <v/>
      </c>
      <c r="U214" t="str">
        <f t="shared" si="13"/>
        <v/>
      </c>
      <c r="V214" t="str">
        <f t="shared" si="14"/>
        <v/>
      </c>
      <c r="W214" t="str">
        <f t="shared" si="15"/>
        <v/>
      </c>
    </row>
    <row r="215" spans="1:23" x14ac:dyDescent="0.25">
      <c r="A215">
        <v>214</v>
      </c>
      <c r="B215" t="s">
        <v>487</v>
      </c>
      <c r="C215">
        <v>-12.5194895591766</v>
      </c>
      <c r="D215">
        <v>703.70369539473097</v>
      </c>
      <c r="E215">
        <v>-1.7790853794158401E-2</v>
      </c>
      <c r="F215">
        <v>0.98580570122160305</v>
      </c>
      <c r="G215">
        <v>-12.59732640849</v>
      </c>
      <c r="H215">
        <v>1027.5941313687899</v>
      </c>
      <c r="I215">
        <v>-1.22590486106707E-2</v>
      </c>
      <c r="J215">
        <v>0.990218939373958</v>
      </c>
      <c r="K215">
        <v>-13.232693420361301</v>
      </c>
      <c r="L215">
        <v>1587.9443015740701</v>
      </c>
      <c r="M215">
        <v>-8.33322264971398E-3</v>
      </c>
      <c r="N215">
        <v>0.99335112725865105</v>
      </c>
      <c r="O215">
        <v>-12.560500800677699</v>
      </c>
      <c r="P215">
        <v>703.91235231912901</v>
      </c>
      <c r="Q215">
        <v>-1.7843842005749001E-2</v>
      </c>
      <c r="R215">
        <v>0.98576342945595996</v>
      </c>
      <c r="T215" t="str">
        <f t="shared" si="12"/>
        <v/>
      </c>
      <c r="U215" t="str">
        <f t="shared" si="13"/>
        <v/>
      </c>
      <c r="V215" t="str">
        <f t="shared" si="14"/>
        <v/>
      </c>
      <c r="W215" t="str">
        <f t="shared" si="15"/>
        <v/>
      </c>
    </row>
    <row r="216" spans="1:23" x14ac:dyDescent="0.25">
      <c r="A216">
        <v>215</v>
      </c>
      <c r="B216" t="s">
        <v>488</v>
      </c>
      <c r="C216">
        <v>1.6313409995900801</v>
      </c>
      <c r="D216">
        <v>1.02415764484231</v>
      </c>
      <c r="E216">
        <v>1.5928612238609501</v>
      </c>
      <c r="F216">
        <v>0.111191326800122</v>
      </c>
      <c r="G216">
        <v>2.3593060235298799</v>
      </c>
      <c r="H216">
        <v>1.0529535836878501</v>
      </c>
      <c r="I216">
        <v>2.2406552958077102</v>
      </c>
      <c r="J216">
        <v>2.5048411930693501E-2</v>
      </c>
      <c r="K216">
        <v>-13.232693420361301</v>
      </c>
      <c r="L216">
        <v>1587.9443015740601</v>
      </c>
      <c r="M216">
        <v>-8.3332226497140009E-3</v>
      </c>
      <c r="N216">
        <v>0.99335112725865105</v>
      </c>
      <c r="O216">
        <v>1.59109981514384</v>
      </c>
      <c r="P216">
        <v>1.0241734399924201</v>
      </c>
      <c r="Q216">
        <v>1.5535452815058499</v>
      </c>
      <c r="R216">
        <v>0.120292920134453</v>
      </c>
      <c r="T216" t="str">
        <f t="shared" si="12"/>
        <v/>
      </c>
      <c r="U216" t="str">
        <f t="shared" si="13"/>
        <v>*</v>
      </c>
      <c r="V216" t="str">
        <f t="shared" si="14"/>
        <v/>
      </c>
      <c r="W216" t="str">
        <f t="shared" si="15"/>
        <v/>
      </c>
    </row>
    <row r="217" spans="1:23" x14ac:dyDescent="0.25">
      <c r="A217">
        <v>216</v>
      </c>
      <c r="B217" t="s">
        <v>489</v>
      </c>
      <c r="C217">
        <v>-12.528268250836</v>
      </c>
      <c r="D217">
        <v>715.40805861530498</v>
      </c>
      <c r="E217">
        <v>-1.7512059166743001E-2</v>
      </c>
      <c r="F217">
        <v>0.98602811249825695</v>
      </c>
      <c r="G217">
        <v>-12.6153359209471</v>
      </c>
      <c r="H217">
        <v>1065.12898595556</v>
      </c>
      <c r="I217">
        <v>-1.18439513779916E-2</v>
      </c>
      <c r="J217">
        <v>0.99055011499414403</v>
      </c>
      <c r="K217">
        <v>-13.232693420361301</v>
      </c>
      <c r="L217">
        <v>1587.9443015740701</v>
      </c>
      <c r="M217">
        <v>-8.3332226497139505E-3</v>
      </c>
      <c r="N217">
        <v>0.99335112725865105</v>
      </c>
      <c r="O217">
        <v>-12.5689068253513</v>
      </c>
      <c r="P217">
        <v>715.58577965422501</v>
      </c>
      <c r="Q217">
        <v>-1.7564500557046701E-2</v>
      </c>
      <c r="R217">
        <v>0.98598627675724004</v>
      </c>
      <c r="T217" t="str">
        <f t="shared" si="12"/>
        <v/>
      </c>
      <c r="U217" t="str">
        <f t="shared" si="13"/>
        <v/>
      </c>
      <c r="V217" t="str">
        <f t="shared" si="14"/>
        <v/>
      </c>
      <c r="W217" t="str">
        <f t="shared" si="15"/>
        <v/>
      </c>
    </row>
    <row r="218" spans="1:23" x14ac:dyDescent="0.25">
      <c r="A218">
        <v>217</v>
      </c>
      <c r="B218" t="s">
        <v>490</v>
      </c>
      <c r="C218">
        <v>-12.5282682508359</v>
      </c>
      <c r="D218">
        <v>715.40805861529202</v>
      </c>
      <c r="E218">
        <v>-1.7512059166743199E-2</v>
      </c>
      <c r="F218">
        <v>0.98602811249825695</v>
      </c>
      <c r="G218">
        <v>-12.6153359209471</v>
      </c>
      <c r="H218">
        <v>1065.12898595555</v>
      </c>
      <c r="I218">
        <v>-1.1843951377991701E-2</v>
      </c>
      <c r="J218">
        <v>0.99055011499414403</v>
      </c>
      <c r="K218">
        <v>-13.232693420361301</v>
      </c>
      <c r="L218">
        <v>1587.9443015740601</v>
      </c>
      <c r="M218">
        <v>-8.3332226497140095E-3</v>
      </c>
      <c r="N218">
        <v>0.99335112725865105</v>
      </c>
      <c r="O218">
        <v>-12.5689068253513</v>
      </c>
      <c r="P218">
        <v>715.58577965422796</v>
      </c>
      <c r="Q218">
        <v>-1.75645005570466E-2</v>
      </c>
      <c r="R218">
        <v>0.98598627675724004</v>
      </c>
      <c r="T218" t="str">
        <f t="shared" si="12"/>
        <v/>
      </c>
      <c r="U218" t="str">
        <f t="shared" si="13"/>
        <v/>
      </c>
      <c r="V218" t="str">
        <f t="shared" si="14"/>
        <v/>
      </c>
      <c r="W218" t="str">
        <f t="shared" si="15"/>
        <v/>
      </c>
    </row>
    <row r="219" spans="1:23" x14ac:dyDescent="0.25">
      <c r="A219">
        <v>218</v>
      </c>
      <c r="B219" t="s">
        <v>491</v>
      </c>
      <c r="C219">
        <v>-12.5282682508359</v>
      </c>
      <c r="D219">
        <v>715.40805861527804</v>
      </c>
      <c r="E219">
        <v>-1.7512059166743501E-2</v>
      </c>
      <c r="F219">
        <v>0.98602811249825595</v>
      </c>
      <c r="G219">
        <v>-12.6153359209471</v>
      </c>
      <c r="H219">
        <v>1065.12898595556</v>
      </c>
      <c r="I219">
        <v>-1.18439513779916E-2</v>
      </c>
      <c r="J219">
        <v>0.99055011499414403</v>
      </c>
      <c r="K219">
        <v>-13.232693420361301</v>
      </c>
      <c r="L219">
        <v>1587.9443015740701</v>
      </c>
      <c r="M219">
        <v>-8.3332226497139696E-3</v>
      </c>
      <c r="N219">
        <v>0.99335112725865105</v>
      </c>
      <c r="O219">
        <v>-12.5689068253513</v>
      </c>
      <c r="P219">
        <v>715.58577965422705</v>
      </c>
      <c r="Q219">
        <v>-1.75645005570466E-2</v>
      </c>
      <c r="R219">
        <v>0.98598627675724004</v>
      </c>
      <c r="T219" t="str">
        <f t="shared" si="12"/>
        <v/>
      </c>
      <c r="U219" t="str">
        <f t="shared" si="13"/>
        <v/>
      </c>
      <c r="V219" t="str">
        <f t="shared" si="14"/>
        <v/>
      </c>
      <c r="W219" t="str">
        <f t="shared" si="15"/>
        <v/>
      </c>
    </row>
    <row r="220" spans="1:23" x14ac:dyDescent="0.25">
      <c r="A220">
        <v>219</v>
      </c>
      <c r="B220" t="s">
        <v>492</v>
      </c>
      <c r="C220">
        <v>2.3906392849782199</v>
      </c>
      <c r="D220">
        <v>0.74298917938693798</v>
      </c>
      <c r="E220">
        <v>3.2175963678916699</v>
      </c>
      <c r="F220">
        <v>1.2926959295310699E-3</v>
      </c>
      <c r="G220">
        <v>2.4200237044096098</v>
      </c>
      <c r="H220">
        <v>1.0567715451467901</v>
      </c>
      <c r="I220">
        <v>2.2900159599522998</v>
      </c>
      <c r="J220">
        <v>2.2020391478127802E-2</v>
      </c>
      <c r="K220">
        <v>2.5797979828811801</v>
      </c>
      <c r="L220">
        <v>1.0487618879852101</v>
      </c>
      <c r="M220">
        <v>2.4598510037748</v>
      </c>
      <c r="N220">
        <v>1.3899470658769401E-2</v>
      </c>
      <c r="O220">
        <v>2.3508896950034801</v>
      </c>
      <c r="P220">
        <v>0.74298744810879602</v>
      </c>
      <c r="Q220">
        <v>3.1641041863997201</v>
      </c>
      <c r="R220">
        <v>1.5556109730612E-3</v>
      </c>
      <c r="T220" t="str">
        <f t="shared" si="12"/>
        <v>**</v>
      </c>
      <c r="U220" t="str">
        <f t="shared" si="13"/>
        <v>*</v>
      </c>
      <c r="V220" t="str">
        <f t="shared" si="14"/>
        <v>*</v>
      </c>
      <c r="W220" t="str">
        <f t="shared" si="15"/>
        <v>**</v>
      </c>
    </row>
    <row r="221" spans="1:23" x14ac:dyDescent="0.25">
      <c r="A221">
        <v>220</v>
      </c>
      <c r="B221" t="s">
        <v>493</v>
      </c>
      <c r="C221">
        <v>-12.519708879801399</v>
      </c>
      <c r="D221">
        <v>742.81246119013201</v>
      </c>
      <c r="E221">
        <v>-1.6854468030520601E-2</v>
      </c>
      <c r="F221">
        <v>0.98655271684946799</v>
      </c>
      <c r="G221">
        <v>-12.591642453620601</v>
      </c>
      <c r="H221">
        <v>1111.51018286361</v>
      </c>
      <c r="I221">
        <v>-1.1328409444869399E-2</v>
      </c>
      <c r="J221">
        <v>0.99096143033014905</v>
      </c>
      <c r="K221">
        <v>-13.223949189293201</v>
      </c>
      <c r="L221">
        <v>1642.3499980453901</v>
      </c>
      <c r="M221">
        <v>-8.0518459555097496E-3</v>
      </c>
      <c r="N221">
        <v>0.99357562584395398</v>
      </c>
      <c r="O221">
        <v>-12.566856000252701</v>
      </c>
      <c r="P221">
        <v>742.61469645908505</v>
      </c>
      <c r="Q221">
        <v>-1.6922444519578798E-2</v>
      </c>
      <c r="R221">
        <v>0.98649848719260302</v>
      </c>
      <c r="T221" t="str">
        <f t="shared" si="12"/>
        <v/>
      </c>
      <c r="U221" t="str">
        <f t="shared" si="13"/>
        <v/>
      </c>
      <c r="V221" t="str">
        <f t="shared" si="14"/>
        <v/>
      </c>
      <c r="W221" t="str">
        <f t="shared" si="15"/>
        <v/>
      </c>
    </row>
    <row r="222" spans="1:23" x14ac:dyDescent="0.25">
      <c r="A222">
        <v>221</v>
      </c>
      <c r="B222" t="s">
        <v>494</v>
      </c>
      <c r="C222">
        <v>-12.519708879801501</v>
      </c>
      <c r="D222">
        <v>742.81246119015498</v>
      </c>
      <c r="E222">
        <v>-1.6854468030520198E-2</v>
      </c>
      <c r="F222">
        <v>0.98655271684946899</v>
      </c>
      <c r="G222">
        <v>-12.591642453620601</v>
      </c>
      <c r="H222">
        <v>1111.51018286361</v>
      </c>
      <c r="I222">
        <v>-1.1328409444869399E-2</v>
      </c>
      <c r="J222">
        <v>0.99096143033014905</v>
      </c>
      <c r="K222">
        <v>-13.223949189293201</v>
      </c>
      <c r="L222">
        <v>1642.3499980454201</v>
      </c>
      <c r="M222">
        <v>-8.0518459555096299E-3</v>
      </c>
      <c r="N222">
        <v>0.99357562584395398</v>
      </c>
      <c r="O222">
        <v>-12.566856000252701</v>
      </c>
      <c r="P222">
        <v>742.61469645908596</v>
      </c>
      <c r="Q222">
        <v>-1.6922444519578798E-2</v>
      </c>
      <c r="R222">
        <v>0.98649848719260302</v>
      </c>
      <c r="T222" t="str">
        <f t="shared" si="12"/>
        <v/>
      </c>
      <c r="U222" t="str">
        <f t="shared" si="13"/>
        <v/>
      </c>
      <c r="V222" t="str">
        <f t="shared" si="14"/>
        <v/>
      </c>
      <c r="W222" t="str">
        <f t="shared" si="15"/>
        <v/>
      </c>
    </row>
    <row r="223" spans="1:23" x14ac:dyDescent="0.25">
      <c r="A223">
        <v>222</v>
      </c>
      <c r="B223" t="s">
        <v>495</v>
      </c>
      <c r="C223">
        <v>1.7438106855609301</v>
      </c>
      <c r="D223">
        <v>1.0266463059945801</v>
      </c>
      <c r="E223">
        <v>1.69855058687576</v>
      </c>
      <c r="F223">
        <v>8.9403893514498206E-2</v>
      </c>
      <c r="G223">
        <v>2.5382264346375898</v>
      </c>
      <c r="H223">
        <v>1.0617222470800101</v>
      </c>
      <c r="I223">
        <v>2.3906689735647202</v>
      </c>
      <c r="J223">
        <v>1.68177083549019E-2</v>
      </c>
      <c r="K223">
        <v>-13.223949189293201</v>
      </c>
      <c r="L223">
        <v>1642.3499980453901</v>
      </c>
      <c r="M223">
        <v>-8.0518459555097305E-3</v>
      </c>
      <c r="N223">
        <v>0.99357562584395398</v>
      </c>
      <c r="O223">
        <v>1.69643971993676</v>
      </c>
      <c r="P223">
        <v>1.0266913667998701</v>
      </c>
      <c r="Q223">
        <v>1.65233659772991</v>
      </c>
      <c r="R223">
        <v>9.84659525891705E-2</v>
      </c>
      <c r="T223" t="str">
        <f t="shared" si="12"/>
        <v>^</v>
      </c>
      <c r="U223" t="str">
        <f t="shared" si="13"/>
        <v>*</v>
      </c>
      <c r="V223" t="str">
        <f t="shared" si="14"/>
        <v/>
      </c>
      <c r="W223" t="str">
        <f t="shared" si="15"/>
        <v>^</v>
      </c>
    </row>
    <row r="224" spans="1:23" x14ac:dyDescent="0.25">
      <c r="A224">
        <v>223</v>
      </c>
      <c r="B224" t="s">
        <v>496</v>
      </c>
      <c r="C224">
        <v>-12.5014763387267</v>
      </c>
      <c r="D224">
        <v>756.58665929878498</v>
      </c>
      <c r="E224">
        <v>-1.6523522038193499E-2</v>
      </c>
      <c r="F224">
        <v>0.98681673677568804</v>
      </c>
      <c r="G224">
        <v>-12.5529301077566</v>
      </c>
      <c r="H224">
        <v>1158.75827825086</v>
      </c>
      <c r="I224">
        <v>-1.08330877486418E-2</v>
      </c>
      <c r="J224">
        <v>0.99135661559840105</v>
      </c>
      <c r="K224">
        <v>-13.223949189293201</v>
      </c>
      <c r="L224">
        <v>1642.3499980454101</v>
      </c>
      <c r="M224">
        <v>-8.0518459555096594E-3</v>
      </c>
      <c r="N224">
        <v>0.99357562584395398</v>
      </c>
      <c r="O224">
        <v>-12.5530078517601</v>
      </c>
      <c r="P224">
        <v>756.277910715865</v>
      </c>
      <c r="Q224">
        <v>-1.6598406054036199E-2</v>
      </c>
      <c r="R224">
        <v>0.98675699616856705</v>
      </c>
      <c r="T224" t="str">
        <f t="shared" si="12"/>
        <v/>
      </c>
      <c r="U224" t="str">
        <f t="shared" si="13"/>
        <v/>
      </c>
      <c r="V224" t="str">
        <f t="shared" si="14"/>
        <v/>
      </c>
      <c r="W224" t="str">
        <f t="shared" si="15"/>
        <v/>
      </c>
    </row>
    <row r="225" spans="1:23" x14ac:dyDescent="0.25">
      <c r="A225">
        <v>224</v>
      </c>
      <c r="B225" t="s">
        <v>497</v>
      </c>
      <c r="C225">
        <v>1.8005148082237299</v>
      </c>
      <c r="D225">
        <v>1.0275491564406001</v>
      </c>
      <c r="E225">
        <v>1.7522420187279899</v>
      </c>
      <c r="F225">
        <v>7.97322012799489E-2</v>
      </c>
      <c r="G225">
        <v>-12.5529301077566</v>
      </c>
      <c r="H225">
        <v>1158.75827825085</v>
      </c>
      <c r="I225">
        <v>-1.08330877486419E-2</v>
      </c>
      <c r="J225">
        <v>0.99135661559840105</v>
      </c>
      <c r="K225">
        <v>2.6614417086937201</v>
      </c>
      <c r="L225">
        <v>1.05179616641466</v>
      </c>
      <c r="M225">
        <v>2.5303778371487899</v>
      </c>
      <c r="N225">
        <v>1.13939754647543E-2</v>
      </c>
      <c r="O225">
        <v>1.7486071065097499</v>
      </c>
      <c r="P225">
        <v>1.0276633512081601</v>
      </c>
      <c r="Q225">
        <v>1.7015368938223101</v>
      </c>
      <c r="R225">
        <v>8.88422160614349E-2</v>
      </c>
      <c r="T225" t="str">
        <f t="shared" si="12"/>
        <v>^</v>
      </c>
      <c r="U225" t="str">
        <f t="shared" si="13"/>
        <v/>
      </c>
      <c r="V225" t="str">
        <f t="shared" si="14"/>
        <v>*</v>
      </c>
      <c r="W225" t="str">
        <f t="shared" si="15"/>
        <v>^</v>
      </c>
    </row>
    <row r="226" spans="1:23" x14ac:dyDescent="0.25">
      <c r="A226">
        <v>225</v>
      </c>
      <c r="B226" t="s">
        <v>498</v>
      </c>
      <c r="C226">
        <v>-12.462926239198699</v>
      </c>
      <c r="D226">
        <v>771.93025338997904</v>
      </c>
      <c r="E226">
        <v>-1.6145145477155402E-2</v>
      </c>
      <c r="F226">
        <v>0.98711859731764895</v>
      </c>
      <c r="G226">
        <v>-12.5529301077566</v>
      </c>
      <c r="H226">
        <v>1158.75827825084</v>
      </c>
      <c r="I226">
        <v>-1.08330877486419E-2</v>
      </c>
      <c r="J226">
        <v>0.99135661559840105</v>
      </c>
      <c r="K226">
        <v>-13.1494327279595</v>
      </c>
      <c r="L226">
        <v>1704.48559345026</v>
      </c>
      <c r="M226">
        <v>-7.7146047924887698E-3</v>
      </c>
      <c r="N226">
        <v>0.99384469699904499</v>
      </c>
      <c r="O226">
        <v>-12.5179633531164</v>
      </c>
      <c r="P226">
        <v>771.53289732904204</v>
      </c>
      <c r="Q226">
        <v>-1.62247953346541E-2</v>
      </c>
      <c r="R226">
        <v>0.98705505424929896</v>
      </c>
      <c r="T226" t="str">
        <f t="shared" si="12"/>
        <v/>
      </c>
      <c r="U226" t="str">
        <f t="shared" si="13"/>
        <v/>
      </c>
      <c r="V226" t="str">
        <f t="shared" si="14"/>
        <v/>
      </c>
      <c r="W226" t="str">
        <f t="shared" si="15"/>
        <v/>
      </c>
    </row>
    <row r="227" spans="1:23" x14ac:dyDescent="0.25">
      <c r="A227">
        <v>226</v>
      </c>
      <c r="B227" t="s">
        <v>499</v>
      </c>
      <c r="C227">
        <v>1.8800253118333501</v>
      </c>
      <c r="D227">
        <v>1.0280121982857799</v>
      </c>
      <c r="E227">
        <v>1.8287966961562401</v>
      </c>
      <c r="F227">
        <v>6.7430070113557297E-2</v>
      </c>
      <c r="G227">
        <v>-12.5529301077566</v>
      </c>
      <c r="H227">
        <v>1158.75827825085</v>
      </c>
      <c r="I227">
        <v>-1.08330877486418E-2</v>
      </c>
      <c r="J227">
        <v>0.99135661559840105</v>
      </c>
      <c r="K227">
        <v>2.8112192419668598</v>
      </c>
      <c r="L227">
        <v>1.0528413307961799</v>
      </c>
      <c r="M227">
        <v>2.6701262191530502</v>
      </c>
      <c r="N227">
        <v>7.5822738663033698E-3</v>
      </c>
      <c r="O227">
        <v>1.8247191528952</v>
      </c>
      <c r="P227">
        <v>1.0282712730570001</v>
      </c>
      <c r="Q227">
        <v>1.77455035524856</v>
      </c>
      <c r="R227">
        <v>7.5972160598526906E-2</v>
      </c>
      <c r="T227" t="str">
        <f t="shared" si="12"/>
        <v>^</v>
      </c>
      <c r="U227" t="str">
        <f t="shared" si="13"/>
        <v/>
      </c>
      <c r="V227" t="str">
        <f t="shared" si="14"/>
        <v>**</v>
      </c>
      <c r="W227" t="str">
        <f t="shared" si="15"/>
        <v>^</v>
      </c>
    </row>
    <row r="228" spans="1:23" x14ac:dyDescent="0.25">
      <c r="A228">
        <v>227</v>
      </c>
      <c r="B228" t="s">
        <v>500</v>
      </c>
      <c r="C228">
        <v>-12.471041056527699</v>
      </c>
      <c r="D228">
        <v>787.29687831877595</v>
      </c>
      <c r="E228">
        <v>-1.5840328343685098E-2</v>
      </c>
      <c r="F228">
        <v>0.98736177510087997</v>
      </c>
      <c r="G228">
        <v>-12.5529301077566</v>
      </c>
      <c r="H228">
        <v>1158.75827825084</v>
      </c>
      <c r="I228">
        <v>-1.08330877486419E-2</v>
      </c>
      <c r="J228">
        <v>0.99135661559840105</v>
      </c>
      <c r="K228">
        <v>-13.166684590507799</v>
      </c>
      <c r="L228">
        <v>1767.5128492275101</v>
      </c>
      <c r="M228">
        <v>-7.4492723468812501E-3</v>
      </c>
      <c r="N228">
        <v>0.99405639557533598</v>
      </c>
      <c r="O228">
        <v>-12.5238256485758</v>
      </c>
      <c r="P228">
        <v>786.79660288503703</v>
      </c>
      <c r="Q228">
        <v>-1.59174882080747E-2</v>
      </c>
      <c r="R228">
        <v>0.98730021819734504</v>
      </c>
      <c r="T228" t="str">
        <f t="shared" si="12"/>
        <v/>
      </c>
      <c r="U228" t="str">
        <f t="shared" si="13"/>
        <v/>
      </c>
      <c r="V228" t="str">
        <f t="shared" si="14"/>
        <v/>
      </c>
      <c r="W228" t="str">
        <f t="shared" si="15"/>
        <v/>
      </c>
    </row>
    <row r="229" spans="1:23" x14ac:dyDescent="0.25">
      <c r="A229">
        <v>228</v>
      </c>
      <c r="B229" t="s">
        <v>501</v>
      </c>
      <c r="C229">
        <v>-12.471041056527699</v>
      </c>
      <c r="D229">
        <v>787.29687831877095</v>
      </c>
      <c r="E229">
        <v>-1.5840328343685199E-2</v>
      </c>
      <c r="F229">
        <v>0.98736177510087997</v>
      </c>
      <c r="G229">
        <v>-12.5529301077566</v>
      </c>
      <c r="H229">
        <v>1158.75827825084</v>
      </c>
      <c r="I229">
        <v>-1.08330877486419E-2</v>
      </c>
      <c r="J229">
        <v>0.99135661559840105</v>
      </c>
      <c r="K229">
        <v>-13.166684590507799</v>
      </c>
      <c r="L229">
        <v>1767.5128492275101</v>
      </c>
      <c r="M229">
        <v>-7.4492723468812501E-3</v>
      </c>
      <c r="N229">
        <v>0.99405639557533598</v>
      </c>
      <c r="O229">
        <v>-12.5238256485758</v>
      </c>
      <c r="P229">
        <v>786.79660288503896</v>
      </c>
      <c r="Q229">
        <v>-1.59174882080747E-2</v>
      </c>
      <c r="R229">
        <v>0.98730021819734504</v>
      </c>
      <c r="T229" t="str">
        <f t="shared" si="12"/>
        <v/>
      </c>
      <c r="U229" t="str">
        <f t="shared" si="13"/>
        <v/>
      </c>
      <c r="V229" t="str">
        <f t="shared" si="14"/>
        <v/>
      </c>
      <c r="W229" t="str">
        <f t="shared" si="15"/>
        <v/>
      </c>
    </row>
    <row r="230" spans="1:23" x14ac:dyDescent="0.25">
      <c r="A230">
        <v>229</v>
      </c>
      <c r="B230" t="s">
        <v>502</v>
      </c>
      <c r="C230">
        <v>-12.471041056527699</v>
      </c>
      <c r="D230">
        <v>787.29687831877595</v>
      </c>
      <c r="E230">
        <v>-1.5840328343685098E-2</v>
      </c>
      <c r="F230">
        <v>0.98736177510087997</v>
      </c>
      <c r="G230">
        <v>-12.5529301077566</v>
      </c>
      <c r="H230">
        <v>1158.75827825084</v>
      </c>
      <c r="I230">
        <v>-1.08330877486419E-2</v>
      </c>
      <c r="J230">
        <v>0.99135661559840105</v>
      </c>
      <c r="K230">
        <v>-13.166684590507799</v>
      </c>
      <c r="L230">
        <v>1767.5128492275301</v>
      </c>
      <c r="M230">
        <v>-7.4492723468811799E-3</v>
      </c>
      <c r="N230">
        <v>0.99405639557533598</v>
      </c>
      <c r="O230">
        <v>-12.5238256485758</v>
      </c>
      <c r="P230">
        <v>786.79660288503396</v>
      </c>
      <c r="Q230">
        <v>-1.5917488208074801E-2</v>
      </c>
      <c r="R230">
        <v>0.98730021819734504</v>
      </c>
      <c r="T230" t="str">
        <f t="shared" si="12"/>
        <v/>
      </c>
      <c r="U230" t="str">
        <f t="shared" si="13"/>
        <v/>
      </c>
      <c r="V230" t="str">
        <f t="shared" si="14"/>
        <v/>
      </c>
      <c r="W230" t="str">
        <f t="shared" si="15"/>
        <v/>
      </c>
    </row>
    <row r="231" spans="1:23" x14ac:dyDescent="0.25">
      <c r="A231">
        <v>230</v>
      </c>
      <c r="B231" t="s">
        <v>503</v>
      </c>
      <c r="C231">
        <v>-12.471041056527699</v>
      </c>
      <c r="D231">
        <v>787.296878318783</v>
      </c>
      <c r="E231">
        <v>-1.5840328343685001E-2</v>
      </c>
      <c r="F231">
        <v>0.98736177510087997</v>
      </c>
      <c r="G231">
        <v>-12.5529301077566</v>
      </c>
      <c r="H231">
        <v>1158.75827825086</v>
      </c>
      <c r="I231">
        <v>-1.08330877486418E-2</v>
      </c>
      <c r="J231">
        <v>0.99135661559840105</v>
      </c>
      <c r="K231">
        <v>-13.166684590507799</v>
      </c>
      <c r="L231">
        <v>1767.5128492275301</v>
      </c>
      <c r="M231">
        <v>-7.4492723468811998E-3</v>
      </c>
      <c r="N231">
        <v>0.99405639557533598</v>
      </c>
      <c r="O231">
        <v>-12.5238256485758</v>
      </c>
      <c r="P231">
        <v>786.79660288503601</v>
      </c>
      <c r="Q231">
        <v>-1.59174882080747E-2</v>
      </c>
      <c r="R231">
        <v>0.98730021819734504</v>
      </c>
      <c r="T231" t="str">
        <f t="shared" si="12"/>
        <v/>
      </c>
      <c r="U231" t="str">
        <f t="shared" si="13"/>
        <v/>
      </c>
      <c r="V231" t="str">
        <f t="shared" si="14"/>
        <v/>
      </c>
      <c r="W231" t="str">
        <f t="shared" si="15"/>
        <v/>
      </c>
    </row>
    <row r="232" spans="1:23" x14ac:dyDescent="0.25">
      <c r="A232">
        <v>231</v>
      </c>
      <c r="B232" t="s">
        <v>504</v>
      </c>
      <c r="C232">
        <v>1.91326002986607</v>
      </c>
      <c r="D232">
        <v>1.0290393939371401</v>
      </c>
      <c r="E232">
        <v>1.85926801358486</v>
      </c>
      <c r="F232">
        <v>6.2989158497845907E-2</v>
      </c>
      <c r="G232">
        <v>2.6713529648758598</v>
      </c>
      <c r="H232">
        <v>1.0674811992830699</v>
      </c>
      <c r="I232">
        <v>2.50248244809368</v>
      </c>
      <c r="J232">
        <v>1.2332574037952701E-2</v>
      </c>
      <c r="K232">
        <v>-13.166684590507799</v>
      </c>
      <c r="L232">
        <v>1767.5128492275201</v>
      </c>
      <c r="M232">
        <v>-7.4492723468812198E-3</v>
      </c>
      <c r="N232">
        <v>0.99405639557533598</v>
      </c>
      <c r="O232">
        <v>1.86007182596967</v>
      </c>
      <c r="P232">
        <v>1.02934132845902</v>
      </c>
      <c r="Q232">
        <v>1.8070505618911701</v>
      </c>
      <c r="R232">
        <v>7.07543959795673E-2</v>
      </c>
      <c r="T232" t="str">
        <f t="shared" si="12"/>
        <v>^</v>
      </c>
      <c r="U232" t="str">
        <f t="shared" si="13"/>
        <v>*</v>
      </c>
      <c r="V232" t="str">
        <f t="shared" si="14"/>
        <v/>
      </c>
      <c r="W232" t="str">
        <f t="shared" si="15"/>
        <v>^</v>
      </c>
    </row>
    <row r="233" spans="1:23" x14ac:dyDescent="0.25">
      <c r="A233">
        <v>232</v>
      </c>
      <c r="B233" t="s">
        <v>505</v>
      </c>
      <c r="C233">
        <v>-12.4467957704311</v>
      </c>
      <c r="D233">
        <v>803.45003739176104</v>
      </c>
      <c r="E233">
        <v>-1.54916860926874E-2</v>
      </c>
      <c r="F233">
        <v>0.98763991723534394</v>
      </c>
      <c r="G233">
        <v>-12.5043143465755</v>
      </c>
      <c r="H233">
        <v>1212.07503376765</v>
      </c>
      <c r="I233">
        <v>-1.0316452363272201E-2</v>
      </c>
      <c r="J233">
        <v>0.99176880794386202</v>
      </c>
      <c r="K233">
        <v>-13.166684590507799</v>
      </c>
      <c r="L233">
        <v>1767.5128492275201</v>
      </c>
      <c r="M233">
        <v>-7.4492723468812198E-3</v>
      </c>
      <c r="N233">
        <v>0.99405639557533598</v>
      </c>
      <c r="O233">
        <v>-12.5029740636311</v>
      </c>
      <c r="P233">
        <v>802.85429017372098</v>
      </c>
      <c r="Q233">
        <v>-1.5573154701490901E-2</v>
      </c>
      <c r="R233">
        <v>0.98757492253086498</v>
      </c>
      <c r="T233" t="str">
        <f t="shared" si="12"/>
        <v/>
      </c>
      <c r="U233" t="str">
        <f t="shared" si="13"/>
        <v/>
      </c>
      <c r="V233" t="str">
        <f t="shared" si="14"/>
        <v/>
      </c>
      <c r="W233" t="str">
        <f t="shared" si="15"/>
        <v/>
      </c>
    </row>
    <row r="234" spans="1:23" x14ac:dyDescent="0.25">
      <c r="A234">
        <v>233</v>
      </c>
      <c r="B234" t="s">
        <v>506</v>
      </c>
      <c r="C234">
        <v>-12.4467957704311</v>
      </c>
      <c r="D234">
        <v>803.45003739176195</v>
      </c>
      <c r="E234">
        <v>-1.54916860926874E-2</v>
      </c>
      <c r="F234">
        <v>0.98763991723534394</v>
      </c>
      <c r="G234">
        <v>-12.5043143465754</v>
      </c>
      <c r="H234">
        <v>1212.07503376763</v>
      </c>
      <c r="I234">
        <v>-1.03164523632723E-2</v>
      </c>
      <c r="J234">
        <v>0.99176880794386202</v>
      </c>
      <c r="K234">
        <v>-13.166684590507799</v>
      </c>
      <c r="L234">
        <v>1767.5128492275201</v>
      </c>
      <c r="M234">
        <v>-7.4492723468812102E-3</v>
      </c>
      <c r="N234">
        <v>0.99405639557533598</v>
      </c>
      <c r="O234">
        <v>-12.502974063630999</v>
      </c>
      <c r="P234">
        <v>802.85429017372201</v>
      </c>
      <c r="Q234">
        <v>-1.5573154701490901E-2</v>
      </c>
      <c r="R234">
        <v>0.98757492253086498</v>
      </c>
      <c r="T234" t="str">
        <f t="shared" si="12"/>
        <v/>
      </c>
      <c r="U234" t="str">
        <f t="shared" si="13"/>
        <v/>
      </c>
      <c r="V234" t="str">
        <f t="shared" si="14"/>
        <v/>
      </c>
      <c r="W234" t="str">
        <f t="shared" si="15"/>
        <v/>
      </c>
    </row>
    <row r="235" spans="1:23" x14ac:dyDescent="0.25">
      <c r="A235">
        <v>234</v>
      </c>
      <c r="B235" t="s">
        <v>507</v>
      </c>
      <c r="C235">
        <v>-12.4467957704311</v>
      </c>
      <c r="D235">
        <v>803.45003739176298</v>
      </c>
      <c r="E235">
        <v>-1.54916860926874E-2</v>
      </c>
      <c r="F235">
        <v>0.98763991723534394</v>
      </c>
      <c r="G235">
        <v>-12.5043143465755</v>
      </c>
      <c r="H235">
        <v>1212.07503376764</v>
      </c>
      <c r="I235">
        <v>-1.0316452363272201E-2</v>
      </c>
      <c r="J235">
        <v>0.99176880794386202</v>
      </c>
      <c r="K235">
        <v>-13.166684590507799</v>
      </c>
      <c r="L235">
        <v>1767.5128492275401</v>
      </c>
      <c r="M235">
        <v>-7.4492723468811703E-3</v>
      </c>
      <c r="N235">
        <v>0.99405639557533598</v>
      </c>
      <c r="O235">
        <v>-12.502974063630999</v>
      </c>
      <c r="P235">
        <v>802.85429017371905</v>
      </c>
      <c r="Q235">
        <v>-1.5573154701490901E-2</v>
      </c>
      <c r="R235">
        <v>0.98757492253086498</v>
      </c>
      <c r="T235" t="str">
        <f t="shared" si="12"/>
        <v/>
      </c>
      <c r="U235" t="str">
        <f t="shared" si="13"/>
        <v/>
      </c>
      <c r="V235" t="str">
        <f t="shared" si="14"/>
        <v/>
      </c>
      <c r="W235" t="str">
        <f t="shared" si="15"/>
        <v/>
      </c>
    </row>
    <row r="236" spans="1:23" x14ac:dyDescent="0.25">
      <c r="A236">
        <v>235</v>
      </c>
      <c r="B236" t="s">
        <v>508</v>
      </c>
      <c r="C236">
        <v>-12.4467957704311</v>
      </c>
      <c r="D236">
        <v>803.45003739176104</v>
      </c>
      <c r="E236">
        <v>-1.54916860926874E-2</v>
      </c>
      <c r="F236">
        <v>0.98763991723534394</v>
      </c>
      <c r="G236">
        <v>-12.5043143465754</v>
      </c>
      <c r="H236">
        <v>1212.07503376763</v>
      </c>
      <c r="I236">
        <v>-1.03164523632723E-2</v>
      </c>
      <c r="J236">
        <v>0.99176880794386202</v>
      </c>
      <c r="K236">
        <v>-13.166684590507799</v>
      </c>
      <c r="L236">
        <v>1767.5128492275201</v>
      </c>
      <c r="M236">
        <v>-7.4492723468812302E-3</v>
      </c>
      <c r="N236">
        <v>0.99405639557533598</v>
      </c>
      <c r="O236">
        <v>-12.502974063630999</v>
      </c>
      <c r="P236">
        <v>802.85429017371996</v>
      </c>
      <c r="Q236">
        <v>-1.5573154701490901E-2</v>
      </c>
      <c r="R236">
        <v>0.98757492253086498</v>
      </c>
      <c r="T236" t="str">
        <f t="shared" si="12"/>
        <v/>
      </c>
      <c r="U236" t="str">
        <f t="shared" si="13"/>
        <v/>
      </c>
      <c r="V236" t="str">
        <f t="shared" si="14"/>
        <v/>
      </c>
      <c r="W236" t="str">
        <f t="shared" si="15"/>
        <v/>
      </c>
    </row>
    <row r="237" spans="1:23" x14ac:dyDescent="0.25">
      <c r="A237">
        <v>236</v>
      </c>
      <c r="B237" t="s">
        <v>509</v>
      </c>
      <c r="C237">
        <v>1.9801020045284301</v>
      </c>
      <c r="D237">
        <v>1.03013438578639</v>
      </c>
      <c r="E237">
        <v>1.92217834085487</v>
      </c>
      <c r="F237">
        <v>5.4583321189209701E-2</v>
      </c>
      <c r="G237">
        <v>2.82354223131889</v>
      </c>
      <c r="H237">
        <v>1.07476750029404</v>
      </c>
      <c r="I237">
        <v>2.62711910301197</v>
      </c>
      <c r="J237">
        <v>8.6111187757417305E-3</v>
      </c>
      <c r="K237">
        <v>-13.166684590507799</v>
      </c>
      <c r="L237">
        <v>1767.5128492275301</v>
      </c>
      <c r="M237">
        <v>-7.4492723468811799E-3</v>
      </c>
      <c r="N237">
        <v>0.99405639557533598</v>
      </c>
      <c r="O237">
        <v>1.92353979890675</v>
      </c>
      <c r="P237">
        <v>1.03053457937872</v>
      </c>
      <c r="Q237">
        <v>1.86654561370119</v>
      </c>
      <c r="R237">
        <v>6.1965068558208297E-2</v>
      </c>
      <c r="T237" t="str">
        <f t="shared" si="12"/>
        <v>^</v>
      </c>
      <c r="U237" t="str">
        <f t="shared" si="13"/>
        <v>**</v>
      </c>
      <c r="V237" t="str">
        <f t="shared" si="14"/>
        <v/>
      </c>
      <c r="W237" t="str">
        <f t="shared" si="15"/>
        <v>^</v>
      </c>
    </row>
    <row r="238" spans="1:23" x14ac:dyDescent="0.25">
      <c r="A238">
        <v>237</v>
      </c>
      <c r="B238" t="s">
        <v>510</v>
      </c>
      <c r="C238">
        <v>-12.4249796570345</v>
      </c>
      <c r="D238">
        <v>823.20521316505994</v>
      </c>
      <c r="E238">
        <v>-1.5093417119241699E-2</v>
      </c>
      <c r="F238">
        <v>0.98795765274287894</v>
      </c>
      <c r="G238">
        <v>-12.450735360872899</v>
      </c>
      <c r="H238">
        <v>1280.4171489689099</v>
      </c>
      <c r="I238">
        <v>-9.7239679825431805E-3</v>
      </c>
      <c r="J238">
        <v>0.99224151834510099</v>
      </c>
      <c r="K238">
        <v>-13.166684590507799</v>
      </c>
      <c r="L238">
        <v>1767.5128492275301</v>
      </c>
      <c r="M238">
        <v>-7.4492723468812102E-3</v>
      </c>
      <c r="N238">
        <v>0.99405639557533598</v>
      </c>
      <c r="O238">
        <v>-12.4846051944421</v>
      </c>
      <c r="P238">
        <v>822.56621781552099</v>
      </c>
      <c r="Q238">
        <v>-1.51776293799146E-2</v>
      </c>
      <c r="R238">
        <v>0.98789046877610698</v>
      </c>
      <c r="T238" t="str">
        <f t="shared" si="12"/>
        <v/>
      </c>
      <c r="U238" t="str">
        <f t="shared" si="13"/>
        <v/>
      </c>
      <c r="V238" t="str">
        <f t="shared" si="14"/>
        <v/>
      </c>
      <c r="W238" t="str">
        <f t="shared" si="15"/>
        <v/>
      </c>
    </row>
    <row r="239" spans="1:23" x14ac:dyDescent="0.25">
      <c r="A239">
        <v>238</v>
      </c>
      <c r="B239" t="s">
        <v>511</v>
      </c>
      <c r="C239">
        <v>-12.4249796570346</v>
      </c>
      <c r="D239">
        <v>823.20521316508405</v>
      </c>
      <c r="E239">
        <v>-1.5093417119241399E-2</v>
      </c>
      <c r="F239">
        <v>0.98795765274288005</v>
      </c>
      <c r="G239">
        <v>-12.450735360873001</v>
      </c>
      <c r="H239">
        <v>1280.4171489689199</v>
      </c>
      <c r="I239">
        <v>-9.7239679825431701E-3</v>
      </c>
      <c r="J239">
        <v>0.99224151834510099</v>
      </c>
      <c r="K239">
        <v>-13.166684590507799</v>
      </c>
      <c r="L239">
        <v>1767.5128492275301</v>
      </c>
      <c r="M239">
        <v>-7.4492723468811998E-3</v>
      </c>
      <c r="N239">
        <v>0.99405639557533598</v>
      </c>
      <c r="O239">
        <v>-12.4846051944421</v>
      </c>
      <c r="P239">
        <v>822.56621781551905</v>
      </c>
      <c r="Q239">
        <v>-1.51776293799146E-2</v>
      </c>
      <c r="R239">
        <v>0.98789046877610698</v>
      </c>
      <c r="T239" t="str">
        <f t="shared" si="12"/>
        <v/>
      </c>
      <c r="U239" t="str">
        <f t="shared" si="13"/>
        <v/>
      </c>
      <c r="V239" t="str">
        <f t="shared" si="14"/>
        <v/>
      </c>
      <c r="W239" t="str">
        <f t="shared" si="15"/>
        <v/>
      </c>
    </row>
    <row r="240" spans="1:23" x14ac:dyDescent="0.25">
      <c r="A240">
        <v>239</v>
      </c>
      <c r="B240" t="s">
        <v>512</v>
      </c>
      <c r="C240">
        <v>-12.4249796570346</v>
      </c>
      <c r="D240">
        <v>823.20521316506802</v>
      </c>
      <c r="E240">
        <v>-1.5093417119241601E-2</v>
      </c>
      <c r="F240">
        <v>0.98795765274288005</v>
      </c>
      <c r="G240">
        <v>-12.450735360872899</v>
      </c>
      <c r="H240">
        <v>1280.4171489689099</v>
      </c>
      <c r="I240">
        <v>-9.7239679825431805E-3</v>
      </c>
      <c r="J240">
        <v>0.99224151834510099</v>
      </c>
      <c r="K240">
        <v>-13.166684590507799</v>
      </c>
      <c r="L240">
        <v>1767.5128492275401</v>
      </c>
      <c r="M240">
        <v>-7.4492723468811599E-3</v>
      </c>
      <c r="N240">
        <v>0.99405639557533598</v>
      </c>
      <c r="O240">
        <v>-12.4846051944421</v>
      </c>
      <c r="P240">
        <v>822.56621781552201</v>
      </c>
      <c r="Q240">
        <v>-1.51776293799146E-2</v>
      </c>
      <c r="R240">
        <v>0.98789046877610698</v>
      </c>
      <c r="T240" t="str">
        <f t="shared" si="12"/>
        <v/>
      </c>
      <c r="U240" t="str">
        <f t="shared" si="13"/>
        <v/>
      </c>
      <c r="V240" t="str">
        <f t="shared" si="14"/>
        <v/>
      </c>
      <c r="W240" t="str">
        <f t="shared" si="15"/>
        <v/>
      </c>
    </row>
    <row r="241" spans="1:23" x14ac:dyDescent="0.25">
      <c r="A241">
        <v>240</v>
      </c>
      <c r="B241" t="s">
        <v>513</v>
      </c>
      <c r="C241">
        <v>-12.4249796570346</v>
      </c>
      <c r="D241">
        <v>823.205213165077</v>
      </c>
      <c r="E241">
        <v>-1.50934171192415E-2</v>
      </c>
      <c r="F241">
        <v>0.98795765274288005</v>
      </c>
      <c r="G241">
        <v>-12.450735360872899</v>
      </c>
      <c r="H241">
        <v>1280.4171489689199</v>
      </c>
      <c r="I241">
        <v>-9.7239679825431597E-3</v>
      </c>
      <c r="J241">
        <v>0.99224151834510099</v>
      </c>
      <c r="K241">
        <v>-13.166684590507799</v>
      </c>
      <c r="L241">
        <v>1767.5128492275401</v>
      </c>
      <c r="M241">
        <v>-7.4492723468811504E-3</v>
      </c>
      <c r="N241">
        <v>0.99405639557533598</v>
      </c>
      <c r="O241">
        <v>-12.4846051944421</v>
      </c>
      <c r="P241">
        <v>822.56621781552201</v>
      </c>
      <c r="Q241">
        <v>-1.51776293799146E-2</v>
      </c>
      <c r="R241">
        <v>0.98789046877610698</v>
      </c>
      <c r="T241" t="str">
        <f t="shared" si="12"/>
        <v/>
      </c>
      <c r="U241" t="str">
        <f t="shared" si="13"/>
        <v/>
      </c>
      <c r="V241" t="str">
        <f t="shared" si="14"/>
        <v/>
      </c>
      <c r="W241" t="str">
        <f t="shared" si="15"/>
        <v/>
      </c>
    </row>
    <row r="242" spans="1:23" x14ac:dyDescent="0.25">
      <c r="A242">
        <v>241</v>
      </c>
      <c r="B242" t="s">
        <v>514</v>
      </c>
      <c r="C242">
        <v>2.0525309561455898</v>
      </c>
      <c r="D242">
        <v>1.0313520337534801</v>
      </c>
      <c r="E242">
        <v>1.9901361406886899</v>
      </c>
      <c r="F242">
        <v>4.6575940572372299E-2</v>
      </c>
      <c r="G242">
        <v>3.0033423561608199</v>
      </c>
      <c r="H242">
        <v>1.0836982318530499</v>
      </c>
      <c r="I242">
        <v>2.7713825379462902</v>
      </c>
      <c r="J242">
        <v>5.5818807433218303E-3</v>
      </c>
      <c r="K242">
        <v>-13.166684590507799</v>
      </c>
      <c r="L242">
        <v>1767.5128492275501</v>
      </c>
      <c r="M242">
        <v>-7.4492723468811304E-3</v>
      </c>
      <c r="N242">
        <v>0.99405639557533698</v>
      </c>
      <c r="O242">
        <v>1.99274977132303</v>
      </c>
      <c r="P242">
        <v>1.03187330300587</v>
      </c>
      <c r="Q242">
        <v>1.9311961706133001</v>
      </c>
      <c r="R242">
        <v>5.3458797399327601E-2</v>
      </c>
      <c r="T242" t="str">
        <f t="shared" si="12"/>
        <v>*</v>
      </c>
      <c r="U242" t="str">
        <f t="shared" si="13"/>
        <v>**</v>
      </c>
      <c r="V242" t="str">
        <f t="shared" si="14"/>
        <v/>
      </c>
      <c r="W242" t="str">
        <f t="shared" si="15"/>
        <v>^</v>
      </c>
    </row>
    <row r="243" spans="1:23" x14ac:dyDescent="0.25">
      <c r="A243">
        <v>242</v>
      </c>
      <c r="B243" t="s">
        <v>515</v>
      </c>
      <c r="C243">
        <v>-12.378651932831</v>
      </c>
      <c r="D243">
        <v>846.27602076382902</v>
      </c>
      <c r="E243">
        <v>-1.4627203925332E-2</v>
      </c>
      <c r="F243">
        <v>0.98832959597881298</v>
      </c>
      <c r="G243">
        <v>-12.3136325741088</v>
      </c>
      <c r="H243">
        <v>1384.0620400482501</v>
      </c>
      <c r="I243">
        <v>-8.8967345522167098E-3</v>
      </c>
      <c r="J243">
        <v>0.99290152650227603</v>
      </c>
      <c r="K243">
        <v>-13.166684590507799</v>
      </c>
      <c r="L243">
        <v>1767.5128492275301</v>
      </c>
      <c r="M243">
        <v>-7.4492723468812102E-3</v>
      </c>
      <c r="N243">
        <v>0.99405639557533598</v>
      </c>
      <c r="O243">
        <v>-12.441723027798799</v>
      </c>
      <c r="P243">
        <v>845.06680094314299</v>
      </c>
      <c r="Q243">
        <v>-1.4722768678065601E-2</v>
      </c>
      <c r="R243">
        <v>0.98825335454801599</v>
      </c>
      <c r="T243" t="str">
        <f t="shared" si="12"/>
        <v/>
      </c>
      <c r="U243" t="str">
        <f t="shared" si="13"/>
        <v/>
      </c>
      <c r="V243" t="str">
        <f t="shared" si="14"/>
        <v/>
      </c>
      <c r="W243" t="str">
        <f t="shared" si="15"/>
        <v/>
      </c>
    </row>
    <row r="244" spans="1:23" x14ac:dyDescent="0.25">
      <c r="A244">
        <v>243</v>
      </c>
      <c r="B244" t="s">
        <v>516</v>
      </c>
      <c r="C244">
        <v>2.1541897309074001</v>
      </c>
      <c r="D244">
        <v>1.03167117383078</v>
      </c>
      <c r="E244">
        <v>2.0880584681924401</v>
      </c>
      <c r="F244">
        <v>3.6792560845064902E-2</v>
      </c>
      <c r="G244">
        <v>-12.3136325741088</v>
      </c>
      <c r="H244">
        <v>1384.0620400482501</v>
      </c>
      <c r="I244">
        <v>-8.8967345522166803E-3</v>
      </c>
      <c r="J244">
        <v>0.99290152650227603</v>
      </c>
      <c r="K244">
        <v>2.8726875281432598</v>
      </c>
      <c r="L244">
        <v>1.0562185335107099</v>
      </c>
      <c r="M244">
        <v>2.71978519312181</v>
      </c>
      <c r="N244">
        <v>6.5324336543441802E-3</v>
      </c>
      <c r="O244">
        <v>2.09040825441835</v>
      </c>
      <c r="P244">
        <v>1.03249530782787</v>
      </c>
      <c r="Q244">
        <v>2.0246176796832902</v>
      </c>
      <c r="R244">
        <v>4.2906637415641498E-2</v>
      </c>
      <c r="T244" t="str">
        <f t="shared" si="12"/>
        <v>*</v>
      </c>
      <c r="U244" t="str">
        <f t="shared" si="13"/>
        <v/>
      </c>
      <c r="V244" t="str">
        <f t="shared" si="14"/>
        <v>**</v>
      </c>
      <c r="W244" t="str">
        <f t="shared" si="15"/>
        <v>*</v>
      </c>
    </row>
    <row r="245" spans="1:23" x14ac:dyDescent="0.25">
      <c r="A245">
        <v>244</v>
      </c>
      <c r="B245" t="s">
        <v>517</v>
      </c>
      <c r="C245">
        <v>-12.3626149226075</v>
      </c>
      <c r="D245">
        <v>866.34149986523801</v>
      </c>
      <c r="E245">
        <v>-1.4269909642480001E-2</v>
      </c>
      <c r="F245">
        <v>0.98861464581407998</v>
      </c>
      <c r="G245">
        <v>-12.3136325741088</v>
      </c>
      <c r="H245">
        <v>1384.0620400482501</v>
      </c>
      <c r="I245">
        <v>-8.8967345522166907E-3</v>
      </c>
      <c r="J245">
        <v>0.99290152650227603</v>
      </c>
      <c r="K245">
        <v>-13.1384199392221</v>
      </c>
      <c r="L245">
        <v>1836.06687836231</v>
      </c>
      <c r="M245">
        <v>-7.1557414896242502E-3</v>
      </c>
      <c r="N245">
        <v>0.99429059306905798</v>
      </c>
      <c r="O245">
        <v>-12.4284649955724</v>
      </c>
      <c r="P245">
        <v>865.00411373974703</v>
      </c>
      <c r="Q245">
        <v>-1.4368099293585301E-2</v>
      </c>
      <c r="R245">
        <v>0.98853630983864005</v>
      </c>
      <c r="T245" t="str">
        <f t="shared" si="12"/>
        <v/>
      </c>
      <c r="U245" t="str">
        <f t="shared" si="13"/>
        <v/>
      </c>
      <c r="V245" t="str">
        <f t="shared" si="14"/>
        <v/>
      </c>
      <c r="W245" t="str">
        <f t="shared" si="15"/>
        <v/>
      </c>
    </row>
    <row r="246" spans="1:23" x14ac:dyDescent="0.25">
      <c r="A246">
        <v>245</v>
      </c>
      <c r="B246" t="s">
        <v>518</v>
      </c>
      <c r="C246">
        <v>-12.3626149226075</v>
      </c>
      <c r="D246">
        <v>866.34149986522596</v>
      </c>
      <c r="E246">
        <v>-1.4269909642480099E-2</v>
      </c>
      <c r="F246">
        <v>0.98861464581407898</v>
      </c>
      <c r="G246">
        <v>-12.3136325741088</v>
      </c>
      <c r="H246">
        <v>1384.0620400482701</v>
      </c>
      <c r="I246">
        <v>-8.8967345522165901E-3</v>
      </c>
      <c r="J246">
        <v>0.99290152650227603</v>
      </c>
      <c r="K246">
        <v>-13.1384199392221</v>
      </c>
      <c r="L246">
        <v>1836.06687836231</v>
      </c>
      <c r="M246">
        <v>-7.1557414896242398E-3</v>
      </c>
      <c r="N246">
        <v>0.99429059306905798</v>
      </c>
      <c r="O246">
        <v>-12.4284649955724</v>
      </c>
      <c r="P246">
        <v>865.00411373975396</v>
      </c>
      <c r="Q246">
        <v>-1.43680992935852E-2</v>
      </c>
      <c r="R246">
        <v>0.98853630983864005</v>
      </c>
      <c r="T246" t="str">
        <f t="shared" si="12"/>
        <v/>
      </c>
      <c r="U246" t="str">
        <f t="shared" si="13"/>
        <v/>
      </c>
      <c r="V246" t="str">
        <f t="shared" si="14"/>
        <v/>
      </c>
      <c r="W246" t="str">
        <f t="shared" si="15"/>
        <v/>
      </c>
    </row>
    <row r="247" spans="1:23" x14ac:dyDescent="0.25">
      <c r="A247">
        <v>246</v>
      </c>
      <c r="B247" t="s">
        <v>519</v>
      </c>
      <c r="C247">
        <v>-12.3626149226075</v>
      </c>
      <c r="D247">
        <v>866.34149986521902</v>
      </c>
      <c r="E247">
        <v>-1.42699096424802E-2</v>
      </c>
      <c r="F247">
        <v>0.98861464581407898</v>
      </c>
      <c r="G247">
        <v>-12.3136325741088</v>
      </c>
      <c r="H247">
        <v>1384.0620400482401</v>
      </c>
      <c r="I247">
        <v>-8.8967345522167392E-3</v>
      </c>
      <c r="J247">
        <v>0.99290152650227603</v>
      </c>
      <c r="K247">
        <v>-13.1384199392221</v>
      </c>
      <c r="L247">
        <v>1836.06687836232</v>
      </c>
      <c r="M247">
        <v>-7.1557414896242198E-3</v>
      </c>
      <c r="N247">
        <v>0.99429059306905798</v>
      </c>
      <c r="O247">
        <v>-12.4284649955724</v>
      </c>
      <c r="P247">
        <v>865.00411373973895</v>
      </c>
      <c r="Q247">
        <v>-1.43680992935854E-2</v>
      </c>
      <c r="R247">
        <v>0.98853630983864005</v>
      </c>
      <c r="T247" t="str">
        <f t="shared" si="12"/>
        <v/>
      </c>
      <c r="U247" t="str">
        <f t="shared" si="13"/>
        <v/>
      </c>
      <c r="V247" t="str">
        <f t="shared" si="14"/>
        <v/>
      </c>
      <c r="W247" t="str">
        <f t="shared" si="15"/>
        <v/>
      </c>
    </row>
    <row r="248" spans="1:23" x14ac:dyDescent="0.25">
      <c r="A248">
        <v>247</v>
      </c>
      <c r="B248" t="s">
        <v>520</v>
      </c>
      <c r="C248">
        <v>-12.3626149226075</v>
      </c>
      <c r="D248">
        <v>866.34149986522402</v>
      </c>
      <c r="E248">
        <v>-1.4269909642480099E-2</v>
      </c>
      <c r="F248">
        <v>0.98861464581407898</v>
      </c>
      <c r="G248">
        <v>-12.3136325741088</v>
      </c>
      <c r="H248">
        <v>1384.0620400482801</v>
      </c>
      <c r="I248">
        <v>-8.8967345522165502E-3</v>
      </c>
      <c r="J248">
        <v>0.99290152650227603</v>
      </c>
      <c r="K248">
        <v>-13.1384199392221</v>
      </c>
      <c r="L248">
        <v>1836.06687836232</v>
      </c>
      <c r="M248">
        <v>-7.1557414896242198E-3</v>
      </c>
      <c r="N248">
        <v>0.99429059306905798</v>
      </c>
      <c r="O248">
        <v>-12.4284649955724</v>
      </c>
      <c r="P248">
        <v>865.00411373973805</v>
      </c>
      <c r="Q248">
        <v>-1.43680992935854E-2</v>
      </c>
      <c r="R248">
        <v>0.98853630983864005</v>
      </c>
      <c r="T248" t="str">
        <f t="shared" si="12"/>
        <v/>
      </c>
      <c r="U248" t="str">
        <f t="shared" si="13"/>
        <v/>
      </c>
      <c r="V248" t="str">
        <f t="shared" si="14"/>
        <v/>
      </c>
      <c r="W248" t="str">
        <f t="shared" si="15"/>
        <v/>
      </c>
    </row>
    <row r="249" spans="1:23" x14ac:dyDescent="0.25">
      <c r="A249">
        <v>248</v>
      </c>
      <c r="B249" t="s">
        <v>521</v>
      </c>
      <c r="C249">
        <v>-12.3626149226075</v>
      </c>
      <c r="D249">
        <v>866.34149986523505</v>
      </c>
      <c r="E249">
        <v>-1.4269909642480001E-2</v>
      </c>
      <c r="F249">
        <v>0.98861464581407998</v>
      </c>
      <c r="G249">
        <v>-12.3136325741088</v>
      </c>
      <c r="H249">
        <v>1384.0620400482501</v>
      </c>
      <c r="I249">
        <v>-8.8967345522167098E-3</v>
      </c>
      <c r="J249">
        <v>0.99290152650227603</v>
      </c>
      <c r="K249">
        <v>-13.138419939222</v>
      </c>
      <c r="L249">
        <v>1836.06687836228</v>
      </c>
      <c r="M249">
        <v>-7.1557414896243404E-3</v>
      </c>
      <c r="N249">
        <v>0.99429059306905798</v>
      </c>
      <c r="O249">
        <v>-12.4284649955724</v>
      </c>
      <c r="P249">
        <v>865.00411373973805</v>
      </c>
      <c r="Q249">
        <v>-1.43680992935854E-2</v>
      </c>
      <c r="R249">
        <v>0.98853630983864005</v>
      </c>
      <c r="T249" t="str">
        <f t="shared" si="12"/>
        <v/>
      </c>
      <c r="U249" t="str">
        <f t="shared" si="13"/>
        <v/>
      </c>
      <c r="V249" t="str">
        <f t="shared" si="14"/>
        <v/>
      </c>
      <c r="W249" t="str">
        <f t="shared" si="15"/>
        <v/>
      </c>
    </row>
    <row r="250" spans="1:23" x14ac:dyDescent="0.25">
      <c r="A250">
        <v>249</v>
      </c>
      <c r="B250" t="s">
        <v>522</v>
      </c>
      <c r="C250">
        <v>-12.3626149226075</v>
      </c>
      <c r="D250">
        <v>866.34149986522903</v>
      </c>
      <c r="E250">
        <v>-1.4269909642480099E-2</v>
      </c>
      <c r="F250">
        <v>0.98861464581407998</v>
      </c>
      <c r="G250">
        <v>-12.3136325741088</v>
      </c>
      <c r="H250">
        <v>1384.0620400482301</v>
      </c>
      <c r="I250">
        <v>-8.8967345522167895E-3</v>
      </c>
      <c r="J250">
        <v>0.99290152650227503</v>
      </c>
      <c r="K250">
        <v>-13.138419939222</v>
      </c>
      <c r="L250">
        <v>1836.06687836228</v>
      </c>
      <c r="M250">
        <v>-7.1557414896243699E-3</v>
      </c>
      <c r="N250">
        <v>0.99429059306905798</v>
      </c>
      <c r="O250">
        <v>-12.4284649955724</v>
      </c>
      <c r="P250">
        <v>865.004113739746</v>
      </c>
      <c r="Q250">
        <v>-1.4368099293585301E-2</v>
      </c>
      <c r="R250">
        <v>0.98853630983864005</v>
      </c>
      <c r="T250" t="str">
        <f t="shared" si="12"/>
        <v/>
      </c>
      <c r="U250" t="str">
        <f t="shared" si="13"/>
        <v/>
      </c>
      <c r="V250" t="str">
        <f t="shared" si="14"/>
        <v/>
      </c>
      <c r="W250" t="str">
        <f t="shared" si="15"/>
        <v/>
      </c>
    </row>
    <row r="251" spans="1:23" x14ac:dyDescent="0.25">
      <c r="A251">
        <v>250</v>
      </c>
      <c r="B251" t="s">
        <v>523</v>
      </c>
      <c r="C251">
        <v>2.21969724279022</v>
      </c>
      <c r="D251">
        <v>1.0330703379206601</v>
      </c>
      <c r="E251">
        <v>2.1486409601673202</v>
      </c>
      <c r="F251">
        <v>3.1662872120183802E-2</v>
      </c>
      <c r="G251">
        <v>3.2943746647033398</v>
      </c>
      <c r="H251">
        <v>1.0854988978293101</v>
      </c>
      <c r="I251">
        <v>3.0348945275680701</v>
      </c>
      <c r="J251">
        <v>2.4061981799347099E-3</v>
      </c>
      <c r="K251">
        <v>-13.138419939222</v>
      </c>
      <c r="L251">
        <v>1836.06687836228</v>
      </c>
      <c r="M251">
        <v>-7.1557414896243499E-3</v>
      </c>
      <c r="N251">
        <v>0.99429059306905798</v>
      </c>
      <c r="O251">
        <v>2.1532371640416201</v>
      </c>
      <c r="P251">
        <v>1.03402808317741</v>
      </c>
      <c r="Q251">
        <v>2.0823778377711402</v>
      </c>
      <c r="R251">
        <v>3.7307971139442203E-2</v>
      </c>
      <c r="T251" t="str">
        <f t="shared" si="12"/>
        <v>*</v>
      </c>
      <c r="U251" t="str">
        <f t="shared" si="13"/>
        <v>**</v>
      </c>
      <c r="V251" t="str">
        <f t="shared" si="14"/>
        <v/>
      </c>
      <c r="W251" t="str">
        <f t="shared" si="15"/>
        <v>*</v>
      </c>
    </row>
    <row r="252" spans="1:23" x14ac:dyDescent="0.25">
      <c r="A252">
        <v>251</v>
      </c>
      <c r="B252" t="s">
        <v>524</v>
      </c>
      <c r="C252">
        <v>-12.364031758383399</v>
      </c>
      <c r="D252">
        <v>888.144474087547</v>
      </c>
      <c r="E252">
        <v>-1.3921194264126699E-2</v>
      </c>
      <c r="F252">
        <v>0.98889285279008099</v>
      </c>
      <c r="G252">
        <v>-12.292852069557</v>
      </c>
      <c r="H252">
        <v>1477.4853224769499</v>
      </c>
      <c r="I252">
        <v>-8.3201178939284106E-3</v>
      </c>
      <c r="J252">
        <v>0.99336158297849397</v>
      </c>
      <c r="K252">
        <v>-13.138419939222</v>
      </c>
      <c r="L252">
        <v>1836.06687836229</v>
      </c>
      <c r="M252">
        <v>-7.15574148962433E-3</v>
      </c>
      <c r="N252">
        <v>0.99429059306905798</v>
      </c>
      <c r="O252">
        <v>-12.433638302367999</v>
      </c>
      <c r="P252">
        <v>886.77993467092904</v>
      </c>
      <c r="Q252">
        <v>-1.4021109202230601E-2</v>
      </c>
      <c r="R252">
        <v>0.98881313998368103</v>
      </c>
      <c r="T252" t="str">
        <f t="shared" si="12"/>
        <v/>
      </c>
      <c r="U252" t="str">
        <f t="shared" si="13"/>
        <v/>
      </c>
      <c r="V252" t="str">
        <f t="shared" si="14"/>
        <v/>
      </c>
      <c r="W252" t="str">
        <f t="shared" si="15"/>
        <v/>
      </c>
    </row>
    <row r="253" spans="1:23" x14ac:dyDescent="0.25">
      <c r="A253">
        <v>252</v>
      </c>
      <c r="B253" t="s">
        <v>525</v>
      </c>
      <c r="C253">
        <v>2.2710056703421202</v>
      </c>
      <c r="D253">
        <v>1.03472059265679</v>
      </c>
      <c r="E253">
        <v>2.1948008829233698</v>
      </c>
      <c r="F253">
        <v>2.8177884136052499E-2</v>
      </c>
      <c r="G253">
        <v>3.4691634820164698</v>
      </c>
      <c r="H253">
        <v>1.0987028700600801</v>
      </c>
      <c r="I253">
        <v>3.1575083460251201</v>
      </c>
      <c r="J253">
        <v>1.59123681606613E-3</v>
      </c>
      <c r="K253">
        <v>-13.1384199392221</v>
      </c>
      <c r="L253">
        <v>1836.06687836232</v>
      </c>
      <c r="M253">
        <v>-7.1557414896241999E-3</v>
      </c>
      <c r="N253">
        <v>0.99429059306905798</v>
      </c>
      <c r="O253">
        <v>2.2009769973498901</v>
      </c>
      <c r="P253">
        <v>1.0357328730806401</v>
      </c>
      <c r="Q253">
        <v>2.12504310189885</v>
      </c>
      <c r="R253">
        <v>3.3583016554225603E-2</v>
      </c>
      <c r="T253" t="str">
        <f t="shared" si="12"/>
        <v>*</v>
      </c>
      <c r="U253" t="str">
        <f t="shared" si="13"/>
        <v>**</v>
      </c>
      <c r="V253" t="str">
        <f t="shared" si="14"/>
        <v/>
      </c>
      <c r="W253" t="str">
        <f t="shared" si="15"/>
        <v>*</v>
      </c>
    </row>
    <row r="254" spans="1:23" x14ac:dyDescent="0.25">
      <c r="A254">
        <v>253</v>
      </c>
      <c r="B254" t="s">
        <v>526</v>
      </c>
      <c r="C254">
        <v>-12.351377041437001</v>
      </c>
      <c r="D254">
        <v>912.277905626147</v>
      </c>
      <c r="E254">
        <v>-1.3539050946278899E-2</v>
      </c>
      <c r="F254">
        <v>0.98919773030301095</v>
      </c>
      <c r="G254">
        <v>-12.3687142947147</v>
      </c>
      <c r="H254">
        <v>1598.1379668534601</v>
      </c>
      <c r="I254">
        <v>-7.7394533834067103E-3</v>
      </c>
      <c r="J254">
        <v>0.99382487128386998</v>
      </c>
      <c r="K254">
        <v>-13.1384199392221</v>
      </c>
      <c r="L254">
        <v>1836.0668783623601</v>
      </c>
      <c r="M254">
        <v>-7.1557414896240897E-3</v>
      </c>
      <c r="N254">
        <v>0.99429059306905798</v>
      </c>
      <c r="O254">
        <v>-12.3751241351228</v>
      </c>
      <c r="P254">
        <v>911.61323179960402</v>
      </c>
      <c r="Q254">
        <v>-1.3574972042357501E-2</v>
      </c>
      <c r="R254">
        <v>0.98916907204875304</v>
      </c>
      <c r="T254" t="str">
        <f t="shared" si="12"/>
        <v/>
      </c>
      <c r="U254" t="str">
        <f t="shared" si="13"/>
        <v/>
      </c>
      <c r="V254" t="str">
        <f t="shared" si="14"/>
        <v/>
      </c>
      <c r="W254" t="str">
        <f t="shared" si="15"/>
        <v/>
      </c>
    </row>
    <row r="255" spans="1:23" x14ac:dyDescent="0.25">
      <c r="A255">
        <v>254</v>
      </c>
      <c r="B255" t="s">
        <v>527</v>
      </c>
      <c r="C255">
        <v>-12.351377041437001</v>
      </c>
      <c r="D255">
        <v>912.27790562614803</v>
      </c>
      <c r="E255">
        <v>-1.3539050946278899E-2</v>
      </c>
      <c r="F255">
        <v>0.98919773030301095</v>
      </c>
      <c r="G255">
        <v>-12.3687142947147</v>
      </c>
      <c r="H255">
        <v>1598.1379668534501</v>
      </c>
      <c r="I255">
        <v>-7.7394533834067398E-3</v>
      </c>
      <c r="J255">
        <v>0.99382487128386998</v>
      </c>
      <c r="K255">
        <v>-13.1384199392221</v>
      </c>
      <c r="L255">
        <v>1836.0668783623</v>
      </c>
      <c r="M255">
        <v>-7.1557414896242901E-3</v>
      </c>
      <c r="N255">
        <v>0.99429059306905798</v>
      </c>
      <c r="O255">
        <v>-12.3751241351228</v>
      </c>
      <c r="P255">
        <v>911.61323179960505</v>
      </c>
      <c r="Q255">
        <v>-1.35749720423574E-2</v>
      </c>
      <c r="R255">
        <v>0.98916907204875304</v>
      </c>
      <c r="T255" t="str">
        <f t="shared" si="12"/>
        <v/>
      </c>
      <c r="U255" t="str">
        <f t="shared" si="13"/>
        <v/>
      </c>
      <c r="V255" t="str">
        <f t="shared" si="14"/>
        <v/>
      </c>
      <c r="W255" t="str">
        <f t="shared" si="15"/>
        <v/>
      </c>
    </row>
    <row r="256" spans="1:23" x14ac:dyDescent="0.25">
      <c r="A256">
        <v>255</v>
      </c>
      <c r="B256" t="s">
        <v>528</v>
      </c>
      <c r="C256">
        <v>-12.351377041437001</v>
      </c>
      <c r="D256">
        <v>912.27790562614803</v>
      </c>
      <c r="E256">
        <v>-1.3539050946278899E-2</v>
      </c>
      <c r="F256">
        <v>0.98919773030301095</v>
      </c>
      <c r="G256">
        <v>-12.3687142947147</v>
      </c>
      <c r="H256">
        <v>1598.1379668534601</v>
      </c>
      <c r="I256">
        <v>-7.7394533834066999E-3</v>
      </c>
      <c r="J256">
        <v>0.99382487128386998</v>
      </c>
      <c r="K256">
        <v>-13.138419939222</v>
      </c>
      <c r="L256">
        <v>1836.06687836229</v>
      </c>
      <c r="M256">
        <v>-7.15574148962433E-3</v>
      </c>
      <c r="N256">
        <v>0.99429059306905798</v>
      </c>
      <c r="O256">
        <v>-12.3751241351227</v>
      </c>
      <c r="P256">
        <v>911.61323179959902</v>
      </c>
      <c r="Q256">
        <v>-1.3574972042357501E-2</v>
      </c>
      <c r="R256">
        <v>0.98916907204875204</v>
      </c>
      <c r="T256" t="str">
        <f t="shared" si="12"/>
        <v/>
      </c>
      <c r="U256" t="str">
        <f t="shared" si="13"/>
        <v/>
      </c>
      <c r="V256" t="str">
        <f t="shared" si="14"/>
        <v/>
      </c>
      <c r="W256" t="str">
        <f t="shared" si="15"/>
        <v/>
      </c>
    </row>
    <row r="257" spans="1:23" x14ac:dyDescent="0.25">
      <c r="A257">
        <v>256</v>
      </c>
      <c r="B257" t="s">
        <v>529</v>
      </c>
      <c r="C257">
        <v>-12.351377041437001</v>
      </c>
      <c r="D257">
        <v>912.27790562614905</v>
      </c>
      <c r="E257">
        <v>-1.3539050946278899E-2</v>
      </c>
      <c r="F257">
        <v>0.98919773030301095</v>
      </c>
      <c r="G257">
        <v>-12.3687142947147</v>
      </c>
      <c r="H257">
        <v>1598.1379668534701</v>
      </c>
      <c r="I257">
        <v>-7.7394533834066704E-3</v>
      </c>
      <c r="J257">
        <v>0.99382487128386998</v>
      </c>
      <c r="K257">
        <v>-13.1384199392221</v>
      </c>
      <c r="L257">
        <v>1836.0668783623</v>
      </c>
      <c r="M257">
        <v>-7.1557414896242797E-3</v>
      </c>
      <c r="N257">
        <v>0.99429059306905798</v>
      </c>
      <c r="O257">
        <v>-12.3751241351228</v>
      </c>
      <c r="P257">
        <v>911.61323179960596</v>
      </c>
      <c r="Q257">
        <v>-1.35749720423574E-2</v>
      </c>
      <c r="R257">
        <v>0.98916907204875304</v>
      </c>
      <c r="T257" t="str">
        <f t="shared" si="12"/>
        <v/>
      </c>
      <c r="U257" t="str">
        <f t="shared" si="13"/>
        <v/>
      </c>
      <c r="V257" t="str">
        <f t="shared" si="14"/>
        <v/>
      </c>
      <c r="W257" t="str">
        <f t="shared" si="15"/>
        <v/>
      </c>
    </row>
    <row r="258" spans="1:23" x14ac:dyDescent="0.25">
      <c r="A258">
        <v>257</v>
      </c>
      <c r="B258" t="s">
        <v>530</v>
      </c>
      <c r="C258">
        <v>-12.351377041437001</v>
      </c>
      <c r="D258">
        <v>912.27790562615098</v>
      </c>
      <c r="E258">
        <v>-1.3539050946278899E-2</v>
      </c>
      <c r="F258">
        <v>0.98919773030301095</v>
      </c>
      <c r="G258">
        <v>-12.3687142947147</v>
      </c>
      <c r="H258">
        <v>1598.1379668534601</v>
      </c>
      <c r="I258">
        <v>-7.7394533834066904E-3</v>
      </c>
      <c r="J258">
        <v>0.99382487128386998</v>
      </c>
      <c r="K258">
        <v>-13.1384199392221</v>
      </c>
      <c r="L258">
        <v>1836.06687836232</v>
      </c>
      <c r="M258">
        <v>-7.1557414896241999E-3</v>
      </c>
      <c r="N258">
        <v>0.99429059306905798</v>
      </c>
      <c r="O258">
        <v>-12.3751241351228</v>
      </c>
      <c r="P258">
        <v>911.61323179960903</v>
      </c>
      <c r="Q258">
        <v>-1.35749720423574E-2</v>
      </c>
      <c r="R258">
        <v>0.98916907204875304</v>
      </c>
      <c r="T258" t="str">
        <f t="shared" si="12"/>
        <v/>
      </c>
      <c r="U258" t="str">
        <f t="shared" si="13"/>
        <v/>
      </c>
      <c r="V258" t="str">
        <f t="shared" si="14"/>
        <v/>
      </c>
      <c r="W258" t="str">
        <f t="shared" si="15"/>
        <v/>
      </c>
    </row>
    <row r="259" spans="1:23" x14ac:dyDescent="0.25">
      <c r="A259">
        <v>258</v>
      </c>
      <c r="B259" t="s">
        <v>531</v>
      </c>
      <c r="C259">
        <v>-12.351377041437001</v>
      </c>
      <c r="D259">
        <v>912.27790562614905</v>
      </c>
      <c r="E259">
        <v>-1.3539050946278899E-2</v>
      </c>
      <c r="F259">
        <v>0.98919773030301095</v>
      </c>
      <c r="G259">
        <v>-12.3687142947147</v>
      </c>
      <c r="H259">
        <v>1598.1379668534601</v>
      </c>
      <c r="I259">
        <v>-7.73945338340668E-3</v>
      </c>
      <c r="J259">
        <v>0.99382487128386998</v>
      </c>
      <c r="K259">
        <v>-13.138419939222</v>
      </c>
      <c r="L259">
        <v>1836.06687836226</v>
      </c>
      <c r="M259">
        <v>-7.1557414896244202E-3</v>
      </c>
      <c r="N259">
        <v>0.99429059306905798</v>
      </c>
      <c r="O259">
        <v>-12.3751241351228</v>
      </c>
      <c r="P259">
        <v>911.61323179960505</v>
      </c>
      <c r="Q259">
        <v>-1.3574972042357501E-2</v>
      </c>
      <c r="R259">
        <v>0.98916907204875304</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532</v>
      </c>
      <c r="C260">
        <v>-12.351377041437001</v>
      </c>
      <c r="D260">
        <v>912.27790562614996</v>
      </c>
      <c r="E260">
        <v>-1.3539050946278899E-2</v>
      </c>
      <c r="F260">
        <v>0.98919773030301095</v>
      </c>
      <c r="G260">
        <v>-12.3687142947147</v>
      </c>
      <c r="H260">
        <v>1598.1379668534601</v>
      </c>
      <c r="I260">
        <v>-7.73945338340668E-3</v>
      </c>
      <c r="J260">
        <v>0.99382487128386998</v>
      </c>
      <c r="K260">
        <v>-13.138419939222</v>
      </c>
      <c r="L260">
        <v>1836.06687836229</v>
      </c>
      <c r="M260">
        <v>-7.15574148962433E-3</v>
      </c>
      <c r="N260">
        <v>0.99429059306905798</v>
      </c>
      <c r="O260">
        <v>-12.3751241351228</v>
      </c>
      <c r="P260">
        <v>911.61323179960903</v>
      </c>
      <c r="Q260">
        <v>-1.35749720423574E-2</v>
      </c>
      <c r="R260">
        <v>0.98916907204875304</v>
      </c>
      <c r="T260" t="str">
        <f t="shared" si="16"/>
        <v/>
      </c>
      <c r="U260" t="str">
        <f t="shared" si="17"/>
        <v/>
      </c>
      <c r="V260" t="str">
        <f t="shared" si="18"/>
        <v/>
      </c>
      <c r="W260" t="str">
        <f t="shared" si="19"/>
        <v/>
      </c>
    </row>
    <row r="261" spans="1:23" x14ac:dyDescent="0.25">
      <c r="A261">
        <v>260</v>
      </c>
      <c r="B261" t="s">
        <v>533</v>
      </c>
      <c r="C261">
        <v>-12.351377041437001</v>
      </c>
      <c r="D261">
        <v>912.27790562614905</v>
      </c>
      <c r="E261">
        <v>-1.3539050946278899E-2</v>
      </c>
      <c r="F261">
        <v>0.98919773030301095</v>
      </c>
      <c r="G261">
        <v>-12.3687142947147</v>
      </c>
      <c r="H261">
        <v>1598.1379668534601</v>
      </c>
      <c r="I261">
        <v>-7.7394533834066904E-3</v>
      </c>
      <c r="J261">
        <v>0.99382487128386998</v>
      </c>
      <c r="K261">
        <v>-13.138419939222</v>
      </c>
      <c r="L261">
        <v>1836.06687836228</v>
      </c>
      <c r="M261">
        <v>-7.1557414896243699E-3</v>
      </c>
      <c r="N261">
        <v>0.99429059306905798</v>
      </c>
      <c r="O261">
        <v>-12.3751241351228</v>
      </c>
      <c r="P261">
        <v>911.61323179961403</v>
      </c>
      <c r="Q261">
        <v>-1.3574972042357299E-2</v>
      </c>
      <c r="R261">
        <v>0.98916907204875304</v>
      </c>
      <c r="T261" t="str">
        <f t="shared" si="16"/>
        <v/>
      </c>
      <c r="U261" t="str">
        <f t="shared" si="17"/>
        <v/>
      </c>
      <c r="V261" t="str">
        <f t="shared" si="18"/>
        <v/>
      </c>
      <c r="W261" t="str">
        <f t="shared" si="19"/>
        <v/>
      </c>
    </row>
    <row r="262" spans="1:23" x14ac:dyDescent="0.25">
      <c r="A262">
        <v>261</v>
      </c>
      <c r="B262" t="s">
        <v>534</v>
      </c>
      <c r="C262">
        <v>-12.351377041437001</v>
      </c>
      <c r="D262">
        <v>912.27790562614098</v>
      </c>
      <c r="E262">
        <v>-1.3539050946279E-2</v>
      </c>
      <c r="F262">
        <v>0.98919773030301095</v>
      </c>
      <c r="G262">
        <v>-12.3687142947147</v>
      </c>
      <c r="H262">
        <v>1598.1379668534701</v>
      </c>
      <c r="I262">
        <v>-7.73945338340666E-3</v>
      </c>
      <c r="J262">
        <v>0.99382487128386998</v>
      </c>
      <c r="K262">
        <v>-13.1384199392221</v>
      </c>
      <c r="L262">
        <v>1836.06687836231</v>
      </c>
      <c r="M262">
        <v>-7.1557414896242398E-3</v>
      </c>
      <c r="N262">
        <v>0.99429059306905798</v>
      </c>
      <c r="O262">
        <v>-12.3751241351228</v>
      </c>
      <c r="P262">
        <v>911.61323179960505</v>
      </c>
      <c r="Q262">
        <v>-1.3574972042357501E-2</v>
      </c>
      <c r="R262">
        <v>0.98916907204875304</v>
      </c>
      <c r="T262" t="str">
        <f t="shared" si="16"/>
        <v/>
      </c>
      <c r="U262" t="str">
        <f t="shared" si="17"/>
        <v/>
      </c>
      <c r="V262" t="str">
        <f t="shared" si="18"/>
        <v/>
      </c>
      <c r="W262" t="str">
        <f t="shared" si="19"/>
        <v/>
      </c>
    </row>
    <row r="263" spans="1:23" x14ac:dyDescent="0.25">
      <c r="A263">
        <v>262</v>
      </c>
      <c r="B263" t="s">
        <v>535</v>
      </c>
      <c r="C263">
        <v>-12.351377041437001</v>
      </c>
      <c r="D263">
        <v>912.27790562614302</v>
      </c>
      <c r="E263">
        <v>-1.3539050946279E-2</v>
      </c>
      <c r="F263">
        <v>0.98919773030301095</v>
      </c>
      <c r="G263">
        <v>-12.3687142947147</v>
      </c>
      <c r="H263">
        <v>1598.13796685344</v>
      </c>
      <c r="I263">
        <v>-7.7394533834067797E-3</v>
      </c>
      <c r="J263">
        <v>0.99382487128386998</v>
      </c>
      <c r="K263">
        <v>-13.1384199392221</v>
      </c>
      <c r="L263">
        <v>1836.06687836232</v>
      </c>
      <c r="M263">
        <v>-7.1557414896242302E-3</v>
      </c>
      <c r="N263">
        <v>0.99429059306905798</v>
      </c>
      <c r="O263">
        <v>-12.3751241351228</v>
      </c>
      <c r="P263">
        <v>911.61323179962005</v>
      </c>
      <c r="Q263">
        <v>-1.3574972042357299E-2</v>
      </c>
      <c r="R263">
        <v>0.98916907204875304</v>
      </c>
      <c r="T263" t="str">
        <f t="shared" si="16"/>
        <v/>
      </c>
      <c r="U263" t="str">
        <f t="shared" si="17"/>
        <v/>
      </c>
      <c r="V263" t="str">
        <f t="shared" si="18"/>
        <v/>
      </c>
      <c r="W263" t="str">
        <f t="shared" si="19"/>
        <v/>
      </c>
    </row>
    <row r="264" spans="1:23" x14ac:dyDescent="0.25">
      <c r="A264">
        <v>263</v>
      </c>
      <c r="B264" t="s">
        <v>536</v>
      </c>
      <c r="C264">
        <v>-12.351377041437001</v>
      </c>
      <c r="D264">
        <v>912.27790562614905</v>
      </c>
      <c r="E264">
        <v>-1.3539050946278899E-2</v>
      </c>
      <c r="F264">
        <v>0.98919773030301095</v>
      </c>
      <c r="G264">
        <v>-12.3687142947147</v>
      </c>
      <c r="H264">
        <v>1598.1379668534701</v>
      </c>
      <c r="I264">
        <v>-7.73945338340666E-3</v>
      </c>
      <c r="J264">
        <v>0.99382487128386998</v>
      </c>
      <c r="K264">
        <v>-13.1384199392221</v>
      </c>
      <c r="L264">
        <v>1836.06687836232</v>
      </c>
      <c r="M264">
        <v>-7.1557414896242302E-3</v>
      </c>
      <c r="N264">
        <v>0.99429059306905798</v>
      </c>
      <c r="O264">
        <v>-12.3751241351228</v>
      </c>
      <c r="P264">
        <v>911.61323179959902</v>
      </c>
      <c r="Q264">
        <v>-1.3574972042357501E-2</v>
      </c>
      <c r="R264">
        <v>0.98916907204875204</v>
      </c>
      <c r="T264" t="str">
        <f t="shared" si="16"/>
        <v/>
      </c>
      <c r="U264" t="str">
        <f t="shared" si="17"/>
        <v/>
      </c>
      <c r="V264" t="str">
        <f t="shared" si="18"/>
        <v/>
      </c>
      <c r="W264" t="str">
        <f t="shared" si="19"/>
        <v/>
      </c>
    </row>
    <row r="265" spans="1:23" x14ac:dyDescent="0.25">
      <c r="A265">
        <v>264</v>
      </c>
      <c r="B265" t="s">
        <v>537</v>
      </c>
      <c r="C265">
        <v>2.3405896831346902</v>
      </c>
      <c r="D265">
        <v>1.0364337854119801</v>
      </c>
      <c r="E265">
        <v>2.2583108695210199</v>
      </c>
      <c r="F265">
        <v>2.39262851054334E-2</v>
      </c>
      <c r="G265">
        <v>-12.3687142947147</v>
      </c>
      <c r="H265">
        <v>1598.1379668534501</v>
      </c>
      <c r="I265">
        <v>-7.7394533834067303E-3</v>
      </c>
      <c r="J265">
        <v>0.99382487128386998</v>
      </c>
      <c r="K265">
        <v>2.9844285789229601</v>
      </c>
      <c r="L265">
        <v>1.0603264998500901</v>
      </c>
      <c r="M265">
        <v>2.8146317000894601</v>
      </c>
      <c r="N265">
        <v>4.8833163686604498E-3</v>
      </c>
      <c r="O265">
        <v>2.31532463078412</v>
      </c>
      <c r="P265">
        <v>1.03626397171694</v>
      </c>
      <c r="Q265">
        <v>2.2343000374199602</v>
      </c>
      <c r="R265">
        <v>2.54633378833443E-2</v>
      </c>
      <c r="T265" t="str">
        <f t="shared" si="16"/>
        <v>*</v>
      </c>
      <c r="U265" t="str">
        <f t="shared" si="17"/>
        <v/>
      </c>
      <c r="V265" t="str">
        <f t="shared" si="18"/>
        <v>**</v>
      </c>
      <c r="W265" t="str">
        <f t="shared" si="19"/>
        <v>*</v>
      </c>
    </row>
    <row r="266" spans="1:23" x14ac:dyDescent="0.25">
      <c r="A266">
        <v>265</v>
      </c>
      <c r="B266" t="s">
        <v>538</v>
      </c>
      <c r="C266">
        <v>-12.322332262640501</v>
      </c>
      <c r="D266">
        <v>938.06445390456599</v>
      </c>
      <c r="E266">
        <v>-1.313591215545E-2</v>
      </c>
      <c r="F266">
        <v>0.98951935990953399</v>
      </c>
      <c r="G266">
        <v>-12.3687142947147</v>
      </c>
      <c r="H266">
        <v>1598.13796685344</v>
      </c>
      <c r="I266">
        <v>-7.7394533834067797E-3</v>
      </c>
      <c r="J266">
        <v>0.99382487128386998</v>
      </c>
      <c r="K266">
        <v>-13.0946723618954</v>
      </c>
      <c r="L266">
        <v>1916.4063860741501</v>
      </c>
      <c r="M266">
        <v>-6.8329308736652904E-3</v>
      </c>
      <c r="N266">
        <v>0.99454815237440397</v>
      </c>
      <c r="O266">
        <v>-12.3476813119028</v>
      </c>
      <c r="P266">
        <v>937.32401600797596</v>
      </c>
      <c r="Q266">
        <v>-1.31733329147919E-2</v>
      </c>
      <c r="R266">
        <v>0.98948950504661903</v>
      </c>
      <c r="T266" t="str">
        <f t="shared" si="16"/>
        <v/>
      </c>
      <c r="U266" t="str">
        <f t="shared" si="17"/>
        <v/>
      </c>
      <c r="V266" t="str">
        <f t="shared" si="18"/>
        <v/>
      </c>
      <c r="W266" t="str">
        <f t="shared" si="19"/>
        <v/>
      </c>
    </row>
    <row r="267" spans="1:23" x14ac:dyDescent="0.25">
      <c r="A267">
        <v>266</v>
      </c>
      <c r="B267" t="s">
        <v>539</v>
      </c>
      <c r="C267">
        <v>-12.3223322626406</v>
      </c>
      <c r="D267">
        <v>938.06445390457304</v>
      </c>
      <c r="E267">
        <v>-1.3135912155449901E-2</v>
      </c>
      <c r="F267">
        <v>0.98951935990953399</v>
      </c>
      <c r="G267">
        <v>-12.3687142947147</v>
      </c>
      <c r="H267">
        <v>1598.13796685344</v>
      </c>
      <c r="I267">
        <v>-7.7394533834067797E-3</v>
      </c>
      <c r="J267">
        <v>0.99382487128386998</v>
      </c>
      <c r="K267">
        <v>-13.0946723618954</v>
      </c>
      <c r="L267">
        <v>1916.4063860741601</v>
      </c>
      <c r="M267">
        <v>-6.83293087366528E-3</v>
      </c>
      <c r="N267">
        <v>0.99454815237440397</v>
      </c>
      <c r="O267">
        <v>-12.3476813119028</v>
      </c>
      <c r="P267">
        <v>937.32401600796004</v>
      </c>
      <c r="Q267">
        <v>-1.3173332914792101E-2</v>
      </c>
      <c r="R267">
        <v>0.98948950504661903</v>
      </c>
      <c r="T267" t="str">
        <f t="shared" si="16"/>
        <v/>
      </c>
      <c r="U267" t="str">
        <f t="shared" si="17"/>
        <v/>
      </c>
      <c r="V267" t="str">
        <f t="shared" si="18"/>
        <v/>
      </c>
      <c r="W267" t="str">
        <f t="shared" si="19"/>
        <v/>
      </c>
    </row>
    <row r="268" spans="1:23" x14ac:dyDescent="0.25">
      <c r="A268">
        <v>267</v>
      </c>
      <c r="B268" t="s">
        <v>540</v>
      </c>
      <c r="C268">
        <v>2.4285570105265601</v>
      </c>
      <c r="D268">
        <v>1.0381932142041701</v>
      </c>
      <c r="E268">
        <v>2.3392148757090299</v>
      </c>
      <c r="F268">
        <v>1.9324315588812601E-2</v>
      </c>
      <c r="G268">
        <v>-12.3687142947147</v>
      </c>
      <c r="H268">
        <v>1598.1379668534701</v>
      </c>
      <c r="I268">
        <v>-7.73945338340666E-3</v>
      </c>
      <c r="J268">
        <v>0.99382487128386998</v>
      </c>
      <c r="K268">
        <v>3.1215738936983599</v>
      </c>
      <c r="L268">
        <v>1.0648665391554899</v>
      </c>
      <c r="M268">
        <v>2.9314226514939499</v>
      </c>
      <c r="N268">
        <v>3.3741337889389199E-3</v>
      </c>
      <c r="O268">
        <v>2.4016459442909199</v>
      </c>
      <c r="P268">
        <v>1.0380443525057701</v>
      </c>
      <c r="Q268">
        <v>2.31362555799616</v>
      </c>
      <c r="R268">
        <v>2.0688270493414401E-2</v>
      </c>
      <c r="T268" t="str">
        <f t="shared" si="16"/>
        <v>*</v>
      </c>
      <c r="U268" t="str">
        <f t="shared" si="17"/>
        <v/>
      </c>
      <c r="V268" t="str">
        <f t="shared" si="18"/>
        <v>**</v>
      </c>
      <c r="W268" t="str">
        <f t="shared" si="19"/>
        <v>*</v>
      </c>
    </row>
    <row r="269" spans="1:23" x14ac:dyDescent="0.25">
      <c r="A269">
        <v>268</v>
      </c>
      <c r="B269" t="s">
        <v>541</v>
      </c>
      <c r="C269">
        <v>-12.3199409634672</v>
      </c>
      <c r="D269">
        <v>967.04254148444102</v>
      </c>
      <c r="E269">
        <v>-1.27398128158413E-2</v>
      </c>
      <c r="F269">
        <v>0.989835375005367</v>
      </c>
      <c r="G269">
        <v>-12.3687142947147</v>
      </c>
      <c r="H269">
        <v>1598.1379668534701</v>
      </c>
      <c r="I269">
        <v>-7.7394533834066704E-3</v>
      </c>
      <c r="J269">
        <v>0.99382487128386998</v>
      </c>
      <c r="K269">
        <v>-13.092130910334401</v>
      </c>
      <c r="L269">
        <v>2007.3982068717701</v>
      </c>
      <c r="M269">
        <v>-6.5219401240457003E-3</v>
      </c>
      <c r="N269">
        <v>0.99479628155920596</v>
      </c>
      <c r="O269">
        <v>-12.3493264693425</v>
      </c>
      <c r="P269">
        <v>966.35156331438998</v>
      </c>
      <c r="Q269">
        <v>-1.27793309786624E-2</v>
      </c>
      <c r="R269">
        <v>0.98980384664000098</v>
      </c>
      <c r="T269" t="str">
        <f t="shared" si="16"/>
        <v/>
      </c>
      <c r="U269" t="str">
        <f t="shared" si="17"/>
        <v/>
      </c>
      <c r="V269" t="str">
        <f t="shared" si="18"/>
        <v/>
      </c>
      <c r="W269" t="str">
        <f t="shared" si="19"/>
        <v/>
      </c>
    </row>
    <row r="270" spans="1:23" x14ac:dyDescent="0.25">
      <c r="A270">
        <v>269</v>
      </c>
      <c r="B270" t="s">
        <v>542</v>
      </c>
      <c r="C270">
        <v>-12.3199409634672</v>
      </c>
      <c r="D270">
        <v>967.04254148443101</v>
      </c>
      <c r="E270">
        <v>-1.2739812815841399E-2</v>
      </c>
      <c r="F270">
        <v>0.989835375005367</v>
      </c>
      <c r="G270">
        <v>-12.3687142947147</v>
      </c>
      <c r="H270">
        <v>1598.1379668534701</v>
      </c>
      <c r="I270">
        <v>-7.73945338340666E-3</v>
      </c>
      <c r="J270">
        <v>0.99382487128386998</v>
      </c>
      <c r="K270">
        <v>-13.092130910334401</v>
      </c>
      <c r="L270">
        <v>2007.3982068717701</v>
      </c>
      <c r="M270">
        <v>-6.5219401240457003E-3</v>
      </c>
      <c r="N270">
        <v>0.99479628155920596</v>
      </c>
      <c r="O270">
        <v>-12.3493264693425</v>
      </c>
      <c r="P270">
        <v>966.35156331439805</v>
      </c>
      <c r="Q270">
        <v>-1.27793309786624E-2</v>
      </c>
      <c r="R270">
        <v>0.98980384664000098</v>
      </c>
      <c r="T270" t="str">
        <f t="shared" si="16"/>
        <v/>
      </c>
      <c r="U270" t="str">
        <f t="shared" si="17"/>
        <v/>
      </c>
      <c r="V270" t="str">
        <f t="shared" si="18"/>
        <v/>
      </c>
      <c r="W270" t="str">
        <f t="shared" si="19"/>
        <v/>
      </c>
    </row>
    <row r="271" spans="1:23" x14ac:dyDescent="0.25">
      <c r="A271">
        <v>270</v>
      </c>
      <c r="B271" t="s">
        <v>543</v>
      </c>
      <c r="C271">
        <v>2.49605380144469</v>
      </c>
      <c r="D271">
        <v>1.0404881272402999</v>
      </c>
      <c r="E271">
        <v>2.3989257888650899</v>
      </c>
      <c r="F271">
        <v>1.6443246820966598E-2</v>
      </c>
      <c r="G271">
        <v>-12.3687142947147</v>
      </c>
      <c r="H271">
        <v>1598.1379668534601</v>
      </c>
      <c r="I271">
        <v>-7.7394533834066904E-3</v>
      </c>
      <c r="J271">
        <v>0.99382487128386998</v>
      </c>
      <c r="K271">
        <v>3.2278861508846801</v>
      </c>
      <c r="L271">
        <v>1.07088182904466</v>
      </c>
      <c r="M271">
        <v>3.0142318819288398</v>
      </c>
      <c r="N271">
        <v>2.5763081461790999E-3</v>
      </c>
      <c r="O271">
        <v>2.4652434442055999</v>
      </c>
      <c r="P271">
        <v>1.0403240132013001</v>
      </c>
      <c r="Q271">
        <v>2.3696881095914799</v>
      </c>
      <c r="R271">
        <v>1.7803096213384901E-2</v>
      </c>
      <c r="T271" t="str">
        <f t="shared" si="16"/>
        <v>*</v>
      </c>
      <c r="U271" t="str">
        <f t="shared" si="17"/>
        <v/>
      </c>
      <c r="V271" t="str">
        <f t="shared" si="18"/>
        <v>**</v>
      </c>
      <c r="W271" t="str">
        <f t="shared" si="19"/>
        <v>*</v>
      </c>
    </row>
    <row r="272" spans="1:23" x14ac:dyDescent="0.25">
      <c r="A272">
        <v>271</v>
      </c>
      <c r="B272" t="s">
        <v>544</v>
      </c>
      <c r="C272">
        <v>-12.280671412527401</v>
      </c>
      <c r="D272">
        <v>1000.79505833786</v>
      </c>
      <c r="E272">
        <v>-1.2270915318989901E-2</v>
      </c>
      <c r="F272">
        <v>0.990209471822731</v>
      </c>
      <c r="G272">
        <v>-12.3687142947147</v>
      </c>
      <c r="H272">
        <v>1598.1379668534701</v>
      </c>
      <c r="I272">
        <v>-7.73945338340666E-3</v>
      </c>
      <c r="J272">
        <v>0.99382487128386998</v>
      </c>
      <c r="K272">
        <v>-13.0434801618603</v>
      </c>
      <c r="L272">
        <v>2131.5499853167798</v>
      </c>
      <c r="M272">
        <v>-6.1192466757573304E-3</v>
      </c>
      <c r="N272">
        <v>0.99511757802421597</v>
      </c>
      <c r="O272">
        <v>-12.3117473258072</v>
      </c>
      <c r="P272">
        <v>999.99800780427097</v>
      </c>
      <c r="Q272">
        <v>-1.23117718532665E-2</v>
      </c>
      <c r="R272">
        <v>0.99017687548719902</v>
      </c>
      <c r="T272" t="str">
        <f t="shared" si="16"/>
        <v/>
      </c>
      <c r="U272" t="str">
        <f t="shared" si="17"/>
        <v/>
      </c>
      <c r="V272" t="str">
        <f t="shared" si="18"/>
        <v/>
      </c>
      <c r="W272" t="str">
        <f t="shared" si="19"/>
        <v/>
      </c>
    </row>
    <row r="273" spans="1:23" x14ac:dyDescent="0.25">
      <c r="A273">
        <v>272</v>
      </c>
      <c r="B273" t="s">
        <v>545</v>
      </c>
      <c r="C273">
        <v>2.6070654000440601</v>
      </c>
      <c r="D273">
        <v>1.0423829137041001</v>
      </c>
      <c r="E273">
        <v>2.5010630601952899</v>
      </c>
      <c r="F273">
        <v>1.23821128593232E-2</v>
      </c>
      <c r="G273">
        <v>-12.3687142947147</v>
      </c>
      <c r="H273">
        <v>1598.1379668534701</v>
      </c>
      <c r="I273">
        <v>-7.73945338340666E-3</v>
      </c>
      <c r="J273">
        <v>0.99382487128386998</v>
      </c>
      <c r="K273">
        <v>3.4065471122864399</v>
      </c>
      <c r="L273">
        <v>1.0772236615899999</v>
      </c>
      <c r="M273">
        <v>3.1623396642238002</v>
      </c>
      <c r="N273">
        <v>1.5650689504372801E-3</v>
      </c>
      <c r="O273">
        <v>2.5745584488605799</v>
      </c>
      <c r="P273">
        <v>1.0422666551564199</v>
      </c>
      <c r="Q273">
        <v>2.4701533298829301</v>
      </c>
      <c r="R273">
        <v>1.35055150481445E-2</v>
      </c>
      <c r="T273" t="str">
        <f t="shared" si="16"/>
        <v>*</v>
      </c>
      <c r="U273" t="str">
        <f t="shared" si="17"/>
        <v/>
      </c>
      <c r="V273" t="str">
        <f t="shared" si="18"/>
        <v>**</v>
      </c>
      <c r="W273" t="str">
        <f t="shared" si="19"/>
        <v>*</v>
      </c>
    </row>
    <row r="274" spans="1:23" x14ac:dyDescent="0.25">
      <c r="A274">
        <v>273</v>
      </c>
      <c r="B274" t="s">
        <v>546</v>
      </c>
      <c r="C274">
        <v>2.6876369278818202</v>
      </c>
      <c r="D274">
        <v>1.0453348926349</v>
      </c>
      <c r="E274">
        <v>2.57107740956326</v>
      </c>
      <c r="F274">
        <v>1.01382662811728E-2</v>
      </c>
      <c r="G274">
        <v>3.57451942072047</v>
      </c>
      <c r="H274">
        <v>1.1108525178047699</v>
      </c>
      <c r="I274">
        <v>3.2178163738462202</v>
      </c>
      <c r="J274">
        <v>1.2917048434308101E-3</v>
      </c>
      <c r="K274">
        <v>-13.0548554541796</v>
      </c>
      <c r="L274">
        <v>2260.8884825261198</v>
      </c>
      <c r="M274">
        <v>-5.7742146749286899E-3</v>
      </c>
      <c r="N274">
        <v>0.99539286886161304</v>
      </c>
      <c r="O274">
        <v>2.6533819274364698</v>
      </c>
      <c r="P274">
        <v>1.0452126620156299</v>
      </c>
      <c r="Q274">
        <v>2.5386048446060401</v>
      </c>
      <c r="R274">
        <v>1.1129544985637001E-2</v>
      </c>
      <c r="T274" t="str">
        <f t="shared" si="16"/>
        <v>*</v>
      </c>
      <c r="U274" t="str">
        <f t="shared" si="17"/>
        <v>**</v>
      </c>
      <c r="V274" t="str">
        <f t="shared" si="18"/>
        <v/>
      </c>
      <c r="W274" t="str">
        <f t="shared" si="19"/>
        <v>*</v>
      </c>
    </row>
    <row r="275" spans="1:23" x14ac:dyDescent="0.25">
      <c r="A275">
        <v>274</v>
      </c>
      <c r="B275" t="s">
        <v>547</v>
      </c>
      <c r="C275">
        <v>-12.277803246069899</v>
      </c>
      <c r="D275">
        <v>1073.6123085561801</v>
      </c>
      <c r="E275">
        <v>-1.14359747445345E-2</v>
      </c>
      <c r="F275">
        <v>0.99087561119760803</v>
      </c>
      <c r="G275">
        <v>-12.413573925347</v>
      </c>
      <c r="H275">
        <v>1749.21710411501</v>
      </c>
      <c r="I275">
        <v>-7.09664563429214E-3</v>
      </c>
      <c r="J275">
        <v>0.99433774354240001</v>
      </c>
      <c r="K275">
        <v>-13.0548554541796</v>
      </c>
      <c r="L275">
        <v>2260.8884825261398</v>
      </c>
      <c r="M275">
        <v>-5.77421467492865E-3</v>
      </c>
      <c r="N275">
        <v>0.99539286886161304</v>
      </c>
      <c r="O275">
        <v>-12.3224585954585</v>
      </c>
      <c r="P275">
        <v>1073.3178169616499</v>
      </c>
      <c r="Q275">
        <v>-1.14807174545382E-2</v>
      </c>
      <c r="R275">
        <v>0.99083991402357496</v>
      </c>
      <c r="T275" t="str">
        <f t="shared" si="16"/>
        <v/>
      </c>
      <c r="U275" t="str">
        <f t="shared" si="17"/>
        <v/>
      </c>
      <c r="V275" t="str">
        <f t="shared" si="18"/>
        <v/>
      </c>
      <c r="W275" t="str">
        <f t="shared" si="19"/>
        <v/>
      </c>
    </row>
    <row r="276" spans="1:23" x14ac:dyDescent="0.25">
      <c r="A276">
        <v>275</v>
      </c>
      <c r="B276" t="s">
        <v>548</v>
      </c>
      <c r="C276">
        <v>-12.277803246069899</v>
      </c>
      <c r="D276">
        <v>1073.6123085561801</v>
      </c>
      <c r="E276">
        <v>-1.14359747445345E-2</v>
      </c>
      <c r="F276">
        <v>0.99087561119760803</v>
      </c>
      <c r="G276">
        <v>-12.413573925346901</v>
      </c>
      <c r="H276">
        <v>1749.21710411502</v>
      </c>
      <c r="I276">
        <v>-7.0966456342921201E-3</v>
      </c>
      <c r="J276">
        <v>0.99433774354240001</v>
      </c>
      <c r="K276">
        <v>-13.0548554541796</v>
      </c>
      <c r="L276">
        <v>2260.8884825261198</v>
      </c>
      <c r="M276">
        <v>-5.7742146749286804E-3</v>
      </c>
      <c r="N276">
        <v>0.99539286886161304</v>
      </c>
      <c r="O276">
        <v>-12.3224585954585</v>
      </c>
      <c r="P276">
        <v>1073.3178169616499</v>
      </c>
      <c r="Q276">
        <v>-1.14807174545382E-2</v>
      </c>
      <c r="R276">
        <v>0.99083991402357496</v>
      </c>
      <c r="T276" t="str">
        <f t="shared" si="16"/>
        <v/>
      </c>
      <c r="U276" t="str">
        <f t="shared" si="17"/>
        <v/>
      </c>
      <c r="V276" t="str">
        <f t="shared" si="18"/>
        <v/>
      </c>
      <c r="W276" t="str">
        <f t="shared" si="19"/>
        <v/>
      </c>
    </row>
    <row r="277" spans="1:23" x14ac:dyDescent="0.25">
      <c r="A277">
        <v>276</v>
      </c>
      <c r="B277" t="s">
        <v>549</v>
      </c>
      <c r="C277">
        <v>-12.277803246069899</v>
      </c>
      <c r="D277">
        <v>1073.6123085561801</v>
      </c>
      <c r="E277">
        <v>-1.14359747445345E-2</v>
      </c>
      <c r="F277">
        <v>0.99087561119760803</v>
      </c>
      <c r="G277">
        <v>-12.413573925347</v>
      </c>
      <c r="H277">
        <v>1749.21710411504</v>
      </c>
      <c r="I277">
        <v>-7.0966456342920403E-3</v>
      </c>
      <c r="J277">
        <v>0.99433774354240001</v>
      </c>
      <c r="K277">
        <v>-13.0548554541796</v>
      </c>
      <c r="L277">
        <v>2260.8884825261398</v>
      </c>
      <c r="M277">
        <v>-5.7742146749286396E-3</v>
      </c>
      <c r="N277">
        <v>0.99539286886161304</v>
      </c>
      <c r="O277">
        <v>-12.3224585954585</v>
      </c>
      <c r="P277">
        <v>1073.3178169616599</v>
      </c>
      <c r="Q277">
        <v>-1.14807174545381E-2</v>
      </c>
      <c r="R277">
        <v>0.99083991402357496</v>
      </c>
      <c r="T277" t="str">
        <f t="shared" si="16"/>
        <v/>
      </c>
      <c r="U277" t="str">
        <f t="shared" si="17"/>
        <v/>
      </c>
      <c r="V277" t="str">
        <f t="shared" si="18"/>
        <v/>
      </c>
      <c r="W277" t="str">
        <f t="shared" si="19"/>
        <v/>
      </c>
    </row>
    <row r="278" spans="1:23" x14ac:dyDescent="0.25">
      <c r="A278">
        <v>277</v>
      </c>
      <c r="B278" t="s">
        <v>550</v>
      </c>
      <c r="C278">
        <v>-12.277803246069899</v>
      </c>
      <c r="D278">
        <v>1073.6123085561801</v>
      </c>
      <c r="E278">
        <v>-1.14359747445346E-2</v>
      </c>
      <c r="F278">
        <v>0.99087561119760803</v>
      </c>
      <c r="G278">
        <v>-12.413573925346901</v>
      </c>
      <c r="H278">
        <v>1749.21710411502</v>
      </c>
      <c r="I278">
        <v>-7.0966456342921201E-3</v>
      </c>
      <c r="J278">
        <v>0.99433774354240001</v>
      </c>
      <c r="K278">
        <v>-13.0548554541796</v>
      </c>
      <c r="L278">
        <v>2260.8884825261398</v>
      </c>
      <c r="M278">
        <v>-5.7742146749286301E-3</v>
      </c>
      <c r="N278">
        <v>0.99539286886161304</v>
      </c>
      <c r="O278">
        <v>-12.3224585954585</v>
      </c>
      <c r="P278">
        <v>1073.3178169616499</v>
      </c>
      <c r="Q278">
        <v>-1.14807174545382E-2</v>
      </c>
      <c r="R278">
        <v>0.99083991402357496</v>
      </c>
      <c r="T278" t="str">
        <f t="shared" si="16"/>
        <v/>
      </c>
      <c r="U278" t="str">
        <f t="shared" si="17"/>
        <v/>
      </c>
      <c r="V278" t="str">
        <f t="shared" si="18"/>
        <v/>
      </c>
      <c r="W278" t="str">
        <f t="shared" si="19"/>
        <v/>
      </c>
    </row>
    <row r="279" spans="1:23" x14ac:dyDescent="0.25">
      <c r="A279">
        <v>278</v>
      </c>
      <c r="B279" t="s">
        <v>551</v>
      </c>
      <c r="C279">
        <v>-12.277803246069899</v>
      </c>
      <c r="D279">
        <v>1073.6123085561801</v>
      </c>
      <c r="E279">
        <v>-1.14359747445346E-2</v>
      </c>
      <c r="F279">
        <v>0.99087561119760803</v>
      </c>
      <c r="G279">
        <v>-12.413573925347</v>
      </c>
      <c r="H279">
        <v>1749.21710411502</v>
      </c>
      <c r="I279">
        <v>-7.0966456342921001E-3</v>
      </c>
      <c r="J279">
        <v>0.99433774354240001</v>
      </c>
      <c r="K279">
        <v>-13.0548554541796</v>
      </c>
      <c r="L279">
        <v>2260.8884825261398</v>
      </c>
      <c r="M279">
        <v>-5.7742146749286396E-3</v>
      </c>
      <c r="N279">
        <v>0.99539286886161304</v>
      </c>
      <c r="O279">
        <v>-12.3224585954585</v>
      </c>
      <c r="P279">
        <v>1073.3178169616499</v>
      </c>
      <c r="Q279">
        <v>-1.14807174545382E-2</v>
      </c>
      <c r="R279">
        <v>0.99083991402357496</v>
      </c>
      <c r="T279" t="str">
        <f t="shared" si="16"/>
        <v/>
      </c>
      <c r="U279" t="str">
        <f t="shared" si="17"/>
        <v/>
      </c>
      <c r="V279" t="str">
        <f t="shared" si="18"/>
        <v/>
      </c>
      <c r="W279" t="str">
        <f t="shared" si="19"/>
        <v/>
      </c>
    </row>
    <row r="280" spans="1:23" x14ac:dyDescent="0.25">
      <c r="A280">
        <v>279</v>
      </c>
      <c r="B280" t="s">
        <v>552</v>
      </c>
      <c r="C280">
        <v>2.7619117091499801</v>
      </c>
      <c r="D280">
        <v>1.0487608537447699</v>
      </c>
      <c r="E280">
        <v>2.63350000077532</v>
      </c>
      <c r="F280">
        <v>8.4509835530114808E-3</v>
      </c>
      <c r="G280">
        <v>-12.413573925347</v>
      </c>
      <c r="H280">
        <v>1749.21710411504</v>
      </c>
      <c r="I280">
        <v>-7.0966456342920498E-3</v>
      </c>
      <c r="J280">
        <v>0.99433774354240001</v>
      </c>
      <c r="K280">
        <v>3.5293279652866301</v>
      </c>
      <c r="L280">
        <v>1.0865799612971401</v>
      </c>
      <c r="M280">
        <v>3.2481069879784599</v>
      </c>
      <c r="N280">
        <v>1.1617557844563499E-3</v>
      </c>
      <c r="O280">
        <v>2.7166306624044299</v>
      </c>
      <c r="P280">
        <v>1.0484828684262999</v>
      </c>
      <c r="Q280">
        <v>2.5910110162142201</v>
      </c>
      <c r="R280">
        <v>9.56944281707044E-3</v>
      </c>
      <c r="T280" t="str">
        <f t="shared" si="16"/>
        <v>**</v>
      </c>
      <c r="U280" t="str">
        <f t="shared" si="17"/>
        <v/>
      </c>
      <c r="V280" t="str">
        <f t="shared" si="18"/>
        <v>**</v>
      </c>
      <c r="W280" t="str">
        <f t="shared" si="19"/>
        <v>**</v>
      </c>
    </row>
    <row r="281" spans="1:23" x14ac:dyDescent="0.25">
      <c r="A281">
        <v>280</v>
      </c>
      <c r="B281" t="s">
        <v>553</v>
      </c>
      <c r="C281">
        <v>-12.280850099470101</v>
      </c>
      <c r="D281">
        <v>1116.22560928045</v>
      </c>
      <c r="E281">
        <v>-1.10021217909404E-2</v>
      </c>
      <c r="F281">
        <v>0.99122175398355505</v>
      </c>
      <c r="G281">
        <v>-12.413573925347</v>
      </c>
      <c r="H281">
        <v>1749.21710411504</v>
      </c>
      <c r="I281">
        <v>-7.0966456342920403E-3</v>
      </c>
      <c r="J281">
        <v>0.99433774354240001</v>
      </c>
      <c r="K281">
        <v>-13.0652855163945</v>
      </c>
      <c r="L281">
        <v>2420.8535266255299</v>
      </c>
      <c r="M281">
        <v>-5.3969748159883096E-3</v>
      </c>
      <c r="N281">
        <v>0.99569385802369903</v>
      </c>
      <c r="O281">
        <v>-12.3273394896116</v>
      </c>
      <c r="P281">
        <v>1115.98836567083</v>
      </c>
      <c r="Q281">
        <v>-1.1046118282963899E-2</v>
      </c>
      <c r="R281">
        <v>0.99118665199490097</v>
      </c>
      <c r="T281" t="str">
        <f t="shared" si="16"/>
        <v/>
      </c>
      <c r="U281" t="str">
        <f t="shared" si="17"/>
        <v/>
      </c>
      <c r="V281" t="str">
        <f t="shared" si="18"/>
        <v/>
      </c>
      <c r="W281" t="str">
        <f t="shared" si="19"/>
        <v/>
      </c>
    </row>
    <row r="282" spans="1:23" x14ac:dyDescent="0.25">
      <c r="A282">
        <v>281</v>
      </c>
      <c r="B282" t="s">
        <v>554</v>
      </c>
      <c r="C282">
        <v>-12.280850099470101</v>
      </c>
      <c r="D282">
        <v>1116.22560928045</v>
      </c>
      <c r="E282">
        <v>-1.1002121790940299E-2</v>
      </c>
      <c r="F282">
        <v>0.99122175398355505</v>
      </c>
      <c r="G282">
        <v>-12.413573925347</v>
      </c>
      <c r="H282">
        <v>1749.21710411504</v>
      </c>
      <c r="I282">
        <v>-7.0966456342920403E-3</v>
      </c>
      <c r="J282">
        <v>0.99433774354240001</v>
      </c>
      <c r="K282">
        <v>-13.0652855163945</v>
      </c>
      <c r="L282">
        <v>2420.8535266255599</v>
      </c>
      <c r="M282">
        <v>-5.3969748159882602E-3</v>
      </c>
      <c r="N282">
        <v>0.99569385802369903</v>
      </c>
      <c r="O282">
        <v>-12.3273394896116</v>
      </c>
      <c r="P282">
        <v>1115.98836567083</v>
      </c>
      <c r="Q282">
        <v>-1.1046118282963899E-2</v>
      </c>
      <c r="R282">
        <v>0.99118665199490097</v>
      </c>
      <c r="T282" t="str">
        <f t="shared" si="16"/>
        <v/>
      </c>
      <c r="U282" t="str">
        <f t="shared" si="17"/>
        <v/>
      </c>
      <c r="V282" t="str">
        <f t="shared" si="18"/>
        <v/>
      </c>
      <c r="W282" t="str">
        <f t="shared" si="19"/>
        <v/>
      </c>
    </row>
    <row r="283" spans="1:23" x14ac:dyDescent="0.25">
      <c r="A283">
        <v>282</v>
      </c>
      <c r="B283" t="s">
        <v>555</v>
      </c>
      <c r="C283">
        <v>-12.280850099470101</v>
      </c>
      <c r="D283">
        <v>1116.2256092804701</v>
      </c>
      <c r="E283">
        <v>-1.1002121790940201E-2</v>
      </c>
      <c r="F283">
        <v>0.99122175398355505</v>
      </c>
      <c r="G283">
        <v>-12.413573925347</v>
      </c>
      <c r="H283">
        <v>1749.21710411504</v>
      </c>
      <c r="I283">
        <v>-7.0966456342920498E-3</v>
      </c>
      <c r="J283">
        <v>0.99433774354240001</v>
      </c>
      <c r="K283">
        <v>-13.065285516394599</v>
      </c>
      <c r="L283">
        <v>2420.8535266256099</v>
      </c>
      <c r="M283">
        <v>-5.39697481598817E-3</v>
      </c>
      <c r="N283">
        <v>0.99569385802369903</v>
      </c>
      <c r="O283">
        <v>-12.3273394896116</v>
      </c>
      <c r="P283">
        <v>1115.98836567083</v>
      </c>
      <c r="Q283">
        <v>-1.1046118282963899E-2</v>
      </c>
      <c r="R283">
        <v>0.99118665199490097</v>
      </c>
      <c r="T283" t="str">
        <f t="shared" si="16"/>
        <v/>
      </c>
      <c r="U283" t="str">
        <f t="shared" si="17"/>
        <v/>
      </c>
      <c r="V283" t="str">
        <f t="shared" si="18"/>
        <v/>
      </c>
      <c r="W283" t="str">
        <f t="shared" si="19"/>
        <v/>
      </c>
    </row>
    <row r="284" spans="1:23" x14ac:dyDescent="0.25">
      <c r="A284">
        <v>283</v>
      </c>
      <c r="B284" t="s">
        <v>556</v>
      </c>
      <c r="C284">
        <v>3.6348880312339702</v>
      </c>
      <c r="D284">
        <v>0.78601673530548699</v>
      </c>
      <c r="E284">
        <v>4.6244410175583104</v>
      </c>
      <c r="F284" s="1">
        <v>3.7560994449695499E-6</v>
      </c>
      <c r="G284">
        <v>3.75115269972471</v>
      </c>
      <c r="H284">
        <v>1.1335991620218</v>
      </c>
      <c r="I284">
        <v>3.3090644606991901</v>
      </c>
      <c r="J284">
        <v>9.36082825567942E-4</v>
      </c>
      <c r="K284">
        <v>3.6772424789810199</v>
      </c>
      <c r="L284">
        <v>1.0991730567281499</v>
      </c>
      <c r="M284">
        <v>3.3454627153315299</v>
      </c>
      <c r="N284">
        <v>8.2145402653272599E-4</v>
      </c>
      <c r="O284">
        <v>3.58775725442622</v>
      </c>
      <c r="P284">
        <v>0.785590975389173</v>
      </c>
      <c r="Q284">
        <v>4.5669532451653803</v>
      </c>
      <c r="R284" s="1">
        <v>4.94864334220799E-6</v>
      </c>
      <c r="T284" t="str">
        <f t="shared" si="16"/>
        <v>***</v>
      </c>
      <c r="U284" t="str">
        <f t="shared" si="17"/>
        <v>***</v>
      </c>
      <c r="V284" t="str">
        <f t="shared" si="18"/>
        <v>***</v>
      </c>
      <c r="W284" t="str">
        <f t="shared" si="19"/>
        <v>***</v>
      </c>
    </row>
    <row r="285" spans="1:23" x14ac:dyDescent="0.25">
      <c r="A285">
        <v>284</v>
      </c>
      <c r="B285" t="s">
        <v>557</v>
      </c>
      <c r="C285">
        <v>-12.250269113618501</v>
      </c>
      <c r="D285">
        <v>1222.7759049265601</v>
      </c>
      <c r="E285">
        <v>-1.00184089858675E-2</v>
      </c>
      <c r="F285">
        <v>0.99200659986088002</v>
      </c>
      <c r="G285">
        <v>-12.386795442345001</v>
      </c>
      <c r="H285">
        <v>1954.35814089725</v>
      </c>
      <c r="I285">
        <v>-6.3380376314538496E-3</v>
      </c>
      <c r="J285">
        <v>0.994943011485244</v>
      </c>
      <c r="K285">
        <v>-13.0228461132955</v>
      </c>
      <c r="L285">
        <v>2607.48182669982</v>
      </c>
      <c r="M285">
        <v>-4.99441491018098E-3</v>
      </c>
      <c r="N285">
        <v>0.99601505001981505</v>
      </c>
      <c r="O285">
        <v>-12.307609331015501</v>
      </c>
      <c r="P285">
        <v>1222.7988764935501</v>
      </c>
      <c r="Q285">
        <v>-1.0065113378504501E-2</v>
      </c>
      <c r="R285">
        <v>0.99196933702585899</v>
      </c>
      <c r="T285" t="str">
        <f t="shared" si="16"/>
        <v/>
      </c>
      <c r="U285" t="str">
        <f t="shared" si="17"/>
        <v/>
      </c>
      <c r="V285" t="str">
        <f t="shared" si="18"/>
        <v/>
      </c>
      <c r="W285" t="str">
        <f t="shared" si="19"/>
        <v/>
      </c>
    </row>
    <row r="286" spans="1:23" x14ac:dyDescent="0.25">
      <c r="A286">
        <v>285</v>
      </c>
      <c r="B286" t="s">
        <v>558</v>
      </c>
      <c r="C286">
        <v>-12.250269113618501</v>
      </c>
      <c r="D286">
        <v>1222.7759049265601</v>
      </c>
      <c r="E286">
        <v>-1.00184089858675E-2</v>
      </c>
      <c r="F286">
        <v>0.99200659986088002</v>
      </c>
      <c r="G286">
        <v>-12.386795442345001</v>
      </c>
      <c r="H286">
        <v>1954.35814089726</v>
      </c>
      <c r="I286">
        <v>-6.3380376314538297E-3</v>
      </c>
      <c r="J286">
        <v>0.994943011485244</v>
      </c>
      <c r="K286">
        <v>-13.0228461132955</v>
      </c>
      <c r="L286">
        <v>2607.48182669983</v>
      </c>
      <c r="M286">
        <v>-4.9944149101809601E-3</v>
      </c>
      <c r="N286">
        <v>0.99601505001981505</v>
      </c>
      <c r="O286">
        <v>-12.307609331015501</v>
      </c>
      <c r="P286">
        <v>1222.7988764935401</v>
      </c>
      <c r="Q286">
        <v>-1.00651133785046E-2</v>
      </c>
      <c r="R286">
        <v>0.99196933702585899</v>
      </c>
      <c r="T286" t="str">
        <f t="shared" si="16"/>
        <v/>
      </c>
      <c r="U286" t="str">
        <f t="shared" si="17"/>
        <v/>
      </c>
      <c r="V286" t="str">
        <f t="shared" si="18"/>
        <v/>
      </c>
      <c r="W286" t="str">
        <f t="shared" si="19"/>
        <v/>
      </c>
    </row>
    <row r="287" spans="1:23" x14ac:dyDescent="0.25">
      <c r="A287">
        <v>286</v>
      </c>
      <c r="B287" t="s">
        <v>559</v>
      </c>
      <c r="C287">
        <v>3.0759500503416</v>
      </c>
      <c r="D287">
        <v>1.06342191860332</v>
      </c>
      <c r="E287">
        <v>2.8925020225100302</v>
      </c>
      <c r="F287">
        <v>3.8218672145347598E-3</v>
      </c>
      <c r="G287">
        <v>4.0682641131138899</v>
      </c>
      <c r="H287">
        <v>1.17301953566102</v>
      </c>
      <c r="I287">
        <v>3.4681980900014202</v>
      </c>
      <c r="J287">
        <v>5.2396090527604897E-4</v>
      </c>
      <c r="K287">
        <v>-13.0228461132955</v>
      </c>
      <c r="L287">
        <v>2607.4818266998</v>
      </c>
      <c r="M287">
        <v>-4.9944149101810199E-3</v>
      </c>
      <c r="N287">
        <v>0.99601505001981505</v>
      </c>
      <c r="O287">
        <v>3.0187179192703599</v>
      </c>
      <c r="P287">
        <v>1.0631129470182701</v>
      </c>
      <c r="Q287">
        <v>2.8395081893574998</v>
      </c>
      <c r="R287">
        <v>4.5183135317137801E-3</v>
      </c>
      <c r="T287" t="str">
        <f t="shared" si="16"/>
        <v>**</v>
      </c>
      <c r="U287" t="str">
        <f t="shared" si="17"/>
        <v>***</v>
      </c>
      <c r="V287" t="str">
        <f t="shared" si="18"/>
        <v/>
      </c>
      <c r="W287" t="str">
        <f t="shared" si="19"/>
        <v>**</v>
      </c>
    </row>
    <row r="288" spans="1:23" x14ac:dyDescent="0.25">
      <c r="A288">
        <v>287</v>
      </c>
      <c r="B288" t="s">
        <v>560</v>
      </c>
      <c r="C288">
        <v>-12.228970681960799</v>
      </c>
      <c r="D288">
        <v>1294.5828414866801</v>
      </c>
      <c r="E288">
        <v>-9.4462635298929697E-3</v>
      </c>
      <c r="F288">
        <v>0.99246308426126895</v>
      </c>
      <c r="G288">
        <v>-12.2867244856219</v>
      </c>
      <c r="H288">
        <v>2270.80694582151</v>
      </c>
      <c r="I288">
        <v>-5.4107305371029401E-3</v>
      </c>
      <c r="J288">
        <v>0.995682882706449</v>
      </c>
      <c r="K288">
        <v>-13.0228461132955</v>
      </c>
      <c r="L288">
        <v>2607.48182669983</v>
      </c>
      <c r="M288">
        <v>-4.9944149101809601E-3</v>
      </c>
      <c r="N288">
        <v>0.99601505001981505</v>
      </c>
      <c r="O288">
        <v>-12.290583644757699</v>
      </c>
      <c r="P288">
        <v>1294.77863572366</v>
      </c>
      <c r="Q288">
        <v>-9.4924207935268897E-3</v>
      </c>
      <c r="R288">
        <v>0.99242625774437498</v>
      </c>
      <c r="T288" t="str">
        <f t="shared" si="16"/>
        <v/>
      </c>
      <c r="U288" t="str">
        <f t="shared" si="17"/>
        <v/>
      </c>
      <c r="V288" t="str">
        <f t="shared" si="18"/>
        <v/>
      </c>
      <c r="W288" t="str">
        <f t="shared" si="19"/>
        <v/>
      </c>
    </row>
    <row r="289" spans="1:23" x14ac:dyDescent="0.25">
      <c r="A289">
        <v>288</v>
      </c>
      <c r="B289" t="s">
        <v>561</v>
      </c>
      <c r="C289">
        <v>-12.228970681960901</v>
      </c>
      <c r="D289">
        <v>1294.5828414866901</v>
      </c>
      <c r="E289">
        <v>-9.4462635298929298E-3</v>
      </c>
      <c r="F289">
        <v>0.99246308426126895</v>
      </c>
      <c r="G289">
        <v>-12.2867244856219</v>
      </c>
      <c r="H289">
        <v>2270.8069458215</v>
      </c>
      <c r="I289">
        <v>-5.4107305371029696E-3</v>
      </c>
      <c r="J289">
        <v>0.995682882706449</v>
      </c>
      <c r="K289">
        <v>-13.0228461132955</v>
      </c>
      <c r="L289">
        <v>2607.48182669982</v>
      </c>
      <c r="M289">
        <v>-4.9944149101809696E-3</v>
      </c>
      <c r="N289">
        <v>0.99601505001981505</v>
      </c>
      <c r="O289">
        <v>-12.290583644757699</v>
      </c>
      <c r="P289">
        <v>1294.77863572367</v>
      </c>
      <c r="Q289">
        <v>-9.4924207935268602E-3</v>
      </c>
      <c r="R289">
        <v>0.99242625774437498</v>
      </c>
      <c r="T289" t="str">
        <f t="shared" si="16"/>
        <v/>
      </c>
      <c r="U289" t="str">
        <f t="shared" si="17"/>
        <v/>
      </c>
      <c r="V289" t="str">
        <f t="shared" si="18"/>
        <v/>
      </c>
      <c r="W289" t="str">
        <f t="shared" si="19"/>
        <v/>
      </c>
    </row>
    <row r="290" spans="1:23" x14ac:dyDescent="0.25">
      <c r="A290">
        <v>289</v>
      </c>
      <c r="B290" t="s">
        <v>562</v>
      </c>
      <c r="C290">
        <v>-12.228970681960799</v>
      </c>
      <c r="D290">
        <v>1294.5828414866801</v>
      </c>
      <c r="E290">
        <v>-9.4462635298929593E-3</v>
      </c>
      <c r="F290">
        <v>0.99246308426126895</v>
      </c>
      <c r="G290">
        <v>-12.2867244856219</v>
      </c>
      <c r="H290">
        <v>2270.80694582149</v>
      </c>
      <c r="I290">
        <v>-5.410730537103E-3</v>
      </c>
      <c r="J290">
        <v>0.995682882706449</v>
      </c>
      <c r="K290">
        <v>-13.0228461132955</v>
      </c>
      <c r="L290">
        <v>2607.48182669983</v>
      </c>
      <c r="M290">
        <v>-4.9944149101809601E-3</v>
      </c>
      <c r="N290">
        <v>0.99601505001981505</v>
      </c>
      <c r="O290">
        <v>-12.290583644757699</v>
      </c>
      <c r="P290">
        <v>1294.77863572366</v>
      </c>
      <c r="Q290">
        <v>-9.4924207935269192E-3</v>
      </c>
      <c r="R290">
        <v>0.99242625774437498</v>
      </c>
      <c r="T290" t="str">
        <f t="shared" si="16"/>
        <v/>
      </c>
      <c r="U290" t="str">
        <f t="shared" si="17"/>
        <v/>
      </c>
      <c r="V290" t="str">
        <f t="shared" si="18"/>
        <v/>
      </c>
      <c r="W290" t="str">
        <f t="shared" si="19"/>
        <v/>
      </c>
    </row>
    <row r="291" spans="1:23" x14ac:dyDescent="0.25">
      <c r="A291">
        <v>290</v>
      </c>
      <c r="B291" t="s">
        <v>563</v>
      </c>
      <c r="C291">
        <v>4.0533773340594896</v>
      </c>
      <c r="D291">
        <v>0.81511197920729905</v>
      </c>
      <c r="E291">
        <v>4.97278587170491</v>
      </c>
      <c r="F291" s="1">
        <v>6.5997545676415198E-7</v>
      </c>
      <c r="G291">
        <v>-12.2867244856219</v>
      </c>
      <c r="H291">
        <v>2270.8069458215</v>
      </c>
      <c r="I291">
        <v>-5.41073053710298E-3</v>
      </c>
      <c r="J291">
        <v>0.995682882706449</v>
      </c>
      <c r="K291">
        <v>4.8182077491464899</v>
      </c>
      <c r="L291">
        <v>0.89161338282843805</v>
      </c>
      <c r="M291">
        <v>5.4039204008601098</v>
      </c>
      <c r="N291" s="1">
        <v>6.5199887113417502E-8</v>
      </c>
      <c r="O291">
        <v>3.9927646692001302</v>
      </c>
      <c r="P291">
        <v>0.81476732555819897</v>
      </c>
      <c r="Q291">
        <v>4.9004967970023596</v>
      </c>
      <c r="R291" s="1">
        <v>9.5594616368415093E-7</v>
      </c>
      <c r="T291" t="str">
        <f t="shared" si="16"/>
        <v>***</v>
      </c>
      <c r="U291" t="str">
        <f t="shared" si="17"/>
        <v/>
      </c>
      <c r="V291" t="str">
        <f t="shared" si="18"/>
        <v>***</v>
      </c>
      <c r="W291" t="str">
        <f t="shared" si="19"/>
        <v>***</v>
      </c>
    </row>
    <row r="292" spans="1:23" x14ac:dyDescent="0.25">
      <c r="A292">
        <v>291</v>
      </c>
      <c r="B292" t="s">
        <v>564</v>
      </c>
      <c r="C292">
        <v>-12.1495570974968</v>
      </c>
      <c r="D292">
        <v>1464.56506763015</v>
      </c>
      <c r="E292">
        <v>-8.2956758740370291E-3</v>
      </c>
      <c r="F292">
        <v>0.99338108421578897</v>
      </c>
      <c r="G292">
        <v>-12.2867244856219</v>
      </c>
      <c r="H292">
        <v>2270.80694582151</v>
      </c>
      <c r="I292">
        <v>-5.4107305371029401E-3</v>
      </c>
      <c r="J292">
        <v>0.995682882706449</v>
      </c>
      <c r="K292">
        <v>-12.9043393409031</v>
      </c>
      <c r="L292">
        <v>3180.1369934019699</v>
      </c>
      <c r="M292">
        <v>-4.0577935377238503E-3</v>
      </c>
      <c r="N292">
        <v>0.99676235807032698</v>
      </c>
      <c r="O292">
        <v>-12.2284561038727</v>
      </c>
      <c r="P292">
        <v>1464.19576666537</v>
      </c>
      <c r="Q292">
        <v>-8.3516537762722692E-3</v>
      </c>
      <c r="R292">
        <v>0.99333642185906101</v>
      </c>
      <c r="T292" t="str">
        <f t="shared" si="16"/>
        <v/>
      </c>
      <c r="U292" t="str">
        <f t="shared" si="17"/>
        <v/>
      </c>
      <c r="V292" t="str">
        <f t="shared" si="18"/>
        <v/>
      </c>
      <c r="W292" t="str">
        <f t="shared" si="19"/>
        <v/>
      </c>
    </row>
    <row r="293" spans="1:23" x14ac:dyDescent="0.25">
      <c r="A293">
        <v>292</v>
      </c>
      <c r="B293" t="s">
        <v>565</v>
      </c>
      <c r="C293">
        <v>-12.1495570974968</v>
      </c>
      <c r="D293">
        <v>1464.56506763014</v>
      </c>
      <c r="E293">
        <v>-8.29567587403705E-3</v>
      </c>
      <c r="F293">
        <v>0.99338108421578897</v>
      </c>
      <c r="G293">
        <v>-12.2867244856219</v>
      </c>
      <c r="H293">
        <v>2270.8069458215</v>
      </c>
      <c r="I293">
        <v>-5.4107305371029696E-3</v>
      </c>
      <c r="J293">
        <v>0.995682882706449</v>
      </c>
      <c r="K293">
        <v>-12.9043393409031</v>
      </c>
      <c r="L293">
        <v>3180.1369934019699</v>
      </c>
      <c r="M293">
        <v>-4.0577935377238503E-3</v>
      </c>
      <c r="N293">
        <v>0.99676235807032698</v>
      </c>
      <c r="O293">
        <v>-12.2284561038728</v>
      </c>
      <c r="P293">
        <v>1464.19576666539</v>
      </c>
      <c r="Q293">
        <v>-8.3516537762721998E-3</v>
      </c>
      <c r="R293">
        <v>0.99333642185906201</v>
      </c>
      <c r="T293" t="str">
        <f t="shared" si="16"/>
        <v/>
      </c>
      <c r="U293" t="str">
        <f t="shared" si="17"/>
        <v/>
      </c>
      <c r="V293" t="str">
        <f t="shared" si="18"/>
        <v/>
      </c>
      <c r="W293" t="str">
        <f t="shared" si="19"/>
        <v/>
      </c>
    </row>
    <row r="294" spans="1:23" x14ac:dyDescent="0.25">
      <c r="A294">
        <v>293</v>
      </c>
      <c r="B294" t="s">
        <v>566</v>
      </c>
      <c r="C294">
        <v>-12.1495570974968</v>
      </c>
      <c r="D294">
        <v>1464.56506763014</v>
      </c>
      <c r="E294">
        <v>-8.29567587403705E-3</v>
      </c>
      <c r="F294">
        <v>0.99338108421578897</v>
      </c>
      <c r="G294">
        <v>-12.2867244856219</v>
      </c>
      <c r="H294">
        <v>2270.8069458215</v>
      </c>
      <c r="I294">
        <v>-5.4107305371029696E-3</v>
      </c>
      <c r="J294">
        <v>0.995682882706449</v>
      </c>
      <c r="K294">
        <v>-12.9043393409031</v>
      </c>
      <c r="L294">
        <v>3180.1369934019799</v>
      </c>
      <c r="M294">
        <v>-4.0577935377238399E-3</v>
      </c>
      <c r="N294">
        <v>0.99676235807032698</v>
      </c>
      <c r="O294">
        <v>-12.2284561038728</v>
      </c>
      <c r="P294">
        <v>1464.19576666539</v>
      </c>
      <c r="Q294">
        <v>-8.3516537762722293E-3</v>
      </c>
      <c r="R294">
        <v>0.99333642185906201</v>
      </c>
      <c r="T294" t="str">
        <f t="shared" si="16"/>
        <v/>
      </c>
      <c r="U294" t="str">
        <f t="shared" si="17"/>
        <v/>
      </c>
      <c r="V294" t="str">
        <f t="shared" si="18"/>
        <v/>
      </c>
      <c r="W294" t="str">
        <f t="shared" si="19"/>
        <v/>
      </c>
    </row>
    <row r="295" spans="1:23" x14ac:dyDescent="0.25">
      <c r="A295">
        <v>294</v>
      </c>
      <c r="B295" t="s">
        <v>567</v>
      </c>
      <c r="C295">
        <v>-12.1495570974968</v>
      </c>
      <c r="D295">
        <v>1464.56506763015</v>
      </c>
      <c r="E295">
        <v>-8.2956758740370101E-3</v>
      </c>
      <c r="F295">
        <v>0.99338108421578897</v>
      </c>
      <c r="G295">
        <v>-12.2867244856219</v>
      </c>
      <c r="H295">
        <v>2270.80694582149</v>
      </c>
      <c r="I295">
        <v>-5.4107305371029896E-3</v>
      </c>
      <c r="J295">
        <v>0.995682882706449</v>
      </c>
      <c r="K295">
        <v>-12.9043393409031</v>
      </c>
      <c r="L295">
        <v>3180.1369934019699</v>
      </c>
      <c r="M295">
        <v>-4.0577935377238503E-3</v>
      </c>
      <c r="N295">
        <v>0.99676235807032698</v>
      </c>
      <c r="O295">
        <v>-12.2284561038728</v>
      </c>
      <c r="P295">
        <v>1464.19576666539</v>
      </c>
      <c r="Q295">
        <v>-8.3516537762721894E-3</v>
      </c>
      <c r="R295">
        <v>0.99333642185906201</v>
      </c>
      <c r="T295" t="str">
        <f t="shared" si="16"/>
        <v/>
      </c>
      <c r="U295" t="str">
        <f t="shared" si="17"/>
        <v/>
      </c>
      <c r="V295" t="str">
        <f t="shared" si="18"/>
        <v/>
      </c>
      <c r="W295" t="str">
        <f t="shared" si="19"/>
        <v/>
      </c>
    </row>
    <row r="296" spans="1:23" x14ac:dyDescent="0.25">
      <c r="A296">
        <v>295</v>
      </c>
      <c r="B296" t="s">
        <v>568</v>
      </c>
      <c r="C296">
        <v>-12.1495570974968</v>
      </c>
      <c r="D296">
        <v>1464.56506763014</v>
      </c>
      <c r="E296">
        <v>-8.29567587403705E-3</v>
      </c>
      <c r="F296">
        <v>0.99338108421578897</v>
      </c>
      <c r="G296">
        <v>-12.2867244856219</v>
      </c>
      <c r="H296">
        <v>2270.80694582149</v>
      </c>
      <c r="I296">
        <v>-5.41073053710298E-3</v>
      </c>
      <c r="J296">
        <v>0.995682882706449</v>
      </c>
      <c r="K296">
        <v>-12.9043393409031</v>
      </c>
      <c r="L296">
        <v>3180.1369934020299</v>
      </c>
      <c r="M296">
        <v>-4.0577935377237801E-3</v>
      </c>
      <c r="N296">
        <v>0.99676235807032798</v>
      </c>
      <c r="O296">
        <v>-12.2284561038728</v>
      </c>
      <c r="P296">
        <v>1464.19576666539</v>
      </c>
      <c r="Q296">
        <v>-8.3516537762721998E-3</v>
      </c>
      <c r="R296">
        <v>0.99333642185906201</v>
      </c>
      <c r="T296" t="str">
        <f t="shared" si="16"/>
        <v/>
      </c>
      <c r="U296" t="str">
        <f t="shared" si="17"/>
        <v/>
      </c>
      <c r="V296" t="str">
        <f t="shared" si="18"/>
        <v/>
      </c>
      <c r="W296" t="str">
        <f t="shared" si="19"/>
        <v/>
      </c>
    </row>
    <row r="297" spans="1:23" x14ac:dyDescent="0.25">
      <c r="A297">
        <v>296</v>
      </c>
      <c r="B297" t="s">
        <v>569</v>
      </c>
      <c r="C297">
        <v>-12.1495570974968</v>
      </c>
      <c r="D297">
        <v>1464.56506763015</v>
      </c>
      <c r="E297">
        <v>-8.2956758740370101E-3</v>
      </c>
      <c r="F297">
        <v>0.99338108421578897</v>
      </c>
      <c r="G297">
        <v>-12.2867244856219</v>
      </c>
      <c r="H297">
        <v>2270.80694582149</v>
      </c>
      <c r="I297">
        <v>-5.410730537103E-3</v>
      </c>
      <c r="J297">
        <v>0.995682882706449</v>
      </c>
      <c r="K297">
        <v>-12.9043393409031</v>
      </c>
      <c r="L297">
        <v>3180.1369934020299</v>
      </c>
      <c r="M297">
        <v>-4.0577935377237801E-3</v>
      </c>
      <c r="N297">
        <v>0.99676235807032798</v>
      </c>
      <c r="O297">
        <v>-12.2284561038728</v>
      </c>
      <c r="P297">
        <v>1464.19576666539</v>
      </c>
      <c r="Q297">
        <v>-8.3516537762722207E-3</v>
      </c>
      <c r="R297">
        <v>0.99333642185906201</v>
      </c>
      <c r="T297" t="str">
        <f t="shared" si="16"/>
        <v/>
      </c>
      <c r="U297" t="str">
        <f t="shared" si="17"/>
        <v/>
      </c>
      <c r="V297" t="str">
        <f t="shared" si="18"/>
        <v/>
      </c>
      <c r="W297" t="str">
        <f t="shared" si="19"/>
        <v/>
      </c>
    </row>
    <row r="298" spans="1:23" x14ac:dyDescent="0.25">
      <c r="A298">
        <v>297</v>
      </c>
      <c r="B298" t="s">
        <v>570</v>
      </c>
      <c r="C298">
        <v>-12.1495570974968</v>
      </c>
      <c r="D298">
        <v>1464.56506763014</v>
      </c>
      <c r="E298">
        <v>-8.2956758740370604E-3</v>
      </c>
      <c r="F298">
        <v>0.99338108421578897</v>
      </c>
      <c r="G298">
        <v>-12.2867244856219</v>
      </c>
      <c r="H298">
        <v>2270.80694582149</v>
      </c>
      <c r="I298">
        <v>-5.41073053710298E-3</v>
      </c>
      <c r="J298">
        <v>0.995682882706449</v>
      </c>
      <c r="K298">
        <v>-12.9043393409031</v>
      </c>
      <c r="L298">
        <v>3180.1369934020399</v>
      </c>
      <c r="M298">
        <v>-4.0577935377237697E-3</v>
      </c>
      <c r="N298">
        <v>0.99676235807032798</v>
      </c>
      <c r="O298">
        <v>-12.2284561038728</v>
      </c>
      <c r="P298">
        <v>1464.19576666539</v>
      </c>
      <c r="Q298">
        <v>-8.3516537762721998E-3</v>
      </c>
      <c r="R298">
        <v>0.99333642185906201</v>
      </c>
      <c r="T298" t="str">
        <f t="shared" si="16"/>
        <v/>
      </c>
      <c r="U298" t="str">
        <f t="shared" si="17"/>
        <v/>
      </c>
      <c r="V298" t="str">
        <f t="shared" si="18"/>
        <v/>
      </c>
      <c r="W298" t="str">
        <f t="shared" si="19"/>
        <v/>
      </c>
    </row>
    <row r="299" spans="1:23" x14ac:dyDescent="0.25">
      <c r="A299">
        <v>298</v>
      </c>
      <c r="B299" t="s">
        <v>571</v>
      </c>
      <c r="C299">
        <v>-12.1495570974968</v>
      </c>
      <c r="D299">
        <v>1464.56506763015</v>
      </c>
      <c r="E299">
        <v>-8.2956758740369996E-3</v>
      </c>
      <c r="F299">
        <v>0.99338108421578897</v>
      </c>
      <c r="G299">
        <v>-12.2867244856219</v>
      </c>
      <c r="H299">
        <v>2270.80694582149</v>
      </c>
      <c r="I299">
        <v>-5.41073053710298E-3</v>
      </c>
      <c r="J299">
        <v>0.995682882706449</v>
      </c>
      <c r="K299">
        <v>-12.904339340903</v>
      </c>
      <c r="L299">
        <v>3180.1369934019199</v>
      </c>
      <c r="M299">
        <v>-4.0577935377239102E-3</v>
      </c>
      <c r="N299">
        <v>0.99676235807032698</v>
      </c>
      <c r="O299">
        <v>-12.2284561038728</v>
      </c>
      <c r="P299">
        <v>1464.19576666539</v>
      </c>
      <c r="Q299">
        <v>-8.3516537762722207E-3</v>
      </c>
      <c r="R299">
        <v>0.99333642185906201</v>
      </c>
      <c r="T299" t="str">
        <f t="shared" si="16"/>
        <v/>
      </c>
      <c r="U299" t="str">
        <f t="shared" si="17"/>
        <v/>
      </c>
      <c r="V299" t="str">
        <f t="shared" si="18"/>
        <v/>
      </c>
      <c r="W299" t="str">
        <f t="shared" si="19"/>
        <v/>
      </c>
    </row>
    <row r="300" spans="1:23" x14ac:dyDescent="0.25">
      <c r="A300">
        <v>299</v>
      </c>
      <c r="B300" t="s">
        <v>572</v>
      </c>
      <c r="C300">
        <v>3.5848966094902299</v>
      </c>
      <c r="D300">
        <v>1.09075329036686</v>
      </c>
      <c r="E300">
        <v>3.2866246117712898</v>
      </c>
      <c r="F300">
        <v>1.0139590089506001E-3</v>
      </c>
      <c r="G300">
        <v>-12.2867244856219</v>
      </c>
      <c r="H300">
        <v>2270.80694582151</v>
      </c>
      <c r="I300">
        <v>-5.4107305371029401E-3</v>
      </c>
      <c r="J300">
        <v>0.995682882706449</v>
      </c>
      <c r="K300">
        <v>4.5158449269921697</v>
      </c>
      <c r="L300">
        <v>1.17877055688914</v>
      </c>
      <c r="M300">
        <v>3.83097872660632</v>
      </c>
      <c r="N300">
        <v>1.2763454168955899E-4</v>
      </c>
      <c r="O300">
        <v>3.5075259332828002</v>
      </c>
      <c r="P300">
        <v>1.0909518951392001</v>
      </c>
      <c r="Q300">
        <v>3.2151059537187501</v>
      </c>
      <c r="R300">
        <v>1.3039638295574401E-3</v>
      </c>
      <c r="T300" t="str">
        <f t="shared" si="16"/>
        <v>**</v>
      </c>
      <c r="U300" t="str">
        <f t="shared" si="17"/>
        <v/>
      </c>
      <c r="V300" t="str">
        <f t="shared" si="18"/>
        <v>***</v>
      </c>
      <c r="W300" t="str">
        <f t="shared" si="19"/>
        <v>**</v>
      </c>
    </row>
    <row r="301" spans="1:23" x14ac:dyDescent="0.25">
      <c r="A301">
        <v>300</v>
      </c>
      <c r="B301" t="s">
        <v>573</v>
      </c>
      <c r="C301">
        <v>-12.1205424179029</v>
      </c>
      <c r="D301">
        <v>1576.1665723386</v>
      </c>
      <c r="E301">
        <v>-7.6898867357143097E-3</v>
      </c>
      <c r="F301">
        <v>0.99386441856992203</v>
      </c>
      <c r="G301">
        <v>-12.2867244856219</v>
      </c>
      <c r="H301">
        <v>2270.8069458215</v>
      </c>
      <c r="I301">
        <v>-5.4107305371029696E-3</v>
      </c>
      <c r="J301">
        <v>0.995682882706449</v>
      </c>
      <c r="K301">
        <v>-12.839127402866101</v>
      </c>
      <c r="L301">
        <v>3643.5914674896799</v>
      </c>
      <c r="M301">
        <v>-3.5237560295726098E-3</v>
      </c>
      <c r="N301">
        <v>0.99718845528639399</v>
      </c>
      <c r="O301">
        <v>-12.176664710905101</v>
      </c>
      <c r="P301">
        <v>1575.7651494344</v>
      </c>
      <c r="Q301">
        <v>-7.7274616177898303E-3</v>
      </c>
      <c r="R301">
        <v>0.99383443904240099</v>
      </c>
      <c r="T301" t="str">
        <f t="shared" si="16"/>
        <v/>
      </c>
      <c r="U301" t="str">
        <f t="shared" si="17"/>
        <v/>
      </c>
      <c r="V301" t="str">
        <f t="shared" si="18"/>
        <v/>
      </c>
      <c r="W301" t="str">
        <f t="shared" si="19"/>
        <v/>
      </c>
    </row>
    <row r="302" spans="1:23" x14ac:dyDescent="0.25">
      <c r="A302">
        <v>301</v>
      </c>
      <c r="B302" t="s">
        <v>574</v>
      </c>
      <c r="C302">
        <v>-12.1205424179029</v>
      </c>
      <c r="D302">
        <v>1576.1665723386</v>
      </c>
      <c r="E302">
        <v>-7.6898867357142898E-3</v>
      </c>
      <c r="F302">
        <v>0.99386441856992203</v>
      </c>
      <c r="G302">
        <v>-12.2867244856219</v>
      </c>
      <c r="H302">
        <v>2270.80694582151</v>
      </c>
      <c r="I302">
        <v>-5.4107305371029601E-3</v>
      </c>
      <c r="J302">
        <v>0.995682882706449</v>
      </c>
      <c r="K302">
        <v>-12.839127402866</v>
      </c>
      <c r="L302">
        <v>3643.5914674896098</v>
      </c>
      <c r="M302">
        <v>-3.5237560295726701E-3</v>
      </c>
      <c r="N302">
        <v>0.99718845528639399</v>
      </c>
      <c r="O302">
        <v>-12.1766647109052</v>
      </c>
      <c r="P302">
        <v>1575.76514943441</v>
      </c>
      <c r="Q302">
        <v>-7.7274616177897696E-3</v>
      </c>
      <c r="R302">
        <v>0.99383443904240099</v>
      </c>
      <c r="T302" t="str">
        <f t="shared" si="16"/>
        <v/>
      </c>
      <c r="U302" t="str">
        <f t="shared" si="17"/>
        <v/>
      </c>
      <c r="V302" t="str">
        <f t="shared" si="18"/>
        <v/>
      </c>
      <c r="W302" t="str">
        <f t="shared" si="19"/>
        <v/>
      </c>
    </row>
    <row r="303" spans="1:23" x14ac:dyDescent="0.25">
      <c r="A303">
        <v>302</v>
      </c>
      <c r="B303" t="s">
        <v>575</v>
      </c>
      <c r="C303">
        <v>-12.1205424179029</v>
      </c>
      <c r="D303">
        <v>1576.1665723386</v>
      </c>
      <c r="E303">
        <v>-7.6898867357142898E-3</v>
      </c>
      <c r="F303">
        <v>0.99386441856992203</v>
      </c>
      <c r="G303">
        <v>-12.2867244856219</v>
      </c>
      <c r="H303">
        <v>2270.8069458215</v>
      </c>
      <c r="I303">
        <v>-5.4107305371029696E-3</v>
      </c>
      <c r="J303">
        <v>0.995682882706449</v>
      </c>
      <c r="K303">
        <v>-12.839127402866101</v>
      </c>
      <c r="L303">
        <v>3643.5914674896599</v>
      </c>
      <c r="M303">
        <v>-3.5237560295726298E-3</v>
      </c>
      <c r="N303">
        <v>0.99718845528639399</v>
      </c>
      <c r="O303">
        <v>-12.1766647109052</v>
      </c>
      <c r="P303">
        <v>1575.76514943441</v>
      </c>
      <c r="Q303">
        <v>-7.72746161778976E-3</v>
      </c>
      <c r="R303">
        <v>0.99383443904240099</v>
      </c>
      <c r="T303" t="str">
        <f t="shared" si="16"/>
        <v/>
      </c>
      <c r="U303" t="str">
        <f t="shared" si="17"/>
        <v/>
      </c>
      <c r="V303" t="str">
        <f t="shared" si="18"/>
        <v/>
      </c>
      <c r="W303" t="str">
        <f t="shared" si="19"/>
        <v/>
      </c>
    </row>
    <row r="304" spans="1:23" x14ac:dyDescent="0.25">
      <c r="A304">
        <v>303</v>
      </c>
      <c r="B304" t="s">
        <v>576</v>
      </c>
      <c r="C304">
        <v>-12.1205424179029</v>
      </c>
      <c r="D304">
        <v>1576.16657233861</v>
      </c>
      <c r="E304">
        <v>-7.6898867357142603E-3</v>
      </c>
      <c r="F304">
        <v>0.99386441856992203</v>
      </c>
      <c r="G304">
        <v>-12.2867244856219</v>
      </c>
      <c r="H304">
        <v>2270.8069458215</v>
      </c>
      <c r="I304">
        <v>-5.4107305371029696E-3</v>
      </c>
      <c r="J304">
        <v>0.995682882706449</v>
      </c>
      <c r="K304">
        <v>-12.839127402866</v>
      </c>
      <c r="L304">
        <v>3643.5914674896098</v>
      </c>
      <c r="M304">
        <v>-3.5237560295726701E-3</v>
      </c>
      <c r="N304">
        <v>0.99718845528639399</v>
      </c>
      <c r="O304">
        <v>-12.1766647109052</v>
      </c>
      <c r="P304">
        <v>1575.76514943442</v>
      </c>
      <c r="Q304">
        <v>-7.7274616177897201E-3</v>
      </c>
      <c r="R304">
        <v>0.99383443904240198</v>
      </c>
      <c r="T304" t="str">
        <f t="shared" si="16"/>
        <v/>
      </c>
      <c r="U304" t="str">
        <f t="shared" si="17"/>
        <v/>
      </c>
      <c r="V304" t="str">
        <f t="shared" si="18"/>
        <v/>
      </c>
      <c r="W304" t="str">
        <f t="shared" si="19"/>
        <v/>
      </c>
    </row>
    <row r="305" spans="1:23" x14ac:dyDescent="0.25">
      <c r="A305">
        <v>304</v>
      </c>
      <c r="B305" t="s">
        <v>577</v>
      </c>
      <c r="C305">
        <v>-12.1205424179029</v>
      </c>
      <c r="D305">
        <v>1576.16657233861</v>
      </c>
      <c r="E305">
        <v>-7.6898867357142603E-3</v>
      </c>
      <c r="F305">
        <v>0.99386441856992203</v>
      </c>
      <c r="G305">
        <v>-12.2867244856219</v>
      </c>
      <c r="H305">
        <v>2270.8069458215</v>
      </c>
      <c r="I305">
        <v>-5.4107305371029696E-3</v>
      </c>
      <c r="J305">
        <v>0.995682882706449</v>
      </c>
      <c r="K305">
        <v>-12.839127402866101</v>
      </c>
      <c r="L305">
        <v>3643.5914674896599</v>
      </c>
      <c r="M305">
        <v>-3.5237560295726298E-3</v>
      </c>
      <c r="N305">
        <v>0.99718845528639399</v>
      </c>
      <c r="O305">
        <v>-12.176664710905101</v>
      </c>
      <c r="P305">
        <v>1575.76514943439</v>
      </c>
      <c r="Q305">
        <v>-7.7274616177898398E-3</v>
      </c>
      <c r="R305">
        <v>0.99383443904240099</v>
      </c>
      <c r="T305" t="str">
        <f t="shared" si="16"/>
        <v/>
      </c>
      <c r="U305" t="str">
        <f t="shared" si="17"/>
        <v/>
      </c>
      <c r="V305" t="str">
        <f t="shared" si="18"/>
        <v/>
      </c>
      <c r="W305" t="str">
        <f t="shared" si="19"/>
        <v/>
      </c>
    </row>
    <row r="306" spans="1:23" x14ac:dyDescent="0.25">
      <c r="A306">
        <v>305</v>
      </c>
      <c r="B306" t="s">
        <v>578</v>
      </c>
      <c r="C306">
        <v>-12.1205424179029</v>
      </c>
      <c r="D306">
        <v>1576.16657233861</v>
      </c>
      <c r="E306">
        <v>-7.6898867357142403E-3</v>
      </c>
      <c r="F306">
        <v>0.99386441856992203</v>
      </c>
      <c r="G306">
        <v>-12.2867244856219</v>
      </c>
      <c r="H306">
        <v>2270.80694582149</v>
      </c>
      <c r="I306">
        <v>-5.41073053710298E-3</v>
      </c>
      <c r="J306">
        <v>0.995682882706449</v>
      </c>
      <c r="K306">
        <v>-12.839127402866101</v>
      </c>
      <c r="L306">
        <v>3643.5914674896799</v>
      </c>
      <c r="M306">
        <v>-3.5237560295726098E-3</v>
      </c>
      <c r="N306">
        <v>0.99718845528639399</v>
      </c>
      <c r="O306">
        <v>-12.1766647109052</v>
      </c>
      <c r="P306">
        <v>1575.76514943441</v>
      </c>
      <c r="Q306">
        <v>-7.7274616177897696E-3</v>
      </c>
      <c r="R306">
        <v>0.99383443904240099</v>
      </c>
      <c r="T306" t="str">
        <f t="shared" si="16"/>
        <v/>
      </c>
      <c r="U306" t="str">
        <f t="shared" si="17"/>
        <v/>
      </c>
      <c r="V306" t="str">
        <f t="shared" si="18"/>
        <v/>
      </c>
      <c r="W306" t="str">
        <f t="shared" si="19"/>
        <v/>
      </c>
    </row>
    <row r="307" spans="1:23" x14ac:dyDescent="0.25">
      <c r="A307">
        <v>306</v>
      </c>
      <c r="B307" t="s">
        <v>579</v>
      </c>
      <c r="C307">
        <v>-12.1205424179029</v>
      </c>
      <c r="D307">
        <v>1576.16657233861</v>
      </c>
      <c r="E307">
        <v>-7.6898867357142698E-3</v>
      </c>
      <c r="F307">
        <v>0.99386441856992203</v>
      </c>
      <c r="G307">
        <v>-12.2867244856219</v>
      </c>
      <c r="H307">
        <v>2270.8069458215</v>
      </c>
      <c r="I307">
        <v>-5.4107305371029696E-3</v>
      </c>
      <c r="J307">
        <v>0.995682882706449</v>
      </c>
      <c r="K307">
        <v>-12.839127402866101</v>
      </c>
      <c r="L307">
        <v>3643.5914674896699</v>
      </c>
      <c r="M307">
        <v>-3.5237560295726098E-3</v>
      </c>
      <c r="N307">
        <v>0.99718845528639399</v>
      </c>
      <c r="O307">
        <v>-12.1766647109052</v>
      </c>
      <c r="P307">
        <v>1575.76514943441</v>
      </c>
      <c r="Q307">
        <v>-7.7274616177897696E-3</v>
      </c>
      <c r="R307">
        <v>0.99383443904240099</v>
      </c>
      <c r="T307" t="str">
        <f t="shared" si="16"/>
        <v/>
      </c>
      <c r="U307" t="str">
        <f t="shared" si="17"/>
        <v/>
      </c>
      <c r="V307" t="str">
        <f t="shared" si="18"/>
        <v/>
      </c>
      <c r="W307" t="str">
        <f t="shared" si="19"/>
        <v/>
      </c>
    </row>
    <row r="308" spans="1:23" x14ac:dyDescent="0.25">
      <c r="A308">
        <v>307</v>
      </c>
      <c r="B308" t="s">
        <v>580</v>
      </c>
      <c r="C308">
        <v>-12.1205424179029</v>
      </c>
      <c r="D308">
        <v>1576.16657233861</v>
      </c>
      <c r="E308">
        <v>-7.6898867357142603E-3</v>
      </c>
      <c r="F308">
        <v>0.99386441856992203</v>
      </c>
      <c r="G308">
        <v>-12.2867244856219</v>
      </c>
      <c r="H308">
        <v>2270.80694582148</v>
      </c>
      <c r="I308">
        <v>-5.410730537103E-3</v>
      </c>
      <c r="J308">
        <v>0.995682882706449</v>
      </c>
      <c r="K308">
        <v>-12.839127402866101</v>
      </c>
      <c r="L308">
        <v>3643.5914674896799</v>
      </c>
      <c r="M308">
        <v>-3.5237560295726098E-3</v>
      </c>
      <c r="N308">
        <v>0.99718845528639399</v>
      </c>
      <c r="O308">
        <v>-12.1766647109052</v>
      </c>
      <c r="P308">
        <v>1575.7651494344</v>
      </c>
      <c r="Q308">
        <v>-7.7274616177898303E-3</v>
      </c>
      <c r="R308">
        <v>0.99383443904240099</v>
      </c>
      <c r="T308" t="str">
        <f t="shared" si="16"/>
        <v/>
      </c>
      <c r="U308" t="str">
        <f t="shared" si="17"/>
        <v/>
      </c>
      <c r="V308" t="str">
        <f t="shared" si="18"/>
        <v/>
      </c>
      <c r="W308" t="str">
        <f t="shared" si="19"/>
        <v/>
      </c>
    </row>
    <row r="309" spans="1:23" x14ac:dyDescent="0.25">
      <c r="A309">
        <v>308</v>
      </c>
      <c r="B309" t="s">
        <v>581</v>
      </c>
      <c r="C309">
        <v>-12.1205424179029</v>
      </c>
      <c r="D309">
        <v>1576.16657233862</v>
      </c>
      <c r="E309">
        <v>-7.6898867357142403E-3</v>
      </c>
      <c r="F309">
        <v>0.99386441856992203</v>
      </c>
      <c r="G309">
        <v>-12.2867244856219</v>
      </c>
      <c r="H309">
        <v>2270.80694582149</v>
      </c>
      <c r="I309">
        <v>-5.41073053710298E-3</v>
      </c>
      <c r="J309">
        <v>0.995682882706449</v>
      </c>
      <c r="K309">
        <v>-12.839127402866101</v>
      </c>
      <c r="L309">
        <v>3643.5914674896699</v>
      </c>
      <c r="M309">
        <v>-3.5237560295726098E-3</v>
      </c>
      <c r="N309">
        <v>0.99718845528639399</v>
      </c>
      <c r="O309">
        <v>-12.176664710905101</v>
      </c>
      <c r="P309">
        <v>1575.7651494344</v>
      </c>
      <c r="Q309">
        <v>-7.7274616177898103E-3</v>
      </c>
      <c r="R309">
        <v>0.99383443904240099</v>
      </c>
      <c r="T309" t="str">
        <f t="shared" si="16"/>
        <v/>
      </c>
      <c r="U309" t="str">
        <f t="shared" si="17"/>
        <v/>
      </c>
      <c r="V309" t="str">
        <f t="shared" si="18"/>
        <v/>
      </c>
      <c r="W309" t="str">
        <f t="shared" si="19"/>
        <v/>
      </c>
    </row>
    <row r="310" spans="1:23" x14ac:dyDescent="0.25">
      <c r="A310">
        <v>309</v>
      </c>
      <c r="B310" t="s">
        <v>582</v>
      </c>
      <c r="C310">
        <v>-12.1205424179029</v>
      </c>
      <c r="D310">
        <v>1576.16657233861</v>
      </c>
      <c r="E310">
        <v>-7.6898867357142603E-3</v>
      </c>
      <c r="F310">
        <v>0.99386441856992203</v>
      </c>
      <c r="G310">
        <v>-12.2867244856219</v>
      </c>
      <c r="H310">
        <v>2270.80694582148</v>
      </c>
      <c r="I310">
        <v>-5.410730537103E-3</v>
      </c>
      <c r="J310">
        <v>0.995682882706449</v>
      </c>
      <c r="K310">
        <v>-12.839127402866</v>
      </c>
      <c r="L310">
        <v>3643.5914674896098</v>
      </c>
      <c r="M310">
        <v>-3.5237560295726701E-3</v>
      </c>
      <c r="N310">
        <v>0.99718845528639399</v>
      </c>
      <c r="O310">
        <v>-12.1766647109052</v>
      </c>
      <c r="P310">
        <v>1575.76514943441</v>
      </c>
      <c r="Q310">
        <v>-7.72746161778976E-3</v>
      </c>
      <c r="R310">
        <v>0.99383443904240099</v>
      </c>
      <c r="T310" t="str">
        <f t="shared" si="16"/>
        <v/>
      </c>
      <c r="U310" t="str">
        <f t="shared" si="17"/>
        <v/>
      </c>
      <c r="V310" t="str">
        <f t="shared" si="18"/>
        <v/>
      </c>
      <c r="W310" t="str">
        <f t="shared" si="19"/>
        <v/>
      </c>
    </row>
    <row r="311" spans="1:23" x14ac:dyDescent="0.25">
      <c r="A311">
        <v>310</v>
      </c>
      <c r="B311" t="s">
        <v>583</v>
      </c>
      <c r="C311">
        <v>-12.1205424179029</v>
      </c>
      <c r="D311">
        <v>1576.1665723386</v>
      </c>
      <c r="E311">
        <v>-7.6898867357142898E-3</v>
      </c>
      <c r="F311">
        <v>0.99386441856992203</v>
      </c>
      <c r="G311">
        <v>-12.2867244856219</v>
      </c>
      <c r="H311">
        <v>2270.80694582151</v>
      </c>
      <c r="I311">
        <v>-5.4107305371029497E-3</v>
      </c>
      <c r="J311">
        <v>0.995682882706449</v>
      </c>
      <c r="K311">
        <v>-12.839127402866101</v>
      </c>
      <c r="L311">
        <v>3643.5914674897299</v>
      </c>
      <c r="M311">
        <v>-3.5237560295725699E-3</v>
      </c>
      <c r="N311">
        <v>0.99718845528639399</v>
      </c>
      <c r="O311">
        <v>-12.1766647109052</v>
      </c>
      <c r="P311">
        <v>1575.76514943441</v>
      </c>
      <c r="Q311">
        <v>-7.72746161778976E-3</v>
      </c>
      <c r="R311">
        <v>0.99383443904240099</v>
      </c>
      <c r="T311" t="str">
        <f t="shared" si="16"/>
        <v/>
      </c>
      <c r="U311" t="str">
        <f t="shared" si="17"/>
        <v/>
      </c>
      <c r="V311" t="str">
        <f t="shared" si="18"/>
        <v/>
      </c>
      <c r="W311" t="str">
        <f t="shared" si="19"/>
        <v/>
      </c>
    </row>
    <row r="312" spans="1:23" x14ac:dyDescent="0.25">
      <c r="A312">
        <v>311</v>
      </c>
      <c r="B312" t="s">
        <v>584</v>
      </c>
      <c r="C312">
        <v>-12.1205424179029</v>
      </c>
      <c r="D312">
        <v>1576.1665723386</v>
      </c>
      <c r="E312">
        <v>-7.6898867357142898E-3</v>
      </c>
      <c r="F312">
        <v>0.99386441856992203</v>
      </c>
      <c r="G312">
        <v>-12.2867244856219</v>
      </c>
      <c r="H312">
        <v>2270.8069458215</v>
      </c>
      <c r="I312">
        <v>-5.4107305371029696E-3</v>
      </c>
      <c r="J312">
        <v>0.995682882706449</v>
      </c>
      <c r="K312">
        <v>-12.839127402866</v>
      </c>
      <c r="L312">
        <v>3643.5914674896298</v>
      </c>
      <c r="M312">
        <v>-3.5237560295726402E-3</v>
      </c>
      <c r="N312">
        <v>0.99718845528639399</v>
      </c>
      <c r="O312">
        <v>-12.1766647109052</v>
      </c>
      <c r="P312">
        <v>1575.76514943441</v>
      </c>
      <c r="Q312">
        <v>-7.7274616177897696E-3</v>
      </c>
      <c r="R312">
        <v>0.99383443904240099</v>
      </c>
      <c r="T312" t="str">
        <f t="shared" si="16"/>
        <v/>
      </c>
      <c r="U312" t="str">
        <f t="shared" si="17"/>
        <v/>
      </c>
      <c r="V312" t="str">
        <f t="shared" si="18"/>
        <v/>
      </c>
      <c r="W312" t="str">
        <f t="shared" si="19"/>
        <v/>
      </c>
    </row>
    <row r="313" spans="1:23" x14ac:dyDescent="0.25">
      <c r="A313">
        <v>312</v>
      </c>
      <c r="B313" t="s">
        <v>585</v>
      </c>
      <c r="C313">
        <v>-12.1205424179029</v>
      </c>
      <c r="D313">
        <v>1576.16657233859</v>
      </c>
      <c r="E313">
        <v>-7.68988673571436E-3</v>
      </c>
      <c r="F313">
        <v>0.99386441856992203</v>
      </c>
      <c r="G313">
        <v>-12.2867244856219</v>
      </c>
      <c r="H313">
        <v>2270.80694582149</v>
      </c>
      <c r="I313">
        <v>-5.4107305371029896E-3</v>
      </c>
      <c r="J313">
        <v>0.995682882706449</v>
      </c>
      <c r="K313">
        <v>-12.839127402866101</v>
      </c>
      <c r="L313">
        <v>3643.5914674896799</v>
      </c>
      <c r="M313">
        <v>-3.5237560295726098E-3</v>
      </c>
      <c r="N313">
        <v>0.99718845528639399</v>
      </c>
      <c r="O313">
        <v>-12.1766647109052</v>
      </c>
      <c r="P313">
        <v>1575.76514943441</v>
      </c>
      <c r="Q313">
        <v>-7.7274616177897696E-3</v>
      </c>
      <c r="R313">
        <v>0.99383443904240099</v>
      </c>
      <c r="T313" t="str">
        <f t="shared" si="16"/>
        <v/>
      </c>
      <c r="U313" t="str">
        <f t="shared" si="17"/>
        <v/>
      </c>
      <c r="V313" t="str">
        <f t="shared" si="18"/>
        <v/>
      </c>
      <c r="W313" t="str">
        <f t="shared" si="19"/>
        <v/>
      </c>
    </row>
    <row r="314" spans="1:23" x14ac:dyDescent="0.25">
      <c r="A314">
        <v>313</v>
      </c>
      <c r="B314" t="s">
        <v>586</v>
      </c>
      <c r="C314">
        <v>-12.1205424179029</v>
      </c>
      <c r="D314">
        <v>1576.16657233862</v>
      </c>
      <c r="E314">
        <v>-7.6898867357142403E-3</v>
      </c>
      <c r="F314">
        <v>0.99386441856992203</v>
      </c>
      <c r="G314">
        <v>-12.2867244856219</v>
      </c>
      <c r="H314">
        <v>2270.80694582152</v>
      </c>
      <c r="I314">
        <v>-5.4107305371029401E-3</v>
      </c>
      <c r="J314">
        <v>0.995682882706449</v>
      </c>
      <c r="K314">
        <v>-12.839127402866101</v>
      </c>
      <c r="L314">
        <v>3643.5914674897299</v>
      </c>
      <c r="M314">
        <v>-3.5237560295725699E-3</v>
      </c>
      <c r="N314">
        <v>0.99718845528639399</v>
      </c>
      <c r="O314">
        <v>-12.1766647109052</v>
      </c>
      <c r="P314">
        <v>1575.76514943441</v>
      </c>
      <c r="Q314">
        <v>-7.7274616177897696E-3</v>
      </c>
      <c r="R314">
        <v>0.99383443904240099</v>
      </c>
      <c r="T314" t="str">
        <f t="shared" si="16"/>
        <v/>
      </c>
      <c r="U314" t="str">
        <f t="shared" si="17"/>
        <v/>
      </c>
      <c r="V314" t="str">
        <f t="shared" si="18"/>
        <v/>
      </c>
      <c r="W314" t="str">
        <f t="shared" si="19"/>
        <v/>
      </c>
    </row>
    <row r="315" spans="1:23" x14ac:dyDescent="0.25">
      <c r="A315">
        <v>314</v>
      </c>
      <c r="B315" t="s">
        <v>587</v>
      </c>
      <c r="C315">
        <v>-12.1205424179029</v>
      </c>
      <c r="D315">
        <v>1576.1665723386</v>
      </c>
      <c r="E315">
        <v>-7.6898867357142898E-3</v>
      </c>
      <c r="F315">
        <v>0.99386441856992203</v>
      </c>
      <c r="G315">
        <v>-12.2867244856219</v>
      </c>
      <c r="H315">
        <v>2270.80694582151</v>
      </c>
      <c r="I315">
        <v>-5.4107305371029497E-3</v>
      </c>
      <c r="J315">
        <v>0.995682882706449</v>
      </c>
      <c r="K315">
        <v>-12.839127402866</v>
      </c>
      <c r="L315">
        <v>3643.5914674896499</v>
      </c>
      <c r="M315">
        <v>-3.5237560295726298E-3</v>
      </c>
      <c r="N315">
        <v>0.99718845528639399</v>
      </c>
      <c r="O315">
        <v>-12.1766647109052</v>
      </c>
      <c r="P315">
        <v>1575.76514943441</v>
      </c>
      <c r="Q315">
        <v>-7.72746161778978E-3</v>
      </c>
      <c r="R315">
        <v>0.99383443904240099</v>
      </c>
      <c r="T315" t="str">
        <f t="shared" si="16"/>
        <v/>
      </c>
      <c r="U315" t="str">
        <f t="shared" si="17"/>
        <v/>
      </c>
      <c r="V315" t="str">
        <f t="shared" si="18"/>
        <v/>
      </c>
      <c r="W315" t="str">
        <f t="shared" si="19"/>
        <v/>
      </c>
    </row>
    <row r="316" spans="1:23" x14ac:dyDescent="0.25">
      <c r="A316">
        <v>315</v>
      </c>
      <c r="B316" t="s">
        <v>588</v>
      </c>
      <c r="C316">
        <v>-12.1205424179029</v>
      </c>
      <c r="D316">
        <v>1576.1665723386</v>
      </c>
      <c r="E316">
        <v>-7.6898867357143002E-3</v>
      </c>
      <c r="F316">
        <v>0.99386441856992203</v>
      </c>
      <c r="G316">
        <v>-12.2867244856219</v>
      </c>
      <c r="H316">
        <v>2270.8069458215</v>
      </c>
      <c r="I316">
        <v>-5.4107305371029696E-3</v>
      </c>
      <c r="J316">
        <v>0.995682882706449</v>
      </c>
      <c r="K316">
        <v>-12.839127402866101</v>
      </c>
      <c r="L316">
        <v>3643.5914674896799</v>
      </c>
      <c r="M316">
        <v>-3.5237560295726098E-3</v>
      </c>
      <c r="N316">
        <v>0.99718845528639399</v>
      </c>
      <c r="O316">
        <v>-12.1766647109052</v>
      </c>
      <c r="P316">
        <v>1575.76514943442</v>
      </c>
      <c r="Q316">
        <v>-7.7274616177897297E-3</v>
      </c>
      <c r="R316">
        <v>0.99383443904240198</v>
      </c>
      <c r="T316" t="str">
        <f t="shared" si="16"/>
        <v/>
      </c>
      <c r="U316" t="str">
        <f t="shared" si="17"/>
        <v/>
      </c>
      <c r="V316" t="str">
        <f t="shared" si="18"/>
        <v/>
      </c>
      <c r="W316" t="str">
        <f t="shared" si="19"/>
        <v/>
      </c>
    </row>
    <row r="317" spans="1:23" x14ac:dyDescent="0.25">
      <c r="A317">
        <v>316</v>
      </c>
      <c r="B317" t="s">
        <v>589</v>
      </c>
      <c r="C317">
        <v>-12.1205424179029</v>
      </c>
      <c r="D317">
        <v>1576.16657233861</v>
      </c>
      <c r="E317">
        <v>-7.6898867357142403E-3</v>
      </c>
      <c r="F317">
        <v>0.99386441856992203</v>
      </c>
      <c r="G317">
        <v>-12.2867244856219</v>
      </c>
      <c r="H317">
        <v>2270.80694582152</v>
      </c>
      <c r="I317">
        <v>-5.4107305371029401E-3</v>
      </c>
      <c r="J317">
        <v>0.995682882706449</v>
      </c>
      <c r="K317">
        <v>-12.839127402866101</v>
      </c>
      <c r="L317">
        <v>3643.5914674896899</v>
      </c>
      <c r="M317">
        <v>-3.5237560295726098E-3</v>
      </c>
      <c r="N317">
        <v>0.99718845528639399</v>
      </c>
      <c r="O317">
        <v>-12.1766647109052</v>
      </c>
      <c r="P317">
        <v>1575.76514943441</v>
      </c>
      <c r="Q317">
        <v>-7.7274616177897696E-3</v>
      </c>
      <c r="R317">
        <v>0.99383443904240099</v>
      </c>
      <c r="T317" t="str">
        <f t="shared" si="16"/>
        <v/>
      </c>
      <c r="U317" t="str">
        <f t="shared" si="17"/>
        <v/>
      </c>
      <c r="V317" t="str">
        <f t="shared" si="18"/>
        <v/>
      </c>
      <c r="W317" t="str">
        <f t="shared" si="19"/>
        <v/>
      </c>
    </row>
    <row r="318" spans="1:23" x14ac:dyDescent="0.25">
      <c r="A318">
        <v>317</v>
      </c>
      <c r="B318" t="s">
        <v>590</v>
      </c>
      <c r="C318">
        <v>-12.1205424179029</v>
      </c>
      <c r="D318">
        <v>1576.16657233861</v>
      </c>
      <c r="E318">
        <v>-7.6898867357142499E-3</v>
      </c>
      <c r="F318">
        <v>0.99386441856992203</v>
      </c>
      <c r="G318">
        <v>-12.2867244856219</v>
      </c>
      <c r="H318">
        <v>2270.80694582151</v>
      </c>
      <c r="I318">
        <v>-5.4107305371029401E-3</v>
      </c>
      <c r="J318">
        <v>0.995682882706449</v>
      </c>
      <c r="K318">
        <v>-12.839127402866101</v>
      </c>
      <c r="L318">
        <v>3643.5914674896799</v>
      </c>
      <c r="M318">
        <v>-3.5237560295726098E-3</v>
      </c>
      <c r="N318">
        <v>0.99718845528639399</v>
      </c>
      <c r="O318">
        <v>-12.1766647109052</v>
      </c>
      <c r="P318">
        <v>1575.76514943441</v>
      </c>
      <c r="Q318">
        <v>-7.7274616177897696E-3</v>
      </c>
      <c r="R318">
        <v>0.99383443904240099</v>
      </c>
      <c r="T318" t="str">
        <f t="shared" si="16"/>
        <v/>
      </c>
      <c r="U318" t="str">
        <f t="shared" si="17"/>
        <v/>
      </c>
      <c r="V318" t="str">
        <f t="shared" si="18"/>
        <v/>
      </c>
      <c r="W318" t="str">
        <f t="shared" si="19"/>
        <v/>
      </c>
    </row>
    <row r="319" spans="1:23" x14ac:dyDescent="0.25">
      <c r="A319">
        <v>318</v>
      </c>
      <c r="B319" t="s">
        <v>591</v>
      </c>
      <c r="C319">
        <v>-12.1205424179029</v>
      </c>
      <c r="D319">
        <v>1576.16657233861</v>
      </c>
      <c r="E319">
        <v>-7.6898867357142698E-3</v>
      </c>
      <c r="F319">
        <v>0.99386441856992203</v>
      </c>
      <c r="G319">
        <v>-12.2867244856219</v>
      </c>
      <c r="H319">
        <v>2270.8069458215</v>
      </c>
      <c r="I319">
        <v>-5.41073053710298E-3</v>
      </c>
      <c r="J319">
        <v>0.995682882706449</v>
      </c>
      <c r="K319">
        <v>-12.839127402866101</v>
      </c>
      <c r="L319">
        <v>3643.5914674896899</v>
      </c>
      <c r="M319">
        <v>-3.5237560295725999E-3</v>
      </c>
      <c r="N319">
        <v>0.99718845528639399</v>
      </c>
      <c r="O319">
        <v>-12.1766647109052</v>
      </c>
      <c r="P319">
        <v>1575.76514943441</v>
      </c>
      <c r="Q319">
        <v>-7.72746161778976E-3</v>
      </c>
      <c r="R319">
        <v>0.99383443904240099</v>
      </c>
      <c r="T319" t="str">
        <f t="shared" si="16"/>
        <v/>
      </c>
      <c r="U319" t="str">
        <f t="shared" si="17"/>
        <v/>
      </c>
      <c r="V319" t="str">
        <f t="shared" si="18"/>
        <v/>
      </c>
      <c r="W319" t="str">
        <f t="shared" si="19"/>
        <v/>
      </c>
    </row>
    <row r="320" spans="1:23" x14ac:dyDescent="0.25">
      <c r="A320">
        <v>319</v>
      </c>
      <c r="B320" t="s">
        <v>592</v>
      </c>
      <c r="C320">
        <v>-12.1205424179029</v>
      </c>
      <c r="D320">
        <v>1576.16657233859</v>
      </c>
      <c r="E320">
        <v>-7.6898867357143201E-3</v>
      </c>
      <c r="F320">
        <v>0.99386441856992203</v>
      </c>
      <c r="G320">
        <v>-12.2867244856219</v>
      </c>
      <c r="H320">
        <v>2270.80694582149</v>
      </c>
      <c r="I320">
        <v>-5.4107305371029896E-3</v>
      </c>
      <c r="J320">
        <v>0.995682882706449</v>
      </c>
      <c r="K320">
        <v>-12.839127402866101</v>
      </c>
      <c r="L320">
        <v>3643.5914674896699</v>
      </c>
      <c r="M320">
        <v>-3.5237560295726198E-3</v>
      </c>
      <c r="N320">
        <v>0.99718845528639399</v>
      </c>
      <c r="O320">
        <v>-12.1766647109052</v>
      </c>
      <c r="P320">
        <v>1575.76514943441</v>
      </c>
      <c r="Q320">
        <v>-7.7274616177897696E-3</v>
      </c>
      <c r="R320">
        <v>0.99383443904240099</v>
      </c>
      <c r="T320" t="str">
        <f t="shared" si="16"/>
        <v/>
      </c>
      <c r="U320" t="str">
        <f t="shared" si="17"/>
        <v/>
      </c>
      <c r="V320" t="str">
        <f t="shared" si="18"/>
        <v/>
      </c>
      <c r="W320" t="str">
        <f t="shared" si="19"/>
        <v/>
      </c>
    </row>
    <row r="321" spans="1:23" x14ac:dyDescent="0.25">
      <c r="A321">
        <v>320</v>
      </c>
      <c r="B321" t="s">
        <v>593</v>
      </c>
      <c r="C321">
        <v>-12.1205424179029</v>
      </c>
      <c r="D321">
        <v>1576.1665723386</v>
      </c>
      <c r="E321">
        <v>-7.6898867357143002E-3</v>
      </c>
      <c r="F321">
        <v>0.99386441856992203</v>
      </c>
      <c r="G321">
        <v>-12.2867244856219</v>
      </c>
      <c r="H321">
        <v>2270.80694582149</v>
      </c>
      <c r="I321">
        <v>-5.41073053710298E-3</v>
      </c>
      <c r="J321">
        <v>0.995682882706449</v>
      </c>
      <c r="K321">
        <v>-12.839127402866101</v>
      </c>
      <c r="L321">
        <v>3643.5914674896699</v>
      </c>
      <c r="M321">
        <v>-3.5237560295726198E-3</v>
      </c>
      <c r="N321">
        <v>0.99718845528639399</v>
      </c>
      <c r="O321">
        <v>-12.1766647109052</v>
      </c>
      <c r="P321">
        <v>1575.76514943441</v>
      </c>
      <c r="Q321">
        <v>-7.72746161778976E-3</v>
      </c>
      <c r="R321">
        <v>0.99383443904240099</v>
      </c>
      <c r="T321" t="str">
        <f t="shared" si="16"/>
        <v/>
      </c>
      <c r="U321" t="str">
        <f t="shared" si="17"/>
        <v/>
      </c>
      <c r="V321" t="str">
        <f t="shared" si="18"/>
        <v/>
      </c>
      <c r="W321" t="str">
        <f t="shared" si="19"/>
        <v/>
      </c>
    </row>
    <row r="322" spans="1:23" x14ac:dyDescent="0.25">
      <c r="A322">
        <v>321</v>
      </c>
      <c r="B322" t="s">
        <v>594</v>
      </c>
      <c r="C322">
        <v>-12.1205424179029</v>
      </c>
      <c r="D322">
        <v>1576.16657233861</v>
      </c>
      <c r="E322">
        <v>-7.6898867357142698E-3</v>
      </c>
      <c r="F322">
        <v>0.99386441856992203</v>
      </c>
      <c r="G322">
        <v>-12.2867244856219</v>
      </c>
      <c r="H322">
        <v>2270.80694582151</v>
      </c>
      <c r="I322">
        <v>-5.4107305371029601E-3</v>
      </c>
      <c r="J322">
        <v>0.995682882706449</v>
      </c>
      <c r="K322">
        <v>-12.839127402866101</v>
      </c>
      <c r="L322">
        <v>3643.5914674896699</v>
      </c>
      <c r="M322">
        <v>-3.5237560295726198E-3</v>
      </c>
      <c r="N322">
        <v>0.99718845528639399</v>
      </c>
      <c r="O322">
        <v>-12.1766647109052</v>
      </c>
      <c r="P322">
        <v>1575.76514943441</v>
      </c>
      <c r="Q322">
        <v>-7.72746161778978E-3</v>
      </c>
      <c r="R322">
        <v>0.99383443904240099</v>
      </c>
      <c r="T322" t="str">
        <f t="shared" si="16"/>
        <v/>
      </c>
      <c r="U322" t="str">
        <f t="shared" si="17"/>
        <v/>
      </c>
      <c r="V322" t="str">
        <f t="shared" si="18"/>
        <v/>
      </c>
      <c r="W322" t="str">
        <f t="shared" si="19"/>
        <v/>
      </c>
    </row>
    <row r="323" spans="1:23" x14ac:dyDescent="0.25">
      <c r="A323">
        <v>322</v>
      </c>
      <c r="B323" t="s">
        <v>595</v>
      </c>
      <c r="C323">
        <v>-12.1205424179029</v>
      </c>
      <c r="D323">
        <v>1576.16657233862</v>
      </c>
      <c r="E323">
        <v>-7.6898867357142403E-3</v>
      </c>
      <c r="F323">
        <v>0.99386441856992203</v>
      </c>
      <c r="G323">
        <v>-12.2867244856219</v>
      </c>
      <c r="H323">
        <v>2270.80694582149</v>
      </c>
      <c r="I323">
        <v>-5.4107305371029896E-3</v>
      </c>
      <c r="J323">
        <v>0.995682882706449</v>
      </c>
      <c r="K323">
        <v>-12.839127402866101</v>
      </c>
      <c r="L323">
        <v>3643.5914674896699</v>
      </c>
      <c r="M323">
        <v>-3.5237560295726198E-3</v>
      </c>
      <c r="N323">
        <v>0.99718845528639399</v>
      </c>
      <c r="O323">
        <v>-12.1766647109052</v>
      </c>
      <c r="P323">
        <v>1575.76514943441</v>
      </c>
      <c r="Q323">
        <v>-7.72746161778976E-3</v>
      </c>
      <c r="R323">
        <v>0.99383443904240099</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596</v>
      </c>
      <c r="C324">
        <v>-12.1205424179029</v>
      </c>
      <c r="D324">
        <v>1576.16657233861</v>
      </c>
      <c r="E324">
        <v>-7.6898867357142499E-3</v>
      </c>
      <c r="F324">
        <v>0.99386441856992203</v>
      </c>
      <c r="G324">
        <v>-12.2867244856219</v>
      </c>
      <c r="H324">
        <v>2270.80694582149</v>
      </c>
      <c r="I324">
        <v>-5.4107305371029896E-3</v>
      </c>
      <c r="J324">
        <v>0.995682882706449</v>
      </c>
      <c r="K324">
        <v>-12.839127402866</v>
      </c>
      <c r="L324">
        <v>3643.5914674896399</v>
      </c>
      <c r="M324">
        <v>-3.5237560295726402E-3</v>
      </c>
      <c r="N324">
        <v>0.99718845528639399</v>
      </c>
      <c r="O324">
        <v>-12.1766647109052</v>
      </c>
      <c r="P324">
        <v>1575.76514943441</v>
      </c>
      <c r="Q324">
        <v>-7.72746161778976E-3</v>
      </c>
      <c r="R324">
        <v>0.99383443904240099</v>
      </c>
      <c r="T324" t="str">
        <f t="shared" si="20"/>
        <v/>
      </c>
      <c r="U324" t="str">
        <f t="shared" si="21"/>
        <v/>
      </c>
      <c r="V324" t="str">
        <f t="shared" si="22"/>
        <v/>
      </c>
      <c r="W324" t="str">
        <f t="shared" si="23"/>
        <v/>
      </c>
    </row>
    <row r="325" spans="1:23" x14ac:dyDescent="0.25">
      <c r="A325">
        <v>324</v>
      </c>
      <c r="B325" t="s">
        <v>597</v>
      </c>
      <c r="C325">
        <v>-12.1205424179029</v>
      </c>
      <c r="D325">
        <v>1576.1665723386</v>
      </c>
      <c r="E325">
        <v>-7.6898867357142898E-3</v>
      </c>
      <c r="F325">
        <v>0.99386441856992203</v>
      </c>
      <c r="G325">
        <v>-12.2867244856219</v>
      </c>
      <c r="H325">
        <v>2270.80694582151</v>
      </c>
      <c r="I325">
        <v>-5.4107305371029601E-3</v>
      </c>
      <c r="J325">
        <v>0.995682882706449</v>
      </c>
      <c r="K325">
        <v>-12.839127402866101</v>
      </c>
      <c r="L325">
        <v>3643.5914674896799</v>
      </c>
      <c r="M325">
        <v>-3.5237560295726098E-3</v>
      </c>
      <c r="N325">
        <v>0.99718845528639399</v>
      </c>
      <c r="O325">
        <v>-12.1766647109052</v>
      </c>
      <c r="P325">
        <v>1575.76514943441</v>
      </c>
      <c r="Q325">
        <v>-7.7274616177897696E-3</v>
      </c>
      <c r="R325">
        <v>0.99383443904240099</v>
      </c>
      <c r="T325" t="str">
        <f t="shared" si="20"/>
        <v/>
      </c>
      <c r="U325" t="str">
        <f t="shared" si="21"/>
        <v/>
      </c>
      <c r="V325" t="str">
        <f t="shared" si="22"/>
        <v/>
      </c>
      <c r="W325" t="str">
        <f t="shared" si="23"/>
        <v/>
      </c>
    </row>
    <row r="326" spans="1:23" x14ac:dyDescent="0.25">
      <c r="A326">
        <v>325</v>
      </c>
      <c r="B326" t="s">
        <v>598</v>
      </c>
      <c r="C326">
        <v>-12.1205424179029</v>
      </c>
      <c r="D326">
        <v>1576.16657233861</v>
      </c>
      <c r="E326">
        <v>-7.6898867357142403E-3</v>
      </c>
      <c r="F326">
        <v>0.99386441856992203</v>
      </c>
      <c r="G326">
        <v>-12.2867244856219</v>
      </c>
      <c r="H326">
        <v>2270.80694582151</v>
      </c>
      <c r="I326">
        <v>-5.4107305371029401E-3</v>
      </c>
      <c r="J326">
        <v>0.995682882706449</v>
      </c>
      <c r="K326">
        <v>-12.839127402866101</v>
      </c>
      <c r="L326">
        <v>3643.5914674896699</v>
      </c>
      <c r="M326">
        <v>-3.5237560295726098E-3</v>
      </c>
      <c r="N326">
        <v>0.99718845528639399</v>
      </c>
      <c r="O326">
        <v>-12.1766647109052</v>
      </c>
      <c r="P326">
        <v>1575.7651494344</v>
      </c>
      <c r="Q326">
        <v>-7.7274616177898199E-3</v>
      </c>
      <c r="R326">
        <v>0.99383443904240099</v>
      </c>
      <c r="T326" t="str">
        <f t="shared" si="20"/>
        <v/>
      </c>
      <c r="U326" t="str">
        <f t="shared" si="21"/>
        <v/>
      </c>
      <c r="V326" t="str">
        <f t="shared" si="22"/>
        <v/>
      </c>
      <c r="W326" t="str">
        <f t="shared" si="23"/>
        <v/>
      </c>
    </row>
    <row r="327" spans="1:23" x14ac:dyDescent="0.25">
      <c r="A327">
        <v>326</v>
      </c>
      <c r="B327" t="s">
        <v>599</v>
      </c>
      <c r="C327">
        <v>-12.1205424179029</v>
      </c>
      <c r="D327">
        <v>1576.16657233861</v>
      </c>
      <c r="E327">
        <v>-7.6898867357142802E-3</v>
      </c>
      <c r="F327">
        <v>0.99386441856992203</v>
      </c>
      <c r="G327">
        <v>-12.2867244856219</v>
      </c>
      <c r="H327">
        <v>2270.8069458215</v>
      </c>
      <c r="I327">
        <v>-5.4107305371029601E-3</v>
      </c>
      <c r="J327">
        <v>0.995682882706449</v>
      </c>
      <c r="K327">
        <v>-12.839127402866</v>
      </c>
      <c r="L327">
        <v>3643.5914674896098</v>
      </c>
      <c r="M327">
        <v>-3.5237560295726701E-3</v>
      </c>
      <c r="N327">
        <v>0.99718845528639399</v>
      </c>
      <c r="O327">
        <v>-12.1766647109052</v>
      </c>
      <c r="P327">
        <v>1575.76514943441</v>
      </c>
      <c r="Q327">
        <v>-7.7274616177897696E-3</v>
      </c>
      <c r="R327">
        <v>0.99383443904240099</v>
      </c>
      <c r="T327" t="str">
        <f t="shared" si="20"/>
        <v/>
      </c>
      <c r="U327" t="str">
        <f t="shared" si="21"/>
        <v/>
      </c>
      <c r="V327" t="str">
        <f t="shared" si="22"/>
        <v/>
      </c>
      <c r="W327" t="str">
        <f t="shared" si="23"/>
        <v/>
      </c>
    </row>
    <row r="328" spans="1:23" x14ac:dyDescent="0.25">
      <c r="A328">
        <v>327</v>
      </c>
      <c r="B328" t="s">
        <v>600</v>
      </c>
      <c r="C328">
        <v>-12.1205424179029</v>
      </c>
      <c r="D328">
        <v>1576.16657233862</v>
      </c>
      <c r="E328">
        <v>-7.6898867357142299E-3</v>
      </c>
      <c r="F328">
        <v>0.99386441856992203</v>
      </c>
      <c r="G328">
        <v>-12.2867244856219</v>
      </c>
      <c r="H328">
        <v>2270.80694582149</v>
      </c>
      <c r="I328">
        <v>-5.4107305371029896E-3</v>
      </c>
      <c r="J328">
        <v>0.995682882706449</v>
      </c>
      <c r="K328">
        <v>-12.839127402866101</v>
      </c>
      <c r="L328">
        <v>3643.5914674896799</v>
      </c>
      <c r="M328">
        <v>-3.5237560295726098E-3</v>
      </c>
      <c r="N328">
        <v>0.99718845528639399</v>
      </c>
      <c r="O328">
        <v>-12.1766647109052</v>
      </c>
      <c r="P328">
        <v>1575.76514943441</v>
      </c>
      <c r="Q328">
        <v>-7.72746161778976E-3</v>
      </c>
      <c r="R328">
        <v>0.99383443904240099</v>
      </c>
      <c r="T328" t="str">
        <f t="shared" si="20"/>
        <v/>
      </c>
      <c r="U328" t="str">
        <f t="shared" si="21"/>
        <v/>
      </c>
      <c r="V328" t="str">
        <f t="shared" si="22"/>
        <v/>
      </c>
      <c r="W328" t="str">
        <f t="shared" si="23"/>
        <v/>
      </c>
    </row>
    <row r="329" spans="1:23" x14ac:dyDescent="0.25">
      <c r="A329">
        <v>328</v>
      </c>
      <c r="B329" t="s">
        <v>601</v>
      </c>
      <c r="C329">
        <v>-12.1205424179029</v>
      </c>
      <c r="D329">
        <v>1576.16657233861</v>
      </c>
      <c r="E329">
        <v>-7.6898867357142603E-3</v>
      </c>
      <c r="F329">
        <v>0.99386441856992203</v>
      </c>
      <c r="G329">
        <v>-12.2867244856219</v>
      </c>
      <c r="H329">
        <v>2270.80694582149</v>
      </c>
      <c r="I329">
        <v>-5.4107305371029896E-3</v>
      </c>
      <c r="J329">
        <v>0.995682882706449</v>
      </c>
      <c r="K329">
        <v>-12.839127402866101</v>
      </c>
      <c r="L329">
        <v>3643.5914674896799</v>
      </c>
      <c r="M329">
        <v>-3.5237560295726098E-3</v>
      </c>
      <c r="N329">
        <v>0.99718845528639399</v>
      </c>
      <c r="O329">
        <v>-12.1766647109052</v>
      </c>
      <c r="P329">
        <v>1575.76514943441</v>
      </c>
      <c r="Q329">
        <v>-7.7274616177897696E-3</v>
      </c>
      <c r="R329">
        <v>0.99383443904240099</v>
      </c>
      <c r="T329" t="str">
        <f t="shared" si="20"/>
        <v/>
      </c>
      <c r="U329" t="str">
        <f t="shared" si="21"/>
        <v/>
      </c>
      <c r="V329" t="str">
        <f t="shared" si="22"/>
        <v/>
      </c>
      <c r="W329" t="str">
        <f t="shared" si="23"/>
        <v/>
      </c>
    </row>
    <row r="330" spans="1:23" x14ac:dyDescent="0.25">
      <c r="A330">
        <v>329</v>
      </c>
      <c r="B330" t="s">
        <v>602</v>
      </c>
      <c r="C330">
        <v>-12.1205424179029</v>
      </c>
      <c r="D330">
        <v>1576.16657233861</v>
      </c>
      <c r="E330">
        <v>-7.6898867357142802E-3</v>
      </c>
      <c r="F330">
        <v>0.99386441856992203</v>
      </c>
      <c r="G330">
        <v>-12.2867244856219</v>
      </c>
      <c r="H330">
        <v>2270.8069458215</v>
      </c>
      <c r="I330">
        <v>-5.4107305371029601E-3</v>
      </c>
      <c r="J330">
        <v>0.995682882706449</v>
      </c>
      <c r="K330">
        <v>-12.839127402866101</v>
      </c>
      <c r="L330">
        <v>3643.5914674897199</v>
      </c>
      <c r="M330">
        <v>-3.5237560295725799E-3</v>
      </c>
      <c r="N330">
        <v>0.99718845528639399</v>
      </c>
      <c r="O330">
        <v>-12.1766647109052</v>
      </c>
      <c r="P330">
        <v>1575.76514943441</v>
      </c>
      <c r="Q330">
        <v>-7.7274616177897696E-3</v>
      </c>
      <c r="R330">
        <v>0.99383443904240099</v>
      </c>
      <c r="T330" t="str">
        <f t="shared" si="20"/>
        <v/>
      </c>
      <c r="U330" t="str">
        <f t="shared" si="21"/>
        <v/>
      </c>
      <c r="V330" t="str">
        <f t="shared" si="22"/>
        <v/>
      </c>
      <c r="W330" t="str">
        <f t="shared" si="23"/>
        <v/>
      </c>
    </row>
    <row r="331" spans="1:23" x14ac:dyDescent="0.25">
      <c r="A331">
        <v>330</v>
      </c>
      <c r="B331" t="s">
        <v>603</v>
      </c>
      <c r="C331">
        <v>-12.1205424179029</v>
      </c>
      <c r="D331">
        <v>1576.16657233859</v>
      </c>
      <c r="E331">
        <v>-7.6898867357143097E-3</v>
      </c>
      <c r="F331">
        <v>0.99386441856992203</v>
      </c>
      <c r="G331">
        <v>-12.2867244856219</v>
      </c>
      <c r="H331">
        <v>2270.8069458215</v>
      </c>
      <c r="I331">
        <v>-5.4107305371029601E-3</v>
      </c>
      <c r="J331">
        <v>0.995682882706449</v>
      </c>
      <c r="K331">
        <v>-12.839127402866101</v>
      </c>
      <c r="L331">
        <v>3643.5914674896799</v>
      </c>
      <c r="M331">
        <v>-3.5237560295726098E-3</v>
      </c>
      <c r="N331">
        <v>0.99718845528639399</v>
      </c>
      <c r="O331">
        <v>-12.1766647109052</v>
      </c>
      <c r="P331">
        <v>1575.76514943441</v>
      </c>
      <c r="Q331">
        <v>-7.72746161778976E-3</v>
      </c>
      <c r="R331">
        <v>0.99383443904240099</v>
      </c>
      <c r="T331" t="str">
        <f t="shared" si="20"/>
        <v/>
      </c>
      <c r="U331" t="str">
        <f t="shared" si="21"/>
        <v/>
      </c>
      <c r="V331" t="str">
        <f t="shared" si="22"/>
        <v/>
      </c>
      <c r="W331" t="str">
        <f t="shared" si="23"/>
        <v/>
      </c>
    </row>
    <row r="332" spans="1:23" x14ac:dyDescent="0.25">
      <c r="A332">
        <v>331</v>
      </c>
      <c r="B332" t="s">
        <v>604</v>
      </c>
      <c r="C332">
        <v>-12.1205424179029</v>
      </c>
      <c r="D332">
        <v>1576.1665723386</v>
      </c>
      <c r="E332">
        <v>-7.6898867357143002E-3</v>
      </c>
      <c r="F332">
        <v>0.99386441856992203</v>
      </c>
      <c r="G332">
        <v>-12.2867244856219</v>
      </c>
      <c r="H332">
        <v>2270.80694582148</v>
      </c>
      <c r="I332">
        <v>-5.4107305371030104E-3</v>
      </c>
      <c r="J332">
        <v>0.995682882706449</v>
      </c>
      <c r="K332">
        <v>-12.839127402866101</v>
      </c>
      <c r="L332">
        <v>3643.5914674896799</v>
      </c>
      <c r="M332">
        <v>-3.5237560295726098E-3</v>
      </c>
      <c r="N332">
        <v>0.99718845528639399</v>
      </c>
      <c r="O332">
        <v>-12.1766647109052</v>
      </c>
      <c r="P332">
        <v>1575.76514943441</v>
      </c>
      <c r="Q332">
        <v>-7.7274616177897696E-3</v>
      </c>
      <c r="R332">
        <v>0.99383443904240099</v>
      </c>
      <c r="T332" t="str">
        <f t="shared" si="20"/>
        <v/>
      </c>
      <c r="U332" t="str">
        <f t="shared" si="21"/>
        <v/>
      </c>
      <c r="V332" t="str">
        <f t="shared" si="22"/>
        <v/>
      </c>
      <c r="W332" t="str">
        <f t="shared" si="23"/>
        <v/>
      </c>
    </row>
    <row r="333" spans="1:23" x14ac:dyDescent="0.25">
      <c r="A333">
        <v>332</v>
      </c>
      <c r="B333" t="s">
        <v>605</v>
      </c>
      <c r="C333">
        <v>-12.1205424179029</v>
      </c>
      <c r="D333">
        <v>1576.1665723386</v>
      </c>
      <c r="E333">
        <v>-7.6898867357143002E-3</v>
      </c>
      <c r="F333">
        <v>0.99386441856992203</v>
      </c>
      <c r="G333">
        <v>-12.2867244856219</v>
      </c>
      <c r="H333">
        <v>2270.8069458215</v>
      </c>
      <c r="I333">
        <v>-5.4107305371029601E-3</v>
      </c>
      <c r="J333">
        <v>0.995682882706449</v>
      </c>
      <c r="K333">
        <v>-12.839127402866101</v>
      </c>
      <c r="L333">
        <v>3643.5914674896699</v>
      </c>
      <c r="M333">
        <v>-3.5237560295726098E-3</v>
      </c>
      <c r="N333">
        <v>0.99718845528639399</v>
      </c>
      <c r="O333">
        <v>-12.1766647109052</v>
      </c>
      <c r="P333">
        <v>1575.76514943441</v>
      </c>
      <c r="Q333">
        <v>-7.72746161778976E-3</v>
      </c>
      <c r="R333">
        <v>0.99383443904240099</v>
      </c>
      <c r="T333" t="str">
        <f t="shared" si="20"/>
        <v/>
      </c>
      <c r="U333" t="str">
        <f t="shared" si="21"/>
        <v/>
      </c>
      <c r="V333" t="str">
        <f t="shared" si="22"/>
        <v/>
      </c>
      <c r="W333" t="str">
        <f t="shared" si="23"/>
        <v/>
      </c>
    </row>
    <row r="334" spans="1:23" x14ac:dyDescent="0.25">
      <c r="A334">
        <v>333</v>
      </c>
      <c r="B334" t="s">
        <v>606</v>
      </c>
      <c r="C334">
        <v>-12.1205424179029</v>
      </c>
      <c r="D334">
        <v>1576.16657233861</v>
      </c>
      <c r="E334">
        <v>-7.6898867357142698E-3</v>
      </c>
      <c r="F334">
        <v>0.99386441856992203</v>
      </c>
      <c r="G334">
        <v>-12.2867244856219</v>
      </c>
      <c r="H334">
        <v>2270.80694582149</v>
      </c>
      <c r="I334">
        <v>-5.41073053710298E-3</v>
      </c>
      <c r="J334">
        <v>0.995682882706449</v>
      </c>
      <c r="K334">
        <v>-12.839127402866101</v>
      </c>
      <c r="L334">
        <v>3643.5914674896399</v>
      </c>
      <c r="M334">
        <v>-3.5237560295726402E-3</v>
      </c>
      <c r="N334">
        <v>0.99718845528639399</v>
      </c>
      <c r="O334">
        <v>-12.1766647109052</v>
      </c>
      <c r="P334">
        <v>1575.76514943441</v>
      </c>
      <c r="Q334">
        <v>-7.7274616177897696E-3</v>
      </c>
      <c r="R334">
        <v>0.99383443904240099</v>
      </c>
      <c r="T334" t="str">
        <f t="shared" si="20"/>
        <v/>
      </c>
      <c r="U334" t="str">
        <f t="shared" si="21"/>
        <v/>
      </c>
      <c r="V334" t="str">
        <f t="shared" si="22"/>
        <v/>
      </c>
      <c r="W334" t="str">
        <f t="shared" si="23"/>
        <v/>
      </c>
    </row>
    <row r="335" spans="1:23" x14ac:dyDescent="0.25">
      <c r="A335">
        <v>334</v>
      </c>
      <c r="B335" t="s">
        <v>607</v>
      </c>
      <c r="C335">
        <v>-12.1205424179029</v>
      </c>
      <c r="D335">
        <v>1576.1665723386</v>
      </c>
      <c r="E335">
        <v>-7.6898867357142802E-3</v>
      </c>
      <c r="F335">
        <v>0.99386441856992203</v>
      </c>
      <c r="G335">
        <v>-12.2867244856219</v>
      </c>
      <c r="H335">
        <v>2270.80694582152</v>
      </c>
      <c r="I335">
        <v>-5.4107305371029401E-3</v>
      </c>
      <c r="J335">
        <v>0.995682882706449</v>
      </c>
      <c r="K335">
        <v>-12.839127402866</v>
      </c>
      <c r="L335">
        <v>3643.5914674896298</v>
      </c>
      <c r="M335">
        <v>-3.5237560295726502E-3</v>
      </c>
      <c r="N335">
        <v>0.99718845528639399</v>
      </c>
      <c r="O335">
        <v>-12.1766647109052</v>
      </c>
      <c r="P335">
        <v>1575.76514943441</v>
      </c>
      <c r="Q335">
        <v>-7.72746161778976E-3</v>
      </c>
      <c r="R335">
        <v>0.99383443904240099</v>
      </c>
      <c r="T335" t="str">
        <f t="shared" si="20"/>
        <v/>
      </c>
      <c r="U335" t="str">
        <f t="shared" si="21"/>
        <v/>
      </c>
      <c r="V335" t="str">
        <f t="shared" si="22"/>
        <v/>
      </c>
      <c r="W335" t="str">
        <f t="shared" si="23"/>
        <v/>
      </c>
    </row>
    <row r="336" spans="1:23" x14ac:dyDescent="0.25">
      <c r="A336">
        <v>335</v>
      </c>
      <c r="B336" t="s">
        <v>608</v>
      </c>
      <c r="C336">
        <v>-12.1205424179029</v>
      </c>
      <c r="D336">
        <v>1576.1665723386</v>
      </c>
      <c r="E336">
        <v>-7.6898867357142898E-3</v>
      </c>
      <c r="F336">
        <v>0.99386441856992203</v>
      </c>
      <c r="G336">
        <v>-12.2867244856219</v>
      </c>
      <c r="H336">
        <v>2270.80694582152</v>
      </c>
      <c r="I336">
        <v>-5.4107305371029297E-3</v>
      </c>
      <c r="J336">
        <v>0.995682882706449</v>
      </c>
      <c r="K336">
        <v>-12.839127402866101</v>
      </c>
      <c r="L336">
        <v>3643.5914674896999</v>
      </c>
      <c r="M336">
        <v>-3.5237560295725999E-3</v>
      </c>
      <c r="N336">
        <v>0.99718845528639399</v>
      </c>
      <c r="O336">
        <v>-12.1766647109052</v>
      </c>
      <c r="P336">
        <v>1575.76514943441</v>
      </c>
      <c r="Q336">
        <v>-7.7274616177897696E-3</v>
      </c>
      <c r="R336">
        <v>0.99383443904240099</v>
      </c>
      <c r="T336" t="str">
        <f t="shared" si="20"/>
        <v/>
      </c>
      <c r="U336" t="str">
        <f t="shared" si="21"/>
        <v/>
      </c>
      <c r="V336" t="str">
        <f t="shared" si="22"/>
        <v/>
      </c>
      <c r="W336" t="str">
        <f t="shared" si="23"/>
        <v/>
      </c>
    </row>
    <row r="337" spans="1:23" x14ac:dyDescent="0.25">
      <c r="A337">
        <v>336</v>
      </c>
      <c r="B337" t="s">
        <v>609</v>
      </c>
      <c r="C337">
        <v>-12.1205424179029</v>
      </c>
      <c r="D337">
        <v>1576.16657233862</v>
      </c>
      <c r="E337">
        <v>-7.6898867357142299E-3</v>
      </c>
      <c r="F337">
        <v>0.99386441856992203</v>
      </c>
      <c r="G337">
        <v>-12.2867244856219</v>
      </c>
      <c r="H337">
        <v>2270.8069458215</v>
      </c>
      <c r="I337">
        <v>-5.4107305371029601E-3</v>
      </c>
      <c r="J337">
        <v>0.995682882706449</v>
      </c>
      <c r="K337">
        <v>-12.839127402866</v>
      </c>
      <c r="L337">
        <v>3643.5914674896499</v>
      </c>
      <c r="M337">
        <v>-3.5237560295726298E-3</v>
      </c>
      <c r="N337">
        <v>0.99718845528639399</v>
      </c>
      <c r="O337">
        <v>-12.1766647109052</v>
      </c>
      <c r="P337">
        <v>1575.76514943441</v>
      </c>
      <c r="Q337">
        <v>-7.72746161778976E-3</v>
      </c>
      <c r="R337">
        <v>0.99383443904240099</v>
      </c>
      <c r="T337" t="str">
        <f t="shared" si="20"/>
        <v/>
      </c>
      <c r="U337" t="str">
        <f t="shared" si="21"/>
        <v/>
      </c>
      <c r="V337" t="str">
        <f t="shared" si="22"/>
        <v/>
      </c>
      <c r="W337" t="str">
        <f t="shared" si="23"/>
        <v/>
      </c>
    </row>
    <row r="338" spans="1:23" x14ac:dyDescent="0.25">
      <c r="A338">
        <v>337</v>
      </c>
      <c r="B338" t="s">
        <v>610</v>
      </c>
      <c r="C338">
        <v>-12.1205424179029</v>
      </c>
      <c r="D338">
        <v>1576.16657233861</v>
      </c>
      <c r="E338">
        <v>-7.6898867357142499E-3</v>
      </c>
      <c r="F338">
        <v>0.99386441856992203</v>
      </c>
      <c r="G338">
        <v>-12.2867244856219</v>
      </c>
      <c r="H338">
        <v>2270.8069458215</v>
      </c>
      <c r="I338">
        <v>-5.4107305371029601E-3</v>
      </c>
      <c r="J338">
        <v>0.995682882706449</v>
      </c>
      <c r="K338">
        <v>-12.839127402866101</v>
      </c>
      <c r="L338">
        <v>3643.5914674896799</v>
      </c>
      <c r="M338">
        <v>-3.5237560295726098E-3</v>
      </c>
      <c r="N338">
        <v>0.99718845528639399</v>
      </c>
      <c r="O338">
        <v>-12.1766647109052</v>
      </c>
      <c r="P338">
        <v>1575.76514943441</v>
      </c>
      <c r="Q338">
        <v>-7.7274616177897696E-3</v>
      </c>
      <c r="R338">
        <v>0.99383443904240099</v>
      </c>
      <c r="T338" t="str">
        <f t="shared" si="20"/>
        <v/>
      </c>
      <c r="U338" t="str">
        <f t="shared" si="21"/>
        <v/>
      </c>
      <c r="V338" t="str">
        <f t="shared" si="22"/>
        <v/>
      </c>
      <c r="W338" t="str">
        <f t="shared" si="23"/>
        <v/>
      </c>
    </row>
    <row r="339" spans="1:23" x14ac:dyDescent="0.25">
      <c r="A339">
        <v>338</v>
      </c>
      <c r="B339" t="s">
        <v>611</v>
      </c>
      <c r="C339">
        <v>-12.120542417902801</v>
      </c>
      <c r="D339">
        <v>1576.16657233858</v>
      </c>
      <c r="E339">
        <v>-7.6898867357143999E-3</v>
      </c>
      <c r="F339">
        <v>0.99386441856992203</v>
      </c>
      <c r="G339">
        <v>-12.2867244856219</v>
      </c>
      <c r="H339">
        <v>2270.80694582149</v>
      </c>
      <c r="I339">
        <v>-5.4107305371029896E-3</v>
      </c>
      <c r="J339">
        <v>0.995682882706449</v>
      </c>
      <c r="K339">
        <v>-12.839127402866</v>
      </c>
      <c r="L339">
        <v>3643.5914674896098</v>
      </c>
      <c r="M339">
        <v>-3.5237560295726701E-3</v>
      </c>
      <c r="N339">
        <v>0.99718845528639399</v>
      </c>
      <c r="O339">
        <v>-12.1766647109052</v>
      </c>
      <c r="P339">
        <v>1575.76514943441</v>
      </c>
      <c r="Q339">
        <v>-7.72746161778976E-3</v>
      </c>
      <c r="R339">
        <v>0.99383443904240099</v>
      </c>
      <c r="T339" t="str">
        <f t="shared" si="20"/>
        <v/>
      </c>
      <c r="U339" t="str">
        <f t="shared" si="21"/>
        <v/>
      </c>
      <c r="V339" t="str">
        <f t="shared" si="22"/>
        <v/>
      </c>
      <c r="W339" t="str">
        <f t="shared" si="23"/>
        <v/>
      </c>
    </row>
    <row r="340" spans="1:23" x14ac:dyDescent="0.25">
      <c r="A340">
        <v>339</v>
      </c>
      <c r="B340" t="s">
        <v>612</v>
      </c>
      <c r="C340">
        <v>-12.1205424179029</v>
      </c>
      <c r="D340">
        <v>1576.16657233861</v>
      </c>
      <c r="E340">
        <v>-7.6898867357142299E-3</v>
      </c>
      <c r="F340">
        <v>0.99386441856992203</v>
      </c>
      <c r="G340">
        <v>-12.2867244856219</v>
      </c>
      <c r="H340">
        <v>2270.8069458215</v>
      </c>
      <c r="I340">
        <v>-5.4107305371029601E-3</v>
      </c>
      <c r="J340">
        <v>0.995682882706449</v>
      </c>
      <c r="K340">
        <v>-12.839127402866</v>
      </c>
      <c r="L340">
        <v>3643.5914674895698</v>
      </c>
      <c r="M340">
        <v>-3.5237560295727E-3</v>
      </c>
      <c r="N340">
        <v>0.99718845528639399</v>
      </c>
      <c r="O340">
        <v>-12.1766647109052</v>
      </c>
      <c r="P340">
        <v>1575.76514943441</v>
      </c>
      <c r="Q340">
        <v>-7.72746161778976E-3</v>
      </c>
      <c r="R340">
        <v>0.99383443904240099</v>
      </c>
      <c r="T340" t="str">
        <f t="shared" si="20"/>
        <v/>
      </c>
      <c r="U340" t="str">
        <f t="shared" si="21"/>
        <v/>
      </c>
      <c r="V340" t="str">
        <f t="shared" si="22"/>
        <v/>
      </c>
      <c r="W340" t="str">
        <f t="shared" si="23"/>
        <v/>
      </c>
    </row>
    <row r="341" spans="1:23" x14ac:dyDescent="0.25">
      <c r="A341">
        <v>340</v>
      </c>
      <c r="B341" t="s">
        <v>613</v>
      </c>
      <c r="C341">
        <v>-12.1205424179029</v>
      </c>
      <c r="D341">
        <v>1576.16657233859</v>
      </c>
      <c r="E341">
        <v>-7.68988673571436E-3</v>
      </c>
      <c r="F341">
        <v>0.99386441856992203</v>
      </c>
      <c r="G341">
        <v>-12.2867244856219</v>
      </c>
      <c r="H341">
        <v>2270.80694582149</v>
      </c>
      <c r="I341">
        <v>-5.4107305371029896E-3</v>
      </c>
      <c r="J341">
        <v>0.995682882706449</v>
      </c>
      <c r="K341">
        <v>-12.839127402866</v>
      </c>
      <c r="L341">
        <v>3643.5914674896399</v>
      </c>
      <c r="M341">
        <v>-3.5237560295726402E-3</v>
      </c>
      <c r="N341">
        <v>0.99718845528639399</v>
      </c>
      <c r="O341">
        <v>-12.1766647109052</v>
      </c>
      <c r="P341">
        <v>1575.76514943442</v>
      </c>
      <c r="Q341">
        <v>-7.7274616177897297E-3</v>
      </c>
      <c r="R341">
        <v>0.99383443904240198</v>
      </c>
      <c r="T341" t="str">
        <f t="shared" si="20"/>
        <v/>
      </c>
      <c r="U341" t="str">
        <f t="shared" si="21"/>
        <v/>
      </c>
      <c r="V341" t="str">
        <f t="shared" si="22"/>
        <v/>
      </c>
      <c r="W341" t="str">
        <f t="shared" si="23"/>
        <v/>
      </c>
    </row>
    <row r="342" spans="1:23" x14ac:dyDescent="0.25">
      <c r="A342">
        <v>341</v>
      </c>
      <c r="B342" t="s">
        <v>614</v>
      </c>
      <c r="C342">
        <v>-12.1205424179029</v>
      </c>
      <c r="D342">
        <v>1576.1665723386</v>
      </c>
      <c r="E342">
        <v>-7.6898867357143097E-3</v>
      </c>
      <c r="F342">
        <v>0.99386441856992203</v>
      </c>
      <c r="G342">
        <v>-12.2867244856219</v>
      </c>
      <c r="H342">
        <v>2270.80694582149</v>
      </c>
      <c r="I342">
        <v>-5.4107305371029896E-3</v>
      </c>
      <c r="J342">
        <v>0.995682882706449</v>
      </c>
      <c r="K342">
        <v>-12.839127402866101</v>
      </c>
      <c r="L342">
        <v>3643.5914674896799</v>
      </c>
      <c r="M342">
        <v>-3.5237560295726098E-3</v>
      </c>
      <c r="N342">
        <v>0.99718845528639399</v>
      </c>
      <c r="O342">
        <v>-12.1766647109052</v>
      </c>
      <c r="P342">
        <v>1575.7651494344</v>
      </c>
      <c r="Q342">
        <v>-7.7274616177897999E-3</v>
      </c>
      <c r="R342">
        <v>0.99383443904240099</v>
      </c>
      <c r="T342" t="str">
        <f t="shared" si="20"/>
        <v/>
      </c>
      <c r="U342" t="str">
        <f t="shared" si="21"/>
        <v/>
      </c>
      <c r="V342" t="str">
        <f t="shared" si="22"/>
        <v/>
      </c>
      <c r="W342" t="str">
        <f t="shared" si="23"/>
        <v/>
      </c>
    </row>
    <row r="343" spans="1:23" x14ac:dyDescent="0.25">
      <c r="A343">
        <v>342</v>
      </c>
      <c r="B343" t="s">
        <v>615</v>
      </c>
      <c r="C343">
        <v>-12.1205424179029</v>
      </c>
      <c r="D343">
        <v>1576.16657233861</v>
      </c>
      <c r="E343">
        <v>-7.6898867357142499E-3</v>
      </c>
      <c r="F343">
        <v>0.99386441856992203</v>
      </c>
      <c r="G343">
        <v>-12.2867244856219</v>
      </c>
      <c r="H343">
        <v>2270.8069458215</v>
      </c>
      <c r="I343">
        <v>-5.41073053710298E-3</v>
      </c>
      <c r="J343">
        <v>0.995682882706449</v>
      </c>
      <c r="K343">
        <v>-12.839127402866</v>
      </c>
      <c r="L343">
        <v>3643.5914674896098</v>
      </c>
      <c r="M343">
        <v>-3.5237560295726701E-3</v>
      </c>
      <c r="N343">
        <v>0.99718845528639399</v>
      </c>
      <c r="O343">
        <v>-12.1766647109052</v>
      </c>
      <c r="P343">
        <v>1575.76514943441</v>
      </c>
      <c r="Q343">
        <v>-7.72746161778976E-3</v>
      </c>
      <c r="R343">
        <v>0.99383443904240099</v>
      </c>
      <c r="T343" t="str">
        <f t="shared" si="20"/>
        <v/>
      </c>
      <c r="U343" t="str">
        <f t="shared" si="21"/>
        <v/>
      </c>
      <c r="V343" t="str">
        <f t="shared" si="22"/>
        <v/>
      </c>
      <c r="W343" t="str">
        <f t="shared" si="23"/>
        <v/>
      </c>
    </row>
    <row r="344" spans="1:23" x14ac:dyDescent="0.25">
      <c r="A344">
        <v>343</v>
      </c>
      <c r="B344" t="s">
        <v>616</v>
      </c>
      <c r="C344">
        <v>-12.1205424179029</v>
      </c>
      <c r="D344">
        <v>1576.16657233861</v>
      </c>
      <c r="E344">
        <v>-7.6898867357142499E-3</v>
      </c>
      <c r="F344">
        <v>0.99386441856992203</v>
      </c>
      <c r="G344">
        <v>-12.2867244856219</v>
      </c>
      <c r="H344">
        <v>2270.80694582151</v>
      </c>
      <c r="I344">
        <v>-5.4107305371029497E-3</v>
      </c>
      <c r="J344">
        <v>0.995682882706449</v>
      </c>
      <c r="K344">
        <v>-12.839127402866101</v>
      </c>
      <c r="L344">
        <v>3643.5914674896599</v>
      </c>
      <c r="M344">
        <v>-3.5237560295726298E-3</v>
      </c>
      <c r="N344">
        <v>0.99718845528639399</v>
      </c>
      <c r="O344">
        <v>-12.176664710905101</v>
      </c>
      <c r="P344">
        <v>1575.7651494344</v>
      </c>
      <c r="Q344">
        <v>-7.7274616177898199E-3</v>
      </c>
      <c r="R344">
        <v>0.99383443904240099</v>
      </c>
      <c r="T344" t="str">
        <f t="shared" si="20"/>
        <v/>
      </c>
      <c r="U344" t="str">
        <f t="shared" si="21"/>
        <v/>
      </c>
      <c r="V344" t="str">
        <f t="shared" si="22"/>
        <v/>
      </c>
      <c r="W344" t="str">
        <f t="shared" si="23"/>
        <v/>
      </c>
    </row>
    <row r="345" spans="1:23" x14ac:dyDescent="0.25">
      <c r="A345">
        <v>344</v>
      </c>
      <c r="B345" t="s">
        <v>617</v>
      </c>
      <c r="C345">
        <v>-12.1205424179029</v>
      </c>
      <c r="D345">
        <v>1576.16657233862</v>
      </c>
      <c r="E345">
        <v>-7.6898867357142299E-3</v>
      </c>
      <c r="F345">
        <v>0.99386441856992203</v>
      </c>
      <c r="G345">
        <v>-12.2867244856219</v>
      </c>
      <c r="H345">
        <v>2270.80694582151</v>
      </c>
      <c r="I345">
        <v>-5.4107305371029601E-3</v>
      </c>
      <c r="J345">
        <v>0.995682882706449</v>
      </c>
      <c r="K345">
        <v>-12.839127402866101</v>
      </c>
      <c r="L345">
        <v>3643.5914674896399</v>
      </c>
      <c r="M345">
        <v>-3.5237560295726402E-3</v>
      </c>
      <c r="N345">
        <v>0.99718845528639399</v>
      </c>
      <c r="O345">
        <v>-12.1766647109052</v>
      </c>
      <c r="P345">
        <v>1575.76514943441</v>
      </c>
      <c r="Q345">
        <v>-7.72746161778976E-3</v>
      </c>
      <c r="R345">
        <v>0.99383443904240099</v>
      </c>
      <c r="T345" t="str">
        <f t="shared" si="20"/>
        <v/>
      </c>
      <c r="U345" t="str">
        <f t="shared" si="21"/>
        <v/>
      </c>
      <c r="V345" t="str">
        <f t="shared" si="22"/>
        <v/>
      </c>
      <c r="W345" t="str">
        <f t="shared" si="23"/>
        <v/>
      </c>
    </row>
    <row r="346" spans="1:23" x14ac:dyDescent="0.25">
      <c r="A346">
        <v>345</v>
      </c>
      <c r="B346" t="s">
        <v>618</v>
      </c>
      <c r="C346">
        <v>-12.1205424179029</v>
      </c>
      <c r="D346">
        <v>1576.16657233862</v>
      </c>
      <c r="E346">
        <v>-7.6898867357142299E-3</v>
      </c>
      <c r="F346">
        <v>0.99386441856992203</v>
      </c>
      <c r="G346">
        <v>-12.2867244856219</v>
      </c>
      <c r="H346">
        <v>2270.80694582151</v>
      </c>
      <c r="I346">
        <v>-5.4107305371029601E-3</v>
      </c>
      <c r="J346">
        <v>0.995682882706449</v>
      </c>
      <c r="K346">
        <v>-12.839127402866101</v>
      </c>
      <c r="L346">
        <v>3643.5914674896799</v>
      </c>
      <c r="M346">
        <v>-3.5237560295726098E-3</v>
      </c>
      <c r="N346">
        <v>0.99718845528639399</v>
      </c>
      <c r="O346">
        <v>-12.1766647109052</v>
      </c>
      <c r="P346">
        <v>1575.76514943442</v>
      </c>
      <c r="Q346">
        <v>-7.7274616177897097E-3</v>
      </c>
      <c r="R346">
        <v>0.99383443904240198</v>
      </c>
      <c r="T346" t="str">
        <f t="shared" si="20"/>
        <v/>
      </c>
      <c r="U346" t="str">
        <f t="shared" si="21"/>
        <v/>
      </c>
      <c r="V346" t="str">
        <f t="shared" si="22"/>
        <v/>
      </c>
      <c r="W346" t="str">
        <f t="shared" si="23"/>
        <v/>
      </c>
    </row>
    <row r="347" spans="1:23" x14ac:dyDescent="0.25">
      <c r="A347">
        <v>346</v>
      </c>
      <c r="B347" t="s">
        <v>619</v>
      </c>
      <c r="C347">
        <v>-12.1205424179029</v>
      </c>
      <c r="D347">
        <v>1576.16657233861</v>
      </c>
      <c r="E347">
        <v>-7.6898867357142603E-3</v>
      </c>
      <c r="F347">
        <v>0.99386441856992203</v>
      </c>
      <c r="G347">
        <v>-12.2867244856219</v>
      </c>
      <c r="H347">
        <v>2270.80694582151</v>
      </c>
      <c r="I347">
        <v>-5.4107305371029601E-3</v>
      </c>
      <c r="J347">
        <v>0.995682882706449</v>
      </c>
      <c r="K347">
        <v>-12.839127402866101</v>
      </c>
      <c r="L347">
        <v>3643.5914674896599</v>
      </c>
      <c r="M347">
        <v>-3.5237560295726198E-3</v>
      </c>
      <c r="N347">
        <v>0.99718845528639399</v>
      </c>
      <c r="O347">
        <v>-12.1766647109052</v>
      </c>
      <c r="P347">
        <v>1575.76514943441</v>
      </c>
      <c r="Q347">
        <v>-7.7274616177897696E-3</v>
      </c>
      <c r="R347">
        <v>0.99383443904240099</v>
      </c>
      <c r="T347" t="str">
        <f t="shared" si="20"/>
        <v/>
      </c>
      <c r="U347" t="str">
        <f t="shared" si="21"/>
        <v/>
      </c>
      <c r="V347" t="str">
        <f t="shared" si="22"/>
        <v/>
      </c>
      <c r="W347" t="str">
        <f t="shared" si="23"/>
        <v/>
      </c>
    </row>
    <row r="348" spans="1:23" x14ac:dyDescent="0.25">
      <c r="A348">
        <v>347</v>
      </c>
      <c r="B348" t="s">
        <v>620</v>
      </c>
      <c r="C348">
        <v>-12.1205424179029</v>
      </c>
      <c r="D348">
        <v>1576.1665723386</v>
      </c>
      <c r="E348">
        <v>-7.6898867357142898E-3</v>
      </c>
      <c r="F348">
        <v>0.99386441856992203</v>
      </c>
      <c r="G348">
        <v>-12.2867244856219</v>
      </c>
      <c r="H348">
        <v>2270.80694582146</v>
      </c>
      <c r="I348">
        <v>-5.4107305371030399E-3</v>
      </c>
      <c r="J348">
        <v>0.995682882706449</v>
      </c>
      <c r="K348">
        <v>-12.839127402866101</v>
      </c>
      <c r="L348">
        <v>3643.5914674896699</v>
      </c>
      <c r="M348">
        <v>-3.5237560295726198E-3</v>
      </c>
      <c r="N348">
        <v>0.99718845528639399</v>
      </c>
      <c r="O348">
        <v>-12.1766647109052</v>
      </c>
      <c r="P348">
        <v>1575.76514943442</v>
      </c>
      <c r="Q348">
        <v>-7.7274616177897297E-3</v>
      </c>
      <c r="R348">
        <v>0.99383443904240198</v>
      </c>
      <c r="T348" t="str">
        <f t="shared" si="20"/>
        <v/>
      </c>
      <c r="U348" t="str">
        <f t="shared" si="21"/>
        <v/>
      </c>
      <c r="V348" t="str">
        <f t="shared" si="22"/>
        <v/>
      </c>
      <c r="W348" t="str">
        <f t="shared" si="23"/>
        <v/>
      </c>
    </row>
    <row r="349" spans="1:23" x14ac:dyDescent="0.25">
      <c r="A349">
        <v>348</v>
      </c>
      <c r="B349" t="s">
        <v>621</v>
      </c>
      <c r="C349">
        <v>-12.1205424179029</v>
      </c>
      <c r="D349">
        <v>1576.16657233861</v>
      </c>
      <c r="E349">
        <v>-7.6898867357142299E-3</v>
      </c>
      <c r="F349">
        <v>0.99386441856992203</v>
      </c>
      <c r="G349">
        <v>-12.2867244856219</v>
      </c>
      <c r="H349">
        <v>2270.80694582149</v>
      </c>
      <c r="I349">
        <v>-5.4107305371029896E-3</v>
      </c>
      <c r="J349">
        <v>0.995682882706449</v>
      </c>
      <c r="K349">
        <v>-12.839127402866101</v>
      </c>
      <c r="L349">
        <v>3643.5914674896699</v>
      </c>
      <c r="M349">
        <v>-3.5237560295726198E-3</v>
      </c>
      <c r="N349">
        <v>0.99718845528639399</v>
      </c>
      <c r="O349">
        <v>-12.1766647109052</v>
      </c>
      <c r="P349">
        <v>1575.76514943442</v>
      </c>
      <c r="Q349">
        <v>-7.7274616177897201E-3</v>
      </c>
      <c r="R349">
        <v>0.99383443904240198</v>
      </c>
      <c r="T349" t="str">
        <f t="shared" si="20"/>
        <v/>
      </c>
      <c r="U349" t="str">
        <f t="shared" si="21"/>
        <v/>
      </c>
      <c r="V349" t="str">
        <f t="shared" si="22"/>
        <v/>
      </c>
      <c r="W349" t="str">
        <f t="shared" si="23"/>
        <v/>
      </c>
    </row>
    <row r="350" spans="1:23" x14ac:dyDescent="0.25">
      <c r="A350">
        <v>349</v>
      </c>
      <c r="B350" t="s">
        <v>622</v>
      </c>
      <c r="C350">
        <v>-12.1205424179029</v>
      </c>
      <c r="D350">
        <v>1576.16657233864</v>
      </c>
      <c r="E350">
        <v>-7.6898867357141501E-3</v>
      </c>
      <c r="F350">
        <v>0.99386441856992203</v>
      </c>
      <c r="G350">
        <v>-12.2867244856219</v>
      </c>
      <c r="H350">
        <v>2270.80694582149</v>
      </c>
      <c r="I350">
        <v>-5.41073053710298E-3</v>
      </c>
      <c r="J350">
        <v>0.995682882706449</v>
      </c>
      <c r="K350">
        <v>-12.839127402866101</v>
      </c>
      <c r="L350">
        <v>3643.5914674896899</v>
      </c>
      <c r="M350">
        <v>-3.5237560295725999E-3</v>
      </c>
      <c r="N350">
        <v>0.99718845528639399</v>
      </c>
      <c r="O350">
        <v>-12.1766647109052</v>
      </c>
      <c r="P350">
        <v>1575.76514943441</v>
      </c>
      <c r="Q350">
        <v>-7.7274616177897696E-3</v>
      </c>
      <c r="R350">
        <v>0.99383443904240099</v>
      </c>
      <c r="T350" t="str">
        <f t="shared" si="20"/>
        <v/>
      </c>
      <c r="U350" t="str">
        <f t="shared" si="21"/>
        <v/>
      </c>
      <c r="V350" t="str">
        <f t="shared" si="22"/>
        <v/>
      </c>
      <c r="W350" t="str">
        <f t="shared" si="23"/>
        <v/>
      </c>
    </row>
    <row r="351" spans="1:23" x14ac:dyDescent="0.25">
      <c r="A351">
        <v>350</v>
      </c>
      <c r="B351" t="s">
        <v>623</v>
      </c>
      <c r="C351">
        <v>-12.1205424179029</v>
      </c>
      <c r="D351">
        <v>1576.16657233861</v>
      </c>
      <c r="E351">
        <v>-7.6898867357142299E-3</v>
      </c>
      <c r="F351">
        <v>0.99386441856992203</v>
      </c>
      <c r="G351">
        <v>-12.2867244856219</v>
      </c>
      <c r="H351">
        <v>2270.80694582149</v>
      </c>
      <c r="I351">
        <v>-5.41073053710298E-3</v>
      </c>
      <c r="J351">
        <v>0.995682882706449</v>
      </c>
      <c r="K351">
        <v>-12.839127402866</v>
      </c>
      <c r="L351">
        <v>3643.5914674896399</v>
      </c>
      <c r="M351">
        <v>-3.5237560295726402E-3</v>
      </c>
      <c r="N351">
        <v>0.99718845528639399</v>
      </c>
      <c r="O351">
        <v>-12.1766647109052</v>
      </c>
      <c r="P351">
        <v>1575.76514943441</v>
      </c>
      <c r="Q351">
        <v>-7.7274616177897696E-3</v>
      </c>
      <c r="R351">
        <v>0.99383443904240099</v>
      </c>
      <c r="T351" t="str">
        <f t="shared" si="20"/>
        <v/>
      </c>
      <c r="U351" t="str">
        <f t="shared" si="21"/>
        <v/>
      </c>
      <c r="V351" t="str">
        <f t="shared" si="22"/>
        <v/>
      </c>
      <c r="W351" t="str">
        <f t="shared" si="23"/>
        <v/>
      </c>
    </row>
    <row r="352" spans="1:23" x14ac:dyDescent="0.25">
      <c r="A352">
        <v>351</v>
      </c>
      <c r="B352" t="s">
        <v>624</v>
      </c>
      <c r="C352">
        <v>-12.1205424179029</v>
      </c>
      <c r="D352">
        <v>1576.1665723386</v>
      </c>
      <c r="E352">
        <v>-7.6898867357142898E-3</v>
      </c>
      <c r="F352">
        <v>0.99386441856992203</v>
      </c>
      <c r="G352">
        <v>-12.2867244856219</v>
      </c>
      <c r="H352">
        <v>2270.80694582151</v>
      </c>
      <c r="I352">
        <v>-5.4107305371029601E-3</v>
      </c>
      <c r="J352">
        <v>0.995682882706449</v>
      </c>
      <c r="K352">
        <v>-12.839127402866</v>
      </c>
      <c r="L352">
        <v>3643.5914674896399</v>
      </c>
      <c r="M352">
        <v>-3.5237560295726402E-3</v>
      </c>
      <c r="N352">
        <v>0.99718845528639399</v>
      </c>
      <c r="O352">
        <v>-12.1766647109052</v>
      </c>
      <c r="P352">
        <v>1575.76514943441</v>
      </c>
      <c r="Q352">
        <v>-7.72746161778976E-3</v>
      </c>
      <c r="R352">
        <v>0.99383443904240099</v>
      </c>
      <c r="T352" t="str">
        <f t="shared" si="20"/>
        <v/>
      </c>
      <c r="U352" t="str">
        <f t="shared" si="21"/>
        <v/>
      </c>
      <c r="V352" t="str">
        <f t="shared" si="22"/>
        <v/>
      </c>
      <c r="W352" t="str">
        <f t="shared" si="23"/>
        <v/>
      </c>
    </row>
    <row r="353" spans="1:23" x14ac:dyDescent="0.25">
      <c r="A353">
        <v>352</v>
      </c>
      <c r="B353" t="s">
        <v>625</v>
      </c>
      <c r="C353">
        <v>-12.1205424179029</v>
      </c>
      <c r="D353">
        <v>1576.16657233861</v>
      </c>
      <c r="E353">
        <v>-7.6898867357142603E-3</v>
      </c>
      <c r="F353">
        <v>0.99386441856992203</v>
      </c>
      <c r="G353">
        <v>-12.2867244856219</v>
      </c>
      <c r="H353">
        <v>2270.80694582151</v>
      </c>
      <c r="I353">
        <v>-5.4107305371029601E-3</v>
      </c>
      <c r="J353">
        <v>0.995682882706449</v>
      </c>
      <c r="K353">
        <v>-12.839127402866</v>
      </c>
      <c r="L353">
        <v>3643.5914674896098</v>
      </c>
      <c r="M353">
        <v>-3.5237560295726701E-3</v>
      </c>
      <c r="N353">
        <v>0.99718845528639399</v>
      </c>
      <c r="O353">
        <v>-12.1766647109052</v>
      </c>
      <c r="P353">
        <v>1575.76514943441</v>
      </c>
      <c r="Q353">
        <v>-7.7274616177897696E-3</v>
      </c>
      <c r="R353">
        <v>0.99383443904240099</v>
      </c>
      <c r="T353" t="str">
        <f t="shared" si="20"/>
        <v/>
      </c>
      <c r="U353" t="str">
        <f t="shared" si="21"/>
        <v/>
      </c>
      <c r="V353" t="str">
        <f t="shared" si="22"/>
        <v/>
      </c>
      <c r="W353" t="str">
        <f t="shared" si="23"/>
        <v/>
      </c>
    </row>
    <row r="354" spans="1:23" x14ac:dyDescent="0.25">
      <c r="A354">
        <v>353</v>
      </c>
      <c r="B354" t="s">
        <v>626</v>
      </c>
      <c r="C354">
        <v>-12.1205424179029</v>
      </c>
      <c r="D354">
        <v>1576.16657233862</v>
      </c>
      <c r="E354">
        <v>-7.6898867357142299E-3</v>
      </c>
      <c r="F354">
        <v>0.99386441856992203</v>
      </c>
      <c r="G354">
        <v>-12.2867244856219</v>
      </c>
      <c r="H354">
        <v>2270.80694582149</v>
      </c>
      <c r="I354">
        <v>-5.4107305371029896E-3</v>
      </c>
      <c r="J354">
        <v>0.995682882706449</v>
      </c>
      <c r="K354">
        <v>-12.839127402866</v>
      </c>
      <c r="L354">
        <v>3643.5914674896098</v>
      </c>
      <c r="M354">
        <v>-3.5237560295726701E-3</v>
      </c>
      <c r="N354">
        <v>0.99718845528639399</v>
      </c>
      <c r="O354">
        <v>-12.176664710905101</v>
      </c>
      <c r="P354">
        <v>1575.7651494344</v>
      </c>
      <c r="Q354">
        <v>-7.7274616177898303E-3</v>
      </c>
      <c r="R354">
        <v>0.99383443904240099</v>
      </c>
      <c r="T354" t="str">
        <f t="shared" si="20"/>
        <v/>
      </c>
      <c r="U354" t="str">
        <f t="shared" si="21"/>
        <v/>
      </c>
      <c r="V354" t="str">
        <f t="shared" si="22"/>
        <v/>
      </c>
      <c r="W354" t="str">
        <f t="shared" si="23"/>
        <v/>
      </c>
    </row>
    <row r="355" spans="1:23" x14ac:dyDescent="0.25">
      <c r="A355">
        <v>354</v>
      </c>
      <c r="B355" t="s">
        <v>627</v>
      </c>
      <c r="C355">
        <v>-12.1205424179029</v>
      </c>
      <c r="D355">
        <v>1576.1665723386</v>
      </c>
      <c r="E355">
        <v>-7.6898867357142802E-3</v>
      </c>
      <c r="F355">
        <v>0.99386441856992203</v>
      </c>
      <c r="G355">
        <v>-12.2867244856219</v>
      </c>
      <c r="H355">
        <v>2270.8069458215</v>
      </c>
      <c r="I355">
        <v>-5.4107305371029696E-3</v>
      </c>
      <c r="J355">
        <v>0.995682882706449</v>
      </c>
      <c r="K355">
        <v>-12.839127402866101</v>
      </c>
      <c r="L355">
        <v>3643.5914674896799</v>
      </c>
      <c r="M355">
        <v>-3.5237560295726098E-3</v>
      </c>
      <c r="N355">
        <v>0.99718845528639399</v>
      </c>
      <c r="O355">
        <v>-12.1766647109052</v>
      </c>
      <c r="P355">
        <v>1575.76514943441</v>
      </c>
      <c r="Q355">
        <v>-7.72746161778976E-3</v>
      </c>
      <c r="R355">
        <v>0.99383443904240099</v>
      </c>
      <c r="T355" t="str">
        <f t="shared" si="20"/>
        <v/>
      </c>
      <c r="U355" t="str">
        <f t="shared" si="21"/>
        <v/>
      </c>
      <c r="V355" t="str">
        <f t="shared" si="22"/>
        <v/>
      </c>
      <c r="W355" t="str">
        <f t="shared" si="23"/>
        <v/>
      </c>
    </row>
    <row r="356" spans="1:23" x14ac:dyDescent="0.25">
      <c r="A356">
        <v>355</v>
      </c>
      <c r="B356" t="s">
        <v>628</v>
      </c>
      <c r="C356">
        <v>-12.1205424179029</v>
      </c>
      <c r="D356">
        <v>1576.16657233861</v>
      </c>
      <c r="E356">
        <v>-7.6898867357142403E-3</v>
      </c>
      <c r="F356">
        <v>0.99386441856992203</v>
      </c>
      <c r="G356">
        <v>-12.2867244856219</v>
      </c>
      <c r="H356">
        <v>2270.80694582151</v>
      </c>
      <c r="I356">
        <v>-5.4107305371029401E-3</v>
      </c>
      <c r="J356">
        <v>0.995682882706449</v>
      </c>
      <c r="K356">
        <v>-12.839127402866101</v>
      </c>
      <c r="L356">
        <v>3643.5914674896399</v>
      </c>
      <c r="M356">
        <v>-3.5237560295726402E-3</v>
      </c>
      <c r="N356">
        <v>0.99718845528639399</v>
      </c>
      <c r="O356">
        <v>-12.1766647109052</v>
      </c>
      <c r="P356">
        <v>1575.76514943443</v>
      </c>
      <c r="Q356">
        <v>-7.7274616177896698E-3</v>
      </c>
      <c r="R356">
        <v>0.99383443904240198</v>
      </c>
      <c r="T356" t="str">
        <f t="shared" si="20"/>
        <v/>
      </c>
      <c r="U356" t="str">
        <f t="shared" si="21"/>
        <v/>
      </c>
      <c r="V356" t="str">
        <f t="shared" si="22"/>
        <v/>
      </c>
      <c r="W356" t="str">
        <f t="shared" si="23"/>
        <v/>
      </c>
    </row>
    <row r="357" spans="1:23" x14ac:dyDescent="0.25">
      <c r="A357">
        <v>356</v>
      </c>
      <c r="B357" t="s">
        <v>629</v>
      </c>
      <c r="C357">
        <v>-12.1205424179029</v>
      </c>
      <c r="D357">
        <v>1576.1665723386</v>
      </c>
      <c r="E357">
        <v>-7.6898867357142802E-3</v>
      </c>
      <c r="F357">
        <v>0.99386441856992203</v>
      </c>
      <c r="G357">
        <v>-12.2867244856219</v>
      </c>
      <c r="H357">
        <v>2270.80694582151</v>
      </c>
      <c r="I357">
        <v>-5.4107305371029601E-3</v>
      </c>
      <c r="J357">
        <v>0.995682882706449</v>
      </c>
      <c r="K357">
        <v>-12.839127402866101</v>
      </c>
      <c r="L357">
        <v>3643.5914674896499</v>
      </c>
      <c r="M357">
        <v>-3.5237560295726298E-3</v>
      </c>
      <c r="N357">
        <v>0.99718845528639399</v>
      </c>
      <c r="O357">
        <v>-12.1766647109052</v>
      </c>
      <c r="P357">
        <v>1575.76514943441</v>
      </c>
      <c r="Q357">
        <v>-7.7274616177897696E-3</v>
      </c>
      <c r="R357">
        <v>0.99383443904240099</v>
      </c>
      <c r="T357" t="str">
        <f t="shared" si="20"/>
        <v/>
      </c>
      <c r="U357" t="str">
        <f t="shared" si="21"/>
        <v/>
      </c>
      <c r="V357" t="str">
        <f t="shared" si="22"/>
        <v/>
      </c>
      <c r="W357" t="str">
        <f t="shared" si="23"/>
        <v/>
      </c>
    </row>
    <row r="358" spans="1:23" x14ac:dyDescent="0.25">
      <c r="A358">
        <v>357</v>
      </c>
      <c r="B358" t="s">
        <v>630</v>
      </c>
      <c r="C358">
        <v>-12.1205424179029</v>
      </c>
      <c r="D358">
        <v>1576.16657233861</v>
      </c>
      <c r="E358">
        <v>-7.6898867357142403E-3</v>
      </c>
      <c r="F358">
        <v>0.99386441856992203</v>
      </c>
      <c r="G358">
        <v>-12.2867244856219</v>
      </c>
      <c r="H358">
        <v>2270.80694582151</v>
      </c>
      <c r="I358">
        <v>-5.4107305371029601E-3</v>
      </c>
      <c r="J358">
        <v>0.995682882706449</v>
      </c>
      <c r="K358">
        <v>-12.839127402866</v>
      </c>
      <c r="L358">
        <v>3643.5914674896098</v>
      </c>
      <c r="M358">
        <v>-3.5237560295726701E-3</v>
      </c>
      <c r="N358">
        <v>0.99718845528639399</v>
      </c>
      <c r="O358">
        <v>-12.1766647109052</v>
      </c>
      <c r="P358">
        <v>1575.76514943442</v>
      </c>
      <c r="Q358">
        <v>-7.7274616177897401E-3</v>
      </c>
      <c r="R358">
        <v>0.99383443904240198</v>
      </c>
      <c r="T358" t="str">
        <f t="shared" si="20"/>
        <v/>
      </c>
      <c r="U358" t="str">
        <f t="shared" si="21"/>
        <v/>
      </c>
      <c r="V358" t="str">
        <f t="shared" si="22"/>
        <v/>
      </c>
      <c r="W358" t="str">
        <f t="shared" si="23"/>
        <v/>
      </c>
    </row>
    <row r="359" spans="1:23" x14ac:dyDescent="0.25">
      <c r="A359">
        <v>358</v>
      </c>
      <c r="B359" t="s">
        <v>631</v>
      </c>
      <c r="C359">
        <v>-12.1205424179029</v>
      </c>
      <c r="D359">
        <v>1576.1665723386</v>
      </c>
      <c r="E359">
        <v>-7.6898867357142898E-3</v>
      </c>
      <c r="F359">
        <v>0.99386441856992203</v>
      </c>
      <c r="G359">
        <v>-12.2867244856219</v>
      </c>
      <c r="H359">
        <v>2270.8069458215</v>
      </c>
      <c r="I359">
        <v>-5.4107305371029696E-3</v>
      </c>
      <c r="J359">
        <v>0.995682882706449</v>
      </c>
      <c r="K359">
        <v>-12.839127402866101</v>
      </c>
      <c r="L359">
        <v>3643.5914674896799</v>
      </c>
      <c r="M359">
        <v>-3.5237560295726098E-3</v>
      </c>
      <c r="N359">
        <v>0.99718845528639399</v>
      </c>
      <c r="O359">
        <v>-12.1766647109052</v>
      </c>
      <c r="P359">
        <v>1575.76514943442</v>
      </c>
      <c r="Q359">
        <v>-7.7274616177897496E-3</v>
      </c>
      <c r="R359">
        <v>0.99383443904240198</v>
      </c>
      <c r="T359" t="str">
        <f t="shared" si="20"/>
        <v/>
      </c>
      <c r="U359" t="str">
        <f t="shared" si="21"/>
        <v/>
      </c>
      <c r="V359" t="str">
        <f t="shared" si="22"/>
        <v/>
      </c>
      <c r="W359" t="str">
        <f t="shared" si="23"/>
        <v/>
      </c>
    </row>
    <row r="360" spans="1:23" x14ac:dyDescent="0.25">
      <c r="A360">
        <v>359</v>
      </c>
      <c r="B360" t="s">
        <v>632</v>
      </c>
      <c r="C360">
        <v>-12.1205424179029</v>
      </c>
      <c r="D360">
        <v>1576.1665723386</v>
      </c>
      <c r="E360">
        <v>-7.6898867357142898E-3</v>
      </c>
      <c r="F360">
        <v>0.99386441856992203</v>
      </c>
      <c r="G360">
        <v>-12.2867244856219</v>
      </c>
      <c r="H360">
        <v>2270.80694582152</v>
      </c>
      <c r="I360">
        <v>-5.4107305371029297E-3</v>
      </c>
      <c r="J360">
        <v>0.995682882706449</v>
      </c>
      <c r="K360">
        <v>-12.839127402866</v>
      </c>
      <c r="L360">
        <v>3643.5914674896098</v>
      </c>
      <c r="M360">
        <v>-3.5237560295726701E-3</v>
      </c>
      <c r="N360">
        <v>0.99718845528639399</v>
      </c>
      <c r="O360">
        <v>-12.176664710905101</v>
      </c>
      <c r="P360">
        <v>1575.7651494344</v>
      </c>
      <c r="Q360">
        <v>-7.7274616177897999E-3</v>
      </c>
      <c r="R360">
        <v>0.99383443904240099</v>
      </c>
      <c r="T360" t="str">
        <f t="shared" si="20"/>
        <v/>
      </c>
      <c r="U360" t="str">
        <f t="shared" si="21"/>
        <v/>
      </c>
      <c r="V360" t="str">
        <f t="shared" si="22"/>
        <v/>
      </c>
      <c r="W360" t="str">
        <f t="shared" si="23"/>
        <v/>
      </c>
    </row>
    <row r="361" spans="1:23" x14ac:dyDescent="0.25">
      <c r="A361">
        <v>360</v>
      </c>
      <c r="B361" t="s">
        <v>633</v>
      </c>
      <c r="C361">
        <v>-12.1205424179029</v>
      </c>
      <c r="D361">
        <v>1576.16657233859</v>
      </c>
      <c r="E361">
        <v>-7.6898867357143297E-3</v>
      </c>
      <c r="F361">
        <v>0.99386441856992203</v>
      </c>
      <c r="G361">
        <v>-12.2867244856219</v>
      </c>
      <c r="H361">
        <v>2270.80694582151</v>
      </c>
      <c r="I361">
        <v>-5.4107305371029601E-3</v>
      </c>
      <c r="J361">
        <v>0.995682882706449</v>
      </c>
      <c r="K361">
        <v>-12.839127402866101</v>
      </c>
      <c r="L361">
        <v>3643.5914674896799</v>
      </c>
      <c r="M361">
        <v>-3.5237560295726098E-3</v>
      </c>
      <c r="N361">
        <v>0.99718845528639399</v>
      </c>
      <c r="O361">
        <v>-12.1766647109052</v>
      </c>
      <c r="P361">
        <v>1575.76514943442</v>
      </c>
      <c r="Q361">
        <v>-7.7274616177897496E-3</v>
      </c>
      <c r="R361">
        <v>0.99383443904240198</v>
      </c>
      <c r="T361" t="str">
        <f t="shared" si="20"/>
        <v/>
      </c>
      <c r="U361" t="str">
        <f t="shared" si="21"/>
        <v/>
      </c>
      <c r="V361" t="str">
        <f t="shared" si="22"/>
        <v/>
      </c>
      <c r="W361" t="str">
        <f t="shared" si="23"/>
        <v/>
      </c>
    </row>
    <row r="362" spans="1:23" x14ac:dyDescent="0.25">
      <c r="A362">
        <v>361</v>
      </c>
      <c r="B362" t="s">
        <v>634</v>
      </c>
      <c r="C362">
        <v>-12.1205424179029</v>
      </c>
      <c r="D362">
        <v>1576.1665723386</v>
      </c>
      <c r="E362">
        <v>-7.6898867357142802E-3</v>
      </c>
      <c r="F362">
        <v>0.99386441856992203</v>
      </c>
      <c r="G362">
        <v>-12.2867244856219</v>
      </c>
      <c r="H362">
        <v>2270.80694582151</v>
      </c>
      <c r="I362">
        <v>-5.4107305371029401E-3</v>
      </c>
      <c r="J362">
        <v>0.995682882706449</v>
      </c>
      <c r="K362">
        <v>-12.839127402866</v>
      </c>
      <c r="L362">
        <v>3643.5914674895998</v>
      </c>
      <c r="M362">
        <v>-3.5237560295726801E-3</v>
      </c>
      <c r="N362">
        <v>0.99718845528639399</v>
      </c>
      <c r="O362">
        <v>-12.1766647109052</v>
      </c>
      <c r="P362">
        <v>1575.76514943441</v>
      </c>
      <c r="Q362">
        <v>-7.7274616177897696E-3</v>
      </c>
      <c r="R362">
        <v>0.99383443904240099</v>
      </c>
      <c r="T362" t="str">
        <f t="shared" si="20"/>
        <v/>
      </c>
      <c r="U362" t="str">
        <f t="shared" si="21"/>
        <v/>
      </c>
      <c r="V362" t="str">
        <f t="shared" si="22"/>
        <v/>
      </c>
      <c r="W362" t="str">
        <f t="shared" si="23"/>
        <v/>
      </c>
    </row>
    <row r="363" spans="1:23" x14ac:dyDescent="0.25">
      <c r="A363">
        <v>362</v>
      </c>
      <c r="B363" t="s">
        <v>635</v>
      </c>
      <c r="C363">
        <v>-12.1205424179029</v>
      </c>
      <c r="D363">
        <v>1576.1665723386</v>
      </c>
      <c r="E363">
        <v>-7.6898867357142802E-3</v>
      </c>
      <c r="F363">
        <v>0.99386441856992203</v>
      </c>
      <c r="G363">
        <v>-12.2867244856219</v>
      </c>
      <c r="H363">
        <v>2270.80694582149</v>
      </c>
      <c r="I363">
        <v>-5.4107305371029896E-3</v>
      </c>
      <c r="J363">
        <v>0.995682882706449</v>
      </c>
      <c r="K363">
        <v>-12.839127402866101</v>
      </c>
      <c r="L363">
        <v>3643.5914674896799</v>
      </c>
      <c r="M363">
        <v>-3.5237560295726098E-3</v>
      </c>
      <c r="N363">
        <v>0.99718845528639399</v>
      </c>
      <c r="O363">
        <v>-12.1766647109052</v>
      </c>
      <c r="P363">
        <v>1575.76514943441</v>
      </c>
      <c r="Q363">
        <v>-7.72746161778976E-3</v>
      </c>
      <c r="R363">
        <v>0.99383443904240099</v>
      </c>
      <c r="T363" t="str">
        <f t="shared" si="20"/>
        <v/>
      </c>
      <c r="U363" t="str">
        <f t="shared" si="21"/>
        <v/>
      </c>
      <c r="V363" t="str">
        <f t="shared" si="22"/>
        <v/>
      </c>
      <c r="W363" t="str">
        <f t="shared" si="23"/>
        <v/>
      </c>
    </row>
    <row r="364" spans="1:23" x14ac:dyDescent="0.25">
      <c r="A364">
        <v>363</v>
      </c>
      <c r="B364" t="s">
        <v>636</v>
      </c>
      <c r="C364">
        <v>-12.1205424179029</v>
      </c>
      <c r="D364">
        <v>1576.16657233861</v>
      </c>
      <c r="E364">
        <v>-7.6898867357142403E-3</v>
      </c>
      <c r="F364">
        <v>0.99386441856992203</v>
      </c>
      <c r="G364">
        <v>-12.2867244856219</v>
      </c>
      <c r="H364">
        <v>2270.8069458215</v>
      </c>
      <c r="I364">
        <v>-5.4107305371029696E-3</v>
      </c>
      <c r="J364">
        <v>0.995682882706449</v>
      </c>
      <c r="K364">
        <v>-12.839127402866101</v>
      </c>
      <c r="L364">
        <v>3643.5914674896399</v>
      </c>
      <c r="M364">
        <v>-3.5237560295726402E-3</v>
      </c>
      <c r="N364">
        <v>0.99718845528639399</v>
      </c>
      <c r="O364">
        <v>-12.1766647109052</v>
      </c>
      <c r="P364">
        <v>1575.76514943442</v>
      </c>
      <c r="Q364">
        <v>-7.7274616177897496E-3</v>
      </c>
      <c r="R364">
        <v>0.99383443904240198</v>
      </c>
      <c r="T364" t="str">
        <f t="shared" si="20"/>
        <v/>
      </c>
      <c r="U364" t="str">
        <f t="shared" si="21"/>
        <v/>
      </c>
      <c r="V364" t="str">
        <f t="shared" si="22"/>
        <v/>
      </c>
      <c r="W364" t="str">
        <f t="shared" si="23"/>
        <v/>
      </c>
    </row>
    <row r="365" spans="1:23" x14ac:dyDescent="0.25">
      <c r="A365">
        <v>364</v>
      </c>
      <c r="B365" t="s">
        <v>637</v>
      </c>
      <c r="C365">
        <v>-12.1205424179029</v>
      </c>
      <c r="D365">
        <v>1576.16657233859</v>
      </c>
      <c r="E365">
        <v>-7.6898867357143401E-3</v>
      </c>
      <c r="F365">
        <v>0.99386441856992203</v>
      </c>
      <c r="G365">
        <v>-12.2867244856219</v>
      </c>
      <c r="H365">
        <v>2270.80694582151</v>
      </c>
      <c r="I365">
        <v>-5.4107305371029497E-3</v>
      </c>
      <c r="J365">
        <v>0.995682882706449</v>
      </c>
      <c r="K365">
        <v>-12.839127402866101</v>
      </c>
      <c r="L365">
        <v>3643.5914674896799</v>
      </c>
      <c r="M365">
        <v>-3.5237560295726098E-3</v>
      </c>
      <c r="N365">
        <v>0.99718845528639399</v>
      </c>
      <c r="O365">
        <v>-12.176664710905101</v>
      </c>
      <c r="P365">
        <v>1575.7651494344</v>
      </c>
      <c r="Q365">
        <v>-7.7274616177898103E-3</v>
      </c>
      <c r="R365">
        <v>0.99383443904240099</v>
      </c>
      <c r="T365" t="str">
        <f t="shared" si="20"/>
        <v/>
      </c>
      <c r="U365" t="str">
        <f t="shared" si="21"/>
        <v/>
      </c>
      <c r="V365" t="str">
        <f t="shared" si="22"/>
        <v/>
      </c>
      <c r="W365" t="str">
        <f t="shared" si="23"/>
        <v/>
      </c>
    </row>
    <row r="366" spans="1:23" x14ac:dyDescent="0.25">
      <c r="A366">
        <v>365</v>
      </c>
      <c r="B366" t="s">
        <v>638</v>
      </c>
      <c r="C366">
        <v>-12.1205424179029</v>
      </c>
      <c r="D366">
        <v>1576.16657233859</v>
      </c>
      <c r="E366">
        <v>-7.6898867357143401E-3</v>
      </c>
      <c r="F366">
        <v>0.99386441856992203</v>
      </c>
      <c r="G366">
        <v>-12.2867244856219</v>
      </c>
      <c r="H366">
        <v>2270.80694582151</v>
      </c>
      <c r="I366">
        <v>-5.4107305371029497E-3</v>
      </c>
      <c r="J366">
        <v>0.995682882706449</v>
      </c>
      <c r="K366">
        <v>-12.839127402866101</v>
      </c>
      <c r="L366">
        <v>3643.5914674896499</v>
      </c>
      <c r="M366">
        <v>-3.5237560295726298E-3</v>
      </c>
      <c r="N366">
        <v>0.99718845528639399</v>
      </c>
      <c r="O366">
        <v>-12.176664710905101</v>
      </c>
      <c r="P366">
        <v>1575.76514943439</v>
      </c>
      <c r="Q366">
        <v>-7.7274616177898502E-3</v>
      </c>
      <c r="R366">
        <v>0.99383443904240099</v>
      </c>
      <c r="T366" t="str">
        <f t="shared" si="20"/>
        <v/>
      </c>
      <c r="U366" t="str">
        <f t="shared" si="21"/>
        <v/>
      </c>
      <c r="V366" t="str">
        <f t="shared" si="22"/>
        <v/>
      </c>
      <c r="W366" t="str">
        <f t="shared" si="23"/>
        <v/>
      </c>
    </row>
    <row r="367" spans="1:23" x14ac:dyDescent="0.25">
      <c r="A367">
        <v>366</v>
      </c>
      <c r="B367" t="s">
        <v>639</v>
      </c>
      <c r="C367">
        <v>-12.1205424179029</v>
      </c>
      <c r="D367">
        <v>1576.16657233862</v>
      </c>
      <c r="E367">
        <v>-7.6898867357142204E-3</v>
      </c>
      <c r="F367">
        <v>0.99386441856992203</v>
      </c>
      <c r="G367">
        <v>-12.2867244856219</v>
      </c>
      <c r="H367">
        <v>2270.80694582151</v>
      </c>
      <c r="I367">
        <v>-5.4107305371029497E-3</v>
      </c>
      <c r="J367">
        <v>0.995682882706449</v>
      </c>
      <c r="K367">
        <v>-12.839127402866101</v>
      </c>
      <c r="L367">
        <v>3643.5914674896799</v>
      </c>
      <c r="M367">
        <v>-3.5237560295726098E-3</v>
      </c>
      <c r="N367">
        <v>0.99718845528639399</v>
      </c>
      <c r="O367">
        <v>-12.176664710905101</v>
      </c>
      <c r="P367">
        <v>1575.7651494344</v>
      </c>
      <c r="Q367">
        <v>-7.7274616177898199E-3</v>
      </c>
      <c r="R367">
        <v>0.99383443904240099</v>
      </c>
      <c r="T367" t="str">
        <f t="shared" si="20"/>
        <v/>
      </c>
      <c r="U367" t="str">
        <f t="shared" si="21"/>
        <v/>
      </c>
      <c r="V367" t="str">
        <f t="shared" si="22"/>
        <v/>
      </c>
      <c r="W367" t="str">
        <f t="shared" si="23"/>
        <v/>
      </c>
    </row>
    <row r="368" spans="1:23" x14ac:dyDescent="0.25">
      <c r="A368">
        <v>367</v>
      </c>
      <c r="B368" t="s">
        <v>640</v>
      </c>
      <c r="C368">
        <v>-12.1205424179029</v>
      </c>
      <c r="D368">
        <v>1576.16657233861</v>
      </c>
      <c r="E368">
        <v>-7.6898867357142499E-3</v>
      </c>
      <c r="F368">
        <v>0.99386441856992203</v>
      </c>
      <c r="G368">
        <v>-12.2867244856219</v>
      </c>
      <c r="H368">
        <v>2270.8069458215</v>
      </c>
      <c r="I368">
        <v>-5.4107305371029696E-3</v>
      </c>
      <c r="J368">
        <v>0.995682882706449</v>
      </c>
      <c r="K368">
        <v>-12.839127402866101</v>
      </c>
      <c r="L368">
        <v>3643.5914674896699</v>
      </c>
      <c r="M368">
        <v>-3.5237560295726098E-3</v>
      </c>
      <c r="N368">
        <v>0.99718845528639399</v>
      </c>
      <c r="O368">
        <v>-12.1766647109052</v>
      </c>
      <c r="P368">
        <v>1575.76514943442</v>
      </c>
      <c r="Q368">
        <v>-7.7274616177897496E-3</v>
      </c>
      <c r="R368">
        <v>0.99383443904240198</v>
      </c>
      <c r="T368" t="str">
        <f t="shared" si="20"/>
        <v/>
      </c>
      <c r="U368" t="str">
        <f t="shared" si="21"/>
        <v/>
      </c>
      <c r="V368" t="str">
        <f t="shared" si="22"/>
        <v/>
      </c>
      <c r="W368" t="str">
        <f t="shared" si="23"/>
        <v/>
      </c>
    </row>
    <row r="369" spans="1:23" x14ac:dyDescent="0.25">
      <c r="A369">
        <v>368</v>
      </c>
      <c r="B369" t="s">
        <v>641</v>
      </c>
      <c r="C369">
        <v>-12.1205424179029</v>
      </c>
      <c r="D369">
        <v>1576.16657233861</v>
      </c>
      <c r="E369">
        <v>-7.6898867357142603E-3</v>
      </c>
      <c r="F369">
        <v>0.99386441856992203</v>
      </c>
      <c r="G369">
        <v>-12.2867244856219</v>
      </c>
      <c r="H369">
        <v>2270.8069458215</v>
      </c>
      <c r="I369">
        <v>-5.4107305371029696E-3</v>
      </c>
      <c r="J369">
        <v>0.995682882706449</v>
      </c>
      <c r="K369">
        <v>-12.839127402866</v>
      </c>
      <c r="L369">
        <v>3643.5914674896499</v>
      </c>
      <c r="M369">
        <v>-3.5237560295726298E-3</v>
      </c>
      <c r="N369">
        <v>0.99718845528639399</v>
      </c>
      <c r="O369">
        <v>-12.176664710905101</v>
      </c>
      <c r="P369">
        <v>1575.76514943439</v>
      </c>
      <c r="Q369">
        <v>-7.7274616177898502E-3</v>
      </c>
      <c r="R369">
        <v>0.99383443904240099</v>
      </c>
      <c r="T369" t="str">
        <f t="shared" si="20"/>
        <v/>
      </c>
      <c r="U369" t="str">
        <f t="shared" si="21"/>
        <v/>
      </c>
      <c r="V369" t="str">
        <f t="shared" si="22"/>
        <v/>
      </c>
      <c r="W369" t="str">
        <f t="shared" si="23"/>
        <v/>
      </c>
    </row>
    <row r="370" spans="1:23" x14ac:dyDescent="0.25">
      <c r="A370">
        <v>369</v>
      </c>
      <c r="B370" t="s">
        <v>642</v>
      </c>
      <c r="C370">
        <v>-12.1205424179029</v>
      </c>
      <c r="D370">
        <v>1576.16657233862</v>
      </c>
      <c r="E370">
        <v>-7.6898867357142204E-3</v>
      </c>
      <c r="F370">
        <v>0.99386441856992203</v>
      </c>
      <c r="G370">
        <v>-12.2867244856219</v>
      </c>
      <c r="H370">
        <v>2270.80694582151</v>
      </c>
      <c r="I370">
        <v>-5.4107305371029601E-3</v>
      </c>
      <c r="J370">
        <v>0.995682882706449</v>
      </c>
      <c r="K370">
        <v>-12.839127402866101</v>
      </c>
      <c r="L370">
        <v>3643.5914674896899</v>
      </c>
      <c r="M370">
        <v>-3.5237560295725999E-3</v>
      </c>
      <c r="N370">
        <v>0.99718845528639399</v>
      </c>
      <c r="O370">
        <v>-12.1766647109052</v>
      </c>
      <c r="P370">
        <v>1575.76514943441</v>
      </c>
      <c r="Q370">
        <v>-7.7274616177897496E-3</v>
      </c>
      <c r="R370">
        <v>0.99383443904240099</v>
      </c>
      <c r="T370" t="str">
        <f t="shared" si="20"/>
        <v/>
      </c>
      <c r="U370" t="str">
        <f t="shared" si="21"/>
        <v/>
      </c>
      <c r="V370" t="str">
        <f t="shared" si="22"/>
        <v/>
      </c>
      <c r="W370" t="str">
        <f t="shared" si="23"/>
        <v/>
      </c>
    </row>
    <row r="371" spans="1:23" x14ac:dyDescent="0.25">
      <c r="A371">
        <v>370</v>
      </c>
      <c r="B371" t="s">
        <v>643</v>
      </c>
      <c r="C371">
        <v>-12.1205424179029</v>
      </c>
      <c r="D371">
        <v>1576.16657233861</v>
      </c>
      <c r="E371">
        <v>-7.6898867357142698E-3</v>
      </c>
      <c r="F371">
        <v>0.99386441856992203</v>
      </c>
      <c r="G371">
        <v>-12.2867244856219</v>
      </c>
      <c r="H371">
        <v>2270.8069458215</v>
      </c>
      <c r="I371">
        <v>-5.4107305371029696E-3</v>
      </c>
      <c r="J371">
        <v>0.995682882706449</v>
      </c>
      <c r="K371">
        <v>-12.839127402866101</v>
      </c>
      <c r="L371">
        <v>3643.5914674896899</v>
      </c>
      <c r="M371">
        <v>-3.5237560295725999E-3</v>
      </c>
      <c r="N371">
        <v>0.99718845528639399</v>
      </c>
      <c r="O371">
        <v>-12.1766647109052</v>
      </c>
      <c r="P371">
        <v>1575.76514943441</v>
      </c>
      <c r="Q371">
        <v>-7.72746161778976E-3</v>
      </c>
      <c r="R371">
        <v>0.99383443904240099</v>
      </c>
      <c r="T371" t="str">
        <f t="shared" si="20"/>
        <v/>
      </c>
      <c r="U371" t="str">
        <f t="shared" si="21"/>
        <v/>
      </c>
      <c r="V371" t="str">
        <f t="shared" si="22"/>
        <v/>
      </c>
      <c r="W371" t="str">
        <f t="shared" si="23"/>
        <v/>
      </c>
    </row>
    <row r="372" spans="1:23" x14ac:dyDescent="0.25">
      <c r="A372">
        <v>371</v>
      </c>
      <c r="B372" t="s">
        <v>644</v>
      </c>
      <c r="C372">
        <v>-12.1205424179029</v>
      </c>
      <c r="D372">
        <v>1576.16657233861</v>
      </c>
      <c r="E372">
        <v>-7.6898867357142603E-3</v>
      </c>
      <c r="F372">
        <v>0.99386441856992203</v>
      </c>
      <c r="G372">
        <v>-12.2867244856219</v>
      </c>
      <c r="H372">
        <v>2270.8069458215</v>
      </c>
      <c r="I372">
        <v>-5.4107305371029601E-3</v>
      </c>
      <c r="J372">
        <v>0.995682882706449</v>
      </c>
      <c r="K372">
        <v>-12.839127402866101</v>
      </c>
      <c r="L372">
        <v>3643.5914674896499</v>
      </c>
      <c r="M372">
        <v>-3.5237560295726402E-3</v>
      </c>
      <c r="N372">
        <v>0.99718845528639399</v>
      </c>
      <c r="O372">
        <v>-12.1766647109052</v>
      </c>
      <c r="P372">
        <v>1575.76514943441</v>
      </c>
      <c r="Q372">
        <v>-7.72746161778976E-3</v>
      </c>
      <c r="R372">
        <v>0.99383443904240099</v>
      </c>
      <c r="T372" t="str">
        <f t="shared" si="20"/>
        <v/>
      </c>
      <c r="U372" t="str">
        <f t="shared" si="21"/>
        <v/>
      </c>
      <c r="V372" t="str">
        <f t="shared" si="22"/>
        <v/>
      </c>
      <c r="W372" t="str">
        <f t="shared" si="23"/>
        <v/>
      </c>
    </row>
    <row r="373" spans="1:23" x14ac:dyDescent="0.25">
      <c r="A373">
        <v>372</v>
      </c>
      <c r="B373" t="s">
        <v>645</v>
      </c>
      <c r="C373">
        <v>-12.1205424179029</v>
      </c>
      <c r="D373">
        <v>1576.1665723386</v>
      </c>
      <c r="E373">
        <v>-7.6898867357142802E-3</v>
      </c>
      <c r="F373">
        <v>0.99386441856992203</v>
      </c>
      <c r="G373">
        <v>-12.2867244856219</v>
      </c>
      <c r="H373">
        <v>2270.80694582149</v>
      </c>
      <c r="I373">
        <v>-5.41073053710298E-3</v>
      </c>
      <c r="J373">
        <v>0.995682882706449</v>
      </c>
      <c r="K373">
        <v>-12.839127402866101</v>
      </c>
      <c r="L373">
        <v>3643.5914674896899</v>
      </c>
      <c r="M373">
        <v>-3.5237560295726098E-3</v>
      </c>
      <c r="N373">
        <v>0.99718845528639399</v>
      </c>
      <c r="O373">
        <v>-12.1766647109052</v>
      </c>
      <c r="P373">
        <v>1575.76514943441</v>
      </c>
      <c r="Q373">
        <v>-7.72746161778976E-3</v>
      </c>
      <c r="R373">
        <v>0.99383443904240099</v>
      </c>
      <c r="T373" t="str">
        <f t="shared" si="20"/>
        <v/>
      </c>
      <c r="U373" t="str">
        <f t="shared" si="21"/>
        <v/>
      </c>
      <c r="V373" t="str">
        <f t="shared" si="22"/>
        <v/>
      </c>
      <c r="W373" t="str">
        <f t="shared" si="23"/>
        <v/>
      </c>
    </row>
    <row r="374" spans="1:23" x14ac:dyDescent="0.25">
      <c r="A374">
        <v>373</v>
      </c>
      <c r="B374" t="s">
        <v>646</v>
      </c>
      <c r="C374">
        <v>-12.1205424179029</v>
      </c>
      <c r="D374">
        <v>1576.1665723386</v>
      </c>
      <c r="E374">
        <v>-7.6898867357142898E-3</v>
      </c>
      <c r="F374">
        <v>0.99386441856992203</v>
      </c>
      <c r="G374">
        <v>-12.2867244856219</v>
      </c>
      <c r="H374">
        <v>2270.8069458215</v>
      </c>
      <c r="I374">
        <v>-5.4107305371029696E-3</v>
      </c>
      <c r="J374">
        <v>0.995682882706449</v>
      </c>
      <c r="K374">
        <v>-12.839127402866101</v>
      </c>
      <c r="L374">
        <v>3643.5914674896799</v>
      </c>
      <c r="M374">
        <v>-3.5237560295726098E-3</v>
      </c>
      <c r="N374">
        <v>0.99718845528639399</v>
      </c>
      <c r="O374">
        <v>-12.1766647109052</v>
      </c>
      <c r="P374">
        <v>1575.76514943441</v>
      </c>
      <c r="Q374">
        <v>-7.72746161778976E-3</v>
      </c>
      <c r="R374">
        <v>0.99383443904240099</v>
      </c>
      <c r="T374" t="str">
        <f t="shared" si="20"/>
        <v/>
      </c>
      <c r="U374" t="str">
        <f t="shared" si="21"/>
        <v/>
      </c>
      <c r="V374" t="str">
        <f t="shared" si="22"/>
        <v/>
      </c>
      <c r="W374" t="str">
        <f t="shared" si="23"/>
        <v/>
      </c>
    </row>
    <row r="375" spans="1:23" x14ac:dyDescent="0.25">
      <c r="A375">
        <v>374</v>
      </c>
      <c r="B375" t="s">
        <v>647</v>
      </c>
      <c r="C375">
        <v>-12.1205424179029</v>
      </c>
      <c r="D375">
        <v>1576.1665723386</v>
      </c>
      <c r="E375">
        <v>-7.6898867357142698E-3</v>
      </c>
      <c r="F375">
        <v>0.99386441856992203</v>
      </c>
      <c r="G375">
        <v>-12.2867244856219</v>
      </c>
      <c r="H375">
        <v>2270.8069458215</v>
      </c>
      <c r="I375">
        <v>-5.4107305371029601E-3</v>
      </c>
      <c r="J375">
        <v>0.995682882706449</v>
      </c>
      <c r="K375">
        <v>-12.839127402866101</v>
      </c>
      <c r="L375">
        <v>3643.5914674896399</v>
      </c>
      <c r="M375">
        <v>-3.5237560295726402E-3</v>
      </c>
      <c r="N375">
        <v>0.99718845528639399</v>
      </c>
      <c r="O375">
        <v>-12.1766647109052</v>
      </c>
      <c r="P375">
        <v>1575.76514943441</v>
      </c>
      <c r="Q375">
        <v>-7.72746161778976E-3</v>
      </c>
      <c r="R375">
        <v>0.99383443904240099</v>
      </c>
      <c r="T375" t="str">
        <f t="shared" si="20"/>
        <v/>
      </c>
      <c r="U375" t="str">
        <f t="shared" si="21"/>
        <v/>
      </c>
      <c r="V375" t="str">
        <f t="shared" si="22"/>
        <v/>
      </c>
      <c r="W375" t="str">
        <f t="shared" si="23"/>
        <v/>
      </c>
    </row>
    <row r="376" spans="1:23" x14ac:dyDescent="0.25">
      <c r="A376">
        <v>375</v>
      </c>
      <c r="B376" t="s">
        <v>648</v>
      </c>
      <c r="C376">
        <v>-12.1205424179029</v>
      </c>
      <c r="D376">
        <v>1576.16657233862</v>
      </c>
      <c r="E376">
        <v>-7.6898867357142299E-3</v>
      </c>
      <c r="F376">
        <v>0.99386441856992203</v>
      </c>
      <c r="G376">
        <v>-12.2867244856219</v>
      </c>
      <c r="H376">
        <v>2270.80694582151</v>
      </c>
      <c r="I376">
        <v>-5.4107305371029497E-3</v>
      </c>
      <c r="J376">
        <v>0.995682882706449</v>
      </c>
      <c r="K376">
        <v>-12.839127402866101</v>
      </c>
      <c r="L376">
        <v>3643.5914674896799</v>
      </c>
      <c r="M376">
        <v>-3.5237560295726098E-3</v>
      </c>
      <c r="N376">
        <v>0.99718845528639399</v>
      </c>
      <c r="O376">
        <v>-12.1766647109052</v>
      </c>
      <c r="P376">
        <v>1575.76514943441</v>
      </c>
      <c r="Q376">
        <v>-7.7274616177897696E-3</v>
      </c>
      <c r="R376">
        <v>0.99383443904240099</v>
      </c>
      <c r="T376" t="str">
        <f t="shared" si="20"/>
        <v/>
      </c>
      <c r="U376" t="str">
        <f t="shared" si="21"/>
        <v/>
      </c>
      <c r="V376" t="str">
        <f t="shared" si="22"/>
        <v/>
      </c>
      <c r="W376" t="str">
        <f t="shared" si="23"/>
        <v/>
      </c>
    </row>
    <row r="377" spans="1:23" x14ac:dyDescent="0.25">
      <c r="A377">
        <v>376</v>
      </c>
      <c r="B377" t="s">
        <v>649</v>
      </c>
      <c r="C377">
        <v>-12.1205424179029</v>
      </c>
      <c r="D377">
        <v>1576.16657233861</v>
      </c>
      <c r="E377">
        <v>-7.6898867357142698E-3</v>
      </c>
      <c r="F377">
        <v>0.99386441856992203</v>
      </c>
      <c r="G377">
        <v>-12.2867244856219</v>
      </c>
      <c r="H377">
        <v>2270.80694582151</v>
      </c>
      <c r="I377">
        <v>-5.4107305371029601E-3</v>
      </c>
      <c r="J377">
        <v>0.995682882706449</v>
      </c>
      <c r="K377">
        <v>-12.839127402866101</v>
      </c>
      <c r="L377">
        <v>3643.5914674896499</v>
      </c>
      <c r="M377">
        <v>-3.5237560295726402E-3</v>
      </c>
      <c r="N377">
        <v>0.99718845528639399</v>
      </c>
      <c r="O377">
        <v>-12.176664710905101</v>
      </c>
      <c r="P377">
        <v>1575.7651494344</v>
      </c>
      <c r="Q377">
        <v>-7.7274616177898103E-3</v>
      </c>
      <c r="R377">
        <v>0.99383443904240099</v>
      </c>
      <c r="T377" t="str">
        <f t="shared" si="20"/>
        <v/>
      </c>
      <c r="U377" t="str">
        <f t="shared" si="21"/>
        <v/>
      </c>
      <c r="V377" t="str">
        <f t="shared" si="22"/>
        <v/>
      </c>
      <c r="W377" t="str">
        <f t="shared" si="23"/>
        <v/>
      </c>
    </row>
    <row r="378" spans="1:23" x14ac:dyDescent="0.25">
      <c r="A378">
        <v>377</v>
      </c>
      <c r="B378" t="s">
        <v>650</v>
      </c>
      <c r="C378">
        <v>-12.1205424179029</v>
      </c>
      <c r="D378">
        <v>1576.16657233861</v>
      </c>
      <c r="E378">
        <v>-7.6898867357142698E-3</v>
      </c>
      <c r="F378">
        <v>0.99386441856992203</v>
      </c>
      <c r="G378">
        <v>-12.2867244856219</v>
      </c>
      <c r="H378">
        <v>2270.8069458215</v>
      </c>
      <c r="I378">
        <v>-5.4107305371029601E-3</v>
      </c>
      <c r="J378">
        <v>0.995682882706449</v>
      </c>
      <c r="K378">
        <v>-12.839127402866101</v>
      </c>
      <c r="L378">
        <v>3643.5914674896799</v>
      </c>
      <c r="M378">
        <v>-3.5237560295726098E-3</v>
      </c>
      <c r="N378">
        <v>0.99718845528639399</v>
      </c>
      <c r="O378">
        <v>-12.1766647109052</v>
      </c>
      <c r="P378">
        <v>1575.76514943441</v>
      </c>
      <c r="Q378">
        <v>-7.72746161778976E-3</v>
      </c>
      <c r="R378">
        <v>0.99383443904240099</v>
      </c>
      <c r="T378" t="str">
        <f t="shared" si="20"/>
        <v/>
      </c>
      <c r="U378" t="str">
        <f t="shared" si="21"/>
        <v/>
      </c>
      <c r="V378" t="str">
        <f t="shared" si="22"/>
        <v/>
      </c>
      <c r="W378" t="str">
        <f t="shared" si="23"/>
        <v/>
      </c>
    </row>
    <row r="379" spans="1:23" x14ac:dyDescent="0.25">
      <c r="A379">
        <v>378</v>
      </c>
      <c r="B379" t="s">
        <v>651</v>
      </c>
      <c r="C379">
        <v>-12.1205424179029</v>
      </c>
      <c r="D379">
        <v>1576.16657233859</v>
      </c>
      <c r="E379">
        <v>-7.6898867357143201E-3</v>
      </c>
      <c r="F379">
        <v>0.99386441856992203</v>
      </c>
      <c r="G379">
        <v>-12.2867244856219</v>
      </c>
      <c r="H379">
        <v>2270.80694582149</v>
      </c>
      <c r="I379">
        <v>-5.41073053710298E-3</v>
      </c>
      <c r="J379">
        <v>0.995682882706449</v>
      </c>
      <c r="K379">
        <v>-12.839127402866101</v>
      </c>
      <c r="L379">
        <v>3643.5914674896499</v>
      </c>
      <c r="M379">
        <v>-3.5237560295726298E-3</v>
      </c>
      <c r="N379">
        <v>0.99718845528639399</v>
      </c>
      <c r="O379">
        <v>-12.1766647109052</v>
      </c>
      <c r="P379">
        <v>1575.76514943441</v>
      </c>
      <c r="Q379">
        <v>-7.7274616177897496E-3</v>
      </c>
      <c r="R379">
        <v>0.99383443904240198</v>
      </c>
      <c r="T379" t="str">
        <f t="shared" si="20"/>
        <v/>
      </c>
      <c r="U379" t="str">
        <f t="shared" si="21"/>
        <v/>
      </c>
      <c r="V379" t="str">
        <f t="shared" si="22"/>
        <v/>
      </c>
      <c r="W379" t="str">
        <f t="shared" si="23"/>
        <v/>
      </c>
    </row>
    <row r="380" spans="1:23" x14ac:dyDescent="0.25">
      <c r="A380">
        <v>379</v>
      </c>
      <c r="B380" t="s">
        <v>652</v>
      </c>
      <c r="C380">
        <v>-12.1205424179029</v>
      </c>
      <c r="D380">
        <v>1576.1665723386</v>
      </c>
      <c r="E380">
        <v>-7.6898867357142802E-3</v>
      </c>
      <c r="F380">
        <v>0.99386441856992203</v>
      </c>
      <c r="G380">
        <v>-12.2867244856219</v>
      </c>
      <c r="H380">
        <v>2270.8069458215</v>
      </c>
      <c r="I380">
        <v>-5.4107305371029601E-3</v>
      </c>
      <c r="J380">
        <v>0.995682882706449</v>
      </c>
      <c r="K380">
        <v>-12.839127402866101</v>
      </c>
      <c r="L380">
        <v>3643.5914674896799</v>
      </c>
      <c r="M380">
        <v>-3.5237560295726098E-3</v>
      </c>
      <c r="N380">
        <v>0.99718845528639399</v>
      </c>
      <c r="O380">
        <v>-12.1766647109052</v>
      </c>
      <c r="P380">
        <v>1575.76514943441</v>
      </c>
      <c r="Q380">
        <v>-7.7274616177897496E-3</v>
      </c>
      <c r="R380">
        <v>0.99383443904240198</v>
      </c>
      <c r="T380" t="str">
        <f t="shared" si="20"/>
        <v/>
      </c>
      <c r="U380" t="str">
        <f t="shared" si="21"/>
        <v/>
      </c>
      <c r="V380" t="str">
        <f t="shared" si="22"/>
        <v/>
      </c>
      <c r="W380" t="str">
        <f t="shared" si="23"/>
        <v/>
      </c>
    </row>
    <row r="381" spans="1:23" x14ac:dyDescent="0.25">
      <c r="A381">
        <v>380</v>
      </c>
      <c r="B381" t="s">
        <v>653</v>
      </c>
      <c r="C381">
        <v>-12.1205424179029</v>
      </c>
      <c r="D381">
        <v>1576.16657233862</v>
      </c>
      <c r="E381">
        <v>-7.68988673571421E-3</v>
      </c>
      <c r="F381">
        <v>0.99386441856992203</v>
      </c>
      <c r="G381">
        <v>-12.2867244856219</v>
      </c>
      <c r="H381">
        <v>2270.8069458215</v>
      </c>
      <c r="I381">
        <v>-5.4107305371029696E-3</v>
      </c>
      <c r="J381">
        <v>0.995682882706449</v>
      </c>
      <c r="K381">
        <v>-12.839127402866101</v>
      </c>
      <c r="L381">
        <v>3643.5914674896499</v>
      </c>
      <c r="M381">
        <v>-3.5237560295726298E-3</v>
      </c>
      <c r="N381">
        <v>0.99718845528639399</v>
      </c>
      <c r="O381">
        <v>-12.1766647109052</v>
      </c>
      <c r="P381">
        <v>1575.76514943441</v>
      </c>
      <c r="Q381">
        <v>-7.7274616177897496E-3</v>
      </c>
      <c r="R381">
        <v>0.99383443904240198</v>
      </c>
      <c r="T381" t="str">
        <f t="shared" si="20"/>
        <v/>
      </c>
      <c r="U381" t="str">
        <f t="shared" si="21"/>
        <v/>
      </c>
      <c r="V381" t="str">
        <f t="shared" si="22"/>
        <v/>
      </c>
      <c r="W381" t="str">
        <f t="shared" si="23"/>
        <v/>
      </c>
    </row>
    <row r="382" spans="1:23" x14ac:dyDescent="0.25">
      <c r="A382">
        <v>381</v>
      </c>
      <c r="B382" t="s">
        <v>654</v>
      </c>
      <c r="C382">
        <v>-12.1205424179029</v>
      </c>
      <c r="D382">
        <v>1576.16657233859</v>
      </c>
      <c r="E382">
        <v>-7.6898867357143201E-3</v>
      </c>
      <c r="F382">
        <v>0.99386441856992203</v>
      </c>
      <c r="G382">
        <v>-12.2867244856219</v>
      </c>
      <c r="H382">
        <v>2270.80694582151</v>
      </c>
      <c r="I382">
        <v>-5.4107305371029497E-3</v>
      </c>
      <c r="J382">
        <v>0.995682882706449</v>
      </c>
      <c r="K382">
        <v>-12.839127402866</v>
      </c>
      <c r="L382">
        <v>3643.5914674896399</v>
      </c>
      <c r="M382">
        <v>-3.5237560295726402E-3</v>
      </c>
      <c r="N382">
        <v>0.99718845528639399</v>
      </c>
      <c r="O382">
        <v>-12.1766647109052</v>
      </c>
      <c r="P382">
        <v>1575.7651494344</v>
      </c>
      <c r="Q382">
        <v>-7.7274616177897999E-3</v>
      </c>
      <c r="R382">
        <v>0.99383443904240099</v>
      </c>
      <c r="T382" t="str">
        <f t="shared" si="20"/>
        <v/>
      </c>
      <c r="U382" t="str">
        <f t="shared" si="21"/>
        <v/>
      </c>
      <c r="V382" t="str">
        <f t="shared" si="22"/>
        <v/>
      </c>
      <c r="W382" t="str">
        <f t="shared" si="23"/>
        <v/>
      </c>
    </row>
    <row r="383" spans="1:23" x14ac:dyDescent="0.25">
      <c r="A383">
        <v>382</v>
      </c>
      <c r="B383" t="s">
        <v>655</v>
      </c>
      <c r="C383">
        <v>-12.1205424179029</v>
      </c>
      <c r="D383">
        <v>1576.16657233862</v>
      </c>
      <c r="E383">
        <v>-7.6898867357142204E-3</v>
      </c>
      <c r="F383">
        <v>0.99386441856992203</v>
      </c>
      <c r="G383">
        <v>-12.2867244856219</v>
      </c>
      <c r="H383">
        <v>2270.8069458215</v>
      </c>
      <c r="I383">
        <v>-5.4107305371029696E-3</v>
      </c>
      <c r="J383">
        <v>0.995682882706449</v>
      </c>
      <c r="K383">
        <v>-12.839127402866101</v>
      </c>
      <c r="L383">
        <v>3643.5914674896599</v>
      </c>
      <c r="M383">
        <v>-3.5237560295726198E-3</v>
      </c>
      <c r="N383">
        <v>0.99718845528639399</v>
      </c>
      <c r="O383">
        <v>-12.1766647109052</v>
      </c>
      <c r="P383">
        <v>1575.76514943441</v>
      </c>
      <c r="Q383">
        <v>-7.72746161778976E-3</v>
      </c>
      <c r="R383">
        <v>0.99383443904240099</v>
      </c>
      <c r="T383" t="str">
        <f t="shared" si="20"/>
        <v/>
      </c>
      <c r="U383" t="str">
        <f t="shared" si="21"/>
        <v/>
      </c>
      <c r="V383" t="str">
        <f t="shared" si="22"/>
        <v/>
      </c>
      <c r="W383" t="str">
        <f t="shared" si="23"/>
        <v/>
      </c>
    </row>
    <row r="384" spans="1:23" x14ac:dyDescent="0.25">
      <c r="A384">
        <v>383</v>
      </c>
      <c r="B384" t="s">
        <v>656</v>
      </c>
      <c r="C384">
        <v>-12.1205424179029</v>
      </c>
      <c r="D384">
        <v>1576.16657233859</v>
      </c>
      <c r="E384">
        <v>-7.6898867357143201E-3</v>
      </c>
      <c r="F384">
        <v>0.99386441856992203</v>
      </c>
      <c r="G384">
        <v>-12.2867244856219</v>
      </c>
      <c r="H384">
        <v>2270.8069458215</v>
      </c>
      <c r="I384">
        <v>-5.4107305371029696E-3</v>
      </c>
      <c r="J384">
        <v>0.995682882706449</v>
      </c>
      <c r="K384">
        <v>-12.839127402866101</v>
      </c>
      <c r="L384">
        <v>3643.5914674896899</v>
      </c>
      <c r="M384">
        <v>-3.5237560295725999E-3</v>
      </c>
      <c r="N384">
        <v>0.99718845528639399</v>
      </c>
      <c r="O384">
        <v>-12.1766647109052</v>
      </c>
      <c r="P384">
        <v>1575.76514943442</v>
      </c>
      <c r="Q384">
        <v>-7.7274616177897401E-3</v>
      </c>
      <c r="R384">
        <v>0.99383443904240198</v>
      </c>
      <c r="T384" t="str">
        <f t="shared" si="20"/>
        <v/>
      </c>
      <c r="U384" t="str">
        <f t="shared" si="21"/>
        <v/>
      </c>
      <c r="V384" t="str">
        <f t="shared" si="22"/>
        <v/>
      </c>
      <c r="W384" t="str">
        <f t="shared" si="23"/>
        <v/>
      </c>
    </row>
    <row r="385" spans="1:23" x14ac:dyDescent="0.25">
      <c r="A385">
        <v>384</v>
      </c>
      <c r="B385" t="s">
        <v>657</v>
      </c>
      <c r="C385">
        <v>-12.1205424179029</v>
      </c>
      <c r="D385">
        <v>1576.16657233859</v>
      </c>
      <c r="E385">
        <v>-7.6898867357143297E-3</v>
      </c>
      <c r="F385">
        <v>0.99386441856992203</v>
      </c>
      <c r="G385">
        <v>-12.2867244856219</v>
      </c>
      <c r="H385">
        <v>2270.8069458215</v>
      </c>
      <c r="I385">
        <v>-5.4107305371029601E-3</v>
      </c>
      <c r="J385">
        <v>0.995682882706449</v>
      </c>
      <c r="K385">
        <v>-12.839127402866101</v>
      </c>
      <c r="L385">
        <v>3643.5914674896599</v>
      </c>
      <c r="M385">
        <v>-3.5237560295726298E-3</v>
      </c>
      <c r="N385">
        <v>0.99718845528639399</v>
      </c>
      <c r="O385">
        <v>-12.176664710905101</v>
      </c>
      <c r="P385">
        <v>1575.7651494344</v>
      </c>
      <c r="Q385">
        <v>-7.7274616177897999E-3</v>
      </c>
      <c r="R385">
        <v>0.99383443904240099</v>
      </c>
      <c r="T385" t="str">
        <f t="shared" si="20"/>
        <v/>
      </c>
      <c r="U385" t="str">
        <f t="shared" si="21"/>
        <v/>
      </c>
      <c r="V385" t="str">
        <f t="shared" si="22"/>
        <v/>
      </c>
      <c r="W385" t="str">
        <f t="shared" si="23"/>
        <v/>
      </c>
    </row>
    <row r="386" spans="1:23" x14ac:dyDescent="0.25">
      <c r="A386">
        <v>385</v>
      </c>
      <c r="B386" t="s">
        <v>658</v>
      </c>
      <c r="C386">
        <v>-12.1205424179029</v>
      </c>
      <c r="D386">
        <v>1576.16657233861</v>
      </c>
      <c r="E386">
        <v>-7.6898867357142698E-3</v>
      </c>
      <c r="F386">
        <v>0.99386441856992203</v>
      </c>
      <c r="G386">
        <v>-12.2867244856219</v>
      </c>
      <c r="H386">
        <v>2270.8069458215</v>
      </c>
      <c r="I386">
        <v>-5.4107305371029696E-3</v>
      </c>
      <c r="J386">
        <v>0.995682882706449</v>
      </c>
      <c r="K386">
        <v>-12.839127402866</v>
      </c>
      <c r="L386">
        <v>3643.5914674895998</v>
      </c>
      <c r="M386">
        <v>-3.5237560295726801E-3</v>
      </c>
      <c r="N386">
        <v>0.99718845528639399</v>
      </c>
      <c r="O386">
        <v>-12.1766647109052</v>
      </c>
      <c r="P386">
        <v>1575.76514943442</v>
      </c>
      <c r="Q386">
        <v>-7.7274616177897401E-3</v>
      </c>
      <c r="R386">
        <v>0.99383443904240198</v>
      </c>
      <c r="T386" t="str">
        <f t="shared" si="20"/>
        <v/>
      </c>
      <c r="U386" t="str">
        <f t="shared" si="21"/>
        <v/>
      </c>
      <c r="V386" t="str">
        <f t="shared" si="22"/>
        <v/>
      </c>
      <c r="W386" t="str">
        <f t="shared" si="23"/>
        <v/>
      </c>
    </row>
    <row r="387" spans="1:23" x14ac:dyDescent="0.25">
      <c r="A387">
        <v>386</v>
      </c>
      <c r="B387" t="s">
        <v>659</v>
      </c>
      <c r="C387">
        <v>-12.1205424179029</v>
      </c>
      <c r="D387">
        <v>1576.1665723386</v>
      </c>
      <c r="E387">
        <v>-7.6898867357142802E-3</v>
      </c>
      <c r="F387">
        <v>0.99386441856992203</v>
      </c>
      <c r="G387">
        <v>-12.2867244856219</v>
      </c>
      <c r="H387">
        <v>2270.80694582151</v>
      </c>
      <c r="I387">
        <v>-5.4107305371029497E-3</v>
      </c>
      <c r="J387">
        <v>0.995682882706449</v>
      </c>
      <c r="K387">
        <v>-12.839127402866</v>
      </c>
      <c r="L387">
        <v>3643.5914674896399</v>
      </c>
      <c r="M387">
        <v>-3.5237560295726402E-3</v>
      </c>
      <c r="N387">
        <v>0.99718845528639399</v>
      </c>
      <c r="O387">
        <v>-12.1766647109052</v>
      </c>
      <c r="P387">
        <v>1575.76514943441</v>
      </c>
      <c r="Q387">
        <v>-7.7274616177897496E-3</v>
      </c>
      <c r="R387">
        <v>0.99383443904240198</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660</v>
      </c>
      <c r="C388">
        <v>-12.1205424179029</v>
      </c>
      <c r="D388">
        <v>1576.16657233859</v>
      </c>
      <c r="E388">
        <v>-7.6898867357143496E-3</v>
      </c>
      <c r="F388">
        <v>0.99386441856992203</v>
      </c>
      <c r="G388">
        <v>-12.2867244856219</v>
      </c>
      <c r="H388">
        <v>2270.8069458215</v>
      </c>
      <c r="I388">
        <v>-5.4107305371029696E-3</v>
      </c>
      <c r="J388">
        <v>0.995682882706449</v>
      </c>
      <c r="K388">
        <v>-12.839127402866</v>
      </c>
      <c r="L388">
        <v>3643.5914674896399</v>
      </c>
      <c r="M388">
        <v>-3.5237560295726402E-3</v>
      </c>
      <c r="N388">
        <v>0.99718845528639399</v>
      </c>
      <c r="O388">
        <v>-12.1766647109052</v>
      </c>
      <c r="P388">
        <v>1575.76514943441</v>
      </c>
      <c r="Q388">
        <v>-7.72746161778976E-3</v>
      </c>
      <c r="R388">
        <v>0.99383443904240099</v>
      </c>
      <c r="T388" t="str">
        <f t="shared" si="24"/>
        <v/>
      </c>
      <c r="U388" t="str">
        <f t="shared" si="25"/>
        <v/>
      </c>
      <c r="V388" t="str">
        <f t="shared" si="26"/>
        <v/>
      </c>
      <c r="W388" t="str">
        <f t="shared" si="27"/>
        <v/>
      </c>
    </row>
    <row r="389" spans="1:23" x14ac:dyDescent="0.25">
      <c r="A389">
        <v>388</v>
      </c>
      <c r="B389" t="s">
        <v>661</v>
      </c>
      <c r="C389">
        <v>3.7890881375915599</v>
      </c>
      <c r="D389">
        <v>1.1066254432630001</v>
      </c>
      <c r="E389">
        <v>3.4240023674306999</v>
      </c>
      <c r="F389">
        <v>6.1706083387183498E-4</v>
      </c>
      <c r="G389">
        <v>4.5818574749712004</v>
      </c>
      <c r="H389">
        <v>1.24345706318905</v>
      </c>
      <c r="I389">
        <v>3.6847733714425699</v>
      </c>
      <c r="J389">
        <v>2.28906224927525E-4</v>
      </c>
      <c r="K389">
        <v>-12.839127402866101</v>
      </c>
      <c r="L389">
        <v>3643.5914674896899</v>
      </c>
      <c r="M389">
        <v>-3.5237560295726098E-3</v>
      </c>
      <c r="N389">
        <v>0.99718845528639399</v>
      </c>
      <c r="O389">
        <v>3.73374366942318</v>
      </c>
      <c r="P389">
        <v>1.10663828291122</v>
      </c>
      <c r="Q389">
        <v>3.3739512965346399</v>
      </c>
      <c r="R389">
        <v>7.4097476383475698E-4</v>
      </c>
      <c r="T389" t="str">
        <f t="shared" si="24"/>
        <v>***</v>
      </c>
      <c r="U389" t="str">
        <f t="shared" si="25"/>
        <v>***</v>
      </c>
      <c r="V389" t="str">
        <f t="shared" si="26"/>
        <v/>
      </c>
      <c r="W389" t="str">
        <f t="shared" si="27"/>
        <v>***</v>
      </c>
    </row>
    <row r="390" spans="1:23" x14ac:dyDescent="0.25">
      <c r="A390">
        <v>389</v>
      </c>
      <c r="B390" t="s">
        <v>662</v>
      </c>
      <c r="C390">
        <v>-12.132826683157599</v>
      </c>
      <c r="D390">
        <v>1719.9883791342399</v>
      </c>
      <c r="E390">
        <v>-7.0540166610106496E-3</v>
      </c>
      <c r="F390">
        <v>0.99437175569068204</v>
      </c>
      <c r="G390">
        <v>-12.378214082855701</v>
      </c>
      <c r="H390">
        <v>2778.8620002684302</v>
      </c>
      <c r="I390">
        <v>-4.4544184207995696E-3</v>
      </c>
      <c r="J390">
        <v>0.99644590006800804</v>
      </c>
      <c r="K390">
        <v>-12.839127402866101</v>
      </c>
      <c r="L390">
        <v>3643.5914674896799</v>
      </c>
      <c r="M390">
        <v>-3.5237560295726098E-3</v>
      </c>
      <c r="N390">
        <v>0.99718845528639399</v>
      </c>
      <c r="O390">
        <v>-12.1944577500128</v>
      </c>
      <c r="P390">
        <v>1719.82578607303</v>
      </c>
      <c r="Q390">
        <v>-7.0905191960500998E-3</v>
      </c>
      <c r="R390">
        <v>0.99434263160990399</v>
      </c>
      <c r="T390" t="str">
        <f t="shared" si="24"/>
        <v/>
      </c>
      <c r="U390" t="str">
        <f t="shared" si="25"/>
        <v/>
      </c>
      <c r="V390" t="str">
        <f t="shared" si="26"/>
        <v/>
      </c>
      <c r="W390" t="str">
        <f t="shared" si="27"/>
        <v/>
      </c>
    </row>
    <row r="391" spans="1:23" x14ac:dyDescent="0.25">
      <c r="A391">
        <v>390</v>
      </c>
      <c r="B391" t="s">
        <v>663</v>
      </c>
      <c r="C391">
        <v>-12.132826683157599</v>
      </c>
      <c r="D391">
        <v>1719.9883791342399</v>
      </c>
      <c r="E391">
        <v>-7.0540166610106401E-3</v>
      </c>
      <c r="F391">
        <v>0.99437175569068204</v>
      </c>
      <c r="G391">
        <v>-12.378214082855701</v>
      </c>
      <c r="H391">
        <v>2778.8620002684802</v>
      </c>
      <c r="I391">
        <v>-4.4544184207995097E-3</v>
      </c>
      <c r="J391">
        <v>0.99644590006800804</v>
      </c>
      <c r="K391">
        <v>-12.839127402866101</v>
      </c>
      <c r="L391">
        <v>3643.5914674896499</v>
      </c>
      <c r="M391">
        <v>-3.5237560295726298E-3</v>
      </c>
      <c r="N391">
        <v>0.99718845528639399</v>
      </c>
      <c r="O391">
        <v>-12.1944577500128</v>
      </c>
      <c r="P391">
        <v>1719.82578607303</v>
      </c>
      <c r="Q391">
        <v>-7.0905191960500902E-3</v>
      </c>
      <c r="R391">
        <v>0.99434263160990399</v>
      </c>
      <c r="T391" t="str">
        <f t="shared" si="24"/>
        <v/>
      </c>
      <c r="U391" t="str">
        <f t="shared" si="25"/>
        <v/>
      </c>
      <c r="V391" t="str">
        <f t="shared" si="26"/>
        <v/>
      </c>
      <c r="W391" t="str">
        <f t="shared" si="27"/>
        <v/>
      </c>
    </row>
    <row r="392" spans="1:23" x14ac:dyDescent="0.25">
      <c r="A392">
        <v>391</v>
      </c>
      <c r="B392" t="s">
        <v>664</v>
      </c>
      <c r="C392">
        <v>-12.132826683157599</v>
      </c>
      <c r="D392">
        <v>1719.9883791342399</v>
      </c>
      <c r="E392">
        <v>-7.0540166610106297E-3</v>
      </c>
      <c r="F392">
        <v>0.99437175569068204</v>
      </c>
      <c r="G392">
        <v>-12.378214082855701</v>
      </c>
      <c r="H392">
        <v>2778.8620002684502</v>
      </c>
      <c r="I392">
        <v>-4.4544184207995496E-3</v>
      </c>
      <c r="J392">
        <v>0.99644590006800804</v>
      </c>
      <c r="K392">
        <v>-12.839127402866101</v>
      </c>
      <c r="L392">
        <v>3643.5914674896499</v>
      </c>
      <c r="M392">
        <v>-3.5237560295726402E-3</v>
      </c>
      <c r="N392">
        <v>0.99718845528639399</v>
      </c>
      <c r="O392">
        <v>-12.1944577500128</v>
      </c>
      <c r="P392">
        <v>1719.82578607303</v>
      </c>
      <c r="Q392">
        <v>-7.0905191960500998E-3</v>
      </c>
      <c r="R392">
        <v>0.99434263160990399</v>
      </c>
      <c r="T392" t="str">
        <f t="shared" si="24"/>
        <v/>
      </c>
      <c r="U392" t="str">
        <f t="shared" si="25"/>
        <v/>
      </c>
      <c r="V392" t="str">
        <f t="shared" si="26"/>
        <v/>
      </c>
      <c r="W392" t="str">
        <f t="shared" si="27"/>
        <v/>
      </c>
    </row>
    <row r="393" spans="1:23" x14ac:dyDescent="0.25">
      <c r="A393">
        <v>392</v>
      </c>
      <c r="B393" t="s">
        <v>665</v>
      </c>
      <c r="C393">
        <v>3.99250604795288</v>
      </c>
      <c r="D393">
        <v>1.13094727817756</v>
      </c>
      <c r="E393">
        <v>3.5302318021283199</v>
      </c>
      <c r="F393">
        <v>4.1519572699464698E-4</v>
      </c>
      <c r="G393">
        <v>-12.378214082855701</v>
      </c>
      <c r="H393">
        <v>2778.8620002684302</v>
      </c>
      <c r="I393">
        <v>-4.4544184207995696E-3</v>
      </c>
      <c r="J393">
        <v>0.99644590006800804</v>
      </c>
      <c r="K393">
        <v>4.9704666248178704</v>
      </c>
      <c r="L393">
        <v>1.25033398938288</v>
      </c>
      <c r="M393">
        <v>3.9753111304853199</v>
      </c>
      <c r="N393" s="1">
        <v>7.0287306082089199E-5</v>
      </c>
      <c r="O393">
        <v>3.9321655293623898</v>
      </c>
      <c r="P393">
        <v>1.13083276532202</v>
      </c>
      <c r="Q393">
        <v>3.4772299228902002</v>
      </c>
      <c r="R393">
        <v>5.0662316652549098E-4</v>
      </c>
      <c r="T393" t="str">
        <f t="shared" si="24"/>
        <v>***</v>
      </c>
      <c r="U393" t="str">
        <f t="shared" si="25"/>
        <v/>
      </c>
      <c r="V393" t="str">
        <f t="shared" si="26"/>
        <v>***</v>
      </c>
      <c r="W393" t="str">
        <f t="shared" si="27"/>
        <v>***</v>
      </c>
    </row>
    <row r="394" spans="1:23" x14ac:dyDescent="0.25">
      <c r="A394">
        <v>393</v>
      </c>
      <c r="B394" t="s">
        <v>666</v>
      </c>
      <c r="C394">
        <v>-12.1518922149135</v>
      </c>
      <c r="D394">
        <v>1924.8556013728601</v>
      </c>
      <c r="E394">
        <v>-6.31314484382432E-3</v>
      </c>
      <c r="F394">
        <v>0.994962872658811</v>
      </c>
      <c r="G394">
        <v>-12.378214082855701</v>
      </c>
      <c r="H394">
        <v>2778.8620002684802</v>
      </c>
      <c r="I394">
        <v>-4.4544184207995097E-3</v>
      </c>
      <c r="J394">
        <v>0.99644590006800804</v>
      </c>
      <c r="K394">
        <v>-12.944690378809399</v>
      </c>
      <c r="L394">
        <v>4598.2693245636801</v>
      </c>
      <c r="M394">
        <v>-2.8151222699504801E-3</v>
      </c>
      <c r="N394">
        <v>0.99775386037077796</v>
      </c>
      <c r="O394">
        <v>-12.220887080535199</v>
      </c>
      <c r="P394">
        <v>1924.0891567117901</v>
      </c>
      <c r="Q394">
        <v>-6.3515180873532596E-3</v>
      </c>
      <c r="R394">
        <v>0.99493225585410205</v>
      </c>
      <c r="T394" t="str">
        <f t="shared" si="24"/>
        <v/>
      </c>
      <c r="U394" t="str">
        <f t="shared" si="25"/>
        <v/>
      </c>
      <c r="V394" t="str">
        <f t="shared" si="26"/>
        <v/>
      </c>
      <c r="W394" t="str">
        <f t="shared" si="27"/>
        <v/>
      </c>
    </row>
    <row r="395" spans="1:23" x14ac:dyDescent="0.25">
      <c r="A395">
        <v>394</v>
      </c>
      <c r="B395" t="s">
        <v>667</v>
      </c>
      <c r="C395">
        <v>4.2637544305832202</v>
      </c>
      <c r="D395">
        <v>1.17026636126248</v>
      </c>
      <c r="E395">
        <v>3.6434051013681001</v>
      </c>
      <c r="F395">
        <v>2.6905487826402597E-4</v>
      </c>
      <c r="G395">
        <v>5.1759867370947203</v>
      </c>
      <c r="H395">
        <v>1.4336002006736499</v>
      </c>
      <c r="I395">
        <v>3.6104813145691002</v>
      </c>
      <c r="J395">
        <v>3.0562932037488398E-4</v>
      </c>
      <c r="K395">
        <v>-12.944690378809399</v>
      </c>
      <c r="L395">
        <v>4598.2693245636801</v>
      </c>
      <c r="M395">
        <v>-2.8151222699504801E-3</v>
      </c>
      <c r="N395">
        <v>0.99775386037077796</v>
      </c>
      <c r="O395">
        <v>4.1957382730127204</v>
      </c>
      <c r="P395">
        <v>1.1699175643395501</v>
      </c>
      <c r="Q395">
        <v>3.5863537747476402</v>
      </c>
      <c r="R395">
        <v>3.3533395939913701E-4</v>
      </c>
      <c r="T395" t="str">
        <f t="shared" si="24"/>
        <v>***</v>
      </c>
      <c r="U395" t="str">
        <f t="shared" si="25"/>
        <v>***</v>
      </c>
      <c r="V395" t="str">
        <f t="shared" si="26"/>
        <v/>
      </c>
      <c r="W395" t="str">
        <f t="shared" si="27"/>
        <v>***</v>
      </c>
    </row>
    <row r="396" spans="1:23" x14ac:dyDescent="0.25">
      <c r="A396">
        <v>395</v>
      </c>
      <c r="B396" t="s">
        <v>668</v>
      </c>
      <c r="C396">
        <v>-12.190848260420999</v>
      </c>
      <c r="D396">
        <v>2256.80675459757</v>
      </c>
      <c r="E396">
        <v>-5.4018130863822504E-3</v>
      </c>
      <c r="F396">
        <v>0.99568999769872202</v>
      </c>
      <c r="G396">
        <v>-12.444136835318499</v>
      </c>
      <c r="H396">
        <v>3956.1803426978199</v>
      </c>
      <c r="I396">
        <v>-3.1454928131088599E-3</v>
      </c>
      <c r="J396">
        <v>0.99749026398691198</v>
      </c>
      <c r="K396">
        <v>-12.944690378809399</v>
      </c>
      <c r="L396">
        <v>4598.2693245636801</v>
      </c>
      <c r="M396">
        <v>-2.8151222699504801E-3</v>
      </c>
      <c r="N396">
        <v>0.99775386037077796</v>
      </c>
      <c r="O396">
        <v>-12.268622415862</v>
      </c>
      <c r="P396">
        <v>2254.6559962425599</v>
      </c>
      <c r="Q396">
        <v>-5.4414608864092502E-3</v>
      </c>
      <c r="R396">
        <v>0.99565836379614203</v>
      </c>
      <c r="T396" t="str">
        <f t="shared" si="24"/>
        <v/>
      </c>
      <c r="U396" t="str">
        <f t="shared" si="25"/>
        <v/>
      </c>
      <c r="V396" t="str">
        <f t="shared" si="26"/>
        <v/>
      </c>
      <c r="W396" t="str">
        <f t="shared" si="27"/>
        <v/>
      </c>
    </row>
    <row r="397" spans="1:23" x14ac:dyDescent="0.25">
      <c r="A397">
        <v>396</v>
      </c>
      <c r="B397" t="s">
        <v>669</v>
      </c>
      <c r="C397">
        <v>-12.190848260420999</v>
      </c>
      <c r="D397">
        <v>2256.80675459758</v>
      </c>
      <c r="E397">
        <v>-5.40181308638224E-3</v>
      </c>
      <c r="F397">
        <v>0.99568999769872202</v>
      </c>
      <c r="G397">
        <v>-12.444136835318499</v>
      </c>
      <c r="H397">
        <v>3956.1803426978299</v>
      </c>
      <c r="I397">
        <v>-3.1454928131088499E-3</v>
      </c>
      <c r="J397">
        <v>0.99749026398691198</v>
      </c>
      <c r="K397">
        <v>-12.944690378809399</v>
      </c>
      <c r="L397">
        <v>4598.2693245636401</v>
      </c>
      <c r="M397">
        <v>-2.8151222699505001E-3</v>
      </c>
      <c r="N397">
        <v>0.99775386037077796</v>
      </c>
      <c r="O397">
        <v>-12.2686224158619</v>
      </c>
      <c r="P397">
        <v>2254.6559962425299</v>
      </c>
      <c r="Q397">
        <v>-5.4414608864093101E-3</v>
      </c>
      <c r="R397">
        <v>0.99565836379614203</v>
      </c>
      <c r="T397" t="str">
        <f t="shared" si="24"/>
        <v/>
      </c>
      <c r="U397" t="str">
        <f t="shared" si="25"/>
        <v/>
      </c>
      <c r="V397" t="str">
        <f t="shared" si="26"/>
        <v/>
      </c>
      <c r="W397" t="str">
        <f t="shared" si="27"/>
        <v/>
      </c>
    </row>
    <row r="398" spans="1:23" x14ac:dyDescent="0.25">
      <c r="A398">
        <v>397</v>
      </c>
      <c r="B398" t="s">
        <v>670</v>
      </c>
      <c r="C398">
        <v>-12.190848260420999</v>
      </c>
      <c r="D398">
        <v>2256.80675459754</v>
      </c>
      <c r="E398">
        <v>-5.4018130863822999E-3</v>
      </c>
      <c r="F398">
        <v>0.99568999769872202</v>
      </c>
      <c r="G398">
        <v>-12.444136835318499</v>
      </c>
      <c r="H398">
        <v>3956.1803426978399</v>
      </c>
      <c r="I398">
        <v>-3.14549281310884E-3</v>
      </c>
      <c r="J398">
        <v>0.99749026398691198</v>
      </c>
      <c r="K398">
        <v>-12.944690378809399</v>
      </c>
      <c r="L398">
        <v>4598.2693245636601</v>
      </c>
      <c r="M398">
        <v>-2.8151222699504901E-3</v>
      </c>
      <c r="N398">
        <v>0.99775386037077796</v>
      </c>
      <c r="O398">
        <v>-12.2686224158619</v>
      </c>
      <c r="P398">
        <v>2254.6559962425399</v>
      </c>
      <c r="Q398">
        <v>-5.4414608864092901E-3</v>
      </c>
      <c r="R398">
        <v>0.99565836379614203</v>
      </c>
      <c r="T398" t="str">
        <f t="shared" si="24"/>
        <v/>
      </c>
      <c r="U398" t="str">
        <f t="shared" si="25"/>
        <v/>
      </c>
      <c r="V398" t="str">
        <f t="shared" si="26"/>
        <v/>
      </c>
      <c r="W398" t="str">
        <f t="shared" si="27"/>
        <v/>
      </c>
    </row>
    <row r="399" spans="1:23" x14ac:dyDescent="0.25">
      <c r="A399">
        <v>398</v>
      </c>
      <c r="B399" t="s">
        <v>671</v>
      </c>
      <c r="C399">
        <v>4.6628000703870303</v>
      </c>
      <c r="D399">
        <v>1.24551844133918</v>
      </c>
      <c r="E399">
        <v>3.7436620090294199</v>
      </c>
      <c r="F399">
        <v>1.81357574055241E-4</v>
      </c>
      <c r="G399">
        <v>-12.444136835318499</v>
      </c>
      <c r="H399">
        <v>3956.1803426978299</v>
      </c>
      <c r="I399">
        <v>-3.1454928131088499E-3</v>
      </c>
      <c r="J399">
        <v>0.99749026398691198</v>
      </c>
      <c r="K399">
        <v>5.6179085180878996</v>
      </c>
      <c r="L399">
        <v>1.4460516429202099</v>
      </c>
      <c r="M399">
        <v>3.8849985376337601</v>
      </c>
      <c r="N399">
        <v>1.02330504329405E-4</v>
      </c>
      <c r="O399">
        <v>4.5858238084743599</v>
      </c>
      <c r="P399">
        <v>1.2448727643336299</v>
      </c>
      <c r="Q399">
        <v>3.6837690885856298</v>
      </c>
      <c r="R399">
        <v>2.2981043905333901E-4</v>
      </c>
      <c r="T399" t="str">
        <f t="shared" si="24"/>
        <v>***</v>
      </c>
      <c r="U399" t="str">
        <f t="shared" si="25"/>
        <v/>
      </c>
      <c r="V399" t="str">
        <f t="shared" si="26"/>
        <v>***</v>
      </c>
      <c r="W399" t="str">
        <f t="shared" si="27"/>
        <v>***</v>
      </c>
    </row>
    <row r="400" spans="1:23" x14ac:dyDescent="0.25">
      <c r="A400">
        <v>399</v>
      </c>
      <c r="B400" t="s">
        <v>672</v>
      </c>
      <c r="C400">
        <v>-12.111624934632999</v>
      </c>
      <c r="D400">
        <v>2748.3279737253702</v>
      </c>
      <c r="E400">
        <v>-4.4069066903305596E-3</v>
      </c>
      <c r="F400">
        <v>0.99648380857211405</v>
      </c>
      <c r="G400">
        <v>-12.444136835318499</v>
      </c>
      <c r="H400">
        <v>3956.1803426978499</v>
      </c>
      <c r="I400">
        <v>-3.14549281310884E-3</v>
      </c>
      <c r="J400">
        <v>0.99749026398691198</v>
      </c>
      <c r="K400">
        <v>-12.8762793815403</v>
      </c>
      <c r="L400">
        <v>6522.6386135971597</v>
      </c>
      <c r="M400">
        <v>-1.9740905704477198E-3</v>
      </c>
      <c r="N400">
        <v>0.99842490463524702</v>
      </c>
      <c r="O400">
        <v>-12.1768515532658</v>
      </c>
      <c r="P400">
        <v>2746.2903294871398</v>
      </c>
      <c r="Q400">
        <v>-4.4339272590817897E-3</v>
      </c>
      <c r="R400">
        <v>0.99646224948811801</v>
      </c>
      <c r="T400" t="str">
        <f t="shared" si="24"/>
        <v/>
      </c>
      <c r="U400" t="str">
        <f t="shared" si="25"/>
        <v/>
      </c>
      <c r="V400" t="str">
        <f t="shared" si="26"/>
        <v/>
      </c>
      <c r="W400" t="str">
        <f t="shared" si="27"/>
        <v/>
      </c>
    </row>
    <row r="401" spans="2:23" x14ac:dyDescent="0.25">
      <c r="B401" t="s">
        <v>673</v>
      </c>
      <c r="C401">
        <v>-12.111624934632999</v>
      </c>
      <c r="D401">
        <v>2748.3279737254102</v>
      </c>
      <c r="E401">
        <v>-4.4069066903305197E-3</v>
      </c>
      <c r="F401">
        <v>0.99648380857211405</v>
      </c>
      <c r="G401">
        <v>-12.444136835318499</v>
      </c>
      <c r="H401">
        <v>3956.1803426978399</v>
      </c>
      <c r="I401">
        <v>-3.14549281310884E-3</v>
      </c>
      <c r="J401">
        <v>0.99749026398691198</v>
      </c>
      <c r="K401">
        <v>-12.8762793815403</v>
      </c>
      <c r="L401">
        <v>6522.6386135971698</v>
      </c>
      <c r="M401">
        <v>-1.9740905704477198E-3</v>
      </c>
      <c r="N401">
        <v>0.99842490463524702</v>
      </c>
      <c r="O401">
        <v>-12.1768515532658</v>
      </c>
      <c r="P401">
        <v>2746.2903294871498</v>
      </c>
      <c r="Q401">
        <v>-4.4339272590817698E-3</v>
      </c>
      <c r="R401">
        <v>0.99646224948811801</v>
      </c>
      <c r="T401" t="str">
        <f t="shared" si="24"/>
        <v/>
      </c>
      <c r="U401" t="str">
        <f t="shared" si="25"/>
        <v/>
      </c>
      <c r="V401" t="str">
        <f t="shared" si="26"/>
        <v/>
      </c>
      <c r="W401" t="str">
        <f t="shared" si="27"/>
        <v/>
      </c>
    </row>
    <row r="402" spans="2:23" x14ac:dyDescent="0.25">
      <c r="B402" t="s">
        <v>674</v>
      </c>
      <c r="C402">
        <v>-12.111624934632999</v>
      </c>
      <c r="D402">
        <v>2748.3279737253702</v>
      </c>
      <c r="E402">
        <v>-4.40690669033057E-3</v>
      </c>
      <c r="F402">
        <v>0.99648380857211405</v>
      </c>
      <c r="G402">
        <v>-12.444136835318499</v>
      </c>
      <c r="H402">
        <v>3956.1803426978299</v>
      </c>
      <c r="I402">
        <v>-3.1454928131088499E-3</v>
      </c>
      <c r="J402">
        <v>0.99749026398691198</v>
      </c>
      <c r="K402">
        <v>-12.8762793815403</v>
      </c>
      <c r="L402">
        <v>6522.6386135971698</v>
      </c>
      <c r="M402">
        <v>-1.9740905704477198E-3</v>
      </c>
      <c r="N402">
        <v>0.99842490463524702</v>
      </c>
      <c r="O402">
        <v>-12.1768515532658</v>
      </c>
      <c r="P402">
        <v>2746.2903294871599</v>
      </c>
      <c r="Q402">
        <v>-4.4339272590817698E-3</v>
      </c>
      <c r="R402">
        <v>0.99646224948811801</v>
      </c>
      <c r="T402" t="str">
        <f t="shared" si="24"/>
        <v/>
      </c>
      <c r="U402" t="str">
        <f t="shared" si="25"/>
        <v/>
      </c>
      <c r="V402" t="str">
        <f t="shared" si="26"/>
        <v/>
      </c>
      <c r="W402" t="str">
        <f t="shared" si="27"/>
        <v/>
      </c>
    </row>
    <row r="403" spans="2:23" x14ac:dyDescent="0.25">
      <c r="B403" t="s">
        <v>675</v>
      </c>
      <c r="C403">
        <v>-12.111624934632999</v>
      </c>
      <c r="D403">
        <v>2748.3279737253702</v>
      </c>
      <c r="E403">
        <v>-4.4069066903305596E-3</v>
      </c>
      <c r="F403">
        <v>0.99648380857211405</v>
      </c>
      <c r="G403">
        <v>-12.444136835318499</v>
      </c>
      <c r="H403">
        <v>3956.1803426978299</v>
      </c>
      <c r="I403">
        <v>-3.1454928131088499E-3</v>
      </c>
      <c r="J403">
        <v>0.99749026398691198</v>
      </c>
      <c r="K403">
        <v>-12.8762793815404</v>
      </c>
      <c r="L403">
        <v>6522.6386135972298</v>
      </c>
      <c r="M403">
        <v>-1.9740905704476999E-3</v>
      </c>
      <c r="N403">
        <v>0.99842490463524702</v>
      </c>
      <c r="O403">
        <v>-12.1768515532658</v>
      </c>
      <c r="P403">
        <v>2746.2903294871599</v>
      </c>
      <c r="Q403">
        <v>-4.4339272590817698E-3</v>
      </c>
      <c r="R403">
        <v>0.99646224948811801</v>
      </c>
    </row>
    <row r="404" spans="2:23" x14ac:dyDescent="0.25">
      <c r="B404" t="s">
        <v>676</v>
      </c>
      <c r="C404">
        <v>-12.111624934632999</v>
      </c>
      <c r="D404">
        <v>2748.3279737253702</v>
      </c>
      <c r="E404">
        <v>-4.4069066903305596E-3</v>
      </c>
      <c r="F404">
        <v>0.99648380857211405</v>
      </c>
      <c r="G404">
        <v>-12.444136835318499</v>
      </c>
      <c r="H404">
        <v>3956.1803426978299</v>
      </c>
      <c r="I404">
        <v>-3.1454928131088499E-3</v>
      </c>
      <c r="J404">
        <v>0.99749026398691198</v>
      </c>
      <c r="K404">
        <v>-12.8762793815403</v>
      </c>
      <c r="L404">
        <v>6522.6386135971698</v>
      </c>
      <c r="M404">
        <v>-1.9740905704477198E-3</v>
      </c>
      <c r="N404">
        <v>0.99842490463524702</v>
      </c>
      <c r="O404">
        <v>-12.176851553265699</v>
      </c>
      <c r="P404">
        <v>2746.2903294871198</v>
      </c>
      <c r="Q404">
        <v>-4.4339272590818201E-3</v>
      </c>
      <c r="R404">
        <v>0.99646224948811801</v>
      </c>
    </row>
    <row r="405" spans="2:23" x14ac:dyDescent="0.25">
      <c r="B405" t="s">
        <v>677</v>
      </c>
      <c r="C405">
        <v>-12.111624934632999</v>
      </c>
      <c r="D405">
        <v>2748.3279737253902</v>
      </c>
      <c r="E405">
        <v>-4.40690669033055E-3</v>
      </c>
      <c r="F405">
        <v>0.99648380857211405</v>
      </c>
      <c r="G405">
        <v>-12.444136835318499</v>
      </c>
      <c r="H405">
        <v>3956.1803426978499</v>
      </c>
      <c r="I405">
        <v>-3.14549281310884E-3</v>
      </c>
      <c r="J405">
        <v>0.99749026398691198</v>
      </c>
      <c r="K405">
        <v>-12.8762793815404</v>
      </c>
      <c r="L405">
        <v>6522.6386135971497</v>
      </c>
      <c r="M405">
        <v>-1.9740905704477298E-3</v>
      </c>
      <c r="N405">
        <v>0.99842490463524702</v>
      </c>
      <c r="O405">
        <v>-12.1768515532658</v>
      </c>
      <c r="P405">
        <v>2746.2903294871699</v>
      </c>
      <c r="Q405">
        <v>-4.4339272590817602E-3</v>
      </c>
      <c r="R405">
        <v>0.99646224948811801</v>
      </c>
    </row>
    <row r="406" spans="2:23" x14ac:dyDescent="0.25">
      <c r="B406" t="s">
        <v>678</v>
      </c>
      <c r="C406">
        <v>-12.111624934633101</v>
      </c>
      <c r="D406">
        <v>2748.3279737254502</v>
      </c>
      <c r="E406">
        <v>-4.4069066903304702E-3</v>
      </c>
      <c r="F406">
        <v>0.99648380857211405</v>
      </c>
      <c r="G406">
        <v>-12.444136835318499</v>
      </c>
      <c r="H406">
        <v>3956.1803426978399</v>
      </c>
      <c r="I406">
        <v>-3.14549281310884E-3</v>
      </c>
      <c r="J406">
        <v>0.99749026398691198</v>
      </c>
      <c r="K406">
        <v>-12.8762793815404</v>
      </c>
      <c r="L406">
        <v>6522.6386135971597</v>
      </c>
      <c r="M406">
        <v>-1.9740905704477198E-3</v>
      </c>
      <c r="N406">
        <v>0.99842490463524702</v>
      </c>
      <c r="O406">
        <v>-12.1768515532658</v>
      </c>
      <c r="P406">
        <v>2746.2903294871398</v>
      </c>
      <c r="Q406">
        <v>-4.4339272590817897E-3</v>
      </c>
      <c r="R406">
        <v>0.99646224948811801</v>
      </c>
    </row>
    <row r="407" spans="2:23" x14ac:dyDescent="0.25">
      <c r="B407" t="s">
        <v>679</v>
      </c>
      <c r="C407">
        <v>-12.111624934632999</v>
      </c>
      <c r="D407">
        <v>2748.3279737254202</v>
      </c>
      <c r="E407">
        <v>-4.4069066903304997E-3</v>
      </c>
      <c r="F407">
        <v>0.99648380857211405</v>
      </c>
      <c r="G407">
        <v>-12.444136835318499</v>
      </c>
      <c r="H407">
        <v>3956.1803426978199</v>
      </c>
      <c r="I407">
        <v>-3.1454928131088599E-3</v>
      </c>
      <c r="J407">
        <v>0.99749026398691198</v>
      </c>
      <c r="K407">
        <v>-12.8762793815403</v>
      </c>
      <c r="L407">
        <v>6522.6386135971798</v>
      </c>
      <c r="M407">
        <v>-1.9740905704477198E-3</v>
      </c>
      <c r="N407">
        <v>0.99842490463524702</v>
      </c>
      <c r="O407">
        <v>-12.1768515532658</v>
      </c>
      <c r="P407">
        <v>2746.2903294871298</v>
      </c>
      <c r="Q407">
        <v>-4.4339272590818097E-3</v>
      </c>
      <c r="R407">
        <v>0.99646224948811801</v>
      </c>
    </row>
    <row r="408" spans="2:23" x14ac:dyDescent="0.25">
      <c r="B408" t="s">
        <v>680</v>
      </c>
      <c r="C408">
        <v>-12.111624934632999</v>
      </c>
      <c r="D408">
        <v>2748.3279737254102</v>
      </c>
      <c r="E408">
        <v>-4.4069066903305197E-3</v>
      </c>
      <c r="F408">
        <v>0.99648380857211405</v>
      </c>
      <c r="G408">
        <v>-12.444136835318499</v>
      </c>
      <c r="H408">
        <v>3956.1803426978399</v>
      </c>
      <c r="I408">
        <v>-3.14549281310884E-3</v>
      </c>
      <c r="J408">
        <v>0.99749026398691198</v>
      </c>
      <c r="K408">
        <v>-12.8762793815404</v>
      </c>
      <c r="L408">
        <v>6522.6386135971898</v>
      </c>
      <c r="M408">
        <v>-1.9740905704477099E-3</v>
      </c>
      <c r="N408">
        <v>0.99842490463524702</v>
      </c>
      <c r="O408">
        <v>-12.1768515532658</v>
      </c>
      <c r="P408">
        <v>2746.2903294871498</v>
      </c>
      <c r="Q408">
        <v>-4.4339272590817802E-3</v>
      </c>
      <c r="R408">
        <v>0.99646224948811801</v>
      </c>
    </row>
    <row r="409" spans="2:23" x14ac:dyDescent="0.25">
      <c r="B409" t="s">
        <v>681</v>
      </c>
      <c r="C409">
        <v>-12.111624934632999</v>
      </c>
      <c r="D409">
        <v>2748.3279737253702</v>
      </c>
      <c r="E409">
        <v>-4.4069066903305596E-3</v>
      </c>
      <c r="F409">
        <v>0.99648380857211405</v>
      </c>
      <c r="G409">
        <v>-12.444136835318499</v>
      </c>
      <c r="H409">
        <v>3956.1803426978399</v>
      </c>
      <c r="I409">
        <v>-3.14549281310884E-3</v>
      </c>
      <c r="J409">
        <v>0.99749026398691198</v>
      </c>
      <c r="K409">
        <v>-12.8762793815404</v>
      </c>
      <c r="L409">
        <v>6522.6386135971497</v>
      </c>
      <c r="M409">
        <v>-1.9740905704477198E-3</v>
      </c>
      <c r="N409">
        <v>0.99842490463524702</v>
      </c>
      <c r="O409">
        <v>-12.1768515532658</v>
      </c>
      <c r="P409">
        <v>2746.2903294871599</v>
      </c>
      <c r="Q409">
        <v>-4.4339272590817698E-3</v>
      </c>
      <c r="R409">
        <v>0.99646224948811801</v>
      </c>
    </row>
    <row r="410" spans="2:23" x14ac:dyDescent="0.25">
      <c r="B410" t="s">
        <v>682</v>
      </c>
      <c r="C410">
        <v>-12.111624934632999</v>
      </c>
      <c r="D410">
        <v>2748.3279737254102</v>
      </c>
      <c r="E410">
        <v>-4.4069066903305197E-3</v>
      </c>
      <c r="F410">
        <v>0.99648380857211405</v>
      </c>
      <c r="G410">
        <v>-12.444136835318499</v>
      </c>
      <c r="H410">
        <v>3956.1803426978299</v>
      </c>
      <c r="I410">
        <v>-3.1454928131088499E-3</v>
      </c>
      <c r="J410">
        <v>0.99749026398691198</v>
      </c>
      <c r="K410">
        <v>-12.8762793815404</v>
      </c>
      <c r="L410">
        <v>6522.6386135971497</v>
      </c>
      <c r="M410">
        <v>-1.9740905704477198E-3</v>
      </c>
      <c r="N410">
        <v>0.99842490463524702</v>
      </c>
      <c r="O410">
        <v>-12.1768515532658</v>
      </c>
      <c r="P410">
        <v>2746.2903294871298</v>
      </c>
      <c r="Q410">
        <v>-4.4339272590818097E-3</v>
      </c>
      <c r="R410">
        <v>0.99646224948811801</v>
      </c>
    </row>
    <row r="411" spans="2:23" x14ac:dyDescent="0.25">
      <c r="B411" t="s">
        <v>683</v>
      </c>
      <c r="C411">
        <v>-12.111624934632999</v>
      </c>
      <c r="D411">
        <v>2748.3279737254102</v>
      </c>
      <c r="E411">
        <v>-4.4069066903305197E-3</v>
      </c>
      <c r="F411">
        <v>0.99648380857211405</v>
      </c>
      <c r="G411">
        <v>-12.444136835318499</v>
      </c>
      <c r="H411">
        <v>3956.1803426978399</v>
      </c>
      <c r="I411">
        <v>-3.14549281310884E-3</v>
      </c>
      <c r="J411">
        <v>0.99749026398691198</v>
      </c>
      <c r="K411">
        <v>-12.8762793815404</v>
      </c>
      <c r="L411">
        <v>6522.6386135971597</v>
      </c>
      <c r="M411">
        <v>-1.9740905704477198E-3</v>
      </c>
      <c r="N411">
        <v>0.99842490463524702</v>
      </c>
      <c r="O411">
        <v>-12.1768515532658</v>
      </c>
      <c r="P411">
        <v>2746.2903294871398</v>
      </c>
      <c r="Q411">
        <v>-4.4339272590817897E-3</v>
      </c>
      <c r="R411">
        <v>0.99646224948811801</v>
      </c>
    </row>
    <row r="412" spans="2:23" x14ac:dyDescent="0.25">
      <c r="B412" t="s">
        <v>684</v>
      </c>
      <c r="C412">
        <v>-12.111624934632999</v>
      </c>
      <c r="D412">
        <v>2748.3279737254102</v>
      </c>
      <c r="E412">
        <v>-4.4069066903305197E-3</v>
      </c>
      <c r="F412">
        <v>0.99648380857211405</v>
      </c>
      <c r="G412">
        <v>-12.444136835318499</v>
      </c>
      <c r="H412">
        <v>3956.1803426977999</v>
      </c>
      <c r="I412">
        <v>-3.1454928131088599E-3</v>
      </c>
      <c r="J412">
        <v>0.99749026398691198</v>
      </c>
      <c r="K412">
        <v>-12.8762793815404</v>
      </c>
      <c r="L412">
        <v>6522.6386135972298</v>
      </c>
      <c r="M412">
        <v>-1.9740905704476999E-3</v>
      </c>
      <c r="N412">
        <v>0.99842490463524702</v>
      </c>
      <c r="O412">
        <v>-12.1768515532658</v>
      </c>
      <c r="P412">
        <v>2746.2903294871599</v>
      </c>
      <c r="Q412">
        <v>-4.4339272590817698E-3</v>
      </c>
      <c r="R412">
        <v>0.99646224948811801</v>
      </c>
    </row>
    <row r="413" spans="2:23" x14ac:dyDescent="0.25">
      <c r="B413" t="s">
        <v>685</v>
      </c>
      <c r="C413">
        <v>-12.111624934632999</v>
      </c>
      <c r="D413">
        <v>2748.3279737254102</v>
      </c>
      <c r="E413">
        <v>-4.4069066903305197E-3</v>
      </c>
      <c r="F413">
        <v>0.99648380857211405</v>
      </c>
      <c r="G413">
        <v>-12.444136835318499</v>
      </c>
      <c r="H413">
        <v>3956.1803426978399</v>
      </c>
      <c r="I413">
        <v>-3.14549281310884E-3</v>
      </c>
      <c r="J413">
        <v>0.99749026398691198</v>
      </c>
      <c r="K413">
        <v>-12.8762793815404</v>
      </c>
      <c r="L413">
        <v>6522.6386135971497</v>
      </c>
      <c r="M413">
        <v>-1.9740905704477198E-3</v>
      </c>
      <c r="N413">
        <v>0.99842490463524702</v>
      </c>
      <c r="O413">
        <v>-12.1768515532658</v>
      </c>
      <c r="P413">
        <v>2746.2903294871599</v>
      </c>
      <c r="Q413">
        <v>-4.4339272590817698E-3</v>
      </c>
      <c r="R413">
        <v>0.99646224948811801</v>
      </c>
    </row>
    <row r="414" spans="2:23" x14ac:dyDescent="0.25">
      <c r="B414" t="s">
        <v>686</v>
      </c>
      <c r="C414">
        <v>-12.111624934632999</v>
      </c>
      <c r="D414">
        <v>2748.3279737253702</v>
      </c>
      <c r="E414">
        <v>-4.4069066903305596E-3</v>
      </c>
      <c r="F414">
        <v>0.99648380857211405</v>
      </c>
      <c r="G414">
        <v>-12.444136835318499</v>
      </c>
      <c r="H414">
        <v>3956.1803426978299</v>
      </c>
      <c r="I414">
        <v>-3.1454928131088499E-3</v>
      </c>
      <c r="J414">
        <v>0.99749026398691198</v>
      </c>
      <c r="K414">
        <v>-12.8762793815403</v>
      </c>
      <c r="L414">
        <v>6522.6386135971898</v>
      </c>
      <c r="M414">
        <v>-1.9740905704477099E-3</v>
      </c>
      <c r="N414">
        <v>0.99842490463524702</v>
      </c>
      <c r="O414">
        <v>-12.1768515532658</v>
      </c>
      <c r="P414">
        <v>2746.2903294871398</v>
      </c>
      <c r="Q414">
        <v>-4.4339272590818001E-3</v>
      </c>
      <c r="R414">
        <v>0.99646224948811801</v>
      </c>
    </row>
    <row r="415" spans="2:23" x14ac:dyDescent="0.25">
      <c r="B415" t="s">
        <v>687</v>
      </c>
      <c r="C415">
        <v>-12.111624934632999</v>
      </c>
      <c r="D415">
        <v>2748.3279737254102</v>
      </c>
      <c r="E415">
        <v>-4.4069066903305197E-3</v>
      </c>
      <c r="F415">
        <v>0.99648380857211405</v>
      </c>
      <c r="G415">
        <v>-12.444136835318499</v>
      </c>
      <c r="H415">
        <v>3956.1803426978399</v>
      </c>
      <c r="I415">
        <v>-3.14549281310884E-3</v>
      </c>
      <c r="J415">
        <v>0.99749026398691198</v>
      </c>
      <c r="K415">
        <v>-12.8762793815404</v>
      </c>
      <c r="L415">
        <v>6522.6386135971597</v>
      </c>
      <c r="M415">
        <v>-1.9740905704477198E-3</v>
      </c>
      <c r="N415">
        <v>0.99842490463524702</v>
      </c>
      <c r="O415">
        <v>-12.1768515532658</v>
      </c>
      <c r="P415">
        <v>2746.2903294871599</v>
      </c>
      <c r="Q415">
        <v>-4.4339272590817698E-3</v>
      </c>
      <c r="R415">
        <v>0.99646224948811801</v>
      </c>
    </row>
    <row r="416" spans="2:23" x14ac:dyDescent="0.25">
      <c r="B416" t="s">
        <v>688</v>
      </c>
      <c r="C416">
        <v>-12.111624934632999</v>
      </c>
      <c r="D416">
        <v>2748.3279737254102</v>
      </c>
      <c r="E416">
        <v>-4.4069066903305197E-3</v>
      </c>
      <c r="F416">
        <v>0.99648380857211405</v>
      </c>
      <c r="G416">
        <v>-12.444136835318499</v>
      </c>
      <c r="H416">
        <v>3956.1803426978399</v>
      </c>
      <c r="I416">
        <v>-3.14549281310884E-3</v>
      </c>
      <c r="J416">
        <v>0.99749026398691198</v>
      </c>
      <c r="K416">
        <v>-12.8762793815404</v>
      </c>
      <c r="L416">
        <v>6522.6386135972398</v>
      </c>
      <c r="M416">
        <v>-1.9740905704476999E-3</v>
      </c>
      <c r="N416">
        <v>0.99842490463524702</v>
      </c>
      <c r="O416">
        <v>-12.176851553265699</v>
      </c>
      <c r="P416">
        <v>2746.2903294871298</v>
      </c>
      <c r="Q416">
        <v>-4.4339272590818097E-3</v>
      </c>
      <c r="R416">
        <v>0.99646224948811801</v>
      </c>
    </row>
    <row r="417" spans="2:18" x14ac:dyDescent="0.25">
      <c r="B417" t="s">
        <v>689</v>
      </c>
      <c r="C417">
        <v>-12.111624934632999</v>
      </c>
      <c r="D417">
        <v>2748.3279737254202</v>
      </c>
      <c r="E417">
        <v>-4.4069066903305197E-3</v>
      </c>
      <c r="F417">
        <v>0.99648380857211405</v>
      </c>
      <c r="G417">
        <v>-12.444136835318499</v>
      </c>
      <c r="H417">
        <v>3956.1803426978399</v>
      </c>
      <c r="I417">
        <v>-3.14549281310884E-3</v>
      </c>
      <c r="J417">
        <v>0.99749026398691198</v>
      </c>
      <c r="K417">
        <v>-12.8762793815404</v>
      </c>
      <c r="L417">
        <v>6522.6386135971497</v>
      </c>
      <c r="M417">
        <v>-1.9740905704477198E-3</v>
      </c>
      <c r="N417">
        <v>0.99842490463524702</v>
      </c>
      <c r="O417">
        <v>-12.176851553265699</v>
      </c>
      <c r="P417">
        <v>2746.2903294871098</v>
      </c>
      <c r="Q417">
        <v>-4.43392725908184E-3</v>
      </c>
      <c r="R417">
        <v>0.99646224948811801</v>
      </c>
    </row>
    <row r="418" spans="2:18" x14ac:dyDescent="0.25">
      <c r="B418" t="s">
        <v>690</v>
      </c>
      <c r="C418">
        <v>-12.111624934632999</v>
      </c>
      <c r="D418">
        <v>2748.3279737254202</v>
      </c>
      <c r="E418">
        <v>-4.4069066903305197E-3</v>
      </c>
      <c r="F418">
        <v>0.99648380857211405</v>
      </c>
      <c r="G418">
        <v>-12.444136835318499</v>
      </c>
      <c r="H418">
        <v>3956.1803426978299</v>
      </c>
      <c r="I418">
        <v>-3.1454928131088499E-3</v>
      </c>
      <c r="J418">
        <v>0.99749026398691198</v>
      </c>
      <c r="K418">
        <v>-12.8762793815403</v>
      </c>
      <c r="L418">
        <v>6522.6386135971798</v>
      </c>
      <c r="M418">
        <v>-1.9740905704477198E-3</v>
      </c>
      <c r="N418">
        <v>0.99842490463524702</v>
      </c>
      <c r="O418">
        <v>-12.176851553265699</v>
      </c>
      <c r="P418">
        <v>2746.2903294871198</v>
      </c>
      <c r="Q418">
        <v>-4.4339272590818201E-3</v>
      </c>
      <c r="R418">
        <v>0.99646224948811801</v>
      </c>
    </row>
    <row r="419" spans="2:18" x14ac:dyDescent="0.25">
      <c r="B419" t="s">
        <v>691</v>
      </c>
      <c r="C419">
        <v>-12.111624934632999</v>
      </c>
      <c r="D419">
        <v>2748.3279737254302</v>
      </c>
      <c r="E419">
        <v>-4.4069066903304997E-3</v>
      </c>
      <c r="F419">
        <v>0.99648380857211405</v>
      </c>
      <c r="G419">
        <v>-12.444136835318499</v>
      </c>
      <c r="H419">
        <v>3956.1803426978399</v>
      </c>
      <c r="I419">
        <v>-3.14549281310884E-3</v>
      </c>
      <c r="J419">
        <v>0.99749026398691198</v>
      </c>
      <c r="K419">
        <v>-12.8762793815403</v>
      </c>
      <c r="L419">
        <v>6522.6386135971798</v>
      </c>
      <c r="M419">
        <v>-1.9740905704477198E-3</v>
      </c>
      <c r="N419">
        <v>0.99842490463524702</v>
      </c>
      <c r="O419">
        <v>-12.1768515532658</v>
      </c>
      <c r="P419">
        <v>2746.2903294871599</v>
      </c>
      <c r="Q419">
        <v>-4.4339272590817698E-3</v>
      </c>
      <c r="R419">
        <v>0.99646224948811801</v>
      </c>
    </row>
    <row r="420" spans="2:18" x14ac:dyDescent="0.25">
      <c r="B420" t="s">
        <v>692</v>
      </c>
      <c r="C420">
        <v>-12.111624934632999</v>
      </c>
      <c r="D420">
        <v>2748.3279737254102</v>
      </c>
      <c r="E420">
        <v>-4.4069066903305301E-3</v>
      </c>
      <c r="F420">
        <v>0.99648380857211405</v>
      </c>
      <c r="G420">
        <v>-12.444136835318499</v>
      </c>
      <c r="H420">
        <v>3956.1803426978399</v>
      </c>
      <c r="I420">
        <v>-3.14549281310884E-3</v>
      </c>
      <c r="J420">
        <v>0.99749026398691198</v>
      </c>
      <c r="K420">
        <v>-12.8762793815404</v>
      </c>
      <c r="L420">
        <v>6522.6386135972198</v>
      </c>
      <c r="M420">
        <v>-1.9740905704476999E-3</v>
      </c>
      <c r="N420">
        <v>0.99842490463524702</v>
      </c>
      <c r="O420">
        <v>-12.176851553265699</v>
      </c>
      <c r="P420">
        <v>2746.2903294871198</v>
      </c>
      <c r="Q420">
        <v>-4.4339272590818201E-3</v>
      </c>
      <c r="R420">
        <v>0.99646224948811801</v>
      </c>
    </row>
    <row r="421" spans="2:18" x14ac:dyDescent="0.25">
      <c r="B421" t="s">
        <v>693</v>
      </c>
      <c r="C421">
        <v>-12.111624934632999</v>
      </c>
      <c r="D421">
        <v>2748.3279737253902</v>
      </c>
      <c r="E421">
        <v>-4.40690669033055E-3</v>
      </c>
      <c r="F421">
        <v>0.99648380857211405</v>
      </c>
      <c r="G421">
        <v>-12.444136835318499</v>
      </c>
      <c r="H421">
        <v>3956.1803426978399</v>
      </c>
      <c r="I421">
        <v>-3.14549281310884E-3</v>
      </c>
      <c r="J421">
        <v>0.99749026398691198</v>
      </c>
      <c r="K421">
        <v>-12.8762793815404</v>
      </c>
      <c r="L421">
        <v>6522.6386135971597</v>
      </c>
      <c r="M421">
        <v>-1.9740905704477198E-3</v>
      </c>
      <c r="N421">
        <v>0.99842490463524702</v>
      </c>
      <c r="O421">
        <v>-12.176851553265699</v>
      </c>
      <c r="P421">
        <v>2746.2903294871098</v>
      </c>
      <c r="Q421">
        <v>-4.4339272590818296E-3</v>
      </c>
      <c r="R421">
        <v>0.99646224948811801</v>
      </c>
    </row>
    <row r="422" spans="2:18" x14ac:dyDescent="0.25">
      <c r="B422" t="s">
        <v>694</v>
      </c>
      <c r="C422">
        <v>-12.111624934632999</v>
      </c>
      <c r="D422">
        <v>2748.3279737254202</v>
      </c>
      <c r="E422">
        <v>-4.4069066903305101E-3</v>
      </c>
      <c r="F422">
        <v>0.99648380857211405</v>
      </c>
      <c r="G422">
        <v>-12.444136835318499</v>
      </c>
      <c r="H422">
        <v>3956.1803426978299</v>
      </c>
      <c r="I422">
        <v>-3.1454928131088499E-3</v>
      </c>
      <c r="J422">
        <v>0.99749026398691198</v>
      </c>
      <c r="K422">
        <v>-12.8762793815403</v>
      </c>
      <c r="L422">
        <v>6522.6386135971798</v>
      </c>
      <c r="M422">
        <v>-1.9740905704477198E-3</v>
      </c>
      <c r="N422">
        <v>0.99842490463524702</v>
      </c>
      <c r="O422">
        <v>-12.1768515532658</v>
      </c>
      <c r="P422">
        <v>2746.2903294871599</v>
      </c>
      <c r="Q422">
        <v>-4.4339272590817698E-3</v>
      </c>
      <c r="R422">
        <v>0.99646224948811801</v>
      </c>
    </row>
    <row r="423" spans="2:18" x14ac:dyDescent="0.25">
      <c r="B423" t="s">
        <v>695</v>
      </c>
      <c r="C423">
        <v>-12.111624934632999</v>
      </c>
      <c r="D423">
        <v>2748.3279737253702</v>
      </c>
      <c r="E423">
        <v>-4.40690669033057E-3</v>
      </c>
      <c r="F423">
        <v>0.99648380857211405</v>
      </c>
      <c r="G423">
        <v>-12.444136835318499</v>
      </c>
      <c r="H423">
        <v>3956.1803426978499</v>
      </c>
      <c r="I423">
        <v>-3.14549281310884E-3</v>
      </c>
      <c r="J423">
        <v>0.99749026398691198</v>
      </c>
      <c r="K423">
        <v>-12.8762793815404</v>
      </c>
      <c r="L423">
        <v>6522.6386135971497</v>
      </c>
      <c r="M423">
        <v>-1.9740905704477298E-3</v>
      </c>
      <c r="N423">
        <v>0.99842490463524702</v>
      </c>
      <c r="O423">
        <v>-12.1768515532658</v>
      </c>
      <c r="P423">
        <v>2746.2903294871298</v>
      </c>
      <c r="Q423">
        <v>-4.4339272590818201E-3</v>
      </c>
      <c r="R423">
        <v>0.99646224948811801</v>
      </c>
    </row>
    <row r="424" spans="2:18" x14ac:dyDescent="0.25">
      <c r="B424" t="s">
        <v>696</v>
      </c>
      <c r="C424">
        <v>-12.111624934632999</v>
      </c>
      <c r="D424">
        <v>2748.3279737254202</v>
      </c>
      <c r="E424">
        <v>-4.4069066903305101E-3</v>
      </c>
      <c r="F424">
        <v>0.99648380857211405</v>
      </c>
      <c r="G424">
        <v>-12.444136835318499</v>
      </c>
      <c r="H424">
        <v>3956.1803426978199</v>
      </c>
      <c r="I424">
        <v>-3.1454928131088499E-3</v>
      </c>
      <c r="J424">
        <v>0.99749026398691198</v>
      </c>
      <c r="K424">
        <v>-12.8762793815404</v>
      </c>
      <c r="L424">
        <v>6522.6386135972298</v>
      </c>
      <c r="M424">
        <v>-1.9740905704476999E-3</v>
      </c>
      <c r="N424">
        <v>0.99842490463524702</v>
      </c>
      <c r="O424">
        <v>-12.176851553265699</v>
      </c>
      <c r="P424">
        <v>2746.2903294871098</v>
      </c>
      <c r="Q424">
        <v>-4.43392725908184E-3</v>
      </c>
      <c r="R424">
        <v>0.99646224948811801</v>
      </c>
    </row>
    <row r="425" spans="2:18" x14ac:dyDescent="0.25">
      <c r="B425" t="s">
        <v>697</v>
      </c>
      <c r="C425">
        <v>-12.111624934632999</v>
      </c>
      <c r="D425">
        <v>2748.3279737253802</v>
      </c>
      <c r="E425">
        <v>-4.4069066903305596E-3</v>
      </c>
      <c r="F425">
        <v>0.99648380857211405</v>
      </c>
      <c r="G425">
        <v>-12.444136835318499</v>
      </c>
      <c r="H425">
        <v>3956.1803426978499</v>
      </c>
      <c r="I425">
        <v>-3.14549281310884E-3</v>
      </c>
      <c r="J425">
        <v>0.99749026398691198</v>
      </c>
      <c r="K425">
        <v>-12.8762793815404</v>
      </c>
      <c r="L425">
        <v>6522.6386135971497</v>
      </c>
      <c r="M425">
        <v>-1.9740905704477198E-3</v>
      </c>
      <c r="N425">
        <v>0.99842490463524702</v>
      </c>
      <c r="O425">
        <v>-12.1768515532658</v>
      </c>
      <c r="P425">
        <v>2746.2903294871398</v>
      </c>
      <c r="Q425">
        <v>-4.4339272590818001E-3</v>
      </c>
      <c r="R425">
        <v>0.99646224948811801</v>
      </c>
    </row>
    <row r="426" spans="2:18" x14ac:dyDescent="0.25">
      <c r="B426" t="s">
        <v>698</v>
      </c>
      <c r="C426">
        <v>5.4237200708291198</v>
      </c>
      <c r="D426">
        <v>1.4376146487355901</v>
      </c>
      <c r="E426">
        <v>3.7727217621212801</v>
      </c>
      <c r="F426">
        <v>1.6147633184254199E-4</v>
      </c>
      <c r="G426">
        <v>22.688000137275999</v>
      </c>
      <c r="H426">
        <v>3956.1803424531499</v>
      </c>
      <c r="I426">
        <v>5.7348245462459204E-3</v>
      </c>
      <c r="J426">
        <v>0.99542429711676605</v>
      </c>
      <c r="K426">
        <v>-12.8762793815403</v>
      </c>
      <c r="L426">
        <v>6522.6386135971798</v>
      </c>
      <c r="M426">
        <v>-1.9740905704477198E-3</v>
      </c>
      <c r="N426">
        <v>0.99842490463524702</v>
      </c>
      <c r="O426">
        <v>5.3609402997898403</v>
      </c>
      <c r="P426">
        <v>1.43749063035604</v>
      </c>
      <c r="Q426">
        <v>3.7293740818763101</v>
      </c>
      <c r="R426">
        <v>1.9195600056846001E-4</v>
      </c>
    </row>
    <row r="427" spans="2:18" x14ac:dyDescent="0.25">
      <c r="B427" t="s">
        <v>699</v>
      </c>
      <c r="C427">
        <v>-12.0452985003446</v>
      </c>
      <c r="D427">
        <v>3956.1803436662999</v>
      </c>
      <c r="E427">
        <v>-3.0446788199705601E-3</v>
      </c>
      <c r="F427">
        <v>0.99757070153023697</v>
      </c>
      <c r="G427" t="s">
        <v>170</v>
      </c>
      <c r="H427" t="s">
        <v>170</v>
      </c>
      <c r="I427" t="s">
        <v>170</v>
      </c>
      <c r="J427" t="s">
        <v>170</v>
      </c>
      <c r="K427">
        <v>-12.8762793815404</v>
      </c>
      <c r="L427">
        <v>6522.6386135972198</v>
      </c>
      <c r="M427">
        <v>-1.9740905704476999E-3</v>
      </c>
      <c r="N427">
        <v>0.99842490463524702</v>
      </c>
      <c r="O427">
        <v>-12.0735452016936</v>
      </c>
      <c r="P427">
        <v>3956.1803436127602</v>
      </c>
      <c r="Q427">
        <v>-3.0518187122551901E-3</v>
      </c>
      <c r="R427">
        <v>0.99756500474688403</v>
      </c>
    </row>
    <row r="428" spans="2:18" x14ac:dyDescent="0.25">
      <c r="B428" t="s">
        <v>700</v>
      </c>
      <c r="C428">
        <v>-12.0452985003446</v>
      </c>
      <c r="D428">
        <v>3956.1803436662299</v>
      </c>
      <c r="E428">
        <v>-3.04467881997061E-3</v>
      </c>
      <c r="F428">
        <v>0.99757070153023697</v>
      </c>
      <c r="G428" t="s">
        <v>170</v>
      </c>
      <c r="H428" t="s">
        <v>170</v>
      </c>
      <c r="I428" t="s">
        <v>170</v>
      </c>
      <c r="J428" t="s">
        <v>170</v>
      </c>
      <c r="K428">
        <v>-12.8762793815403</v>
      </c>
      <c r="L428">
        <v>6522.6386135971798</v>
      </c>
      <c r="M428">
        <v>-1.9740905704477198E-3</v>
      </c>
      <c r="N428">
        <v>0.99842490463524702</v>
      </c>
      <c r="O428">
        <v>-12.0735452016936</v>
      </c>
      <c r="P428">
        <v>3956.1803436127698</v>
      </c>
      <c r="Q428">
        <v>-3.0518187122551802E-3</v>
      </c>
      <c r="R428">
        <v>0.99756500474688403</v>
      </c>
    </row>
    <row r="429" spans="2:18" x14ac:dyDescent="0.25">
      <c r="B429" t="s">
        <v>701</v>
      </c>
      <c r="C429">
        <v>-12.0452985003446</v>
      </c>
      <c r="D429">
        <v>3956.1803436662399</v>
      </c>
      <c r="E429">
        <v>-3.0446788199706E-3</v>
      </c>
      <c r="F429">
        <v>0.99757070153023697</v>
      </c>
      <c r="G429" t="s">
        <v>170</v>
      </c>
      <c r="H429" t="s">
        <v>170</v>
      </c>
      <c r="I429" t="s">
        <v>170</v>
      </c>
      <c r="J429" t="s">
        <v>170</v>
      </c>
      <c r="K429">
        <v>-12.8762793815404</v>
      </c>
      <c r="L429">
        <v>6522.6386135972298</v>
      </c>
      <c r="M429">
        <v>-1.9740905704476999E-3</v>
      </c>
      <c r="N429">
        <v>0.99842490463524702</v>
      </c>
      <c r="O429">
        <v>-12.0735452016936</v>
      </c>
      <c r="P429">
        <v>3956.1803436127502</v>
      </c>
      <c r="Q429">
        <v>-3.0518187122551901E-3</v>
      </c>
      <c r="R429">
        <v>0.99756500474688403</v>
      </c>
    </row>
    <row r="430" spans="2:18" x14ac:dyDescent="0.25">
      <c r="B430" t="s">
        <v>702</v>
      </c>
      <c r="C430">
        <v>-12.0452985003446</v>
      </c>
      <c r="D430">
        <v>3956.1803436662599</v>
      </c>
      <c r="E430">
        <v>-3.04467881997058E-3</v>
      </c>
      <c r="F430">
        <v>0.99757070153023697</v>
      </c>
      <c r="G430" t="s">
        <v>170</v>
      </c>
      <c r="H430" t="s">
        <v>170</v>
      </c>
      <c r="I430" t="s">
        <v>170</v>
      </c>
      <c r="J430" t="s">
        <v>170</v>
      </c>
      <c r="K430">
        <v>-12.8762793815403</v>
      </c>
      <c r="L430">
        <v>6522.6386135971798</v>
      </c>
      <c r="M430">
        <v>-1.9740905704477198E-3</v>
      </c>
      <c r="N430">
        <v>0.99842490463524702</v>
      </c>
      <c r="O430">
        <v>-12.0735452016936</v>
      </c>
      <c r="P430">
        <v>3956.1803436127602</v>
      </c>
      <c r="Q430">
        <v>-3.0518187122551901E-3</v>
      </c>
      <c r="R430">
        <v>0.99756500474688403</v>
      </c>
    </row>
    <row r="431" spans="2:18" x14ac:dyDescent="0.25">
      <c r="B431" t="s">
        <v>703</v>
      </c>
      <c r="C431">
        <v>-12.0452985003446</v>
      </c>
      <c r="D431">
        <v>3956.1803436662399</v>
      </c>
      <c r="E431">
        <v>-3.0446788199706E-3</v>
      </c>
      <c r="F431">
        <v>0.99757070153023697</v>
      </c>
      <c r="G431" t="s">
        <v>170</v>
      </c>
      <c r="H431" t="s">
        <v>170</v>
      </c>
      <c r="I431" t="s">
        <v>170</v>
      </c>
      <c r="J431" t="s">
        <v>170</v>
      </c>
      <c r="K431">
        <v>-12.8762793815404</v>
      </c>
      <c r="L431">
        <v>6522.6386135971497</v>
      </c>
      <c r="M431">
        <v>-1.9740905704477198E-3</v>
      </c>
      <c r="N431">
        <v>0.99842490463524702</v>
      </c>
      <c r="O431">
        <v>-12.0735452016936</v>
      </c>
      <c r="P431">
        <v>3956.1803436127602</v>
      </c>
      <c r="Q431">
        <v>-3.0518187122551901E-3</v>
      </c>
      <c r="R431">
        <v>0.99756500474688403</v>
      </c>
    </row>
    <row r="432" spans="2:18" x14ac:dyDescent="0.25">
      <c r="B432" t="s">
        <v>704</v>
      </c>
      <c r="C432">
        <v>-12.0452985003446</v>
      </c>
      <c r="D432">
        <v>3956.1803436662999</v>
      </c>
      <c r="E432">
        <v>-3.0446788199705601E-3</v>
      </c>
      <c r="F432">
        <v>0.99757070153023697</v>
      </c>
      <c r="G432" t="s">
        <v>170</v>
      </c>
      <c r="H432" t="s">
        <v>170</v>
      </c>
      <c r="I432" t="s">
        <v>170</v>
      </c>
      <c r="J432" t="s">
        <v>170</v>
      </c>
      <c r="K432">
        <v>-12.8762793815404</v>
      </c>
      <c r="L432">
        <v>6522.6386135972198</v>
      </c>
      <c r="M432">
        <v>-1.9740905704476999E-3</v>
      </c>
      <c r="N432">
        <v>0.99842490463524702</v>
      </c>
      <c r="O432">
        <v>-12.0735452016936</v>
      </c>
      <c r="P432">
        <v>3956.1803436127502</v>
      </c>
      <c r="Q432">
        <v>-3.0518187122551901E-3</v>
      </c>
      <c r="R432">
        <v>0.99756500474688403</v>
      </c>
    </row>
    <row r="433" spans="2:18" x14ac:dyDescent="0.25">
      <c r="B433" t="s">
        <v>705</v>
      </c>
      <c r="C433">
        <v>-12.0452985003447</v>
      </c>
      <c r="D433">
        <v>3956.1803436663299</v>
      </c>
      <c r="E433">
        <v>-3.0446788199705401E-3</v>
      </c>
      <c r="F433">
        <v>0.99757070153023697</v>
      </c>
      <c r="G433" t="s">
        <v>170</v>
      </c>
      <c r="H433" t="s">
        <v>170</v>
      </c>
      <c r="I433" t="s">
        <v>170</v>
      </c>
      <c r="J433" t="s">
        <v>170</v>
      </c>
      <c r="K433">
        <v>-12.8762793815404</v>
      </c>
      <c r="L433">
        <v>6522.6386135971597</v>
      </c>
      <c r="M433">
        <v>-1.9740905704477198E-3</v>
      </c>
      <c r="N433">
        <v>0.99842490463524702</v>
      </c>
      <c r="O433">
        <v>-12.0735452016936</v>
      </c>
      <c r="P433">
        <v>3956.1803436127502</v>
      </c>
      <c r="Q433">
        <v>-3.0518187122552001E-3</v>
      </c>
      <c r="R433">
        <v>0.99756500474688403</v>
      </c>
    </row>
    <row r="434" spans="2:18" x14ac:dyDescent="0.25">
      <c r="B434" t="s">
        <v>706</v>
      </c>
      <c r="C434">
        <v>-12.0452985003446</v>
      </c>
      <c r="D434">
        <v>3956.1803436662899</v>
      </c>
      <c r="E434">
        <v>-3.0446788199705701E-3</v>
      </c>
      <c r="F434">
        <v>0.99757070153023697</v>
      </c>
      <c r="G434" t="s">
        <v>170</v>
      </c>
      <c r="H434" t="s">
        <v>170</v>
      </c>
      <c r="I434" t="s">
        <v>170</v>
      </c>
      <c r="J434" t="s">
        <v>170</v>
      </c>
      <c r="K434">
        <v>-12.8762793815404</v>
      </c>
      <c r="L434">
        <v>6522.6386135971898</v>
      </c>
      <c r="M434">
        <v>-1.9740905704477099E-3</v>
      </c>
      <c r="N434">
        <v>0.99842490463524702</v>
      </c>
      <c r="O434">
        <v>-12.0735452016936</v>
      </c>
      <c r="P434">
        <v>3956.1803436127402</v>
      </c>
      <c r="Q434">
        <v>-3.0518187122552001E-3</v>
      </c>
      <c r="R434">
        <v>0.99756500474688403</v>
      </c>
    </row>
    <row r="435" spans="2:18" x14ac:dyDescent="0.25">
      <c r="B435" t="s">
        <v>707</v>
      </c>
      <c r="C435">
        <v>-12.0452985003446</v>
      </c>
      <c r="D435">
        <v>3956.1803436662599</v>
      </c>
      <c r="E435">
        <v>-3.04467881997059E-3</v>
      </c>
      <c r="F435">
        <v>0.99757070153023697</v>
      </c>
      <c r="G435" t="s">
        <v>170</v>
      </c>
      <c r="H435" t="s">
        <v>170</v>
      </c>
      <c r="I435" t="s">
        <v>170</v>
      </c>
      <c r="J435" t="s">
        <v>170</v>
      </c>
      <c r="K435">
        <v>-12.8762793815404</v>
      </c>
      <c r="L435">
        <v>6522.6386135971497</v>
      </c>
      <c r="M435">
        <v>-1.9740905704477198E-3</v>
      </c>
      <c r="N435">
        <v>0.99842490463524702</v>
      </c>
      <c r="O435">
        <v>-12.0735452016936</v>
      </c>
      <c r="P435">
        <v>3956.1803436127502</v>
      </c>
      <c r="Q435">
        <v>-3.0518187122551901E-3</v>
      </c>
      <c r="R435">
        <v>0.99756500474688403</v>
      </c>
    </row>
    <row r="436" spans="2:18" x14ac:dyDescent="0.25">
      <c r="B436" t="s">
        <v>708</v>
      </c>
      <c r="C436">
        <v>-12.0452985003446</v>
      </c>
      <c r="D436">
        <v>3956.1803436662399</v>
      </c>
      <c r="E436">
        <v>-3.0446788199706E-3</v>
      </c>
      <c r="F436">
        <v>0.99757070153023697</v>
      </c>
      <c r="G436" t="s">
        <v>170</v>
      </c>
      <c r="H436" t="s">
        <v>170</v>
      </c>
      <c r="I436" t="s">
        <v>170</v>
      </c>
      <c r="J436" t="s">
        <v>170</v>
      </c>
      <c r="K436">
        <v>-12.8762793815403</v>
      </c>
      <c r="L436">
        <v>6522.6386135971798</v>
      </c>
      <c r="M436">
        <v>-1.9740905704477198E-3</v>
      </c>
      <c r="N436">
        <v>0.99842490463524702</v>
      </c>
      <c r="O436">
        <v>-12.0735452016936</v>
      </c>
      <c r="P436">
        <v>3956.1803436127602</v>
      </c>
      <c r="Q436">
        <v>-3.0518187122551901E-3</v>
      </c>
      <c r="R436">
        <v>0.99756500474688403</v>
      </c>
    </row>
    <row r="437" spans="2:18" x14ac:dyDescent="0.25">
      <c r="B437" t="s">
        <v>709</v>
      </c>
      <c r="C437">
        <v>-12.0452985003446</v>
      </c>
      <c r="D437">
        <v>3956.1803436662899</v>
      </c>
      <c r="E437">
        <v>-3.0446788199705701E-3</v>
      </c>
      <c r="F437">
        <v>0.99757070153023697</v>
      </c>
      <c r="G437" t="s">
        <v>170</v>
      </c>
      <c r="H437" t="s">
        <v>170</v>
      </c>
      <c r="I437" t="s">
        <v>170</v>
      </c>
      <c r="J437" t="s">
        <v>170</v>
      </c>
      <c r="K437">
        <v>-12.8762793815404</v>
      </c>
      <c r="L437">
        <v>6522.6386135971597</v>
      </c>
      <c r="M437">
        <v>-1.9740905704477198E-3</v>
      </c>
      <c r="N437">
        <v>0.99842490463524702</v>
      </c>
      <c r="O437">
        <v>-12.0735452016936</v>
      </c>
      <c r="P437">
        <v>3956.1803436127602</v>
      </c>
      <c r="Q437">
        <v>-3.0518187122551901E-3</v>
      </c>
      <c r="R437">
        <v>0.99756500474688403</v>
      </c>
    </row>
    <row r="438" spans="2:18" x14ac:dyDescent="0.25">
      <c r="B438" t="s">
        <v>710</v>
      </c>
      <c r="C438">
        <v>-12.0452985003446</v>
      </c>
      <c r="D438">
        <v>3956.1803436662399</v>
      </c>
      <c r="E438">
        <v>-3.0446788199706E-3</v>
      </c>
      <c r="F438">
        <v>0.99757070153023697</v>
      </c>
      <c r="G438" t="s">
        <v>170</v>
      </c>
      <c r="H438" t="s">
        <v>170</v>
      </c>
      <c r="I438" t="s">
        <v>170</v>
      </c>
      <c r="J438" t="s">
        <v>170</v>
      </c>
      <c r="K438">
        <v>-12.8762793815404</v>
      </c>
      <c r="L438">
        <v>6522.6386135972198</v>
      </c>
      <c r="M438">
        <v>-1.9740905704476999E-3</v>
      </c>
      <c r="N438">
        <v>0.99842490463524702</v>
      </c>
      <c r="O438">
        <v>-12.0735452016936</v>
      </c>
      <c r="P438">
        <v>3956.1803436127502</v>
      </c>
      <c r="Q438">
        <v>-3.0518187122551901E-3</v>
      </c>
      <c r="R438">
        <v>0.99756500474688403</v>
      </c>
    </row>
    <row r="439" spans="2:18" x14ac:dyDescent="0.25">
      <c r="B439" t="s">
        <v>711</v>
      </c>
      <c r="C439">
        <v>-12.0452985003446</v>
      </c>
      <c r="D439">
        <v>3956.1803436662999</v>
      </c>
      <c r="E439">
        <v>-3.0446788199705601E-3</v>
      </c>
      <c r="F439">
        <v>0.99757070153023697</v>
      </c>
      <c r="G439" t="s">
        <v>170</v>
      </c>
      <c r="H439" t="s">
        <v>170</v>
      </c>
      <c r="I439" t="s">
        <v>170</v>
      </c>
      <c r="J439" t="s">
        <v>170</v>
      </c>
      <c r="K439">
        <v>-12.8762793815404</v>
      </c>
      <c r="L439">
        <v>6522.6386135971497</v>
      </c>
      <c r="M439">
        <v>-1.9740905704477198E-3</v>
      </c>
      <c r="N439">
        <v>0.99842490463524702</v>
      </c>
      <c r="O439">
        <v>-12.0735452016936</v>
      </c>
      <c r="P439">
        <v>3956.1803436127502</v>
      </c>
      <c r="Q439">
        <v>-3.0518187122551901E-3</v>
      </c>
      <c r="R439">
        <v>0.99756500474688403</v>
      </c>
    </row>
    <row r="440" spans="2:18" x14ac:dyDescent="0.25">
      <c r="B440" t="s">
        <v>712</v>
      </c>
      <c r="C440">
        <v>-12.0452985003446</v>
      </c>
      <c r="D440">
        <v>3956.1803436662599</v>
      </c>
      <c r="E440">
        <v>-3.04467881997058E-3</v>
      </c>
      <c r="F440">
        <v>0.99757070153023697</v>
      </c>
      <c r="G440" t="s">
        <v>170</v>
      </c>
      <c r="H440" t="s">
        <v>170</v>
      </c>
      <c r="I440" t="s">
        <v>170</v>
      </c>
      <c r="J440" t="s">
        <v>170</v>
      </c>
      <c r="K440">
        <v>-12.8762793815403</v>
      </c>
      <c r="L440">
        <v>6522.6386135971798</v>
      </c>
      <c r="M440">
        <v>-1.9740905704477198E-3</v>
      </c>
      <c r="N440">
        <v>0.99842490463524702</v>
      </c>
      <c r="O440">
        <v>-12.0735452016936</v>
      </c>
      <c r="P440">
        <v>3956.1803436127402</v>
      </c>
      <c r="Q440">
        <v>-3.0518187122552001E-3</v>
      </c>
      <c r="R440">
        <v>0.99756500474688403</v>
      </c>
    </row>
    <row r="441" spans="2:18" x14ac:dyDescent="0.25">
      <c r="B441" t="s">
        <v>713</v>
      </c>
      <c r="C441">
        <v>-12.0452985003446</v>
      </c>
      <c r="D441">
        <v>3956.1803436662599</v>
      </c>
      <c r="E441">
        <v>-3.04467881997058E-3</v>
      </c>
      <c r="F441">
        <v>0.99757070153023697</v>
      </c>
      <c r="G441" t="s">
        <v>170</v>
      </c>
      <c r="H441" t="s">
        <v>170</v>
      </c>
      <c r="I441" t="s">
        <v>170</v>
      </c>
      <c r="J441" t="s">
        <v>170</v>
      </c>
      <c r="K441">
        <v>-12.8762793815404</v>
      </c>
      <c r="L441">
        <v>6522.6386135971497</v>
      </c>
      <c r="M441">
        <v>-1.9740905704477198E-3</v>
      </c>
      <c r="N441">
        <v>0.99842490463524702</v>
      </c>
      <c r="O441">
        <v>-12.0735452016936</v>
      </c>
      <c r="P441">
        <v>3956.1803436127502</v>
      </c>
      <c r="Q441">
        <v>-3.0518187122552001E-3</v>
      </c>
      <c r="R441">
        <v>0.99756500474688403</v>
      </c>
    </row>
    <row r="442" spans="2:18" x14ac:dyDescent="0.25">
      <c r="B442" t="s">
        <v>714</v>
      </c>
      <c r="C442">
        <v>-12.0452985003446</v>
      </c>
      <c r="D442">
        <v>3956.1803436663299</v>
      </c>
      <c r="E442">
        <v>-3.0446788199705401E-3</v>
      </c>
      <c r="F442">
        <v>0.99757070153023697</v>
      </c>
      <c r="G442" t="s">
        <v>170</v>
      </c>
      <c r="H442" t="s">
        <v>170</v>
      </c>
      <c r="I442" t="s">
        <v>170</v>
      </c>
      <c r="J442" t="s">
        <v>170</v>
      </c>
      <c r="K442">
        <v>-12.8762793815403</v>
      </c>
      <c r="L442">
        <v>6522.6386135971397</v>
      </c>
      <c r="M442">
        <v>-1.9740905704477298E-3</v>
      </c>
      <c r="N442">
        <v>0.99842490463524702</v>
      </c>
      <c r="O442">
        <v>-12.0735452016936</v>
      </c>
      <c r="P442">
        <v>3956.1803436127402</v>
      </c>
      <c r="Q442">
        <v>-3.0518187122552001E-3</v>
      </c>
      <c r="R442">
        <v>0.99756500474688403</v>
      </c>
    </row>
    <row r="443" spans="2:18" x14ac:dyDescent="0.25">
      <c r="B443" t="s">
        <v>715</v>
      </c>
      <c r="C443">
        <v>-12.0452985003446</v>
      </c>
      <c r="D443">
        <v>3956.1803436662399</v>
      </c>
      <c r="E443">
        <v>-3.0446788199706E-3</v>
      </c>
      <c r="F443">
        <v>0.99757070153023697</v>
      </c>
      <c r="G443" t="s">
        <v>170</v>
      </c>
      <c r="H443" t="s">
        <v>170</v>
      </c>
      <c r="I443" t="s">
        <v>170</v>
      </c>
      <c r="J443" t="s">
        <v>170</v>
      </c>
      <c r="K443">
        <v>-12.8762793815403</v>
      </c>
      <c r="L443">
        <v>6522.6386135971397</v>
      </c>
      <c r="M443">
        <v>-1.9740905704477198E-3</v>
      </c>
      <c r="N443">
        <v>0.99842490463524702</v>
      </c>
      <c r="O443">
        <v>-12.0735452016936</v>
      </c>
      <c r="P443">
        <v>3956.1803436127602</v>
      </c>
      <c r="Q443">
        <v>-3.0518187122551901E-3</v>
      </c>
      <c r="R443">
        <v>0.99756500474688403</v>
      </c>
    </row>
    <row r="444" spans="2:18" x14ac:dyDescent="0.25">
      <c r="B444" t="s">
        <v>716</v>
      </c>
      <c r="C444">
        <v>-12.0452985003446</v>
      </c>
      <c r="D444">
        <v>3956.1803436662599</v>
      </c>
      <c r="E444">
        <v>-3.04467881997059E-3</v>
      </c>
      <c r="F444">
        <v>0.99757070153023697</v>
      </c>
      <c r="G444" t="s">
        <v>170</v>
      </c>
      <c r="H444" t="s">
        <v>170</v>
      </c>
      <c r="I444" t="s">
        <v>170</v>
      </c>
      <c r="J444" t="s">
        <v>170</v>
      </c>
      <c r="K444">
        <v>-12.8762793815403</v>
      </c>
      <c r="L444">
        <v>6522.6386135971297</v>
      </c>
      <c r="M444">
        <v>-1.9740905704477298E-3</v>
      </c>
      <c r="N444">
        <v>0.99842490463524702</v>
      </c>
      <c r="O444">
        <v>-12.0735452016936</v>
      </c>
      <c r="P444">
        <v>3956.1803436127502</v>
      </c>
      <c r="Q444">
        <v>-3.0518187122551901E-3</v>
      </c>
      <c r="R444">
        <v>0.99756500474688403</v>
      </c>
    </row>
    <row r="445" spans="2:18" x14ac:dyDescent="0.25">
      <c r="B445" t="s">
        <v>717</v>
      </c>
      <c r="C445">
        <v>-12.0452985003446</v>
      </c>
      <c r="D445">
        <v>3956.1803436662399</v>
      </c>
      <c r="E445">
        <v>-3.0446788199706E-3</v>
      </c>
      <c r="F445">
        <v>0.99757070153023697</v>
      </c>
      <c r="G445" t="s">
        <v>170</v>
      </c>
      <c r="H445" t="s">
        <v>170</v>
      </c>
      <c r="I445" t="s">
        <v>170</v>
      </c>
      <c r="J445" t="s">
        <v>170</v>
      </c>
      <c r="K445">
        <v>-12.8762793815403</v>
      </c>
      <c r="L445">
        <v>6522.6386135971798</v>
      </c>
      <c r="M445">
        <v>-1.9740905704477198E-3</v>
      </c>
      <c r="N445">
        <v>0.99842490463524702</v>
      </c>
      <c r="O445">
        <v>-12.0735452016936</v>
      </c>
      <c r="P445">
        <v>3956.1803436127502</v>
      </c>
      <c r="Q445">
        <v>-3.0518187122551901E-3</v>
      </c>
      <c r="R445">
        <v>0.99756500474688403</v>
      </c>
    </row>
    <row r="446" spans="2:18" x14ac:dyDescent="0.25">
      <c r="B446" t="s">
        <v>718</v>
      </c>
      <c r="C446">
        <v>-12.0452985003446</v>
      </c>
      <c r="D446">
        <v>3956.1803436662399</v>
      </c>
      <c r="E446">
        <v>-3.0446788199706E-3</v>
      </c>
      <c r="F446">
        <v>0.99757070153023697</v>
      </c>
      <c r="G446" t="s">
        <v>170</v>
      </c>
      <c r="H446" t="s">
        <v>170</v>
      </c>
      <c r="I446" t="s">
        <v>170</v>
      </c>
      <c r="J446" t="s">
        <v>170</v>
      </c>
      <c r="K446">
        <v>-12.8762793815404</v>
      </c>
      <c r="L446">
        <v>6522.6386135972198</v>
      </c>
      <c r="M446">
        <v>-1.9740905704476999E-3</v>
      </c>
      <c r="N446">
        <v>0.99842490463524702</v>
      </c>
      <c r="O446">
        <v>-12.0735452016936</v>
      </c>
      <c r="P446">
        <v>3956.1803436127502</v>
      </c>
      <c r="Q446">
        <v>-3.0518187122551901E-3</v>
      </c>
      <c r="R446">
        <v>0.99756500474688403</v>
      </c>
    </row>
    <row r="447" spans="2:18" x14ac:dyDescent="0.25">
      <c r="B447" t="s">
        <v>719</v>
      </c>
      <c r="C447">
        <v>-12.0452985003446</v>
      </c>
      <c r="D447">
        <v>3956.1803436662899</v>
      </c>
      <c r="E447">
        <v>-3.0446788199705701E-3</v>
      </c>
      <c r="F447">
        <v>0.99757070153023697</v>
      </c>
      <c r="G447" t="s">
        <v>170</v>
      </c>
      <c r="H447" t="s">
        <v>170</v>
      </c>
      <c r="I447" t="s">
        <v>170</v>
      </c>
      <c r="J447" t="s">
        <v>170</v>
      </c>
      <c r="K447">
        <v>-12.8762793815404</v>
      </c>
      <c r="L447">
        <v>6522.6386135972198</v>
      </c>
      <c r="M447">
        <v>-1.9740905704476999E-3</v>
      </c>
      <c r="N447">
        <v>0.99842490463524702</v>
      </c>
      <c r="O447">
        <v>-12.0735452016936</v>
      </c>
      <c r="P447">
        <v>3956.1803436127602</v>
      </c>
      <c r="Q447">
        <v>-3.0518187122551901E-3</v>
      </c>
      <c r="R447">
        <v>0.99756500474688403</v>
      </c>
    </row>
    <row r="448" spans="2:18" x14ac:dyDescent="0.25">
      <c r="B448" t="s">
        <v>720</v>
      </c>
      <c r="C448">
        <v>-12.0452985003446</v>
      </c>
      <c r="D448">
        <v>3956.1803436662999</v>
      </c>
      <c r="E448">
        <v>-3.0446788199705701E-3</v>
      </c>
      <c r="F448">
        <v>0.99757070153023697</v>
      </c>
      <c r="G448" t="s">
        <v>170</v>
      </c>
      <c r="H448" t="s">
        <v>170</v>
      </c>
      <c r="I448" t="s">
        <v>170</v>
      </c>
      <c r="J448" t="s">
        <v>170</v>
      </c>
      <c r="K448">
        <v>-12.8762793815403</v>
      </c>
      <c r="L448">
        <v>6522.6386135971798</v>
      </c>
      <c r="M448">
        <v>-1.9740905704477198E-3</v>
      </c>
      <c r="N448">
        <v>0.99842490463524702</v>
      </c>
      <c r="O448">
        <v>-12.0735452016936</v>
      </c>
      <c r="P448">
        <v>3956.1803436127602</v>
      </c>
      <c r="Q448">
        <v>-3.0518187122551901E-3</v>
      </c>
      <c r="R448">
        <v>0.99756500474688403</v>
      </c>
    </row>
    <row r="449" spans="2:18" x14ac:dyDescent="0.25">
      <c r="B449" t="s">
        <v>721</v>
      </c>
      <c r="C449">
        <v>-12.0452985003446</v>
      </c>
      <c r="D449">
        <v>3956.1803436662399</v>
      </c>
      <c r="E449">
        <v>-3.0446788199706E-3</v>
      </c>
      <c r="F449">
        <v>0.99757070153023697</v>
      </c>
      <c r="G449" t="s">
        <v>170</v>
      </c>
      <c r="H449" t="s">
        <v>170</v>
      </c>
      <c r="I449" t="s">
        <v>170</v>
      </c>
      <c r="J449" t="s">
        <v>170</v>
      </c>
      <c r="K449">
        <v>-12.8762793815403</v>
      </c>
      <c r="L449">
        <v>6522.6386135971397</v>
      </c>
      <c r="M449">
        <v>-1.9740905704477198E-3</v>
      </c>
      <c r="N449">
        <v>0.99842490463524702</v>
      </c>
      <c r="O449">
        <v>-12.0735452016936</v>
      </c>
      <c r="P449">
        <v>3956.1803436127402</v>
      </c>
      <c r="Q449">
        <v>-3.0518187122552001E-3</v>
      </c>
      <c r="R449">
        <v>0.99756500474688403</v>
      </c>
    </row>
    <row r="450" spans="2:18" x14ac:dyDescent="0.25">
      <c r="B450" t="s">
        <v>722</v>
      </c>
      <c r="C450">
        <v>-12.0452985003446</v>
      </c>
      <c r="D450">
        <v>3956.1803436662999</v>
      </c>
      <c r="E450">
        <v>-3.0446788199705701E-3</v>
      </c>
      <c r="F450">
        <v>0.99757070153023697</v>
      </c>
      <c r="G450" t="s">
        <v>170</v>
      </c>
      <c r="H450" t="s">
        <v>170</v>
      </c>
      <c r="I450" t="s">
        <v>170</v>
      </c>
      <c r="J450" t="s">
        <v>170</v>
      </c>
      <c r="K450">
        <v>-12.8762793815404</v>
      </c>
      <c r="L450">
        <v>6522.6386135971497</v>
      </c>
      <c r="M450">
        <v>-1.9740905704477198E-3</v>
      </c>
      <c r="N450">
        <v>0.99842490463524702</v>
      </c>
      <c r="O450">
        <v>-12.0735452016936</v>
      </c>
      <c r="P450">
        <v>3956.1803436127502</v>
      </c>
      <c r="Q450">
        <v>-3.0518187122551901E-3</v>
      </c>
      <c r="R450">
        <v>0.99756500474688403</v>
      </c>
    </row>
    <row r="451" spans="2:18" x14ac:dyDescent="0.25">
      <c r="B451" t="s">
        <v>723</v>
      </c>
      <c r="C451">
        <v>-12.0452985003446</v>
      </c>
      <c r="D451">
        <v>3956.1803436662899</v>
      </c>
      <c r="E451">
        <v>-3.0446788199705701E-3</v>
      </c>
      <c r="F451">
        <v>0.99757070153023697</v>
      </c>
      <c r="G451" t="s">
        <v>170</v>
      </c>
      <c r="H451" t="s">
        <v>170</v>
      </c>
      <c r="I451" t="s">
        <v>170</v>
      </c>
      <c r="J451" t="s">
        <v>170</v>
      </c>
      <c r="K451">
        <v>-12.8762793815404</v>
      </c>
      <c r="L451">
        <v>6522.6386135971597</v>
      </c>
      <c r="M451">
        <v>-1.9740905704477198E-3</v>
      </c>
      <c r="N451">
        <v>0.99842490463524702</v>
      </c>
      <c r="O451">
        <v>-12.0735452016936</v>
      </c>
      <c r="P451">
        <v>3956.1803436127602</v>
      </c>
      <c r="Q451">
        <v>-3.0518187122551901E-3</v>
      </c>
      <c r="R451">
        <v>0.99756500474688403</v>
      </c>
    </row>
    <row r="452" spans="2:18" x14ac:dyDescent="0.25">
      <c r="B452" t="s">
        <v>724</v>
      </c>
      <c r="C452">
        <v>-12.0452985003446</v>
      </c>
      <c r="D452">
        <v>3956.1803436662899</v>
      </c>
      <c r="E452">
        <v>-3.0446788199705701E-3</v>
      </c>
      <c r="F452">
        <v>0.99757070153023697</v>
      </c>
      <c r="G452" t="s">
        <v>170</v>
      </c>
      <c r="H452" t="s">
        <v>170</v>
      </c>
      <c r="I452" t="s">
        <v>170</v>
      </c>
      <c r="J452" t="s">
        <v>170</v>
      </c>
      <c r="K452">
        <v>-12.8762793815403</v>
      </c>
      <c r="L452">
        <v>6522.6386135971798</v>
      </c>
      <c r="M452">
        <v>-1.9740905704477198E-3</v>
      </c>
      <c r="N452">
        <v>0.99842490463524702</v>
      </c>
      <c r="O452">
        <v>-12.0735452016936</v>
      </c>
      <c r="P452">
        <v>3956.1803436127502</v>
      </c>
      <c r="Q452">
        <v>-3.0518187122551901E-3</v>
      </c>
      <c r="R452">
        <v>0.99756500474688403</v>
      </c>
    </row>
    <row r="453" spans="2:18" x14ac:dyDescent="0.25">
      <c r="B453" t="s">
        <v>725</v>
      </c>
      <c r="C453">
        <v>-12.0452985003446</v>
      </c>
      <c r="D453">
        <v>3956.1803436662999</v>
      </c>
      <c r="E453">
        <v>-3.0446788199705701E-3</v>
      </c>
      <c r="F453">
        <v>0.99757070153023697</v>
      </c>
      <c r="G453" t="s">
        <v>170</v>
      </c>
      <c r="H453" t="s">
        <v>170</v>
      </c>
      <c r="I453" t="s">
        <v>170</v>
      </c>
      <c r="J453" t="s">
        <v>170</v>
      </c>
      <c r="K453">
        <v>-12.8762793815404</v>
      </c>
      <c r="L453">
        <v>6522.6386135971497</v>
      </c>
      <c r="M453">
        <v>-1.9740905704477198E-3</v>
      </c>
      <c r="N453">
        <v>0.99842490463524702</v>
      </c>
      <c r="O453">
        <v>-12.0735452016936</v>
      </c>
      <c r="P453">
        <v>3956.1803436127402</v>
      </c>
      <c r="Q453">
        <v>-3.0518187122552001E-3</v>
      </c>
      <c r="R453">
        <v>0.99756500474688403</v>
      </c>
    </row>
    <row r="454" spans="2:18" x14ac:dyDescent="0.25">
      <c r="B454" t="s">
        <v>726</v>
      </c>
      <c r="C454">
        <v>-12.0452985003446</v>
      </c>
      <c r="D454">
        <v>3956.1803436662299</v>
      </c>
      <c r="E454">
        <v>-3.04467881997061E-3</v>
      </c>
      <c r="F454">
        <v>0.99757070153023697</v>
      </c>
      <c r="G454" t="s">
        <v>170</v>
      </c>
      <c r="H454" t="s">
        <v>170</v>
      </c>
      <c r="I454" t="s">
        <v>170</v>
      </c>
      <c r="J454" t="s">
        <v>170</v>
      </c>
      <c r="K454">
        <v>-12.8762793815403</v>
      </c>
      <c r="L454">
        <v>6522.6386135971397</v>
      </c>
      <c r="M454">
        <v>-1.9740905704477298E-3</v>
      </c>
      <c r="N454">
        <v>0.99842490463524702</v>
      </c>
      <c r="O454">
        <v>-12.0735452016936</v>
      </c>
      <c r="P454">
        <v>3956.1803436127602</v>
      </c>
      <c r="Q454">
        <v>-3.0518187122551901E-3</v>
      </c>
      <c r="R454">
        <v>0.99756500474688403</v>
      </c>
    </row>
    <row r="455" spans="2:18" x14ac:dyDescent="0.25">
      <c r="B455" t="s">
        <v>727</v>
      </c>
      <c r="C455">
        <v>-12.0452985003446</v>
      </c>
      <c r="D455">
        <v>3956.1803436662199</v>
      </c>
      <c r="E455">
        <v>-3.04467881997061E-3</v>
      </c>
      <c r="F455">
        <v>0.99757070153023697</v>
      </c>
      <c r="G455" t="s">
        <v>170</v>
      </c>
      <c r="H455" t="s">
        <v>170</v>
      </c>
      <c r="I455" t="s">
        <v>170</v>
      </c>
      <c r="J455" t="s">
        <v>170</v>
      </c>
      <c r="K455">
        <v>-12.8762793815404</v>
      </c>
      <c r="L455">
        <v>6522.6386135971898</v>
      </c>
      <c r="M455">
        <v>-1.9740905704477099E-3</v>
      </c>
      <c r="N455">
        <v>0.99842490463524702</v>
      </c>
      <c r="O455">
        <v>-12.0735452016936</v>
      </c>
      <c r="P455">
        <v>3956.1803436127402</v>
      </c>
      <c r="Q455">
        <v>-3.0518187122552001E-3</v>
      </c>
      <c r="R455">
        <v>0.99756500474688403</v>
      </c>
    </row>
    <row r="456" spans="2:18" x14ac:dyDescent="0.25">
      <c r="B456" t="s">
        <v>728</v>
      </c>
      <c r="C456">
        <v>-12.0452985003446</v>
      </c>
      <c r="D456">
        <v>3956.1803436662799</v>
      </c>
      <c r="E456">
        <v>-3.04467881997058E-3</v>
      </c>
      <c r="F456">
        <v>0.99757070153023697</v>
      </c>
      <c r="G456" t="s">
        <v>170</v>
      </c>
      <c r="H456" t="s">
        <v>170</v>
      </c>
      <c r="I456" t="s">
        <v>170</v>
      </c>
      <c r="J456" t="s">
        <v>170</v>
      </c>
      <c r="K456">
        <v>-12.8762793815403</v>
      </c>
      <c r="L456">
        <v>6522.6386135971798</v>
      </c>
      <c r="M456">
        <v>-1.9740905704477198E-3</v>
      </c>
      <c r="N456">
        <v>0.99842490463524702</v>
      </c>
      <c r="O456">
        <v>-12.0735452016936</v>
      </c>
      <c r="P456">
        <v>3956.1803436127698</v>
      </c>
      <c r="Q456">
        <v>-3.0518187122551802E-3</v>
      </c>
      <c r="R456">
        <v>0.99756500474688403</v>
      </c>
    </row>
    <row r="457" spans="2:18" x14ac:dyDescent="0.25">
      <c r="B457" t="s">
        <v>729</v>
      </c>
      <c r="C457">
        <v>-12.0452985003446</v>
      </c>
      <c r="D457">
        <v>3956.1803436662299</v>
      </c>
      <c r="E457">
        <v>-3.04467881997061E-3</v>
      </c>
      <c r="F457">
        <v>0.99757070153023697</v>
      </c>
      <c r="G457" t="s">
        <v>170</v>
      </c>
      <c r="H457" t="s">
        <v>170</v>
      </c>
      <c r="I457" t="s">
        <v>170</v>
      </c>
      <c r="J457" t="s">
        <v>170</v>
      </c>
      <c r="K457">
        <v>-12.8762793815404</v>
      </c>
      <c r="L457">
        <v>6522.6386135972298</v>
      </c>
      <c r="M457">
        <v>-1.9740905704476999E-3</v>
      </c>
      <c r="N457">
        <v>0.99842490463524702</v>
      </c>
      <c r="O457">
        <v>-12.0735452016936</v>
      </c>
      <c r="P457">
        <v>3956.1803436127502</v>
      </c>
      <c r="Q457">
        <v>-3.0518187122551901E-3</v>
      </c>
      <c r="R457">
        <v>0.99756500474688403</v>
      </c>
    </row>
    <row r="458" spans="2:18" x14ac:dyDescent="0.25">
      <c r="B458" t="s">
        <v>730</v>
      </c>
      <c r="C458">
        <v>-12.0452985003446</v>
      </c>
      <c r="D458">
        <v>3956.1803436662999</v>
      </c>
      <c r="E458">
        <v>-3.0446788199705601E-3</v>
      </c>
      <c r="F458">
        <v>0.99757070153023697</v>
      </c>
      <c r="G458" t="s">
        <v>170</v>
      </c>
      <c r="H458" t="s">
        <v>170</v>
      </c>
      <c r="I458" t="s">
        <v>170</v>
      </c>
      <c r="J458" t="s">
        <v>170</v>
      </c>
      <c r="K458">
        <v>-12.8762793815403</v>
      </c>
      <c r="L458">
        <v>6522.6386135971798</v>
      </c>
      <c r="M458">
        <v>-1.9740905704477198E-3</v>
      </c>
      <c r="N458">
        <v>0.99842490463524702</v>
      </c>
      <c r="O458">
        <v>-12.0735452016936</v>
      </c>
      <c r="P458">
        <v>3956.1803436127602</v>
      </c>
      <c r="Q458">
        <v>-3.0518187122551901E-3</v>
      </c>
      <c r="R458">
        <v>0.99756500474688403</v>
      </c>
    </row>
    <row r="459" spans="2:18" x14ac:dyDescent="0.25">
      <c r="B459" t="s">
        <v>731</v>
      </c>
      <c r="C459">
        <v>-12.0452985003446</v>
      </c>
      <c r="D459">
        <v>3956.1803436662899</v>
      </c>
      <c r="E459">
        <v>-3.0446788199705701E-3</v>
      </c>
      <c r="F459">
        <v>0.99757070153023697</v>
      </c>
      <c r="G459" t="s">
        <v>170</v>
      </c>
      <c r="H459" t="s">
        <v>170</v>
      </c>
      <c r="I459" t="s">
        <v>170</v>
      </c>
      <c r="J459" t="s">
        <v>170</v>
      </c>
      <c r="K459">
        <v>-12.8762793815404</v>
      </c>
      <c r="L459">
        <v>6522.6386135972198</v>
      </c>
      <c r="M459">
        <v>-1.9740905704476999E-3</v>
      </c>
      <c r="N459">
        <v>0.99842490463524702</v>
      </c>
      <c r="O459">
        <v>-12.0735452016936</v>
      </c>
      <c r="P459">
        <v>3956.1803436127502</v>
      </c>
      <c r="Q459">
        <v>-3.0518187122551901E-3</v>
      </c>
      <c r="R459">
        <v>0.99756500474688403</v>
      </c>
    </row>
    <row r="460" spans="2:18" x14ac:dyDescent="0.25">
      <c r="B460" t="s">
        <v>732</v>
      </c>
      <c r="C460">
        <v>-12.0452985003447</v>
      </c>
      <c r="D460">
        <v>3956.1803436663199</v>
      </c>
      <c r="E460">
        <v>-3.0446788199705501E-3</v>
      </c>
      <c r="F460">
        <v>0.99757070153023697</v>
      </c>
      <c r="G460" t="s">
        <v>170</v>
      </c>
      <c r="H460" t="s">
        <v>170</v>
      </c>
      <c r="I460" t="s">
        <v>170</v>
      </c>
      <c r="J460" t="s">
        <v>170</v>
      </c>
      <c r="K460">
        <v>-12.8762793815404</v>
      </c>
      <c r="L460">
        <v>6522.6386135971898</v>
      </c>
      <c r="M460">
        <v>-1.9740905704477099E-3</v>
      </c>
      <c r="N460">
        <v>0.99842490463524702</v>
      </c>
      <c r="O460">
        <v>-12.0735452016936</v>
      </c>
      <c r="P460">
        <v>3956.1803436127602</v>
      </c>
      <c r="Q460">
        <v>-3.0518187122551901E-3</v>
      </c>
      <c r="R460">
        <v>0.99756500474688403</v>
      </c>
    </row>
    <row r="461" spans="2:18" x14ac:dyDescent="0.25">
      <c r="B461" t="s">
        <v>733</v>
      </c>
      <c r="C461">
        <v>-12.0452985003447</v>
      </c>
      <c r="D461">
        <v>3956.1803436663199</v>
      </c>
      <c r="E461">
        <v>-3.0446788199705501E-3</v>
      </c>
      <c r="F461">
        <v>0.99757070153023697</v>
      </c>
      <c r="G461" t="s">
        <v>170</v>
      </c>
      <c r="H461" t="s">
        <v>170</v>
      </c>
      <c r="I461" t="s">
        <v>170</v>
      </c>
      <c r="J461" t="s">
        <v>170</v>
      </c>
      <c r="K461">
        <v>-12.8762793815404</v>
      </c>
      <c r="L461">
        <v>6522.6386135971898</v>
      </c>
      <c r="M461">
        <v>-1.9740905704477099E-3</v>
      </c>
      <c r="N461">
        <v>0.99842490463524702</v>
      </c>
      <c r="O461">
        <v>-12.0735452016936</v>
      </c>
      <c r="P461">
        <v>3956.1803436127502</v>
      </c>
      <c r="Q461">
        <v>-3.0518187122551901E-3</v>
      </c>
      <c r="R461">
        <v>0.99756500474688403</v>
      </c>
    </row>
    <row r="462" spans="2:18" x14ac:dyDescent="0.25">
      <c r="B462" t="s">
        <v>734</v>
      </c>
      <c r="C462">
        <v>-12.0452985003446</v>
      </c>
      <c r="D462">
        <v>3956.1803436662899</v>
      </c>
      <c r="E462">
        <v>-3.0446788199705701E-3</v>
      </c>
      <c r="F462">
        <v>0.99757070153023697</v>
      </c>
      <c r="G462" t="s">
        <v>170</v>
      </c>
      <c r="H462" t="s">
        <v>170</v>
      </c>
      <c r="I462" t="s">
        <v>170</v>
      </c>
      <c r="J462" t="s">
        <v>170</v>
      </c>
      <c r="K462">
        <v>-12.8762793815404</v>
      </c>
      <c r="L462">
        <v>6522.6386135972498</v>
      </c>
      <c r="M462">
        <v>-1.9740905704476999E-3</v>
      </c>
      <c r="N462">
        <v>0.99842490463524702</v>
      </c>
      <c r="O462">
        <v>-12.0735452016936</v>
      </c>
      <c r="P462">
        <v>3956.1803436127602</v>
      </c>
      <c r="Q462">
        <v>-3.0518187122551901E-3</v>
      </c>
      <c r="R462">
        <v>0.99756500474688403</v>
      </c>
    </row>
    <row r="463" spans="2:18" x14ac:dyDescent="0.25">
      <c r="B463" t="s">
        <v>735</v>
      </c>
      <c r="C463">
        <v>-12.0452985003447</v>
      </c>
      <c r="D463">
        <v>3956.1803436663199</v>
      </c>
      <c r="E463">
        <v>-3.0446788199705501E-3</v>
      </c>
      <c r="F463">
        <v>0.99757070153023697</v>
      </c>
      <c r="G463" t="s">
        <v>170</v>
      </c>
      <c r="H463" t="s">
        <v>170</v>
      </c>
      <c r="I463" t="s">
        <v>170</v>
      </c>
      <c r="J463" t="s">
        <v>170</v>
      </c>
      <c r="K463">
        <v>-12.8762793815403</v>
      </c>
      <c r="L463">
        <v>6522.6386135971798</v>
      </c>
      <c r="M463">
        <v>-1.9740905704477198E-3</v>
      </c>
      <c r="N463">
        <v>0.99842490463524702</v>
      </c>
      <c r="O463">
        <v>-12.0735452016936</v>
      </c>
      <c r="P463">
        <v>3956.1803436127502</v>
      </c>
      <c r="Q463">
        <v>-3.0518187122551901E-3</v>
      </c>
      <c r="R463">
        <v>0.99756500474688403</v>
      </c>
    </row>
    <row r="464" spans="2:18" x14ac:dyDescent="0.25">
      <c r="B464" t="s">
        <v>736</v>
      </c>
      <c r="C464">
        <v>-12.0452985003447</v>
      </c>
      <c r="D464">
        <v>3956.1803436663299</v>
      </c>
      <c r="E464">
        <v>-3.0446788199705401E-3</v>
      </c>
      <c r="F464">
        <v>0.99757070153023697</v>
      </c>
      <c r="G464" t="s">
        <v>170</v>
      </c>
      <c r="H464" t="s">
        <v>170</v>
      </c>
      <c r="I464" t="s">
        <v>170</v>
      </c>
      <c r="J464" t="s">
        <v>170</v>
      </c>
      <c r="K464">
        <v>-12.8762793815403</v>
      </c>
      <c r="L464">
        <v>6522.6386135971597</v>
      </c>
      <c r="M464">
        <v>-1.9740905704477198E-3</v>
      </c>
      <c r="N464">
        <v>0.99842490463524702</v>
      </c>
      <c r="O464">
        <v>-12.0735452016936</v>
      </c>
      <c r="P464">
        <v>3956.1803436127402</v>
      </c>
      <c r="Q464">
        <v>-3.0518187122552001E-3</v>
      </c>
      <c r="R464">
        <v>0.99756500474688403</v>
      </c>
    </row>
    <row r="465" spans="2:18" x14ac:dyDescent="0.25">
      <c r="B465" t="s">
        <v>737</v>
      </c>
      <c r="C465">
        <v>-12.0452985003447</v>
      </c>
      <c r="D465">
        <v>3956.1803436663199</v>
      </c>
      <c r="E465">
        <v>-3.0446788199705501E-3</v>
      </c>
      <c r="F465">
        <v>0.99757070153023697</v>
      </c>
      <c r="G465" t="s">
        <v>170</v>
      </c>
      <c r="H465" t="s">
        <v>170</v>
      </c>
      <c r="I465" t="s">
        <v>170</v>
      </c>
      <c r="J465" t="s">
        <v>170</v>
      </c>
      <c r="K465">
        <v>-12.8762793815404</v>
      </c>
      <c r="L465">
        <v>6522.6386135971497</v>
      </c>
      <c r="M465">
        <v>-1.9740905704477198E-3</v>
      </c>
      <c r="N465">
        <v>0.99842490463524702</v>
      </c>
      <c r="O465">
        <v>-12.0735452016936</v>
      </c>
      <c r="P465">
        <v>3956.1803436127502</v>
      </c>
      <c r="Q465">
        <v>-3.0518187122551901E-3</v>
      </c>
      <c r="R465">
        <v>0.99756500474688403</v>
      </c>
    </row>
    <row r="466" spans="2:18" x14ac:dyDescent="0.25">
      <c r="B466" t="s">
        <v>738</v>
      </c>
      <c r="C466">
        <v>-12.0452985003447</v>
      </c>
      <c r="D466">
        <v>3956.1803436663199</v>
      </c>
      <c r="E466">
        <v>-3.0446788199705501E-3</v>
      </c>
      <c r="F466">
        <v>0.99757070153023697</v>
      </c>
      <c r="G466" t="s">
        <v>170</v>
      </c>
      <c r="H466" t="s">
        <v>170</v>
      </c>
      <c r="I466" t="s">
        <v>170</v>
      </c>
      <c r="J466" t="s">
        <v>170</v>
      </c>
      <c r="K466">
        <v>-12.8762793815404</v>
      </c>
      <c r="L466">
        <v>6522.6386135972498</v>
      </c>
      <c r="M466">
        <v>-1.9740905704476999E-3</v>
      </c>
      <c r="N466">
        <v>0.99842490463524702</v>
      </c>
      <c r="O466">
        <v>-12.0735452016936</v>
      </c>
      <c r="P466">
        <v>3956.1803436127502</v>
      </c>
      <c r="Q466">
        <v>-3.0518187122551901E-3</v>
      </c>
      <c r="R466">
        <v>0.99756500474688403</v>
      </c>
    </row>
    <row r="467" spans="2:18" x14ac:dyDescent="0.25">
      <c r="B467" t="s">
        <v>739</v>
      </c>
      <c r="C467">
        <v>-12.0452985003446</v>
      </c>
      <c r="D467">
        <v>3956.1803436662899</v>
      </c>
      <c r="E467">
        <v>-3.0446788199705701E-3</v>
      </c>
      <c r="F467">
        <v>0.99757070153023697</v>
      </c>
      <c r="G467" t="s">
        <v>170</v>
      </c>
      <c r="H467" t="s">
        <v>170</v>
      </c>
      <c r="I467" t="s">
        <v>170</v>
      </c>
      <c r="J467" t="s">
        <v>170</v>
      </c>
      <c r="K467">
        <v>-12.8762793815404</v>
      </c>
      <c r="L467">
        <v>6522.6386135971898</v>
      </c>
      <c r="M467">
        <v>-1.9740905704477099E-3</v>
      </c>
      <c r="N467">
        <v>0.99842490463524702</v>
      </c>
      <c r="O467">
        <v>-12.0735452016936</v>
      </c>
      <c r="P467">
        <v>3956.1803436127402</v>
      </c>
      <c r="Q467">
        <v>-3.0518187122552001E-3</v>
      </c>
      <c r="R467">
        <v>0.99756500474688403</v>
      </c>
    </row>
    <row r="468" spans="2:18" x14ac:dyDescent="0.25">
      <c r="B468" t="s">
        <v>740</v>
      </c>
      <c r="C468">
        <v>-12.0452985003447</v>
      </c>
      <c r="D468">
        <v>3956.1803436663399</v>
      </c>
      <c r="E468">
        <v>-3.0446788199705401E-3</v>
      </c>
      <c r="F468">
        <v>0.99757070153023697</v>
      </c>
      <c r="G468" t="s">
        <v>170</v>
      </c>
      <c r="H468" t="s">
        <v>170</v>
      </c>
      <c r="I468" t="s">
        <v>170</v>
      </c>
      <c r="J468" t="s">
        <v>170</v>
      </c>
      <c r="K468">
        <v>-12.8762793815404</v>
      </c>
      <c r="L468">
        <v>6522.6386135971497</v>
      </c>
      <c r="M468">
        <v>-1.9740905704477198E-3</v>
      </c>
      <c r="N468">
        <v>0.99842490463524702</v>
      </c>
      <c r="O468">
        <v>-12.0735452016936</v>
      </c>
      <c r="P468">
        <v>3956.1803436127402</v>
      </c>
      <c r="Q468">
        <v>-3.0518187122552001E-3</v>
      </c>
      <c r="R468">
        <v>0.99756500474688403</v>
      </c>
    </row>
    <row r="469" spans="2:18" x14ac:dyDescent="0.25">
      <c r="B469" t="s">
        <v>741</v>
      </c>
      <c r="C469">
        <v>-12.0452985003447</v>
      </c>
      <c r="D469">
        <v>3956.1803436663199</v>
      </c>
      <c r="E469">
        <v>-3.0446788199705501E-3</v>
      </c>
      <c r="F469">
        <v>0.99757070153023697</v>
      </c>
      <c r="G469" t="s">
        <v>170</v>
      </c>
      <c r="H469" t="s">
        <v>170</v>
      </c>
      <c r="I469" t="s">
        <v>170</v>
      </c>
      <c r="J469" t="s">
        <v>170</v>
      </c>
      <c r="K469">
        <v>-12.8762793815404</v>
      </c>
      <c r="L469">
        <v>6522.6386135972198</v>
      </c>
      <c r="M469">
        <v>-1.9740905704476999E-3</v>
      </c>
      <c r="N469">
        <v>0.99842490463524702</v>
      </c>
      <c r="O469">
        <v>-12.0735452016936</v>
      </c>
      <c r="P469">
        <v>3956.1803436127402</v>
      </c>
      <c r="Q469">
        <v>-3.0518187122552001E-3</v>
      </c>
      <c r="R469">
        <v>0.99756500474688403</v>
      </c>
    </row>
    <row r="470" spans="2:18" x14ac:dyDescent="0.25">
      <c r="B470" t="s">
        <v>742</v>
      </c>
      <c r="C470">
        <v>-12.0452985003446</v>
      </c>
      <c r="D470">
        <v>3956.1803436662899</v>
      </c>
      <c r="E470">
        <v>-3.0446788199705701E-3</v>
      </c>
      <c r="F470">
        <v>0.99757070153023697</v>
      </c>
      <c r="G470" t="s">
        <v>170</v>
      </c>
      <c r="H470" t="s">
        <v>170</v>
      </c>
      <c r="I470" t="s">
        <v>170</v>
      </c>
      <c r="J470" t="s">
        <v>170</v>
      </c>
      <c r="K470">
        <v>-12.8762793815404</v>
      </c>
      <c r="L470">
        <v>6522.6386135971497</v>
      </c>
      <c r="M470">
        <v>-1.9740905704477198E-3</v>
      </c>
      <c r="N470">
        <v>0.99842490463524702</v>
      </c>
      <c r="O470">
        <v>-12.0735452016936</v>
      </c>
      <c r="P470">
        <v>3956.1803436127602</v>
      </c>
      <c r="Q470">
        <v>-3.0518187122551901E-3</v>
      </c>
      <c r="R470">
        <v>0.99756500474688403</v>
      </c>
    </row>
    <row r="471" spans="2:18" x14ac:dyDescent="0.25">
      <c r="B471" t="s">
        <v>743</v>
      </c>
      <c r="C471">
        <v>-12.0452985003446</v>
      </c>
      <c r="D471">
        <v>3956.1803436663299</v>
      </c>
      <c r="E471">
        <v>-3.0446788199705401E-3</v>
      </c>
      <c r="F471">
        <v>0.99757070153023697</v>
      </c>
      <c r="G471" t="s">
        <v>170</v>
      </c>
      <c r="H471" t="s">
        <v>170</v>
      </c>
      <c r="I471" t="s">
        <v>170</v>
      </c>
      <c r="J471" t="s">
        <v>170</v>
      </c>
      <c r="K471">
        <v>-12.8762793815404</v>
      </c>
      <c r="L471">
        <v>6522.6386135971898</v>
      </c>
      <c r="M471">
        <v>-1.9740905704477099E-3</v>
      </c>
      <c r="N471">
        <v>0.99842490463524702</v>
      </c>
      <c r="O471">
        <v>-12.0735452016936</v>
      </c>
      <c r="P471">
        <v>3956.1803436127602</v>
      </c>
      <c r="Q471">
        <v>-3.0518187122551901E-3</v>
      </c>
      <c r="R471">
        <v>0.99756500474688403</v>
      </c>
    </row>
    <row r="472" spans="2:18" x14ac:dyDescent="0.25">
      <c r="B472" t="s">
        <v>744</v>
      </c>
      <c r="C472">
        <v>-12.0452985003446</v>
      </c>
      <c r="D472">
        <v>3956.1803436662899</v>
      </c>
      <c r="E472">
        <v>-3.0446788199705701E-3</v>
      </c>
      <c r="F472">
        <v>0.99757070153023697</v>
      </c>
      <c r="G472" t="s">
        <v>170</v>
      </c>
      <c r="H472" t="s">
        <v>170</v>
      </c>
      <c r="I472" t="s">
        <v>170</v>
      </c>
      <c r="J472" t="s">
        <v>170</v>
      </c>
      <c r="K472">
        <v>-12.8762793815403</v>
      </c>
      <c r="L472">
        <v>6522.6386135971798</v>
      </c>
      <c r="M472">
        <v>-1.9740905704477198E-3</v>
      </c>
      <c r="N472">
        <v>0.99842490463524702</v>
      </c>
      <c r="O472">
        <v>-12.0735452016936</v>
      </c>
      <c r="P472">
        <v>3956.1803436127602</v>
      </c>
      <c r="Q472">
        <v>-3.0518187122551901E-3</v>
      </c>
      <c r="R472">
        <v>0.99756500474688403</v>
      </c>
    </row>
    <row r="473" spans="2:18" x14ac:dyDescent="0.25">
      <c r="B473" t="s">
        <v>745</v>
      </c>
      <c r="C473">
        <v>-12.0452985003446</v>
      </c>
      <c r="D473">
        <v>3956.1803436662899</v>
      </c>
      <c r="E473">
        <v>-3.0446788199705701E-3</v>
      </c>
      <c r="F473">
        <v>0.99757070153023697</v>
      </c>
      <c r="G473" t="s">
        <v>170</v>
      </c>
      <c r="H473" t="s">
        <v>170</v>
      </c>
      <c r="I473" t="s">
        <v>170</v>
      </c>
      <c r="J473" t="s">
        <v>170</v>
      </c>
      <c r="K473">
        <v>-12.8762793815404</v>
      </c>
      <c r="L473">
        <v>6522.6386135971497</v>
      </c>
      <c r="M473">
        <v>-1.9740905704477198E-3</v>
      </c>
      <c r="N473">
        <v>0.99842490463524702</v>
      </c>
      <c r="O473">
        <v>-12.0735452016936</v>
      </c>
      <c r="P473">
        <v>3956.1803436127602</v>
      </c>
      <c r="Q473">
        <v>-3.0518187122551901E-3</v>
      </c>
      <c r="R473">
        <v>0.99756500474688403</v>
      </c>
    </row>
    <row r="474" spans="2:18" x14ac:dyDescent="0.25">
      <c r="B474" t="s">
        <v>746</v>
      </c>
      <c r="C474">
        <v>-12.0452985003446</v>
      </c>
      <c r="D474">
        <v>3956.1803436663199</v>
      </c>
      <c r="E474">
        <v>-3.0446788199705501E-3</v>
      </c>
      <c r="F474">
        <v>0.99757070153023697</v>
      </c>
      <c r="G474" t="s">
        <v>170</v>
      </c>
      <c r="H474" t="s">
        <v>170</v>
      </c>
      <c r="I474" t="s">
        <v>170</v>
      </c>
      <c r="J474" t="s">
        <v>170</v>
      </c>
      <c r="K474">
        <v>-12.8762793815403</v>
      </c>
      <c r="L474">
        <v>6522.6386135971798</v>
      </c>
      <c r="M474">
        <v>-1.9740905704477198E-3</v>
      </c>
      <c r="N474">
        <v>0.99842490463524702</v>
      </c>
      <c r="O474">
        <v>-12.0735452016936</v>
      </c>
      <c r="P474">
        <v>3956.1803436127602</v>
      </c>
      <c r="Q474">
        <v>-3.0518187122551901E-3</v>
      </c>
      <c r="R474">
        <v>0.99756500474688403</v>
      </c>
    </row>
    <row r="475" spans="2:18" x14ac:dyDescent="0.25">
      <c r="B475" t="s">
        <v>747</v>
      </c>
      <c r="C475">
        <v>23.086838473078402</v>
      </c>
      <c r="D475">
        <v>3956.1803450601901</v>
      </c>
      <c r="E475">
        <v>5.83563853500899E-3</v>
      </c>
      <c r="F475">
        <v>0.99534386053772606</v>
      </c>
      <c r="G475" t="s">
        <v>170</v>
      </c>
      <c r="H475" t="s">
        <v>170</v>
      </c>
      <c r="I475" t="s">
        <v>170</v>
      </c>
      <c r="J475" t="s">
        <v>170</v>
      </c>
      <c r="K475">
        <v>24.255857637151099</v>
      </c>
      <c r="L475">
        <v>6522.6386102179404</v>
      </c>
      <c r="M475">
        <v>3.7187186178233899E-3</v>
      </c>
      <c r="N475">
        <v>0.99703289866747902</v>
      </c>
      <c r="O475">
        <v>23.0585917707979</v>
      </c>
      <c r="P475">
        <v>3956.1803431643598</v>
      </c>
      <c r="Q475">
        <v>5.8284986453257699E-3</v>
      </c>
      <c r="R475">
        <v>0.99534955724858798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D99-20F2-4FC6-9A41-1AD58C226F90}">
  <dimension ref="C2:AE21"/>
  <sheetViews>
    <sheetView workbookViewId="0">
      <selection activeCell="G24" sqref="G24"/>
    </sheetView>
  </sheetViews>
  <sheetFormatPr defaultRowHeight="15" x14ac:dyDescent="0.25"/>
  <cols>
    <col min="4" max="4" width="8.42578125" bestFit="1" customWidth="1"/>
    <col min="5" max="8" width="12.7109375" style="2" customWidth="1"/>
    <col min="12" max="12" width="3.7109375" bestFit="1" customWidth="1"/>
    <col min="14" max="21" width="12.7109375" customWidth="1"/>
  </cols>
  <sheetData>
    <row r="2" spans="3:31" x14ac:dyDescent="0.25">
      <c r="E2" s="2" t="s">
        <v>123</v>
      </c>
      <c r="F2" s="2" t="s">
        <v>276</v>
      </c>
      <c r="G2" s="2" t="s">
        <v>0</v>
      </c>
      <c r="H2" s="2" t="s">
        <v>2</v>
      </c>
    </row>
    <row r="3" spans="3:31" x14ac:dyDescent="0.25">
      <c r="D3" t="s">
        <v>347</v>
      </c>
      <c r="E3" s="2">
        <v>396</v>
      </c>
      <c r="F3" s="2">
        <v>4588</v>
      </c>
      <c r="G3" s="2">
        <v>2219</v>
      </c>
      <c r="H3" s="2">
        <v>1715</v>
      </c>
    </row>
    <row r="4" spans="3:31" x14ac:dyDescent="0.25">
      <c r="D4" t="s">
        <v>91</v>
      </c>
      <c r="E4" s="2">
        <v>105</v>
      </c>
      <c r="F4" s="2">
        <v>1531</v>
      </c>
      <c r="G4" s="2">
        <v>1047</v>
      </c>
      <c r="H4" s="2">
        <v>993</v>
      </c>
      <c r="M4" t="s">
        <v>354</v>
      </c>
    </row>
    <row r="5" spans="3:31" x14ac:dyDescent="0.25">
      <c r="D5" t="s">
        <v>90</v>
      </c>
      <c r="E5" s="2">
        <v>231</v>
      </c>
      <c r="F5" s="2">
        <v>3032</v>
      </c>
      <c r="G5" s="2">
        <v>1861</v>
      </c>
      <c r="H5" s="2">
        <v>1876</v>
      </c>
      <c r="N5" s="118" t="s">
        <v>315</v>
      </c>
      <c r="O5" s="118"/>
      <c r="P5" s="118"/>
      <c r="Q5" s="118"/>
      <c r="R5" s="117" t="s">
        <v>89</v>
      </c>
      <c r="S5" s="118"/>
      <c r="T5" s="118"/>
      <c r="U5" s="118"/>
      <c r="AE5" t="s">
        <v>90</v>
      </c>
    </row>
    <row r="6" spans="3:31" x14ac:dyDescent="0.25">
      <c r="L6" s="87"/>
      <c r="M6" s="87"/>
      <c r="N6" s="3" t="s">
        <v>123</v>
      </c>
      <c r="O6" s="3" t="s">
        <v>276</v>
      </c>
      <c r="P6" s="3" t="s">
        <v>0</v>
      </c>
      <c r="Q6" s="3" t="s">
        <v>2</v>
      </c>
      <c r="R6" s="5" t="s">
        <v>123</v>
      </c>
      <c r="S6" s="3" t="s">
        <v>276</v>
      </c>
      <c r="T6" s="3" t="s">
        <v>0</v>
      </c>
      <c r="U6" s="3" t="s">
        <v>2</v>
      </c>
    </row>
    <row r="7" spans="3:31" x14ac:dyDescent="0.25">
      <c r="L7" s="119" t="s">
        <v>347</v>
      </c>
      <c r="M7" t="s">
        <v>351</v>
      </c>
      <c r="N7" s="88">
        <v>1</v>
      </c>
      <c r="O7" s="88">
        <v>1</v>
      </c>
      <c r="P7" s="88">
        <v>1</v>
      </c>
      <c r="Q7" s="88">
        <v>1</v>
      </c>
      <c r="R7" s="90">
        <v>1</v>
      </c>
      <c r="S7" s="88">
        <v>1</v>
      </c>
      <c r="T7" s="88">
        <v>1</v>
      </c>
      <c r="U7" s="88">
        <v>1</v>
      </c>
    </row>
    <row r="8" spans="3:31" x14ac:dyDescent="0.25">
      <c r="L8" s="119"/>
      <c r="M8" t="s">
        <v>274</v>
      </c>
      <c r="N8" s="88">
        <v>11.2</v>
      </c>
      <c r="O8" s="88">
        <v>11.4</v>
      </c>
      <c r="P8" s="88">
        <v>13.7</v>
      </c>
      <c r="Q8" s="88">
        <v>13.4</v>
      </c>
      <c r="R8" s="90">
        <v>9.9</v>
      </c>
      <c r="S8" s="88">
        <v>10.4</v>
      </c>
      <c r="T8" s="88">
        <v>12.6</v>
      </c>
      <c r="U8" s="88">
        <v>13.6</v>
      </c>
    </row>
    <row r="9" spans="3:31" x14ac:dyDescent="0.25">
      <c r="D9" t="s">
        <v>355</v>
      </c>
      <c r="L9" s="119"/>
      <c r="M9" t="s">
        <v>352</v>
      </c>
      <c r="N9" s="88">
        <v>103</v>
      </c>
      <c r="O9" s="88">
        <v>217</v>
      </c>
      <c r="P9" s="88">
        <v>160</v>
      </c>
      <c r="Q9" s="88">
        <v>216</v>
      </c>
      <c r="R9" s="90">
        <v>116</v>
      </c>
      <c r="S9" s="88">
        <v>206</v>
      </c>
      <c r="T9" s="88">
        <v>215</v>
      </c>
      <c r="U9" s="88">
        <v>178</v>
      </c>
    </row>
    <row r="10" spans="3:31" x14ac:dyDescent="0.25">
      <c r="E10" s="2" t="s">
        <v>123</v>
      </c>
      <c r="F10" s="2" t="s">
        <v>276</v>
      </c>
      <c r="G10" s="2" t="s">
        <v>0</v>
      </c>
      <c r="H10" s="2" t="s">
        <v>2</v>
      </c>
      <c r="L10" s="119"/>
      <c r="M10" t="s">
        <v>18</v>
      </c>
      <c r="N10" s="88">
        <v>196</v>
      </c>
      <c r="O10" s="88">
        <v>304</v>
      </c>
      <c r="P10" s="88">
        <v>362</v>
      </c>
      <c r="Q10" s="88">
        <v>382</v>
      </c>
      <c r="R10" s="90">
        <v>208</v>
      </c>
      <c r="S10" s="88">
        <v>289</v>
      </c>
      <c r="T10" s="88">
        <v>333</v>
      </c>
      <c r="U10" s="88">
        <v>357</v>
      </c>
    </row>
    <row r="11" spans="3:31" x14ac:dyDescent="0.25">
      <c r="C11" t="s">
        <v>348</v>
      </c>
      <c r="D11" t="s">
        <v>315</v>
      </c>
      <c r="E11" s="2">
        <v>130</v>
      </c>
      <c r="F11" s="2">
        <v>2405</v>
      </c>
      <c r="G11" s="2">
        <v>1358</v>
      </c>
      <c r="H11" s="2">
        <v>789</v>
      </c>
      <c r="L11" s="120"/>
      <c r="M11" s="87" t="s">
        <v>353</v>
      </c>
      <c r="N11" s="89">
        <v>11.8</v>
      </c>
      <c r="O11" s="89">
        <v>9</v>
      </c>
      <c r="P11" s="89">
        <v>13</v>
      </c>
      <c r="Q11" s="89">
        <v>13</v>
      </c>
      <c r="R11" s="91">
        <v>8</v>
      </c>
      <c r="S11" s="89">
        <v>9</v>
      </c>
      <c r="T11" s="89">
        <v>11</v>
      </c>
      <c r="U11" s="89">
        <v>13</v>
      </c>
    </row>
    <row r="12" spans="3:31" x14ac:dyDescent="0.25">
      <c r="D12" t="s">
        <v>89</v>
      </c>
      <c r="E12" s="2">
        <v>266</v>
      </c>
      <c r="F12" s="2">
        <v>2183</v>
      </c>
      <c r="G12" s="2">
        <v>861</v>
      </c>
      <c r="H12" s="2">
        <v>926</v>
      </c>
      <c r="L12" s="119" t="s">
        <v>90</v>
      </c>
      <c r="M12" t="s">
        <v>351</v>
      </c>
      <c r="N12" s="88">
        <v>1</v>
      </c>
      <c r="O12" s="88">
        <v>1</v>
      </c>
      <c r="P12" s="88">
        <v>1</v>
      </c>
      <c r="Q12" s="88">
        <v>1</v>
      </c>
      <c r="R12" s="90">
        <v>1</v>
      </c>
      <c r="S12" s="88">
        <v>1</v>
      </c>
      <c r="T12" s="88">
        <v>1</v>
      </c>
      <c r="U12" s="88">
        <v>1</v>
      </c>
    </row>
    <row r="13" spans="3:31" x14ac:dyDescent="0.25">
      <c r="L13" s="119"/>
      <c r="M13" t="s">
        <v>274</v>
      </c>
      <c r="N13" s="88">
        <v>18.899999999999999</v>
      </c>
      <c r="O13" s="88">
        <v>17</v>
      </c>
      <c r="P13" s="88">
        <v>18.399999999999999</v>
      </c>
      <c r="Q13" s="88">
        <v>19.7</v>
      </c>
      <c r="R13" s="90">
        <v>17.100000000000001</v>
      </c>
      <c r="S13" s="88">
        <v>15</v>
      </c>
      <c r="T13" s="88">
        <v>16.600000000000001</v>
      </c>
      <c r="U13" s="88">
        <v>18.5</v>
      </c>
    </row>
    <row r="14" spans="3:31" x14ac:dyDescent="0.25">
      <c r="E14" s="2" t="s">
        <v>123</v>
      </c>
      <c r="F14" s="2" t="s">
        <v>276</v>
      </c>
      <c r="G14" s="2" t="s">
        <v>0</v>
      </c>
      <c r="H14" s="2" t="s">
        <v>2</v>
      </c>
      <c r="L14" s="119"/>
      <c r="M14" t="s">
        <v>352</v>
      </c>
      <c r="N14" s="88">
        <v>113</v>
      </c>
      <c r="O14" s="88">
        <v>328</v>
      </c>
      <c r="P14" s="88">
        <v>220</v>
      </c>
      <c r="Q14" s="88">
        <v>404</v>
      </c>
      <c r="R14" s="90">
        <v>125</v>
      </c>
      <c r="S14" s="88">
        <v>324</v>
      </c>
      <c r="T14" s="88">
        <v>355</v>
      </c>
      <c r="U14" s="88">
        <v>318</v>
      </c>
    </row>
    <row r="15" spans="3:31" x14ac:dyDescent="0.25">
      <c r="C15" t="s">
        <v>349</v>
      </c>
      <c r="D15" t="s">
        <v>315</v>
      </c>
      <c r="E15" s="2">
        <v>92</v>
      </c>
      <c r="F15" s="2">
        <v>1686</v>
      </c>
      <c r="G15" s="2">
        <v>910</v>
      </c>
      <c r="H15" s="2">
        <v>622</v>
      </c>
      <c r="L15" s="119"/>
      <c r="M15" t="s">
        <v>18</v>
      </c>
      <c r="N15" s="88">
        <v>410</v>
      </c>
      <c r="O15" s="88">
        <v>674</v>
      </c>
      <c r="P15" s="88">
        <v>606</v>
      </c>
      <c r="Q15" s="88">
        <v>822</v>
      </c>
      <c r="R15" s="90">
        <v>535</v>
      </c>
      <c r="S15" s="88">
        <v>404</v>
      </c>
      <c r="T15" s="88">
        <v>575</v>
      </c>
      <c r="U15" s="88">
        <v>606</v>
      </c>
    </row>
    <row r="16" spans="3:31" x14ac:dyDescent="0.25">
      <c r="D16" t="s">
        <v>89</v>
      </c>
      <c r="E16" s="2">
        <v>139</v>
      </c>
      <c r="F16" s="2">
        <v>1346</v>
      </c>
      <c r="G16" s="2">
        <v>951</v>
      </c>
      <c r="H16" s="2">
        <v>1254</v>
      </c>
      <c r="L16" s="120"/>
      <c r="M16" s="87" t="s">
        <v>353</v>
      </c>
      <c r="N16" s="89">
        <v>24.5</v>
      </c>
      <c r="O16" s="89">
        <v>16</v>
      </c>
      <c r="P16" s="89">
        <v>16.8</v>
      </c>
      <c r="Q16" s="89">
        <v>19</v>
      </c>
      <c r="R16" s="91">
        <v>19</v>
      </c>
      <c r="S16" s="89">
        <v>16</v>
      </c>
      <c r="T16" s="89">
        <v>16</v>
      </c>
      <c r="U16" s="89">
        <v>19</v>
      </c>
    </row>
    <row r="17" spans="3:21" x14ac:dyDescent="0.25">
      <c r="L17" s="119" t="s">
        <v>91</v>
      </c>
      <c r="M17" t="s">
        <v>351</v>
      </c>
      <c r="N17" s="88">
        <v>2</v>
      </c>
      <c r="O17" s="88">
        <v>1</v>
      </c>
      <c r="P17" s="88">
        <v>1</v>
      </c>
      <c r="Q17" s="88">
        <v>1</v>
      </c>
      <c r="R17" s="90">
        <v>1</v>
      </c>
      <c r="S17" s="88">
        <v>1</v>
      </c>
      <c r="T17" s="88">
        <v>1</v>
      </c>
      <c r="U17" s="88">
        <v>1</v>
      </c>
    </row>
    <row r="18" spans="3:21" x14ac:dyDescent="0.25">
      <c r="E18" s="2" t="s">
        <v>123</v>
      </c>
      <c r="F18" s="2" t="s">
        <v>276</v>
      </c>
      <c r="G18" s="2" t="s">
        <v>0</v>
      </c>
      <c r="H18" s="2" t="s">
        <v>2</v>
      </c>
      <c r="L18" s="119"/>
      <c r="M18" t="s">
        <v>274</v>
      </c>
      <c r="N18" s="88">
        <v>16.899999999999999</v>
      </c>
      <c r="O18" s="88">
        <v>11.1</v>
      </c>
      <c r="P18" s="88">
        <v>12.4</v>
      </c>
      <c r="Q18" s="88">
        <v>18.600000000000001</v>
      </c>
      <c r="R18" s="90">
        <v>11.1</v>
      </c>
      <c r="S18" s="88">
        <v>11.2</v>
      </c>
      <c r="T18" s="88">
        <v>11.9</v>
      </c>
      <c r="U18" s="88">
        <v>15.1</v>
      </c>
    </row>
    <row r="19" spans="3:21" x14ac:dyDescent="0.25">
      <c r="C19" t="s">
        <v>350</v>
      </c>
      <c r="D19" t="s">
        <v>315</v>
      </c>
      <c r="E19" s="2">
        <v>42</v>
      </c>
      <c r="F19" s="2">
        <v>714</v>
      </c>
      <c r="G19" s="2">
        <v>613</v>
      </c>
      <c r="H19" s="2">
        <v>515</v>
      </c>
      <c r="L19" s="119"/>
      <c r="M19" t="s">
        <v>352</v>
      </c>
      <c r="N19" s="88">
        <v>100</v>
      </c>
      <c r="O19" s="88">
        <v>112</v>
      </c>
      <c r="P19" s="88">
        <v>159</v>
      </c>
      <c r="Q19" s="88">
        <v>257</v>
      </c>
      <c r="R19" s="90">
        <v>98</v>
      </c>
      <c r="S19" s="88">
        <v>153</v>
      </c>
      <c r="T19" s="88">
        <v>120</v>
      </c>
      <c r="U19" s="88">
        <v>138</v>
      </c>
    </row>
    <row r="20" spans="3:21" x14ac:dyDescent="0.25">
      <c r="D20" t="s">
        <v>89</v>
      </c>
      <c r="E20" s="2">
        <v>63</v>
      </c>
      <c r="F20" s="2">
        <v>817</v>
      </c>
      <c r="G20" s="2">
        <v>434</v>
      </c>
      <c r="H20" s="2">
        <v>478</v>
      </c>
      <c r="L20" s="119"/>
      <c r="M20" t="s">
        <v>18</v>
      </c>
      <c r="N20" s="88">
        <v>486</v>
      </c>
      <c r="O20" s="88">
        <v>222</v>
      </c>
      <c r="P20" s="88">
        <v>275</v>
      </c>
      <c r="Q20" s="88">
        <v>782</v>
      </c>
      <c r="R20" s="90">
        <v>265</v>
      </c>
      <c r="S20" s="88">
        <v>240</v>
      </c>
      <c r="T20" s="88">
        <v>245</v>
      </c>
      <c r="U20" s="88">
        <v>370</v>
      </c>
    </row>
    <row r="21" spans="3:21" x14ac:dyDescent="0.25">
      <c r="L21" s="119"/>
      <c r="M21" t="s">
        <v>353</v>
      </c>
      <c r="N21" s="88">
        <v>20</v>
      </c>
      <c r="O21" s="88">
        <v>9</v>
      </c>
      <c r="P21" s="88">
        <v>11</v>
      </c>
      <c r="Q21" s="88">
        <v>18</v>
      </c>
      <c r="R21" s="90">
        <v>9</v>
      </c>
      <c r="S21" s="88">
        <v>9</v>
      </c>
      <c r="T21" s="88">
        <v>12.8</v>
      </c>
      <c r="U21" s="88">
        <v>14</v>
      </c>
    </row>
  </sheetData>
  <mergeCells count="5">
    <mergeCell ref="R5:U5"/>
    <mergeCell ref="N5:Q5"/>
    <mergeCell ref="L7:L11"/>
    <mergeCell ref="L12:L16"/>
    <mergeCell ref="L17:L2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2"/>
  <sheetViews>
    <sheetView workbookViewId="0">
      <selection activeCell="T3" sqref="T3:W5"/>
    </sheetView>
  </sheetViews>
  <sheetFormatPr defaultRowHeight="15" x14ac:dyDescent="0.25"/>
  <cols>
    <col min="20" max="23" width="4" bestFit="1" customWidth="1"/>
  </cols>
  <sheetData>
    <row r="1" spans="1:23" x14ac:dyDescent="0.25">
      <c r="B1" t="s">
        <v>287</v>
      </c>
      <c r="C1" t="s">
        <v>283</v>
      </c>
      <c r="D1" t="s">
        <v>284</v>
      </c>
      <c r="E1" t="s">
        <v>285</v>
      </c>
      <c r="F1" t="s">
        <v>286</v>
      </c>
      <c r="G1" t="s">
        <v>288</v>
      </c>
      <c r="H1" t="s">
        <v>289</v>
      </c>
      <c r="I1" t="s">
        <v>290</v>
      </c>
      <c r="J1" t="s">
        <v>291</v>
      </c>
      <c r="K1" t="s">
        <v>292</v>
      </c>
      <c r="L1" t="s">
        <v>293</v>
      </c>
      <c r="M1" t="s">
        <v>294</v>
      </c>
      <c r="N1" t="s">
        <v>295</v>
      </c>
      <c r="O1" t="s">
        <v>296</v>
      </c>
      <c r="P1" t="s">
        <v>297</v>
      </c>
      <c r="Q1" t="s">
        <v>298</v>
      </c>
      <c r="R1" t="s">
        <v>299</v>
      </c>
    </row>
    <row r="2" spans="1:23" x14ac:dyDescent="0.25">
      <c r="A2">
        <v>1</v>
      </c>
      <c r="B2" t="s">
        <v>172</v>
      </c>
      <c r="C2">
        <v>-1.69591125201274</v>
      </c>
      <c r="D2">
        <v>0.16323686519168101</v>
      </c>
      <c r="E2">
        <v>-10.3892662360388</v>
      </c>
      <c r="F2" s="1">
        <v>2.7747954457563499E-25</v>
      </c>
      <c r="G2">
        <v>-1.64194044898666</v>
      </c>
      <c r="H2">
        <v>0.56246962333092898</v>
      </c>
      <c r="I2">
        <v>-2.91916288610064</v>
      </c>
      <c r="J2">
        <v>3.5097277930027002E-3</v>
      </c>
      <c r="K2">
        <v>-1.28106930346115</v>
      </c>
      <c r="L2">
        <v>0.226737810825969</v>
      </c>
      <c r="M2">
        <v>-5.6500029650741599</v>
      </c>
      <c r="N2" s="1">
        <v>1.6044506950336199E-8</v>
      </c>
      <c r="O2">
        <v>-1.70673863118794</v>
      </c>
      <c r="P2">
        <v>0.16257147623651899</v>
      </c>
      <c r="Q2">
        <v>-10.498389205157199</v>
      </c>
      <c r="R2" s="1">
        <v>8.7866659686775103E-26</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-2.4922848704894199E-2</v>
      </c>
      <c r="D3">
        <v>6.6312156072690295E-2</v>
      </c>
      <c r="E3">
        <v>-0.37584132655216601</v>
      </c>
      <c r="F3">
        <v>0.70703486229378198</v>
      </c>
      <c r="G3">
        <v>2.2432224794522702E-2</v>
      </c>
      <c r="H3">
        <v>8.5769430244429595E-2</v>
      </c>
      <c r="I3">
        <v>0.26154102610445701</v>
      </c>
      <c r="J3">
        <v>0.79367531589061602</v>
      </c>
      <c r="K3">
        <v>-9.1860748879731904E-2</v>
      </c>
      <c r="L3">
        <v>0.10971050918955901</v>
      </c>
      <c r="M3">
        <v>-0.837301271850031</v>
      </c>
      <c r="N3">
        <v>0.40242324454214601</v>
      </c>
      <c r="O3">
        <v>-2.0774522909758598E-2</v>
      </c>
      <c r="P3">
        <v>6.6222806054590896E-2</v>
      </c>
      <c r="Q3">
        <v>-0.31370647285216402</v>
      </c>
      <c r="R3">
        <v>0.75374398415430999</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-4.8619122138314402E-2</v>
      </c>
      <c r="D4">
        <v>3.3073279871167198E-2</v>
      </c>
      <c r="E4">
        <v>-1.4700423522464099</v>
      </c>
      <c r="F4">
        <v>0.141550283822208</v>
      </c>
      <c r="G4">
        <v>-6.13603794151453E-2</v>
      </c>
      <c r="H4">
        <v>5.2556630173117298E-2</v>
      </c>
      <c r="I4">
        <v>-1.1675097739910101</v>
      </c>
      <c r="J4">
        <v>0.24300456350941499</v>
      </c>
      <c r="K4">
        <v>-3.7542924484136299E-2</v>
      </c>
      <c r="L4">
        <v>4.3162061207238402E-2</v>
      </c>
      <c r="M4">
        <v>-0.86981305883140403</v>
      </c>
      <c r="N4">
        <v>0.38440257378138099</v>
      </c>
      <c r="O4">
        <v>-5.3423293714721397E-2</v>
      </c>
      <c r="P4">
        <v>3.3002080659179797E-2</v>
      </c>
      <c r="Q4">
        <v>-1.6187856234410301</v>
      </c>
      <c r="R4">
        <v>0.105493396448892</v>
      </c>
      <c r="T4" t="str">
        <f t="shared" si="0"/>
        <v/>
      </c>
      <c r="U4" t="str">
        <f t="shared" si="1"/>
        <v/>
      </c>
      <c r="V4" t="str">
        <f t="shared" si="2"/>
        <v/>
      </c>
      <c r="W4" t="str">
        <f t="shared" si="3"/>
        <v/>
      </c>
    </row>
    <row r="5" spans="1:23" x14ac:dyDescent="0.25">
      <c r="A5">
        <v>4</v>
      </c>
      <c r="B5" t="s">
        <v>12</v>
      </c>
      <c r="C5">
        <v>-3.9781517985150498E-2</v>
      </c>
      <c r="D5">
        <v>3.9337416909009097E-2</v>
      </c>
      <c r="E5">
        <v>-1.01128953324944</v>
      </c>
      <c r="F5">
        <v>0.311877874160084</v>
      </c>
      <c r="G5">
        <v>-9.2879310067516901E-2</v>
      </c>
      <c r="H5">
        <v>5.7066537249932402E-2</v>
      </c>
      <c r="I5">
        <v>-1.6275616945310101</v>
      </c>
      <c r="J5">
        <v>0.10361785694562201</v>
      </c>
      <c r="K5">
        <v>4.24123839067458E-3</v>
      </c>
      <c r="L5">
        <v>5.5572594468399898E-2</v>
      </c>
      <c r="M5">
        <v>7.6318883997511897E-2</v>
      </c>
      <c r="N5">
        <v>0.93916540240104796</v>
      </c>
      <c r="O5">
        <v>-4.3609484552959397E-2</v>
      </c>
      <c r="P5">
        <v>3.9205383639667003E-2</v>
      </c>
      <c r="Q5">
        <v>-1.11233408538404</v>
      </c>
      <c r="R5">
        <v>0.26599453370493298</v>
      </c>
      <c r="T5" t="str">
        <f t="shared" si="0"/>
        <v/>
      </c>
      <c r="U5" t="str">
        <f t="shared" si="1"/>
        <v/>
      </c>
      <c r="V5" t="str">
        <f t="shared" si="2"/>
        <v/>
      </c>
      <c r="W5" t="str">
        <f t="shared" si="3"/>
        <v/>
      </c>
    </row>
    <row r="6" spans="1:23" x14ac:dyDescent="0.25">
      <c r="A6">
        <v>5</v>
      </c>
      <c r="B6" t="s">
        <v>124</v>
      </c>
      <c r="C6">
        <v>8.6899184495168605E-2</v>
      </c>
      <c r="D6">
        <v>3.2166756206535099E-2</v>
      </c>
      <c r="E6">
        <v>2.7015215316462</v>
      </c>
      <c r="F6">
        <v>6.90230110266695E-3</v>
      </c>
      <c r="G6" t="s">
        <v>170</v>
      </c>
      <c r="H6" t="s">
        <v>170</v>
      </c>
      <c r="I6" t="s">
        <v>170</v>
      </c>
      <c r="J6" t="s">
        <v>170</v>
      </c>
      <c r="K6" t="s">
        <v>170</v>
      </c>
      <c r="L6" t="s">
        <v>170</v>
      </c>
      <c r="M6" t="s">
        <v>170</v>
      </c>
      <c r="N6" t="s">
        <v>170</v>
      </c>
      <c r="O6">
        <v>7.9994658181019695E-2</v>
      </c>
      <c r="P6">
        <v>3.09104585782938E-2</v>
      </c>
      <c r="Q6">
        <v>2.58794795872728</v>
      </c>
      <c r="R6">
        <v>9.6549566152027803E-3</v>
      </c>
      <c r="T6" t="str">
        <f t="shared" si="0"/>
        <v>**</v>
      </c>
      <c r="U6" t="str">
        <f t="shared" si="1"/>
        <v/>
      </c>
      <c r="V6" t="str">
        <f t="shared" si="2"/>
        <v/>
      </c>
      <c r="W6" t="str">
        <f t="shared" si="3"/>
        <v>**</v>
      </c>
    </row>
    <row r="7" spans="1:23" x14ac:dyDescent="0.25">
      <c r="A7">
        <v>6</v>
      </c>
      <c r="B7" t="s">
        <v>25</v>
      </c>
      <c r="C7">
        <v>0.10213871216536401</v>
      </c>
      <c r="D7">
        <v>4.02807283643365E-2</v>
      </c>
      <c r="E7">
        <v>2.5356719283108702</v>
      </c>
      <c r="F7">
        <v>1.12231821659016E-2</v>
      </c>
      <c r="G7">
        <v>9.3753835766332602E-2</v>
      </c>
      <c r="H7">
        <v>5.50984872278392E-2</v>
      </c>
      <c r="I7">
        <v>1.7015682368673499</v>
      </c>
      <c r="J7">
        <v>8.8836336039603794E-2</v>
      </c>
      <c r="K7">
        <v>0.10894924134430201</v>
      </c>
      <c r="L7">
        <v>6.2745078461555207E-2</v>
      </c>
      <c r="M7">
        <v>1.73637907570801</v>
      </c>
      <c r="N7">
        <v>8.2496829542567901E-2</v>
      </c>
      <c r="O7">
        <v>8.9150495910032906E-2</v>
      </c>
      <c r="P7">
        <v>4.0018444102842499E-2</v>
      </c>
      <c r="Q7">
        <v>2.22773518333014</v>
      </c>
      <c r="R7">
        <v>2.5898179368102101E-2</v>
      </c>
      <c r="T7" t="str">
        <f t="shared" si="0"/>
        <v>*</v>
      </c>
      <c r="U7" t="str">
        <f t="shared" si="1"/>
        <v>^</v>
      </c>
      <c r="V7" t="str">
        <f t="shared" si="2"/>
        <v>^</v>
      </c>
      <c r="W7" t="str">
        <f t="shared" si="3"/>
        <v>*</v>
      </c>
    </row>
    <row r="8" spans="1:23" x14ac:dyDescent="0.25">
      <c r="A8">
        <v>7</v>
      </c>
      <c r="B8" t="s">
        <v>26</v>
      </c>
      <c r="C8">
        <v>-5.8991527003952098E-2</v>
      </c>
      <c r="D8">
        <v>5.9318101806378802E-2</v>
      </c>
      <c r="E8">
        <v>-0.99449451697741897</v>
      </c>
      <c r="F8">
        <v>0.31998217347315799</v>
      </c>
      <c r="G8">
        <v>-0.10736729208623599</v>
      </c>
      <c r="H8">
        <v>8.1087245079059997E-2</v>
      </c>
      <c r="I8">
        <v>-1.32409594112555</v>
      </c>
      <c r="J8">
        <v>0.18547118342134</v>
      </c>
      <c r="K8">
        <v>1.35663454887351E-2</v>
      </c>
      <c r="L8">
        <v>9.2603728643989594E-2</v>
      </c>
      <c r="M8">
        <v>0.14649891194867801</v>
      </c>
      <c r="N8">
        <v>0.88352754879164597</v>
      </c>
      <c r="O8">
        <v>-7.4889115961185804E-2</v>
      </c>
      <c r="P8">
        <v>5.8962018811515297E-2</v>
      </c>
      <c r="Q8">
        <v>-1.27012469163556</v>
      </c>
      <c r="R8">
        <v>0.204040217548414</v>
      </c>
      <c r="T8" t="str">
        <f t="shared" si="0"/>
        <v/>
      </c>
      <c r="U8" t="str">
        <f t="shared" si="1"/>
        <v/>
      </c>
      <c r="V8" t="str">
        <f t="shared" si="2"/>
        <v/>
      </c>
      <c r="W8" t="str">
        <f t="shared" si="3"/>
        <v/>
      </c>
    </row>
    <row r="9" spans="1:23" x14ac:dyDescent="0.25">
      <c r="A9">
        <v>8</v>
      </c>
      <c r="B9" t="s">
        <v>30</v>
      </c>
      <c r="C9">
        <v>0.33442164354556903</v>
      </c>
      <c r="D9">
        <v>4.8393204591523097E-2</v>
      </c>
      <c r="E9">
        <v>6.9105083320757901</v>
      </c>
      <c r="F9" s="1">
        <v>4.8292007248204801E-12</v>
      </c>
      <c r="G9">
        <v>0.41443380913674699</v>
      </c>
      <c r="H9">
        <v>7.2377661535914697E-2</v>
      </c>
      <c r="I9">
        <v>5.7259905935355402</v>
      </c>
      <c r="J9" s="1">
        <v>1.02831918899518E-8</v>
      </c>
      <c r="K9">
        <v>0.286628391938551</v>
      </c>
      <c r="L9">
        <v>6.6454260993305495E-2</v>
      </c>
      <c r="M9">
        <v>4.3131679993766801</v>
      </c>
      <c r="N9" s="1">
        <v>1.6093173443095399E-5</v>
      </c>
      <c r="O9">
        <v>0.32420317590461201</v>
      </c>
      <c r="P9">
        <v>4.82807343057918E-2</v>
      </c>
      <c r="Q9">
        <v>6.7149595085118801</v>
      </c>
      <c r="R9" s="1">
        <v>1.88118451041282E-11</v>
      </c>
      <c r="T9" t="str">
        <f t="shared" si="0"/>
        <v>***</v>
      </c>
      <c r="U9" t="str">
        <f t="shared" si="1"/>
        <v>***</v>
      </c>
      <c r="V9" t="str">
        <f t="shared" si="2"/>
        <v>***</v>
      </c>
      <c r="W9" t="str">
        <f t="shared" si="3"/>
        <v>***</v>
      </c>
    </row>
    <row r="10" spans="1:23" x14ac:dyDescent="0.25">
      <c r="A10">
        <v>9</v>
      </c>
      <c r="B10" t="s">
        <v>27</v>
      </c>
      <c r="C10">
        <v>0.306920344805173</v>
      </c>
      <c r="D10">
        <v>6.2982669579615E-2</v>
      </c>
      <c r="E10">
        <v>4.87309202442112</v>
      </c>
      <c r="F10" s="1">
        <v>1.09865014824786E-6</v>
      </c>
      <c r="G10">
        <v>0.36106255085688199</v>
      </c>
      <c r="H10">
        <v>9.2484134637768306E-2</v>
      </c>
      <c r="I10">
        <v>3.9040485405529601</v>
      </c>
      <c r="J10" s="1">
        <v>9.4596795125313898E-5</v>
      </c>
      <c r="K10">
        <v>0.27941751203699799</v>
      </c>
      <c r="L10">
        <v>8.8216390169101599E-2</v>
      </c>
      <c r="M10">
        <v>3.1674104041367301</v>
      </c>
      <c r="N10">
        <v>1.5380309488819701E-3</v>
      </c>
      <c r="O10">
        <v>0.27843657760442297</v>
      </c>
      <c r="P10">
        <v>6.2036020999890501E-2</v>
      </c>
      <c r="Q10">
        <v>4.4883049092544898</v>
      </c>
      <c r="R10" s="1">
        <v>7.1792126681710198E-6</v>
      </c>
      <c r="T10" t="str">
        <f t="shared" si="0"/>
        <v>***</v>
      </c>
      <c r="U10" t="str">
        <f t="shared" si="1"/>
        <v>***</v>
      </c>
      <c r="V10" t="str">
        <f t="shared" si="2"/>
        <v>**</v>
      </c>
      <c r="W10" t="str">
        <f t="shared" si="3"/>
        <v>***</v>
      </c>
    </row>
    <row r="11" spans="1:23" x14ac:dyDescent="0.25">
      <c r="A11">
        <v>10</v>
      </c>
      <c r="B11" t="s">
        <v>29</v>
      </c>
      <c r="C11">
        <v>0.15518055161209501</v>
      </c>
      <c r="D11">
        <v>4.5510250333683E-2</v>
      </c>
      <c r="E11">
        <v>3.4097934086124502</v>
      </c>
      <c r="F11">
        <v>6.5012105582978701E-4</v>
      </c>
      <c r="G11">
        <v>0.222582686781126</v>
      </c>
      <c r="H11">
        <v>7.0185271195375404E-2</v>
      </c>
      <c r="I11">
        <v>3.1713589331516601</v>
      </c>
      <c r="J11">
        <v>1.5172754063394901E-3</v>
      </c>
      <c r="K11">
        <v>0.11408122396466</v>
      </c>
      <c r="L11">
        <v>6.09294802377051E-2</v>
      </c>
      <c r="M11">
        <v>1.8723485498250401</v>
      </c>
      <c r="N11">
        <v>6.1158398085465797E-2</v>
      </c>
      <c r="O11">
        <v>0.14745290448461501</v>
      </c>
      <c r="P11">
        <v>4.54106523885014E-2</v>
      </c>
      <c r="Q11">
        <v>3.2470994519768599</v>
      </c>
      <c r="R11">
        <v>1.16587642548501E-3</v>
      </c>
      <c r="T11" t="str">
        <f t="shared" si="0"/>
        <v>***</v>
      </c>
      <c r="U11" t="str">
        <f t="shared" si="1"/>
        <v>**</v>
      </c>
      <c r="V11" t="str">
        <f t="shared" si="2"/>
        <v>^</v>
      </c>
      <c r="W11" t="str">
        <f t="shared" si="3"/>
        <v>**</v>
      </c>
    </row>
    <row r="12" spans="1:23" x14ac:dyDescent="0.25">
      <c r="A12">
        <v>11</v>
      </c>
      <c r="B12" t="s">
        <v>28</v>
      </c>
      <c r="C12">
        <v>0.237934639902912</v>
      </c>
      <c r="D12">
        <v>8.6789790088071403E-2</v>
      </c>
      <c r="E12">
        <v>2.7415049588374898</v>
      </c>
      <c r="F12">
        <v>6.1158437598575997E-3</v>
      </c>
      <c r="G12">
        <v>0.29298099094534702</v>
      </c>
      <c r="H12">
        <v>0.12787925975334599</v>
      </c>
      <c r="I12">
        <v>2.2910751243825702</v>
      </c>
      <c r="J12">
        <v>2.19590690893974E-2</v>
      </c>
      <c r="K12">
        <v>0.21666271763863201</v>
      </c>
      <c r="L12">
        <v>0.121015813644688</v>
      </c>
      <c r="M12">
        <v>1.79036698686976</v>
      </c>
      <c r="N12">
        <v>7.3394933883027105E-2</v>
      </c>
      <c r="O12">
        <v>0.21016920238968101</v>
      </c>
      <c r="P12">
        <v>8.5539228708012296E-2</v>
      </c>
      <c r="Q12">
        <v>2.4569920206679901</v>
      </c>
      <c r="R12">
        <v>1.4010579856692599E-2</v>
      </c>
      <c r="T12" t="str">
        <f t="shared" si="0"/>
        <v>**</v>
      </c>
      <c r="U12" t="str">
        <f t="shared" si="1"/>
        <v>*</v>
      </c>
      <c r="V12" t="str">
        <f t="shared" si="2"/>
        <v>^</v>
      </c>
      <c r="W12" t="str">
        <f t="shared" si="3"/>
        <v>*</v>
      </c>
    </row>
    <row r="13" spans="1:23" x14ac:dyDescent="0.25">
      <c r="A13">
        <v>12</v>
      </c>
      <c r="B13" t="s">
        <v>31</v>
      </c>
      <c r="C13">
        <v>-6.9380106675641401E-2</v>
      </c>
      <c r="D13">
        <v>6.36285901285272E-3</v>
      </c>
      <c r="E13">
        <v>-10.9039201615966</v>
      </c>
      <c r="F13" s="1">
        <v>1.1039619871558601E-27</v>
      </c>
      <c r="G13">
        <v>-7.2362477770655104E-2</v>
      </c>
      <c r="H13">
        <v>9.3216093702009496E-3</v>
      </c>
      <c r="I13">
        <v>-7.7628738661782304</v>
      </c>
      <c r="J13" s="1">
        <v>8.3026175716934292E-15</v>
      </c>
      <c r="K13">
        <v>-7.2046947396371103E-2</v>
      </c>
      <c r="L13">
        <v>8.9339143564141701E-3</v>
      </c>
      <c r="M13">
        <v>-8.0644322882549702</v>
      </c>
      <c r="N13" s="1">
        <v>7.3576972230553698E-16</v>
      </c>
      <c r="O13">
        <v>-6.7954563701336096E-2</v>
      </c>
      <c r="P13">
        <v>6.3445225409347796E-3</v>
      </c>
      <c r="Q13">
        <v>-10.7107450975064</v>
      </c>
      <c r="R13" s="1">
        <v>9.0629423093549393E-27</v>
      </c>
      <c r="T13" t="str">
        <f t="shared" si="0"/>
        <v>***</v>
      </c>
      <c r="U13" t="str">
        <f t="shared" si="1"/>
        <v>***</v>
      </c>
      <c r="V13" t="str">
        <f t="shared" si="2"/>
        <v>***</v>
      </c>
      <c r="W13" t="str">
        <f t="shared" si="3"/>
        <v>***</v>
      </c>
    </row>
    <row r="14" spans="1:23" x14ac:dyDescent="0.25">
      <c r="A14">
        <v>13</v>
      </c>
      <c r="B14" t="s">
        <v>173</v>
      </c>
      <c r="C14">
        <v>-0.123995601744115</v>
      </c>
      <c r="D14">
        <v>4.1871692170361199E-2</v>
      </c>
      <c r="E14">
        <v>-2.9613229204976999</v>
      </c>
      <c r="F14">
        <v>3.0632058411361198E-3</v>
      </c>
      <c r="G14">
        <v>-9.9257601444081495E-2</v>
      </c>
      <c r="H14">
        <v>6.2551948958539202E-2</v>
      </c>
      <c r="I14">
        <v>-1.58680269914326</v>
      </c>
      <c r="J14">
        <v>0.112557337337593</v>
      </c>
      <c r="K14">
        <v>-0.125191088358485</v>
      </c>
      <c r="L14">
        <v>5.7396717954704801E-2</v>
      </c>
      <c r="M14">
        <v>-2.1811541290092702</v>
      </c>
      <c r="N14">
        <v>2.9172018343870901E-2</v>
      </c>
      <c r="O14">
        <v>-0.12593180295800599</v>
      </c>
      <c r="P14">
        <v>4.1670390295498301E-2</v>
      </c>
      <c r="Q14">
        <v>-3.0220931953116601</v>
      </c>
      <c r="R14">
        <v>2.5103324824604198E-3</v>
      </c>
      <c r="T14" t="str">
        <f t="shared" si="0"/>
        <v>**</v>
      </c>
      <c r="U14" t="str">
        <f t="shared" si="1"/>
        <v/>
      </c>
      <c r="V14" t="str">
        <f t="shared" si="2"/>
        <v>*</v>
      </c>
      <c r="W14" t="str">
        <f t="shared" si="3"/>
        <v>**</v>
      </c>
    </row>
    <row r="15" spans="1:23" x14ac:dyDescent="0.25">
      <c r="A15">
        <v>14</v>
      </c>
      <c r="B15" t="s">
        <v>32</v>
      </c>
      <c r="C15">
        <v>1.0214549824777101E-2</v>
      </c>
      <c r="D15">
        <v>2.3984026151058501E-2</v>
      </c>
      <c r="E15">
        <v>0.42588970510801</v>
      </c>
      <c r="F15">
        <v>0.67018821687602903</v>
      </c>
      <c r="G15">
        <v>2.9533833709791402E-3</v>
      </c>
      <c r="H15">
        <v>3.2500262388273103E-2</v>
      </c>
      <c r="I15">
        <v>9.0872600833056399E-2</v>
      </c>
      <c r="J15">
        <v>0.92759382146144498</v>
      </c>
      <c r="K15">
        <v>1.1512892854857799E-2</v>
      </c>
      <c r="L15">
        <v>3.7088474361578798E-2</v>
      </c>
      <c r="M15">
        <v>0.31041699754531998</v>
      </c>
      <c r="N15">
        <v>0.75624386994715798</v>
      </c>
      <c r="O15">
        <v>1.39426853907045E-2</v>
      </c>
      <c r="P15">
        <v>2.3908700761662498E-2</v>
      </c>
      <c r="Q15">
        <v>0.58316365785386004</v>
      </c>
      <c r="R15">
        <v>0.55978313355070197</v>
      </c>
      <c r="T15" t="str">
        <f t="shared" si="0"/>
        <v/>
      </c>
      <c r="U15" t="str">
        <f t="shared" si="1"/>
        <v/>
      </c>
      <c r="V15" t="str">
        <f t="shared" si="2"/>
        <v/>
      </c>
      <c r="W15" t="str">
        <f t="shared" si="3"/>
        <v/>
      </c>
    </row>
    <row r="16" spans="1:23" x14ac:dyDescent="0.25">
      <c r="A16">
        <v>15</v>
      </c>
      <c r="B16" t="s">
        <v>33</v>
      </c>
      <c r="C16">
        <v>2.24211107785692E-2</v>
      </c>
      <c r="D16">
        <v>6.62138412007448E-3</v>
      </c>
      <c r="E16">
        <v>3.3861667548622698</v>
      </c>
      <c r="F16">
        <v>7.0876300854086295E-4</v>
      </c>
      <c r="G16">
        <v>3.4140287693381302E-2</v>
      </c>
      <c r="H16">
        <v>1.03712986023287E-2</v>
      </c>
      <c r="I16">
        <v>3.2918045273246399</v>
      </c>
      <c r="J16">
        <v>9.954677632427961E-4</v>
      </c>
      <c r="K16">
        <v>9.7106627730571202E-3</v>
      </c>
      <c r="L16">
        <v>8.6952753205703E-3</v>
      </c>
      <c r="M16">
        <v>1.1167746178300699</v>
      </c>
      <c r="N16">
        <v>0.26409070410875302</v>
      </c>
      <c r="O16">
        <v>2.2046549260754899E-2</v>
      </c>
      <c r="P16">
        <v>6.59477326834475E-3</v>
      </c>
      <c r="Q16">
        <v>3.3430336970915202</v>
      </c>
      <c r="R16">
        <v>8.2867836419563102E-4</v>
      </c>
      <c r="T16" t="str">
        <f t="shared" si="0"/>
        <v>***</v>
      </c>
      <c r="U16" t="str">
        <f t="shared" si="1"/>
        <v>***</v>
      </c>
      <c r="V16" t="str">
        <f t="shared" si="2"/>
        <v/>
      </c>
      <c r="W16" t="str">
        <f t="shared" si="3"/>
        <v>***</v>
      </c>
    </row>
    <row r="17" spans="1:23" x14ac:dyDescent="0.25">
      <c r="A17">
        <v>16</v>
      </c>
      <c r="B17" t="s">
        <v>118</v>
      </c>
      <c r="C17">
        <v>1.7910626787593E-3</v>
      </c>
      <c r="D17">
        <v>9.9545344589610594E-3</v>
      </c>
      <c r="E17">
        <v>0.179924303456199</v>
      </c>
      <c r="F17">
        <v>0.85721199515620905</v>
      </c>
      <c r="G17">
        <v>3.0903919787643098E-2</v>
      </c>
      <c r="H17">
        <v>1.49808852687778E-2</v>
      </c>
      <c r="I17">
        <v>2.0628900918192699</v>
      </c>
      <c r="J17">
        <v>3.9123071710760599E-2</v>
      </c>
      <c r="K17">
        <v>-1.87824830190691E-2</v>
      </c>
      <c r="L17">
        <v>1.36645682595495E-2</v>
      </c>
      <c r="M17">
        <v>-1.37453907524249</v>
      </c>
      <c r="N17">
        <v>0.169274387971248</v>
      </c>
      <c r="O17">
        <v>2.0795424992466399E-3</v>
      </c>
      <c r="P17">
        <v>9.9207126506966198E-3</v>
      </c>
      <c r="Q17">
        <v>0.209616241540935</v>
      </c>
      <c r="R17">
        <v>0.83396720234022403</v>
      </c>
      <c r="T17" t="str">
        <f t="shared" si="0"/>
        <v/>
      </c>
      <c r="U17" t="str">
        <f t="shared" si="1"/>
        <v>*</v>
      </c>
      <c r="V17" t="str">
        <f t="shared" si="2"/>
        <v/>
      </c>
      <c r="W17" t="str">
        <f t="shared" si="3"/>
        <v/>
      </c>
    </row>
    <row r="18" spans="1:23" x14ac:dyDescent="0.25">
      <c r="A18">
        <v>17</v>
      </c>
      <c r="B18" t="s">
        <v>34</v>
      </c>
      <c r="C18">
        <v>4.2603493880113896E-3</v>
      </c>
      <c r="D18">
        <v>6.3465286088462496E-4</v>
      </c>
      <c r="E18">
        <v>6.7128814042892797</v>
      </c>
      <c r="F18" s="1">
        <v>1.9081820220612599E-11</v>
      </c>
      <c r="G18">
        <v>4.9378840052513497E-3</v>
      </c>
      <c r="H18">
        <v>1.0179373944184499E-3</v>
      </c>
      <c r="I18">
        <v>4.8508720008978496</v>
      </c>
      <c r="J18" s="1">
        <v>1.2291985660415799E-6</v>
      </c>
      <c r="K18">
        <v>3.6967624309953498E-3</v>
      </c>
      <c r="L18">
        <v>8.2208275334912605E-4</v>
      </c>
      <c r="M18">
        <v>4.4968251869229903</v>
      </c>
      <c r="N18" s="1">
        <v>6.8975653046691401E-6</v>
      </c>
      <c r="O18">
        <v>4.2354178323780996E-3</v>
      </c>
      <c r="P18">
        <v>6.3214594523587598E-4</v>
      </c>
      <c r="Q18">
        <v>6.7000632754161202</v>
      </c>
      <c r="R18" s="1">
        <v>2.0832931133576201E-11</v>
      </c>
      <c r="T18" t="str">
        <f t="shared" si="0"/>
        <v>***</v>
      </c>
      <c r="U18" t="str">
        <f t="shared" si="1"/>
        <v>***</v>
      </c>
      <c r="V18" t="str">
        <f t="shared" si="2"/>
        <v>***</v>
      </c>
      <c r="W18" t="str">
        <f t="shared" si="3"/>
        <v>***</v>
      </c>
    </row>
    <row r="19" spans="1:23" x14ac:dyDescent="0.25">
      <c r="A19">
        <v>18</v>
      </c>
      <c r="B19" t="s">
        <v>35</v>
      </c>
      <c r="C19" s="1">
        <v>-3.2022530683917999E-5</v>
      </c>
      <c r="D19">
        <v>1.9971920448901199E-4</v>
      </c>
      <c r="E19">
        <v>-0.16033776404151301</v>
      </c>
      <c r="F19">
        <v>0.87261501227229599</v>
      </c>
      <c r="G19">
        <v>-1.13349775747608E-4</v>
      </c>
      <c r="H19">
        <v>3.2683003391971102E-4</v>
      </c>
      <c r="I19">
        <v>-0.34681566558676002</v>
      </c>
      <c r="J19">
        <v>0.72872980732750203</v>
      </c>
      <c r="K19" s="1">
        <v>-3.74576450093626E-6</v>
      </c>
      <c r="L19">
        <v>2.5563622705758102E-4</v>
      </c>
      <c r="M19">
        <v>-1.4652713913245701E-2</v>
      </c>
      <c r="N19">
        <v>0.98830924413441701</v>
      </c>
      <c r="O19">
        <v>-1.18573371600117E-4</v>
      </c>
      <c r="P19">
        <v>1.97777007324019E-4</v>
      </c>
      <c r="Q19">
        <v>-0.59953061887450898</v>
      </c>
      <c r="R19">
        <v>0.54881909822044195</v>
      </c>
      <c r="T19" t="str">
        <f t="shared" si="0"/>
        <v/>
      </c>
      <c r="U19" t="str">
        <f t="shared" si="1"/>
        <v/>
      </c>
      <c r="V19" t="str">
        <f t="shared" si="2"/>
        <v/>
      </c>
      <c r="W19" t="str">
        <f t="shared" si="3"/>
        <v/>
      </c>
    </row>
    <row r="20" spans="1:23" x14ac:dyDescent="0.25">
      <c r="A20">
        <v>19</v>
      </c>
      <c r="B20" t="s">
        <v>36</v>
      </c>
      <c r="C20">
        <v>4.0456785458485101E-4</v>
      </c>
      <c r="D20">
        <v>1.27010044291363E-4</v>
      </c>
      <c r="E20">
        <v>3.1853217345296398</v>
      </c>
      <c r="F20">
        <v>1.4459315687190401E-3</v>
      </c>
      <c r="G20">
        <v>3.81536468444946E-4</v>
      </c>
      <c r="H20">
        <v>1.88945746227771E-4</v>
      </c>
      <c r="I20">
        <v>2.0192911248978902</v>
      </c>
      <c r="J20">
        <v>4.3456969795232302E-2</v>
      </c>
      <c r="K20">
        <v>4.6887453110280798E-4</v>
      </c>
      <c r="L20">
        <v>1.7681659497959399E-4</v>
      </c>
      <c r="M20">
        <v>2.65175636459304</v>
      </c>
      <c r="N20">
        <v>8.0074298500380104E-3</v>
      </c>
      <c r="O20">
        <v>4.0237669299272101E-4</v>
      </c>
      <c r="P20">
        <v>1.26554057168832E-4</v>
      </c>
      <c r="Q20">
        <v>3.17948473556973</v>
      </c>
      <c r="R20">
        <v>1.4753713980545E-3</v>
      </c>
      <c r="T20" t="str">
        <f t="shared" si="0"/>
        <v>**</v>
      </c>
      <c r="U20" t="str">
        <f t="shared" si="1"/>
        <v>*</v>
      </c>
      <c r="V20" t="str">
        <f t="shared" si="2"/>
        <v>**</v>
      </c>
      <c r="W20" t="str">
        <f t="shared" si="3"/>
        <v>**</v>
      </c>
    </row>
    <row r="21" spans="1:23" x14ac:dyDescent="0.25">
      <c r="A21">
        <v>20</v>
      </c>
      <c r="B21" t="s">
        <v>37</v>
      </c>
      <c r="C21">
        <v>1.13197401333171E-2</v>
      </c>
      <c r="D21">
        <v>2.97526407099972E-2</v>
      </c>
      <c r="E21">
        <v>0.38046169560719101</v>
      </c>
      <c r="F21">
        <v>0.70360272499486698</v>
      </c>
      <c r="G21">
        <v>-2.56158793136111E-2</v>
      </c>
      <c r="H21">
        <v>4.3957317167966997E-2</v>
      </c>
      <c r="I21">
        <v>-0.58274437486094299</v>
      </c>
      <c r="J21">
        <v>0.56006539592469895</v>
      </c>
      <c r="K21">
        <v>5.4860686664418901E-2</v>
      </c>
      <c r="L21">
        <v>4.11390816896363E-2</v>
      </c>
      <c r="M21">
        <v>1.3335418393220799</v>
      </c>
      <c r="N21">
        <v>0.182354054792843</v>
      </c>
      <c r="O21">
        <v>1.31590585987095E-2</v>
      </c>
      <c r="P21">
        <v>2.96783454360495E-2</v>
      </c>
      <c r="Q21">
        <v>0.44338922555721499</v>
      </c>
      <c r="R21">
        <v>0.65748422781583904</v>
      </c>
      <c r="T21" t="str">
        <f t="shared" si="0"/>
        <v/>
      </c>
      <c r="U21" t="str">
        <f t="shared" si="1"/>
        <v/>
      </c>
      <c r="V21" t="str">
        <f t="shared" si="2"/>
        <v/>
      </c>
      <c r="W21" t="str">
        <f t="shared" si="3"/>
        <v/>
      </c>
    </row>
    <row r="22" spans="1:23" x14ac:dyDescent="0.25">
      <c r="A22">
        <v>21</v>
      </c>
      <c r="B22" t="s">
        <v>38</v>
      </c>
      <c r="C22">
        <v>-6.7406308332580905E-2</v>
      </c>
      <c r="D22">
        <v>4.5320017623065298E-2</v>
      </c>
      <c r="E22">
        <v>-1.4873407352400301</v>
      </c>
      <c r="F22">
        <v>0.136924840922274</v>
      </c>
      <c r="G22">
        <v>-6.8697662770081505E-2</v>
      </c>
      <c r="H22">
        <v>6.5502005390523504E-2</v>
      </c>
      <c r="I22">
        <v>-1.0487871685837</v>
      </c>
      <c r="J22">
        <v>0.29427608438507302</v>
      </c>
      <c r="K22">
        <v>-5.3800813293494197E-2</v>
      </c>
      <c r="L22">
        <v>6.4171057521234795E-2</v>
      </c>
      <c r="M22">
        <v>-0.83839686256831503</v>
      </c>
      <c r="N22">
        <v>0.40180785093895299</v>
      </c>
      <c r="O22">
        <v>-6.4687995806175999E-2</v>
      </c>
      <c r="P22">
        <v>4.5287355255715298E-2</v>
      </c>
      <c r="Q22">
        <v>-1.4283897887371599</v>
      </c>
      <c r="R22">
        <v>0.15317969663749301</v>
      </c>
      <c r="T22" t="str">
        <f t="shared" si="0"/>
        <v/>
      </c>
      <c r="U22" t="str">
        <f t="shared" si="1"/>
        <v/>
      </c>
      <c r="V22" t="str">
        <f t="shared" si="2"/>
        <v/>
      </c>
      <c r="W22" t="str">
        <f t="shared" si="3"/>
        <v/>
      </c>
    </row>
    <row r="23" spans="1:23" x14ac:dyDescent="0.25">
      <c r="A23">
        <v>22</v>
      </c>
      <c r="B23" t="s">
        <v>40</v>
      </c>
      <c r="C23">
        <v>-0.16492536099918001</v>
      </c>
      <c r="D23">
        <v>4.7813645877375903E-2</v>
      </c>
      <c r="E23">
        <v>-3.4493366479969301</v>
      </c>
      <c r="F23">
        <v>5.6196562292828197E-4</v>
      </c>
      <c r="G23">
        <v>-0.16059878254677101</v>
      </c>
      <c r="H23">
        <v>7.4807002972548706E-2</v>
      </c>
      <c r="I23">
        <v>-2.1468415544692401</v>
      </c>
      <c r="J23">
        <v>3.18058978584876E-2</v>
      </c>
      <c r="K23">
        <v>-0.18435967210163001</v>
      </c>
      <c r="L23">
        <v>6.31000454546016E-2</v>
      </c>
      <c r="M23">
        <v>-2.92170426777697</v>
      </c>
      <c r="N23">
        <v>3.4812191383278698E-3</v>
      </c>
      <c r="O23">
        <v>-0.166808157231217</v>
      </c>
      <c r="P23">
        <v>4.7643640192996398E-2</v>
      </c>
      <c r="Q23">
        <v>-3.50116314696999</v>
      </c>
      <c r="R23">
        <v>4.6323216877720402E-4</v>
      </c>
      <c r="T23" t="str">
        <f t="shared" si="0"/>
        <v>***</v>
      </c>
      <c r="U23" t="str">
        <f t="shared" si="1"/>
        <v>*</v>
      </c>
      <c r="V23" t="str">
        <f t="shared" si="2"/>
        <v>**</v>
      </c>
      <c r="W23" t="str">
        <f t="shared" si="3"/>
        <v>***</v>
      </c>
    </row>
    <row r="24" spans="1:23" x14ac:dyDescent="0.25">
      <c r="A24">
        <v>23</v>
      </c>
      <c r="B24" t="s">
        <v>41</v>
      </c>
      <c r="C24">
        <v>-0.146567811202027</v>
      </c>
      <c r="D24">
        <v>4.0523619438555203E-2</v>
      </c>
      <c r="E24">
        <v>-3.61684896938349</v>
      </c>
      <c r="F24">
        <v>2.9821118550520603E-4</v>
      </c>
      <c r="G24">
        <v>-0.12930893368402599</v>
      </c>
      <c r="H24">
        <v>5.9995423856286902E-2</v>
      </c>
      <c r="I24">
        <v>-2.15531327845558</v>
      </c>
      <c r="J24">
        <v>3.1137327409026701E-2</v>
      </c>
      <c r="K24">
        <v>-0.18159636848611599</v>
      </c>
      <c r="L24">
        <v>5.6198540351037503E-2</v>
      </c>
      <c r="M24">
        <v>-3.2313360338506198</v>
      </c>
      <c r="N24">
        <v>1.23212992979239E-3</v>
      </c>
      <c r="O24">
        <v>-0.13993897964412699</v>
      </c>
      <c r="P24">
        <v>4.03291694766931E-2</v>
      </c>
      <c r="Q24">
        <v>-3.46991969980935</v>
      </c>
      <c r="R24">
        <v>5.2061398611645104E-4</v>
      </c>
      <c r="T24" t="str">
        <f t="shared" si="0"/>
        <v>***</v>
      </c>
      <c r="U24" t="str">
        <f t="shared" si="1"/>
        <v>*</v>
      </c>
      <c r="V24" t="str">
        <f t="shared" si="2"/>
        <v>**</v>
      </c>
      <c r="W24" t="str">
        <f t="shared" si="3"/>
        <v>***</v>
      </c>
    </row>
    <row r="25" spans="1:23" x14ac:dyDescent="0.25">
      <c r="A25">
        <v>24</v>
      </c>
      <c r="B25" t="s">
        <v>39</v>
      </c>
      <c r="C25">
        <v>-9.9262459704539605E-2</v>
      </c>
      <c r="D25">
        <v>4.1288255478616198E-2</v>
      </c>
      <c r="E25">
        <v>-2.4041330531862601</v>
      </c>
      <c r="F25">
        <v>1.6210871885559398E-2</v>
      </c>
      <c r="G25">
        <v>-4.2109420881808399E-2</v>
      </c>
      <c r="H25">
        <v>6.29662646886609E-2</v>
      </c>
      <c r="I25">
        <v>-0.66876161528748801</v>
      </c>
      <c r="J25">
        <v>0.50364755598403699</v>
      </c>
      <c r="K25">
        <v>-0.160305525604517</v>
      </c>
      <c r="L25">
        <v>5.5535046769747298E-2</v>
      </c>
      <c r="M25">
        <v>-2.88656505988294</v>
      </c>
      <c r="N25">
        <v>3.8947221542845098E-3</v>
      </c>
      <c r="O25">
        <v>-9.4123085523152406E-2</v>
      </c>
      <c r="P25">
        <v>4.1118647881737198E-2</v>
      </c>
      <c r="Q25">
        <v>-2.2890608123560701</v>
      </c>
      <c r="R25">
        <v>2.20758193005424E-2</v>
      </c>
      <c r="T25" t="str">
        <f t="shared" si="0"/>
        <v>*</v>
      </c>
      <c r="U25" t="str">
        <f t="shared" si="1"/>
        <v/>
      </c>
      <c r="V25" t="str">
        <f t="shared" si="2"/>
        <v>**</v>
      </c>
      <c r="W25" t="str">
        <f t="shared" si="3"/>
        <v>*</v>
      </c>
    </row>
    <row r="26" spans="1:23" x14ac:dyDescent="0.25">
      <c r="A26">
        <v>25</v>
      </c>
      <c r="B26" t="s">
        <v>43</v>
      </c>
      <c r="C26">
        <v>-8.3732093120803097E-2</v>
      </c>
      <c r="D26">
        <v>7.8119147212833504E-3</v>
      </c>
      <c r="E26">
        <v>-10.71851090395</v>
      </c>
      <c r="F26" s="1">
        <v>8.3334157179586497E-27</v>
      </c>
      <c r="G26">
        <v>-8.0608613363447906E-2</v>
      </c>
      <c r="H26">
        <v>1.1780384528897099E-2</v>
      </c>
      <c r="I26">
        <v>-6.8426130883687399</v>
      </c>
      <c r="J26" s="1">
        <v>7.7761472994417793E-12</v>
      </c>
      <c r="K26">
        <v>-9.0389167312589599E-2</v>
      </c>
      <c r="L26">
        <v>1.05767373207146E-2</v>
      </c>
      <c r="M26">
        <v>-8.5460349984831403</v>
      </c>
      <c r="N26" s="1">
        <v>1.2738940190035201E-17</v>
      </c>
      <c r="O26">
        <v>-8.3421764733972795E-2</v>
      </c>
      <c r="P26">
        <v>7.7735110720558304E-3</v>
      </c>
      <c r="Q26">
        <v>-10.7315425373043</v>
      </c>
      <c r="R26" s="1">
        <v>7.2377761790426805E-27</v>
      </c>
      <c r="T26" t="str">
        <f t="shared" si="0"/>
        <v>***</v>
      </c>
      <c r="U26" t="str">
        <f t="shared" si="1"/>
        <v>***</v>
      </c>
      <c r="V26" t="str">
        <f t="shared" si="2"/>
        <v>***</v>
      </c>
      <c r="W26" t="str">
        <f t="shared" si="3"/>
        <v>***</v>
      </c>
    </row>
    <row r="27" spans="1:23" x14ac:dyDescent="0.25">
      <c r="A27">
        <v>26</v>
      </c>
      <c r="B27" t="s">
        <v>44</v>
      </c>
      <c r="C27">
        <v>2.390590354986E-2</v>
      </c>
      <c r="D27">
        <v>2.1857065680705501E-2</v>
      </c>
      <c r="E27">
        <v>1.09373801127217</v>
      </c>
      <c r="F27">
        <v>0.27406989811807198</v>
      </c>
      <c r="G27">
        <v>2.0892055550456302E-2</v>
      </c>
      <c r="H27">
        <v>3.25377771319003E-2</v>
      </c>
      <c r="I27">
        <v>0.64208613470320797</v>
      </c>
      <c r="J27">
        <v>0.52081725800672896</v>
      </c>
      <c r="K27">
        <v>2.33195437582943E-2</v>
      </c>
      <c r="L27">
        <v>3.0184233691428301E-2</v>
      </c>
      <c r="M27">
        <v>0.77257365539535106</v>
      </c>
      <c r="N27">
        <v>0.43977474069413602</v>
      </c>
      <c r="O27">
        <v>2.3851863444940499E-2</v>
      </c>
      <c r="P27">
        <v>2.17413801517462E-2</v>
      </c>
      <c r="Q27">
        <v>1.09707218577956</v>
      </c>
      <c r="R27">
        <v>0.27260983787138299</v>
      </c>
      <c r="T27" t="str">
        <f t="shared" si="0"/>
        <v/>
      </c>
      <c r="U27" t="str">
        <f t="shared" si="1"/>
        <v/>
      </c>
      <c r="V27" t="str">
        <f t="shared" si="2"/>
        <v/>
      </c>
      <c r="W27" t="str">
        <f t="shared" si="3"/>
        <v/>
      </c>
    </row>
    <row r="28" spans="1:23" x14ac:dyDescent="0.25">
      <c r="A28">
        <v>27</v>
      </c>
      <c r="B28" t="s">
        <v>131</v>
      </c>
      <c r="C28">
        <v>3.9329564835093702E-3</v>
      </c>
      <c r="D28">
        <v>0.26449053008373002</v>
      </c>
      <c r="E28">
        <v>1.4869933083291599E-2</v>
      </c>
      <c r="F28">
        <v>0.98813594719410902</v>
      </c>
      <c r="G28">
        <v>-0.48611518061876602</v>
      </c>
      <c r="H28">
        <v>0.47627544388153098</v>
      </c>
      <c r="I28">
        <v>-1.02065976078263</v>
      </c>
      <c r="J28">
        <v>0.30741566530425202</v>
      </c>
      <c r="K28">
        <v>0.27992207794810497</v>
      </c>
      <c r="L28">
        <v>0.32009099536794799</v>
      </c>
      <c r="M28">
        <v>0.87450781808570099</v>
      </c>
      <c r="N28">
        <v>0.38184176446777801</v>
      </c>
      <c r="O28">
        <v>-8.3034090985836195E-2</v>
      </c>
      <c r="P28">
        <v>3.2050066714375998E-2</v>
      </c>
      <c r="Q28">
        <v>-2.59076187659202</v>
      </c>
      <c r="R28">
        <v>9.5763729281653602E-3</v>
      </c>
      <c r="T28" t="str">
        <f t="shared" si="0"/>
        <v/>
      </c>
      <c r="U28" t="str">
        <f t="shared" si="1"/>
        <v/>
      </c>
      <c r="V28" t="str">
        <f t="shared" si="2"/>
        <v/>
      </c>
      <c r="W28" t="str">
        <f t="shared" si="3"/>
        <v>**</v>
      </c>
    </row>
    <row r="29" spans="1:23" x14ac:dyDescent="0.25">
      <c r="A29">
        <v>28</v>
      </c>
      <c r="B29" t="s">
        <v>145</v>
      </c>
      <c r="C29">
        <v>-0.42094328706233303</v>
      </c>
      <c r="D29">
        <v>0.29332126391260299</v>
      </c>
      <c r="E29">
        <v>-1.43509298114765</v>
      </c>
      <c r="F29">
        <v>0.151260603388468</v>
      </c>
      <c r="G29">
        <v>-0.73663925278674602</v>
      </c>
      <c r="H29">
        <v>0.50944695779800897</v>
      </c>
      <c r="I29">
        <v>-1.44595868423817</v>
      </c>
      <c r="J29">
        <v>0.148188790447184</v>
      </c>
      <c r="K29">
        <v>-0.28324128669153598</v>
      </c>
      <c r="L29">
        <v>0.36799572806700198</v>
      </c>
      <c r="M29">
        <v>-0.76968634440225103</v>
      </c>
      <c r="N29">
        <v>0.44148597236217602</v>
      </c>
      <c r="O29">
        <v>-0.46758840464530899</v>
      </c>
      <c r="P29">
        <v>0.12628865958816099</v>
      </c>
      <c r="Q29">
        <v>-3.70253676117995</v>
      </c>
      <c r="R29">
        <v>2.1345441953292201E-4</v>
      </c>
      <c r="T29" t="str">
        <f t="shared" si="0"/>
        <v/>
      </c>
      <c r="U29" t="str">
        <f t="shared" si="1"/>
        <v/>
      </c>
      <c r="V29" t="str">
        <f t="shared" si="2"/>
        <v/>
      </c>
      <c r="W29" t="str">
        <f t="shared" si="3"/>
        <v>***</v>
      </c>
    </row>
    <row r="30" spans="1:23" x14ac:dyDescent="0.25">
      <c r="A30">
        <v>29</v>
      </c>
      <c r="B30" t="s">
        <v>46</v>
      </c>
      <c r="C30">
        <v>-0.35470095068150398</v>
      </c>
      <c r="D30">
        <v>0.27847145300819998</v>
      </c>
      <c r="E30">
        <v>-1.2737425931808499</v>
      </c>
      <c r="F30">
        <v>0.202754656080289</v>
      </c>
      <c r="G30">
        <v>-0.85426491703583296</v>
      </c>
      <c r="H30">
        <v>0.49395326122976502</v>
      </c>
      <c r="I30">
        <v>-1.72944483635764</v>
      </c>
      <c r="J30">
        <v>8.3729511318552996E-2</v>
      </c>
      <c r="K30">
        <v>-2.3077794373689901E-2</v>
      </c>
      <c r="L30">
        <v>0.34036058772906302</v>
      </c>
      <c r="M30">
        <v>-6.7803956173858093E-2</v>
      </c>
      <c r="N30">
        <v>0.94594169444119702</v>
      </c>
      <c r="O30">
        <v>-0.43297484586530699</v>
      </c>
      <c r="P30">
        <v>8.7779610475454004E-2</v>
      </c>
      <c r="Q30">
        <v>-4.9325218410074898</v>
      </c>
      <c r="R30" s="1">
        <v>8.1174699493944001E-7</v>
      </c>
      <c r="T30" t="str">
        <f t="shared" si="0"/>
        <v/>
      </c>
      <c r="U30" t="str">
        <f t="shared" si="1"/>
        <v>^</v>
      </c>
      <c r="V30" t="str">
        <f t="shared" si="2"/>
        <v/>
      </c>
      <c r="W30" t="str">
        <f t="shared" si="3"/>
        <v>***</v>
      </c>
    </row>
    <row r="31" spans="1:23" x14ac:dyDescent="0.25">
      <c r="A31">
        <v>30</v>
      </c>
      <c r="B31" t="s">
        <v>129</v>
      </c>
      <c r="C31">
        <v>-0.299070041304071</v>
      </c>
      <c r="D31">
        <v>0.28814965279475802</v>
      </c>
      <c r="E31">
        <v>-1.0378983226368499</v>
      </c>
      <c r="F31">
        <v>0.299317394542294</v>
      </c>
      <c r="G31">
        <v>-0.80323002946274802</v>
      </c>
      <c r="H31">
        <v>0.52145869683966795</v>
      </c>
      <c r="I31">
        <v>-1.5403521589164599</v>
      </c>
      <c r="J31">
        <v>0.12347453617514501</v>
      </c>
      <c r="K31">
        <v>-2.59916243585506E-2</v>
      </c>
      <c r="L31">
        <v>0.34684229479855899</v>
      </c>
      <c r="M31">
        <v>-7.4937874498974197E-2</v>
      </c>
      <c r="N31">
        <v>0.94026414177055095</v>
      </c>
      <c r="O31">
        <v>-0.36521704164472801</v>
      </c>
      <c r="P31">
        <v>0.120742268652268</v>
      </c>
      <c r="Q31">
        <v>-3.02476544230369</v>
      </c>
      <c r="R31">
        <v>2.48826017836492E-3</v>
      </c>
      <c r="T31" t="str">
        <f t="shared" si="0"/>
        <v/>
      </c>
      <c r="U31" t="str">
        <f t="shared" si="1"/>
        <v/>
      </c>
      <c r="V31" t="str">
        <f t="shared" si="2"/>
        <v/>
      </c>
      <c r="W31" t="str">
        <f t="shared" si="3"/>
        <v>**</v>
      </c>
    </row>
    <row r="32" spans="1:23" x14ac:dyDescent="0.25">
      <c r="A32">
        <v>31</v>
      </c>
      <c r="B32" t="s">
        <v>130</v>
      </c>
      <c r="C32">
        <v>-0.23393678686352401</v>
      </c>
      <c r="D32">
        <v>0.28497762999547999</v>
      </c>
      <c r="E32">
        <v>-0.82089526419050696</v>
      </c>
      <c r="F32">
        <v>0.41170592883840801</v>
      </c>
      <c r="G32">
        <v>-0.61681190592470903</v>
      </c>
      <c r="H32">
        <v>0.51376014737777098</v>
      </c>
      <c r="I32">
        <v>-1.20058340272774</v>
      </c>
      <c r="J32">
        <v>0.22991284240093099</v>
      </c>
      <c r="K32">
        <v>1.1609704054996599E-2</v>
      </c>
      <c r="L32">
        <v>0.34472241117059099</v>
      </c>
      <c r="M32">
        <v>3.3678413931873499E-2</v>
      </c>
      <c r="N32">
        <v>0.97313359239324604</v>
      </c>
      <c r="O32">
        <v>-0.323592958894098</v>
      </c>
      <c r="P32">
        <v>0.105679410293714</v>
      </c>
      <c r="Q32">
        <v>-3.0620246459999998</v>
      </c>
      <c r="R32">
        <v>2.1984535039775602E-3</v>
      </c>
      <c r="T32" t="str">
        <f t="shared" si="0"/>
        <v/>
      </c>
      <c r="U32" t="str">
        <f t="shared" si="1"/>
        <v/>
      </c>
      <c r="V32" t="str">
        <f t="shared" si="2"/>
        <v/>
      </c>
      <c r="W32" t="str">
        <f t="shared" si="3"/>
        <v>**</v>
      </c>
    </row>
    <row r="33" spans="1:23" x14ac:dyDescent="0.25">
      <c r="A33">
        <v>32</v>
      </c>
      <c r="B33" t="s">
        <v>45</v>
      </c>
      <c r="C33">
        <v>-0.24647014704650699</v>
      </c>
      <c r="D33">
        <v>0.37519240336135601</v>
      </c>
      <c r="E33">
        <v>-0.65691667751898997</v>
      </c>
      <c r="F33">
        <v>0.51123449400063603</v>
      </c>
      <c r="G33">
        <v>-0.24847286438494001</v>
      </c>
      <c r="H33">
        <v>0.61897915338638099</v>
      </c>
      <c r="I33">
        <v>-0.40142363927051</v>
      </c>
      <c r="J33">
        <v>0.68810824796537196</v>
      </c>
      <c r="K33">
        <v>-0.29094122608502299</v>
      </c>
      <c r="L33">
        <v>0.477336074570401</v>
      </c>
      <c r="M33">
        <v>-0.60951024149362398</v>
      </c>
      <c r="N33">
        <v>0.54218628643421496</v>
      </c>
      <c r="O33">
        <v>-0.35572429853751703</v>
      </c>
      <c r="P33">
        <v>0.263949963464578</v>
      </c>
      <c r="Q33">
        <v>-1.34769595671967</v>
      </c>
      <c r="R33">
        <v>0.17775619307541299</v>
      </c>
      <c r="T33" t="str">
        <f t="shared" si="0"/>
        <v/>
      </c>
      <c r="U33" t="str">
        <f t="shared" si="1"/>
        <v/>
      </c>
      <c r="V33" t="str">
        <f t="shared" si="2"/>
        <v/>
      </c>
      <c r="W33" t="str">
        <f t="shared" si="3"/>
        <v/>
      </c>
    </row>
    <row r="34" spans="1:23" x14ac:dyDescent="0.25">
      <c r="A34">
        <v>33</v>
      </c>
      <c r="B34" t="s">
        <v>106</v>
      </c>
      <c r="C34">
        <v>-0.105273808973808</v>
      </c>
      <c r="D34">
        <v>8.7029455997913494E-2</v>
      </c>
      <c r="E34">
        <v>-1.2096342297753999</v>
      </c>
      <c r="F34">
        <v>0.226419277412125</v>
      </c>
      <c r="G34">
        <v>-7.9429637601202793E-2</v>
      </c>
      <c r="H34">
        <v>0.15784770288506</v>
      </c>
      <c r="I34">
        <v>-0.50320426683080199</v>
      </c>
      <c r="J34">
        <v>0.61482066523046497</v>
      </c>
      <c r="K34">
        <v>-9.9146372624776005E-2</v>
      </c>
      <c r="L34">
        <v>0.10517043310471</v>
      </c>
      <c r="M34">
        <v>-0.94272096917261705</v>
      </c>
      <c r="N34">
        <v>0.345823644803679</v>
      </c>
      <c r="O34" t="s">
        <v>170</v>
      </c>
      <c r="P34" t="s">
        <v>170</v>
      </c>
      <c r="Q34" t="s">
        <v>170</v>
      </c>
      <c r="R34" t="s">
        <v>170</v>
      </c>
      <c r="T34" t="str">
        <f t="shared" si="0"/>
        <v/>
      </c>
      <c r="U34" t="str">
        <f t="shared" si="1"/>
        <v/>
      </c>
      <c r="V34" t="str">
        <f t="shared" si="2"/>
        <v/>
      </c>
      <c r="W34" t="str">
        <f t="shared" si="3"/>
        <v/>
      </c>
    </row>
    <row r="35" spans="1:23" x14ac:dyDescent="0.25">
      <c r="A35">
        <v>34</v>
      </c>
      <c r="B35" t="s">
        <v>47</v>
      </c>
      <c r="C35">
        <v>0.102042190441018</v>
      </c>
      <c r="D35">
        <v>0.20799272521946899</v>
      </c>
      <c r="E35">
        <v>0.49060461289377</v>
      </c>
      <c r="F35">
        <v>0.62370612318809204</v>
      </c>
      <c r="G35" t="s">
        <v>170</v>
      </c>
      <c r="H35" t="s">
        <v>170</v>
      </c>
      <c r="I35" t="s">
        <v>170</v>
      </c>
      <c r="J35" t="s">
        <v>170</v>
      </c>
      <c r="K35">
        <v>0.13272556189672599</v>
      </c>
      <c r="L35">
        <v>0.293864773107472</v>
      </c>
      <c r="M35">
        <v>0.45165523071452301</v>
      </c>
      <c r="N35">
        <v>0.651517374902295</v>
      </c>
      <c r="O35" t="s">
        <v>170</v>
      </c>
      <c r="P35" t="s">
        <v>170</v>
      </c>
      <c r="Q35" t="s">
        <v>170</v>
      </c>
      <c r="R35" t="s">
        <v>170</v>
      </c>
      <c r="T35" t="str">
        <f t="shared" si="0"/>
        <v/>
      </c>
      <c r="U35" t="str">
        <f t="shared" si="1"/>
        <v/>
      </c>
      <c r="V35" t="str">
        <f t="shared" si="2"/>
        <v/>
      </c>
      <c r="W35" t="str">
        <f t="shared" si="3"/>
        <v/>
      </c>
    </row>
    <row r="36" spans="1:23" x14ac:dyDescent="0.25">
      <c r="A36">
        <v>35</v>
      </c>
      <c r="B36" t="s">
        <v>62</v>
      </c>
      <c r="C36">
        <v>8.6231626301757E-2</v>
      </c>
      <c r="D36">
        <v>0.18511237816975101</v>
      </c>
      <c r="E36">
        <v>0.465833928310733</v>
      </c>
      <c r="F36">
        <v>0.64133437750064703</v>
      </c>
      <c r="G36">
        <v>2.7374026273068001E-2</v>
      </c>
      <c r="H36">
        <v>0.172563261947772</v>
      </c>
      <c r="I36">
        <v>0.15863183138803399</v>
      </c>
      <c r="J36">
        <v>0.87395894851276401</v>
      </c>
      <c r="K36">
        <v>0.20764559799160301</v>
      </c>
      <c r="L36">
        <v>0.266609536551354</v>
      </c>
      <c r="M36">
        <v>0.77883784907898801</v>
      </c>
      <c r="N36">
        <v>0.436075238873667</v>
      </c>
      <c r="O36" t="s">
        <v>170</v>
      </c>
      <c r="P36" t="s">
        <v>170</v>
      </c>
      <c r="Q36" t="s">
        <v>170</v>
      </c>
      <c r="R36" t="s">
        <v>170</v>
      </c>
      <c r="T36" t="str">
        <f t="shared" si="0"/>
        <v/>
      </c>
      <c r="U36" t="str">
        <f t="shared" si="1"/>
        <v/>
      </c>
      <c r="V36" t="str">
        <f t="shared" si="2"/>
        <v/>
      </c>
      <c r="W36" t="str">
        <f t="shared" si="3"/>
        <v/>
      </c>
    </row>
    <row r="37" spans="1:23" x14ac:dyDescent="0.25">
      <c r="A37">
        <v>36</v>
      </c>
      <c r="B37" t="s">
        <v>61</v>
      </c>
      <c r="C37">
        <v>0.15350372881017399</v>
      </c>
      <c r="D37">
        <v>0.189416189951845</v>
      </c>
      <c r="E37">
        <v>0.81040447941223603</v>
      </c>
      <c r="F37">
        <v>0.417707744222094</v>
      </c>
      <c r="G37">
        <v>7.5403070363823099E-2</v>
      </c>
      <c r="H37">
        <v>0.18475783952269401</v>
      </c>
      <c r="I37">
        <v>0.40811838111238102</v>
      </c>
      <c r="J37">
        <v>0.68318676589451899</v>
      </c>
      <c r="K37">
        <v>0.17918748443138499</v>
      </c>
      <c r="L37">
        <v>0.27094280415626398</v>
      </c>
      <c r="M37">
        <v>0.66134801029090795</v>
      </c>
      <c r="N37">
        <v>0.50838915888565195</v>
      </c>
      <c r="O37" t="s">
        <v>170</v>
      </c>
      <c r="P37" t="s">
        <v>170</v>
      </c>
      <c r="Q37" t="s">
        <v>170</v>
      </c>
      <c r="R37" t="s">
        <v>170</v>
      </c>
      <c r="T37" t="str">
        <f t="shared" si="0"/>
        <v/>
      </c>
      <c r="U37" t="str">
        <f t="shared" si="1"/>
        <v/>
      </c>
      <c r="V37" t="str">
        <f t="shared" si="2"/>
        <v/>
      </c>
      <c r="W37" t="str">
        <f t="shared" si="3"/>
        <v/>
      </c>
    </row>
    <row r="38" spans="1:23" x14ac:dyDescent="0.25">
      <c r="A38">
        <v>37</v>
      </c>
      <c r="B38" t="s">
        <v>58</v>
      </c>
      <c r="C38">
        <v>0.233857912632047</v>
      </c>
      <c r="D38">
        <v>0.195856304513056</v>
      </c>
      <c r="E38">
        <v>1.1940280054475201</v>
      </c>
      <c r="F38">
        <v>0.232467013305211</v>
      </c>
      <c r="G38">
        <v>0.26808756695275399</v>
      </c>
      <c r="H38">
        <v>0.19372213429635499</v>
      </c>
      <c r="I38">
        <v>1.38387679821159</v>
      </c>
      <c r="J38">
        <v>0.16639618224634001</v>
      </c>
      <c r="K38">
        <v>0.156911668086955</v>
      </c>
      <c r="L38">
        <v>0.28064085233560299</v>
      </c>
      <c r="M38">
        <v>0.55911912603270297</v>
      </c>
      <c r="N38">
        <v>0.57608042255161296</v>
      </c>
      <c r="O38" t="s">
        <v>170</v>
      </c>
      <c r="P38" t="s">
        <v>170</v>
      </c>
      <c r="Q38" t="s">
        <v>170</v>
      </c>
      <c r="R38" t="s">
        <v>170</v>
      </c>
      <c r="T38" t="str">
        <f t="shared" si="0"/>
        <v/>
      </c>
      <c r="U38" t="str">
        <f t="shared" si="1"/>
        <v/>
      </c>
      <c r="V38" t="str">
        <f t="shared" si="2"/>
        <v/>
      </c>
      <c r="W38" t="str">
        <f t="shared" si="3"/>
        <v/>
      </c>
    </row>
    <row r="39" spans="1:23" x14ac:dyDescent="0.25">
      <c r="A39">
        <v>38</v>
      </c>
      <c r="B39" t="s">
        <v>54</v>
      </c>
      <c r="C39">
        <v>0.109839794852579</v>
      </c>
      <c r="D39">
        <v>0.21862010338320401</v>
      </c>
      <c r="E39">
        <v>0.50242312190315197</v>
      </c>
      <c r="F39">
        <v>0.61536991787284201</v>
      </c>
      <c r="G39">
        <v>0.10343807691490201</v>
      </c>
      <c r="H39">
        <v>0.21977206205709801</v>
      </c>
      <c r="I39">
        <v>0.47066071977805601</v>
      </c>
      <c r="J39">
        <v>0.63788303921172596</v>
      </c>
      <c r="K39">
        <v>6.45588113324847E-2</v>
      </c>
      <c r="L39">
        <v>0.32998088854548002</v>
      </c>
      <c r="M39">
        <v>0.19564409204743</v>
      </c>
      <c r="N39">
        <v>0.84488874665736602</v>
      </c>
      <c r="O39" t="s">
        <v>170</v>
      </c>
      <c r="P39" t="s">
        <v>170</v>
      </c>
      <c r="Q39" t="s">
        <v>170</v>
      </c>
      <c r="R39" t="s">
        <v>170</v>
      </c>
      <c r="T39" t="str">
        <f t="shared" si="0"/>
        <v/>
      </c>
      <c r="U39" t="str">
        <f t="shared" si="1"/>
        <v/>
      </c>
      <c r="V39" t="str">
        <f t="shared" si="2"/>
        <v/>
      </c>
      <c r="W39" t="str">
        <f t="shared" si="3"/>
        <v/>
      </c>
    </row>
    <row r="40" spans="1:23" x14ac:dyDescent="0.25">
      <c r="A40">
        <v>39</v>
      </c>
      <c r="B40" t="s">
        <v>64</v>
      </c>
      <c r="C40">
        <v>0.118284432000012</v>
      </c>
      <c r="D40">
        <v>0.22315215123079199</v>
      </c>
      <c r="E40">
        <v>0.530061804681767</v>
      </c>
      <c r="F40">
        <v>0.59606908011521098</v>
      </c>
      <c r="G40">
        <v>0.42148845039008298</v>
      </c>
      <c r="H40">
        <v>0.46026274415155999</v>
      </c>
      <c r="I40">
        <v>0.91575617567536804</v>
      </c>
      <c r="J40">
        <v>0.35979479382989998</v>
      </c>
      <c r="K40">
        <v>5.7607326470034199E-2</v>
      </c>
      <c r="L40">
        <v>0.29431157062636598</v>
      </c>
      <c r="M40">
        <v>0.19573585349509701</v>
      </c>
      <c r="N40">
        <v>0.84481692014839405</v>
      </c>
      <c r="O40" t="s">
        <v>170</v>
      </c>
      <c r="P40" t="s">
        <v>170</v>
      </c>
      <c r="Q40" t="s">
        <v>170</v>
      </c>
      <c r="R40" t="s">
        <v>170</v>
      </c>
      <c r="T40" t="str">
        <f t="shared" si="0"/>
        <v/>
      </c>
      <c r="U40" t="str">
        <f t="shared" si="1"/>
        <v/>
      </c>
      <c r="V40" t="str">
        <f t="shared" si="2"/>
        <v/>
      </c>
      <c r="W40" t="str">
        <f t="shared" si="3"/>
        <v/>
      </c>
    </row>
    <row r="41" spans="1:23" x14ac:dyDescent="0.25">
      <c r="A41">
        <v>40</v>
      </c>
      <c r="B41" t="s">
        <v>52</v>
      </c>
      <c r="C41">
        <v>0.24270257213225299</v>
      </c>
      <c r="D41">
        <v>0.27720030729030798</v>
      </c>
      <c r="E41">
        <v>0.87554943392639795</v>
      </c>
      <c r="F41">
        <v>0.38127502507803801</v>
      </c>
      <c r="G41">
        <v>0.454916282652509</v>
      </c>
      <c r="H41">
        <v>0.33015737749944801</v>
      </c>
      <c r="I41">
        <v>1.3778770781921099</v>
      </c>
      <c r="J41">
        <v>0.16824124308705299</v>
      </c>
      <c r="K41">
        <v>-4.6297405002019197E-2</v>
      </c>
      <c r="L41">
        <v>0.40968395278217101</v>
      </c>
      <c r="M41">
        <v>-0.1130076115689</v>
      </c>
      <c r="N41">
        <v>0.91002452071427498</v>
      </c>
      <c r="O41" t="s">
        <v>170</v>
      </c>
      <c r="P41" t="s">
        <v>170</v>
      </c>
      <c r="Q41" t="s">
        <v>170</v>
      </c>
      <c r="R41" t="s">
        <v>170</v>
      </c>
      <c r="T41" t="str">
        <f t="shared" si="0"/>
        <v/>
      </c>
      <c r="U41" t="str">
        <f t="shared" si="1"/>
        <v/>
      </c>
      <c r="V41" t="str">
        <f t="shared" si="2"/>
        <v/>
      </c>
      <c r="W41" t="str">
        <f t="shared" si="3"/>
        <v/>
      </c>
    </row>
    <row r="42" spans="1:23" x14ac:dyDescent="0.25">
      <c r="A42">
        <v>41</v>
      </c>
      <c r="B42" t="s">
        <v>65</v>
      </c>
      <c r="C42">
        <v>0.107835218771184</v>
      </c>
      <c r="D42">
        <v>0.20736705437990099</v>
      </c>
      <c r="E42">
        <v>0.52002097967610605</v>
      </c>
      <c r="F42">
        <v>0.60304895265360903</v>
      </c>
      <c r="G42">
        <v>0.66014638127200298</v>
      </c>
      <c r="H42">
        <v>0.51097097159124405</v>
      </c>
      <c r="I42">
        <v>1.29194497921517</v>
      </c>
      <c r="J42">
        <v>0.19637619947069099</v>
      </c>
      <c r="K42">
        <v>9.3188788032803602E-2</v>
      </c>
      <c r="L42">
        <v>0.28021491645838897</v>
      </c>
      <c r="M42">
        <v>0.33256183935747602</v>
      </c>
      <c r="N42">
        <v>0.73946505295888398</v>
      </c>
      <c r="O42" t="s">
        <v>170</v>
      </c>
      <c r="P42" t="s">
        <v>170</v>
      </c>
      <c r="Q42" t="s">
        <v>170</v>
      </c>
      <c r="R42" t="s">
        <v>170</v>
      </c>
      <c r="T42" t="str">
        <f t="shared" si="0"/>
        <v/>
      </c>
      <c r="U42" t="str">
        <f t="shared" si="1"/>
        <v/>
      </c>
      <c r="V42" t="str">
        <f t="shared" si="2"/>
        <v/>
      </c>
      <c r="W42" t="str">
        <f t="shared" si="3"/>
        <v/>
      </c>
    </row>
    <row r="43" spans="1:23" x14ac:dyDescent="0.25">
      <c r="A43">
        <v>42</v>
      </c>
      <c r="B43" t="s">
        <v>60</v>
      </c>
      <c r="C43">
        <v>7.5923505300027297E-2</v>
      </c>
      <c r="D43">
        <v>0.205309268219976</v>
      </c>
      <c r="E43">
        <v>0.36980067172944198</v>
      </c>
      <c r="F43">
        <v>0.711531014699188</v>
      </c>
      <c r="G43">
        <v>-8.2597640240482297E-3</v>
      </c>
      <c r="H43">
        <v>0.200959620026018</v>
      </c>
      <c r="I43">
        <v>-4.11016104776614E-2</v>
      </c>
      <c r="J43">
        <v>0.96721489071463995</v>
      </c>
      <c r="K43">
        <v>0.158480541052645</v>
      </c>
      <c r="L43">
        <v>0.31752460351691397</v>
      </c>
      <c r="M43">
        <v>0.49911263346937201</v>
      </c>
      <c r="N43">
        <v>0.61770003797710704</v>
      </c>
      <c r="O43" t="s">
        <v>170</v>
      </c>
      <c r="P43" t="s">
        <v>170</v>
      </c>
      <c r="Q43" t="s">
        <v>170</v>
      </c>
      <c r="R43" t="s">
        <v>170</v>
      </c>
      <c r="T43" t="str">
        <f t="shared" si="0"/>
        <v/>
      </c>
      <c r="U43" t="str">
        <f t="shared" si="1"/>
        <v/>
      </c>
      <c r="V43" t="str">
        <f t="shared" si="2"/>
        <v/>
      </c>
      <c r="W43" t="str">
        <f t="shared" si="3"/>
        <v/>
      </c>
    </row>
    <row r="44" spans="1:23" x14ac:dyDescent="0.25">
      <c r="A44">
        <v>43</v>
      </c>
      <c r="B44" t="s">
        <v>53</v>
      </c>
      <c r="C44">
        <v>-0.31265350494147098</v>
      </c>
      <c r="D44">
        <v>0.31367237906651202</v>
      </c>
      <c r="E44">
        <v>-0.996751788831158</v>
      </c>
      <c r="F44">
        <v>0.31888500488131399</v>
      </c>
      <c r="G44">
        <v>-0.380632778383099</v>
      </c>
      <c r="H44">
        <v>0.395759334535076</v>
      </c>
      <c r="I44">
        <v>-0.961778397040851</v>
      </c>
      <c r="J44">
        <v>0.33616093190671198</v>
      </c>
      <c r="K44">
        <v>-0.15056799201203899</v>
      </c>
      <c r="L44">
        <v>0.45559162280154503</v>
      </c>
      <c r="M44">
        <v>-0.33048893894527598</v>
      </c>
      <c r="N44">
        <v>0.74103054900797405</v>
      </c>
      <c r="O44" t="s">
        <v>170</v>
      </c>
      <c r="P44" t="s">
        <v>170</v>
      </c>
      <c r="Q44" t="s">
        <v>170</v>
      </c>
      <c r="R44" t="s">
        <v>170</v>
      </c>
      <c r="T44" t="str">
        <f t="shared" si="0"/>
        <v/>
      </c>
      <c r="U44" t="str">
        <f t="shared" si="1"/>
        <v/>
      </c>
      <c r="V44" t="str">
        <f t="shared" si="2"/>
        <v/>
      </c>
      <c r="W44" t="str">
        <f t="shared" si="3"/>
        <v/>
      </c>
    </row>
    <row r="45" spans="1:23" x14ac:dyDescent="0.25">
      <c r="A45">
        <v>44</v>
      </c>
      <c r="B45" t="s">
        <v>59</v>
      </c>
      <c r="C45">
        <v>-8.5169009349318495E-2</v>
      </c>
      <c r="D45">
        <v>0.20025956013002499</v>
      </c>
      <c r="E45">
        <v>-0.42529310108351198</v>
      </c>
      <c r="F45">
        <v>0.67062302212694402</v>
      </c>
      <c r="G45">
        <v>-0.131885581675246</v>
      </c>
      <c r="H45">
        <v>0.22945258725848799</v>
      </c>
      <c r="I45">
        <v>-0.57478358928536</v>
      </c>
      <c r="J45">
        <v>0.56543766681211904</v>
      </c>
      <c r="K45">
        <v>-0.102892286221983</v>
      </c>
      <c r="L45">
        <v>0.27638485319368</v>
      </c>
      <c r="M45">
        <v>-0.372279034227251</v>
      </c>
      <c r="N45">
        <v>0.70968510688006503</v>
      </c>
      <c r="O45" t="s">
        <v>170</v>
      </c>
      <c r="P45" t="s">
        <v>170</v>
      </c>
      <c r="Q45" t="s">
        <v>170</v>
      </c>
      <c r="R45" t="s">
        <v>170</v>
      </c>
      <c r="T45" t="str">
        <f t="shared" si="0"/>
        <v/>
      </c>
      <c r="U45" t="str">
        <f t="shared" si="1"/>
        <v/>
      </c>
      <c r="V45" t="str">
        <f t="shared" si="2"/>
        <v/>
      </c>
      <c r="W45" t="str">
        <f t="shared" si="3"/>
        <v/>
      </c>
    </row>
    <row r="46" spans="1:23" x14ac:dyDescent="0.25">
      <c r="A46">
        <v>45</v>
      </c>
      <c r="B46" t="s">
        <v>66</v>
      </c>
      <c r="C46">
        <v>0.21292012434929899</v>
      </c>
      <c r="D46">
        <v>0.19829599494244099</v>
      </c>
      <c r="E46">
        <v>1.07374899029657</v>
      </c>
      <c r="F46">
        <v>0.28293519773001802</v>
      </c>
      <c r="G46">
        <v>9.4497587945556294E-2</v>
      </c>
      <c r="H46">
        <v>0.23033706173723301</v>
      </c>
      <c r="I46">
        <v>0.41025785096346601</v>
      </c>
      <c r="J46">
        <v>0.68161680753467202</v>
      </c>
      <c r="K46">
        <v>0.23593499077020999</v>
      </c>
      <c r="L46">
        <v>0.27543431056744899</v>
      </c>
      <c r="M46">
        <v>0.85659259474296101</v>
      </c>
      <c r="N46">
        <v>0.39167007971498802</v>
      </c>
      <c r="O46" t="s">
        <v>170</v>
      </c>
      <c r="P46" t="s">
        <v>170</v>
      </c>
      <c r="Q46" t="s">
        <v>170</v>
      </c>
      <c r="R46" t="s">
        <v>170</v>
      </c>
      <c r="T46" t="str">
        <f t="shared" si="0"/>
        <v/>
      </c>
      <c r="U46" t="str">
        <f t="shared" si="1"/>
        <v/>
      </c>
      <c r="V46" t="str">
        <f t="shared" si="2"/>
        <v/>
      </c>
      <c r="W46" t="str">
        <f t="shared" si="3"/>
        <v/>
      </c>
    </row>
    <row r="47" spans="1:23" x14ac:dyDescent="0.25">
      <c r="A47">
        <v>46</v>
      </c>
      <c r="B47" t="s">
        <v>67</v>
      </c>
      <c r="C47">
        <v>0.25896079889407397</v>
      </c>
      <c r="D47">
        <v>0.19173276517096099</v>
      </c>
      <c r="E47">
        <v>1.35063403828327</v>
      </c>
      <c r="F47">
        <v>0.176812691565541</v>
      </c>
      <c r="G47">
        <v>0.37726685361617401</v>
      </c>
      <c r="H47">
        <v>0.23732561990898501</v>
      </c>
      <c r="I47">
        <v>1.5896591938150499</v>
      </c>
      <c r="J47">
        <v>0.111911646436392</v>
      </c>
      <c r="K47">
        <v>0.21468940598312999</v>
      </c>
      <c r="L47">
        <v>0.26791141129503299</v>
      </c>
      <c r="M47">
        <v>0.80134476148426304</v>
      </c>
      <c r="N47">
        <v>0.42293208426496998</v>
      </c>
      <c r="O47" t="s">
        <v>170</v>
      </c>
      <c r="P47" t="s">
        <v>170</v>
      </c>
      <c r="Q47" t="s">
        <v>170</v>
      </c>
      <c r="R47" t="s">
        <v>170</v>
      </c>
      <c r="T47" t="str">
        <f t="shared" si="0"/>
        <v/>
      </c>
      <c r="U47" t="str">
        <f t="shared" si="1"/>
        <v/>
      </c>
      <c r="V47" t="str">
        <f t="shared" si="2"/>
        <v/>
      </c>
      <c r="W47" t="str">
        <f t="shared" si="3"/>
        <v/>
      </c>
    </row>
    <row r="48" spans="1:23" x14ac:dyDescent="0.25">
      <c r="A48">
        <v>47</v>
      </c>
      <c r="B48" t="s">
        <v>51</v>
      </c>
      <c r="C48">
        <v>-0.101426178008444</v>
      </c>
      <c r="D48">
        <v>0.33427229077303</v>
      </c>
      <c r="E48">
        <v>-0.30342382784372601</v>
      </c>
      <c r="F48">
        <v>0.76156688907457804</v>
      </c>
      <c r="G48">
        <v>-0.42247209354418203</v>
      </c>
      <c r="H48">
        <v>0.44707194378633203</v>
      </c>
      <c r="I48">
        <v>-0.94497563404715201</v>
      </c>
      <c r="J48">
        <v>0.34467131574405102</v>
      </c>
      <c r="K48">
        <v>3.1072513903622302E-2</v>
      </c>
      <c r="L48">
        <v>0.47325540571705299</v>
      </c>
      <c r="M48">
        <v>6.5656965622067798E-2</v>
      </c>
      <c r="N48">
        <v>0.94765093490251096</v>
      </c>
      <c r="O48" t="s">
        <v>170</v>
      </c>
      <c r="P48" t="s">
        <v>170</v>
      </c>
      <c r="Q48" t="s">
        <v>170</v>
      </c>
      <c r="R48" t="s">
        <v>170</v>
      </c>
      <c r="T48" t="str">
        <f t="shared" si="0"/>
        <v/>
      </c>
      <c r="U48" t="str">
        <f t="shared" si="1"/>
        <v/>
      </c>
      <c r="V48" t="str">
        <f t="shared" si="2"/>
        <v/>
      </c>
      <c r="W48" t="str">
        <f t="shared" si="3"/>
        <v/>
      </c>
    </row>
    <row r="49" spans="1:23" x14ac:dyDescent="0.25">
      <c r="A49">
        <v>48</v>
      </c>
      <c r="B49" t="s">
        <v>55</v>
      </c>
      <c r="C49">
        <v>2.1381899695627801E-2</v>
      </c>
      <c r="D49">
        <v>0.23128087189859101</v>
      </c>
      <c r="E49">
        <v>9.2449926879396696E-2</v>
      </c>
      <c r="F49">
        <v>0.92634057332706499</v>
      </c>
      <c r="G49">
        <v>-0.123798928187281</v>
      </c>
      <c r="H49">
        <v>0.25694362844367002</v>
      </c>
      <c r="I49">
        <v>-0.48181357497417499</v>
      </c>
      <c r="J49">
        <v>0.62993838507921096</v>
      </c>
      <c r="K49">
        <v>0.18007646105641201</v>
      </c>
      <c r="L49">
        <v>0.33548459818971899</v>
      </c>
      <c r="M49">
        <v>0.53676521076707395</v>
      </c>
      <c r="N49">
        <v>0.59142980517650501</v>
      </c>
      <c r="O49" t="s">
        <v>170</v>
      </c>
      <c r="P49" t="s">
        <v>170</v>
      </c>
      <c r="Q49" t="s">
        <v>170</v>
      </c>
      <c r="R49" t="s">
        <v>170</v>
      </c>
      <c r="T49" t="str">
        <f t="shared" si="0"/>
        <v/>
      </c>
      <c r="U49" t="str">
        <f t="shared" si="1"/>
        <v/>
      </c>
      <c r="V49" t="str">
        <f t="shared" si="2"/>
        <v/>
      </c>
      <c r="W49" t="str">
        <f t="shared" si="3"/>
        <v/>
      </c>
    </row>
    <row r="50" spans="1:23" x14ac:dyDescent="0.25">
      <c r="A50">
        <v>49</v>
      </c>
      <c r="B50" t="s">
        <v>49</v>
      </c>
      <c r="C50">
        <v>0.112175074442542</v>
      </c>
      <c r="D50">
        <v>0.24962784282848799</v>
      </c>
      <c r="E50">
        <v>0.44936924171401199</v>
      </c>
      <c r="F50">
        <v>0.65316531583659199</v>
      </c>
      <c r="G50">
        <v>-0.34990024076986298</v>
      </c>
      <c r="H50">
        <v>0.371413252859152</v>
      </c>
      <c r="I50">
        <v>-0.94207796322914905</v>
      </c>
      <c r="J50">
        <v>0.34615272590732099</v>
      </c>
      <c r="K50">
        <v>0.30736100766933</v>
      </c>
      <c r="L50">
        <v>0.327268140171247</v>
      </c>
      <c r="M50">
        <v>0.93917179811178497</v>
      </c>
      <c r="N50">
        <v>0.34764254605547801</v>
      </c>
      <c r="O50" t="s">
        <v>170</v>
      </c>
      <c r="P50" t="s">
        <v>170</v>
      </c>
      <c r="Q50" t="s">
        <v>170</v>
      </c>
      <c r="R50" t="s">
        <v>170</v>
      </c>
      <c r="T50" t="str">
        <f t="shared" si="0"/>
        <v/>
      </c>
      <c r="U50" t="str">
        <f t="shared" si="1"/>
        <v/>
      </c>
      <c r="V50" t="str">
        <f t="shared" si="2"/>
        <v/>
      </c>
      <c r="W50" t="str">
        <f t="shared" si="3"/>
        <v/>
      </c>
    </row>
    <row r="51" spans="1:23" x14ac:dyDescent="0.25">
      <c r="A51">
        <v>50</v>
      </c>
      <c r="B51" t="s">
        <v>56</v>
      </c>
      <c r="C51">
        <v>0.35920923789241299</v>
      </c>
      <c r="D51">
        <v>0.22480239727638299</v>
      </c>
      <c r="E51">
        <v>1.59788882255906</v>
      </c>
      <c r="F51">
        <v>0.11006772208064999</v>
      </c>
      <c r="G51">
        <v>0.42367811625594898</v>
      </c>
      <c r="H51">
        <v>0.21791789705165401</v>
      </c>
      <c r="I51">
        <v>1.94420982392063</v>
      </c>
      <c r="J51">
        <v>5.1870153603888497E-2</v>
      </c>
      <c r="K51">
        <v>-3.5978745130685899E-2</v>
      </c>
      <c r="L51">
        <v>0.39354334782721301</v>
      </c>
      <c r="M51">
        <v>-9.14225722003119E-2</v>
      </c>
      <c r="N51">
        <v>0.92715682682959299</v>
      </c>
      <c r="O51" t="s">
        <v>170</v>
      </c>
      <c r="P51" t="s">
        <v>170</v>
      </c>
      <c r="Q51" t="s">
        <v>170</v>
      </c>
      <c r="R51" t="s">
        <v>170</v>
      </c>
      <c r="T51" t="str">
        <f t="shared" si="0"/>
        <v/>
      </c>
      <c r="U51" t="str">
        <f t="shared" si="1"/>
        <v>^</v>
      </c>
      <c r="V51" t="str">
        <f t="shared" si="2"/>
        <v/>
      </c>
      <c r="W51" t="str">
        <f t="shared" si="3"/>
        <v/>
      </c>
    </row>
    <row r="52" spans="1:23" x14ac:dyDescent="0.25">
      <c r="A52">
        <v>51</v>
      </c>
      <c r="B52" t="s">
        <v>48</v>
      </c>
      <c r="C52">
        <v>0.27712453724102298</v>
      </c>
      <c r="D52">
        <v>0.267933425675075</v>
      </c>
      <c r="E52">
        <v>1.03430371385276</v>
      </c>
      <c r="F52">
        <v>0.30099420120726</v>
      </c>
      <c r="G52">
        <v>0.44145466496827601</v>
      </c>
      <c r="H52">
        <v>0.300428158932802</v>
      </c>
      <c r="I52">
        <v>1.4694184011792899</v>
      </c>
      <c r="J52">
        <v>0.14171933929852101</v>
      </c>
      <c r="K52">
        <v>-0.121743455387154</v>
      </c>
      <c r="L52">
        <v>0.42686296869253998</v>
      </c>
      <c r="M52">
        <v>-0.285205005625221</v>
      </c>
      <c r="N52">
        <v>0.77548708562401902</v>
      </c>
      <c r="O52" t="s">
        <v>170</v>
      </c>
      <c r="P52" t="s">
        <v>170</v>
      </c>
      <c r="Q52" t="s">
        <v>170</v>
      </c>
      <c r="R52" t="s">
        <v>170</v>
      </c>
      <c r="T52" t="str">
        <f t="shared" si="0"/>
        <v/>
      </c>
      <c r="U52" t="str">
        <f t="shared" si="1"/>
        <v/>
      </c>
      <c r="V52" t="str">
        <f t="shared" si="2"/>
        <v/>
      </c>
      <c r="W52" t="str">
        <f t="shared" si="3"/>
        <v/>
      </c>
    </row>
    <row r="53" spans="1:23" x14ac:dyDescent="0.25">
      <c r="A53">
        <v>52</v>
      </c>
      <c r="B53" t="s">
        <v>50</v>
      </c>
      <c r="C53">
        <v>-0.286050196211666</v>
      </c>
      <c r="D53">
        <v>0.246509377144116</v>
      </c>
      <c r="E53">
        <v>-1.16040290039122</v>
      </c>
      <c r="F53">
        <v>0.24588480644994601</v>
      </c>
      <c r="G53">
        <v>-0.54804586309348202</v>
      </c>
      <c r="H53">
        <v>0.61225777229868505</v>
      </c>
      <c r="I53">
        <v>-0.89512275366611704</v>
      </c>
      <c r="J53">
        <v>0.37072147189298499</v>
      </c>
      <c r="K53">
        <v>-0.31873000482775898</v>
      </c>
      <c r="L53">
        <v>0.30549231765664397</v>
      </c>
      <c r="M53">
        <v>-1.0433323079043699</v>
      </c>
      <c r="N53">
        <v>0.29679441280291902</v>
      </c>
      <c r="O53" t="s">
        <v>170</v>
      </c>
      <c r="P53" t="s">
        <v>170</v>
      </c>
      <c r="Q53" t="s">
        <v>170</v>
      </c>
      <c r="R53" t="s">
        <v>170</v>
      </c>
      <c r="T53" t="str">
        <f t="shared" si="0"/>
        <v/>
      </c>
      <c r="U53" t="str">
        <f t="shared" si="1"/>
        <v/>
      </c>
      <c r="V53" t="str">
        <f t="shared" si="2"/>
        <v/>
      </c>
      <c r="W53" t="str">
        <f t="shared" si="3"/>
        <v/>
      </c>
    </row>
    <row r="54" spans="1:23" x14ac:dyDescent="0.25">
      <c r="A54">
        <v>53</v>
      </c>
      <c r="B54" t="s">
        <v>57</v>
      </c>
      <c r="C54">
        <v>1.02314477482082E-2</v>
      </c>
      <c r="D54">
        <v>0.25447014585358702</v>
      </c>
      <c r="E54">
        <v>4.02068687228051E-2</v>
      </c>
      <c r="F54">
        <v>0.96792820161091597</v>
      </c>
      <c r="G54">
        <v>8.4709029062215099E-2</v>
      </c>
      <c r="H54">
        <v>0.39673238810888101</v>
      </c>
      <c r="I54">
        <v>0.213516797723525</v>
      </c>
      <c r="J54">
        <v>0.83092388850353405</v>
      </c>
      <c r="K54">
        <v>-0.12437871574953401</v>
      </c>
      <c r="L54">
        <v>0.336418610010848</v>
      </c>
      <c r="M54">
        <v>-0.36971413604474401</v>
      </c>
      <c r="N54">
        <v>0.71159549793286003</v>
      </c>
      <c r="O54" t="s">
        <v>170</v>
      </c>
      <c r="P54" t="s">
        <v>170</v>
      </c>
      <c r="Q54" t="s">
        <v>170</v>
      </c>
      <c r="R54" t="s">
        <v>170</v>
      </c>
      <c r="T54" t="str">
        <f t="shared" si="0"/>
        <v/>
      </c>
      <c r="U54" t="str">
        <f t="shared" si="1"/>
        <v/>
      </c>
      <c r="V54" t="str">
        <f t="shared" si="2"/>
        <v/>
      </c>
      <c r="W54" t="str">
        <f t="shared" si="3"/>
        <v/>
      </c>
    </row>
    <row r="55" spans="1:23" x14ac:dyDescent="0.25">
      <c r="A55">
        <v>54</v>
      </c>
      <c r="B55" t="s">
        <v>63</v>
      </c>
      <c r="C55">
        <v>-0.10799846683617299</v>
      </c>
      <c r="D55">
        <v>0.34918593550100802</v>
      </c>
      <c r="E55">
        <v>-0.30928641693777897</v>
      </c>
      <c r="F55">
        <v>0.75710366250703098</v>
      </c>
      <c r="G55">
        <v>3.0385283777745901E-2</v>
      </c>
      <c r="H55">
        <v>0.57056205292933904</v>
      </c>
      <c r="I55">
        <v>5.3255002890122E-2</v>
      </c>
      <c r="J55">
        <v>0.95752873178428</v>
      </c>
      <c r="K55">
        <v>-0.124687921731546</v>
      </c>
      <c r="L55">
        <v>0.445015350341881</v>
      </c>
      <c r="M55">
        <v>-0.28018791180069302</v>
      </c>
      <c r="N55">
        <v>0.77933334038368496</v>
      </c>
      <c r="O55" t="s">
        <v>170</v>
      </c>
      <c r="P55" t="s">
        <v>170</v>
      </c>
      <c r="Q55" t="s">
        <v>170</v>
      </c>
      <c r="R55" t="s">
        <v>170</v>
      </c>
      <c r="T55" t="str">
        <f t="shared" si="0"/>
        <v/>
      </c>
      <c r="U55" t="str">
        <f t="shared" si="1"/>
        <v/>
      </c>
      <c r="V55" t="str">
        <f t="shared" si="2"/>
        <v/>
      </c>
      <c r="W55" t="str">
        <f t="shared" si="3"/>
        <v/>
      </c>
    </row>
    <row r="56" spans="1:23" x14ac:dyDescent="0.25">
      <c r="A56">
        <v>55</v>
      </c>
      <c r="B56" t="s">
        <v>78</v>
      </c>
      <c r="C56">
        <v>-0.16811558934350601</v>
      </c>
      <c r="D56">
        <v>0.29246149445922498</v>
      </c>
      <c r="E56">
        <v>-0.57482982385205705</v>
      </c>
      <c r="F56">
        <v>0.56540639444125995</v>
      </c>
      <c r="G56" t="s">
        <v>170</v>
      </c>
      <c r="H56" t="s">
        <v>170</v>
      </c>
      <c r="I56" t="s">
        <v>170</v>
      </c>
      <c r="J56" t="s">
        <v>170</v>
      </c>
      <c r="K56">
        <v>-0.39571945076256898</v>
      </c>
      <c r="L56">
        <v>0.36481935249414899</v>
      </c>
      <c r="M56">
        <v>-1.0846997234581099</v>
      </c>
      <c r="N56">
        <v>0.278054670399417</v>
      </c>
      <c r="O56" t="s">
        <v>170</v>
      </c>
      <c r="P56" t="s">
        <v>170</v>
      </c>
      <c r="Q56" t="s">
        <v>170</v>
      </c>
      <c r="R56" t="s">
        <v>170</v>
      </c>
      <c r="T56" t="str">
        <f t="shared" si="0"/>
        <v/>
      </c>
      <c r="U56" t="str">
        <f t="shared" si="1"/>
        <v/>
      </c>
      <c r="V56" t="str">
        <f t="shared" si="2"/>
        <v/>
      </c>
      <c r="W56" t="str">
        <f t="shared" si="3"/>
        <v/>
      </c>
    </row>
    <row r="57" spans="1:23" x14ac:dyDescent="0.25">
      <c r="A57">
        <v>56</v>
      </c>
      <c r="B57" t="s">
        <v>74</v>
      </c>
      <c r="C57">
        <v>-0.46014599813596802</v>
      </c>
      <c r="D57">
        <v>0.29904030047694502</v>
      </c>
      <c r="E57">
        <v>-1.53874242836859</v>
      </c>
      <c r="F57">
        <v>0.123867189831986</v>
      </c>
      <c r="G57">
        <v>-0.42238007293922802</v>
      </c>
      <c r="H57">
        <v>0.14532934867387901</v>
      </c>
      <c r="I57">
        <v>-2.9063645904521</v>
      </c>
      <c r="J57">
        <v>3.65655122411809E-3</v>
      </c>
      <c r="K57">
        <v>-0.39932166182861101</v>
      </c>
      <c r="L57">
        <v>0.37762028771991402</v>
      </c>
      <c r="M57">
        <v>-1.0574687717117399</v>
      </c>
      <c r="N57">
        <v>0.29029769948499001</v>
      </c>
      <c r="O57" t="s">
        <v>170</v>
      </c>
      <c r="P57" t="s">
        <v>170</v>
      </c>
      <c r="Q57" t="s">
        <v>170</v>
      </c>
      <c r="R57" t="s">
        <v>170</v>
      </c>
      <c r="T57" t="str">
        <f t="shared" si="0"/>
        <v/>
      </c>
      <c r="U57" t="str">
        <f t="shared" si="1"/>
        <v>**</v>
      </c>
      <c r="V57" t="str">
        <f t="shared" si="2"/>
        <v/>
      </c>
      <c r="W57" t="str">
        <f t="shared" si="3"/>
        <v/>
      </c>
    </row>
    <row r="58" spans="1:23" x14ac:dyDescent="0.25">
      <c r="A58">
        <v>57</v>
      </c>
      <c r="B58" t="s">
        <v>72</v>
      </c>
      <c r="C58">
        <v>-0.17441259985952501</v>
      </c>
      <c r="D58">
        <v>0.29652803713362802</v>
      </c>
      <c r="E58">
        <v>-0.58818249210251705</v>
      </c>
      <c r="F58">
        <v>0.55640980766361203</v>
      </c>
      <c r="G58">
        <v>-3.0786804994481901E-3</v>
      </c>
      <c r="H58">
        <v>0.122001328085005</v>
      </c>
      <c r="I58">
        <v>-2.5234811356341098E-2</v>
      </c>
      <c r="J58">
        <v>0.97986767034351596</v>
      </c>
      <c r="K58">
        <v>-0.39150091088800498</v>
      </c>
      <c r="L58">
        <v>0.37446262115356399</v>
      </c>
      <c r="M58">
        <v>-1.04550064217879</v>
      </c>
      <c r="N58">
        <v>0.29579164394089202</v>
      </c>
      <c r="O58" t="s">
        <v>170</v>
      </c>
      <c r="P58" t="s">
        <v>170</v>
      </c>
      <c r="Q58" t="s">
        <v>170</v>
      </c>
      <c r="R58" t="s">
        <v>170</v>
      </c>
      <c r="T58" t="str">
        <f t="shared" si="0"/>
        <v/>
      </c>
      <c r="U58" t="str">
        <f t="shared" si="1"/>
        <v/>
      </c>
      <c r="V58" t="str">
        <f t="shared" si="2"/>
        <v/>
      </c>
      <c r="W58" t="str">
        <f t="shared" si="3"/>
        <v/>
      </c>
    </row>
    <row r="59" spans="1:23" x14ac:dyDescent="0.25">
      <c r="A59">
        <v>58</v>
      </c>
      <c r="B59" t="s">
        <v>71</v>
      </c>
      <c r="C59">
        <v>-0.20505084813063201</v>
      </c>
      <c r="D59">
        <v>0.30807904985342199</v>
      </c>
      <c r="E59">
        <v>-0.66557868257575803</v>
      </c>
      <c r="F59">
        <v>0.50568043580242605</v>
      </c>
      <c r="G59">
        <v>-7.6107607048939194E-2</v>
      </c>
      <c r="H59">
        <v>0.16510134897877701</v>
      </c>
      <c r="I59">
        <v>-0.46097507694332901</v>
      </c>
      <c r="J59">
        <v>0.64481648625516497</v>
      </c>
      <c r="K59">
        <v>-0.33978897297818</v>
      </c>
      <c r="L59">
        <v>0.39648469299493599</v>
      </c>
      <c r="M59">
        <v>-0.85700401297086204</v>
      </c>
      <c r="N59">
        <v>0.39144266682544199</v>
      </c>
      <c r="O59" t="s">
        <v>170</v>
      </c>
      <c r="P59" t="s">
        <v>170</v>
      </c>
      <c r="Q59" t="s">
        <v>170</v>
      </c>
      <c r="R59" t="s">
        <v>170</v>
      </c>
      <c r="T59" t="str">
        <f t="shared" si="0"/>
        <v/>
      </c>
      <c r="U59" t="str">
        <f t="shared" si="1"/>
        <v/>
      </c>
      <c r="V59" t="str">
        <f t="shared" si="2"/>
        <v/>
      </c>
      <c r="W59" t="str">
        <f t="shared" si="3"/>
        <v/>
      </c>
    </row>
    <row r="60" spans="1:23" x14ac:dyDescent="0.25">
      <c r="A60">
        <v>59</v>
      </c>
      <c r="B60" t="s">
        <v>79</v>
      </c>
      <c r="C60">
        <v>-0.29102120225668998</v>
      </c>
      <c r="D60">
        <v>0.29494975985052502</v>
      </c>
      <c r="E60">
        <v>-0.98668058724365204</v>
      </c>
      <c r="F60">
        <v>0.32379924974126401</v>
      </c>
      <c r="G60">
        <v>-5.55747151765002E-2</v>
      </c>
      <c r="H60">
        <v>0.119851723231028</v>
      </c>
      <c r="I60">
        <v>-0.46369558716626502</v>
      </c>
      <c r="J60">
        <v>0.64286585923452499</v>
      </c>
      <c r="K60">
        <v>-0.59164346101149501</v>
      </c>
      <c r="L60">
        <v>0.36968758178143102</v>
      </c>
      <c r="M60">
        <v>-1.6003877061829199</v>
      </c>
      <c r="N60">
        <v>0.109512600686011</v>
      </c>
      <c r="O60" t="s">
        <v>170</v>
      </c>
      <c r="P60" t="s">
        <v>170</v>
      </c>
      <c r="Q60" t="s">
        <v>170</v>
      </c>
      <c r="R60" t="s">
        <v>170</v>
      </c>
      <c r="T60" t="str">
        <f t="shared" si="0"/>
        <v/>
      </c>
      <c r="U60" t="str">
        <f t="shared" si="1"/>
        <v/>
      </c>
      <c r="V60" t="str">
        <f t="shared" si="2"/>
        <v/>
      </c>
      <c r="W60" t="str">
        <f t="shared" si="3"/>
        <v/>
      </c>
    </row>
    <row r="61" spans="1:23" x14ac:dyDescent="0.25">
      <c r="A61">
        <v>60</v>
      </c>
      <c r="B61" t="s">
        <v>84</v>
      </c>
      <c r="C61">
        <v>-0.29940409240041799</v>
      </c>
      <c r="D61">
        <v>0.31714634063081598</v>
      </c>
      <c r="E61">
        <v>-0.94405658852910501</v>
      </c>
      <c r="F61">
        <v>0.34514073154854802</v>
      </c>
      <c r="G61">
        <v>-0.298212854925549</v>
      </c>
      <c r="H61">
        <v>0.286081050719042</v>
      </c>
      <c r="I61">
        <v>-1.04240687796698</v>
      </c>
      <c r="J61">
        <v>0.29722307902682299</v>
      </c>
      <c r="K61">
        <v>-0.50639377203693503</v>
      </c>
      <c r="L61">
        <v>0.39092369448863901</v>
      </c>
      <c r="M61">
        <v>-1.29537753576012</v>
      </c>
      <c r="N61">
        <v>0.195190023591858</v>
      </c>
      <c r="O61" t="s">
        <v>170</v>
      </c>
      <c r="P61" t="s">
        <v>170</v>
      </c>
      <c r="Q61" t="s">
        <v>170</v>
      </c>
      <c r="R61" t="s">
        <v>170</v>
      </c>
      <c r="T61" t="str">
        <f t="shared" si="0"/>
        <v/>
      </c>
      <c r="U61" t="str">
        <f t="shared" si="1"/>
        <v/>
      </c>
      <c r="V61" t="str">
        <f t="shared" si="2"/>
        <v/>
      </c>
      <c r="W61" t="str">
        <f t="shared" si="3"/>
        <v/>
      </c>
    </row>
    <row r="62" spans="1:23" x14ac:dyDescent="0.25">
      <c r="A62">
        <v>61</v>
      </c>
      <c r="B62" t="s">
        <v>82</v>
      </c>
      <c r="C62">
        <v>-4.50547511538558E-2</v>
      </c>
      <c r="D62">
        <v>0.314128026015906</v>
      </c>
      <c r="E62">
        <v>-0.14342798929877801</v>
      </c>
      <c r="F62">
        <v>0.88595217922834302</v>
      </c>
      <c r="G62">
        <v>-0.13035517444591799</v>
      </c>
      <c r="H62">
        <v>0.25886224119595103</v>
      </c>
      <c r="I62">
        <v>-0.50356967413892795</v>
      </c>
      <c r="J62">
        <v>0.61456380757382001</v>
      </c>
      <c r="K62">
        <v>-0.19722585256855199</v>
      </c>
      <c r="L62">
        <v>0.38961537752733699</v>
      </c>
      <c r="M62">
        <v>-0.50620654097440898</v>
      </c>
      <c r="N62">
        <v>0.612711663663568</v>
      </c>
      <c r="O62" t="s">
        <v>170</v>
      </c>
      <c r="P62" t="s">
        <v>170</v>
      </c>
      <c r="Q62" t="s">
        <v>170</v>
      </c>
      <c r="R62" t="s">
        <v>170</v>
      </c>
      <c r="T62" t="str">
        <f t="shared" si="0"/>
        <v/>
      </c>
      <c r="U62" t="str">
        <f t="shared" si="1"/>
        <v/>
      </c>
      <c r="V62" t="str">
        <f t="shared" si="2"/>
        <v/>
      </c>
      <c r="W62" t="str">
        <f t="shared" si="3"/>
        <v/>
      </c>
    </row>
    <row r="63" spans="1:23" x14ac:dyDescent="0.25">
      <c r="A63">
        <v>62</v>
      </c>
      <c r="B63" t="s">
        <v>70</v>
      </c>
      <c r="C63">
        <v>-0.14737751479393299</v>
      </c>
      <c r="D63">
        <v>0.31490894542361902</v>
      </c>
      <c r="E63">
        <v>-0.46800040753265598</v>
      </c>
      <c r="F63">
        <v>0.63978429827165195</v>
      </c>
      <c r="G63">
        <v>-0.12405040735966499</v>
      </c>
      <c r="H63">
        <v>0.32013953500437797</v>
      </c>
      <c r="I63">
        <v>-0.38748855981804597</v>
      </c>
      <c r="J63">
        <v>0.69839455267402095</v>
      </c>
      <c r="K63">
        <v>-0.35978366881583701</v>
      </c>
      <c r="L63">
        <v>0.38737523376953398</v>
      </c>
      <c r="M63">
        <v>-0.92877302793675298</v>
      </c>
      <c r="N63">
        <v>0.353006725319012</v>
      </c>
      <c r="O63" t="s">
        <v>170</v>
      </c>
      <c r="P63" t="s">
        <v>170</v>
      </c>
      <c r="Q63" t="s">
        <v>170</v>
      </c>
      <c r="R63" t="s">
        <v>170</v>
      </c>
      <c r="T63" t="str">
        <f t="shared" si="0"/>
        <v/>
      </c>
      <c r="U63" t="str">
        <f t="shared" si="1"/>
        <v/>
      </c>
      <c r="V63" t="str">
        <f t="shared" si="2"/>
        <v/>
      </c>
      <c r="W63" t="str">
        <f t="shared" si="3"/>
        <v/>
      </c>
    </row>
    <row r="64" spans="1:23" x14ac:dyDescent="0.25">
      <c r="A64">
        <v>63</v>
      </c>
      <c r="B64" t="s">
        <v>68</v>
      </c>
      <c r="C64">
        <v>-0.13810996539233</v>
      </c>
      <c r="D64">
        <v>0.34687418704331202</v>
      </c>
      <c r="E64">
        <v>-0.39815578832645998</v>
      </c>
      <c r="F64">
        <v>0.69051535332758496</v>
      </c>
      <c r="G64">
        <v>-5.3436457219344799E-2</v>
      </c>
      <c r="H64">
        <v>0.29430509554606998</v>
      </c>
      <c r="I64">
        <v>-0.18156823659541399</v>
      </c>
      <c r="J64">
        <v>0.85592157798117197</v>
      </c>
      <c r="K64">
        <v>-0.23736521066031599</v>
      </c>
      <c r="L64">
        <v>0.45337953009252002</v>
      </c>
      <c r="M64">
        <v>-0.52354637760526501</v>
      </c>
      <c r="N64">
        <v>0.60059408589954499</v>
      </c>
      <c r="O64" t="s">
        <v>170</v>
      </c>
      <c r="P64" t="s">
        <v>170</v>
      </c>
      <c r="Q64" t="s">
        <v>170</v>
      </c>
      <c r="R64" t="s">
        <v>170</v>
      </c>
      <c r="T64" t="str">
        <f t="shared" si="0"/>
        <v/>
      </c>
      <c r="U64" t="str">
        <f t="shared" si="1"/>
        <v/>
      </c>
      <c r="V64" t="str">
        <f t="shared" si="2"/>
        <v/>
      </c>
      <c r="W64" t="str">
        <f t="shared" si="3"/>
        <v/>
      </c>
    </row>
    <row r="65" spans="1:23" x14ac:dyDescent="0.25">
      <c r="A65">
        <v>64</v>
      </c>
      <c r="B65" t="s">
        <v>76</v>
      </c>
      <c r="C65">
        <v>-0.28559941032821701</v>
      </c>
      <c r="D65">
        <v>0.30973388678942199</v>
      </c>
      <c r="E65">
        <v>-0.92207996124875802</v>
      </c>
      <c r="F65">
        <v>0.35648686854143402</v>
      </c>
      <c r="G65">
        <v>-6.4629864411203705E-2</v>
      </c>
      <c r="H65">
        <v>0.14924314654986601</v>
      </c>
      <c r="I65">
        <v>-0.43305080270208102</v>
      </c>
      <c r="J65">
        <v>0.66497786277172699</v>
      </c>
      <c r="K65">
        <v>-0.46902887556324802</v>
      </c>
      <c r="L65">
        <v>0.43629026517060598</v>
      </c>
      <c r="M65">
        <v>-1.0750385993137801</v>
      </c>
      <c r="N65">
        <v>0.28235744729108703</v>
      </c>
      <c r="O65" t="s">
        <v>170</v>
      </c>
      <c r="P65" t="s">
        <v>170</v>
      </c>
      <c r="Q65" t="s">
        <v>170</v>
      </c>
      <c r="R65" t="s">
        <v>170</v>
      </c>
      <c r="T65" t="str">
        <f t="shared" si="0"/>
        <v/>
      </c>
      <c r="U65" t="str">
        <f t="shared" si="1"/>
        <v/>
      </c>
      <c r="V65" t="str">
        <f t="shared" si="2"/>
        <v/>
      </c>
      <c r="W65" t="str">
        <f t="shared" si="3"/>
        <v/>
      </c>
    </row>
    <row r="66" spans="1:23" x14ac:dyDescent="0.25">
      <c r="A66">
        <v>65</v>
      </c>
      <c r="B66" t="s">
        <v>75</v>
      </c>
      <c r="C66">
        <v>-0.22295724249889101</v>
      </c>
      <c r="D66">
        <v>0.32040573685511797</v>
      </c>
      <c r="E66">
        <v>-0.69585908382067396</v>
      </c>
      <c r="F66">
        <v>0.48651708338657301</v>
      </c>
      <c r="G66">
        <v>-8.5159299988471104E-2</v>
      </c>
      <c r="H66">
        <v>0.24002692207656001</v>
      </c>
      <c r="I66">
        <v>-0.35479061786789201</v>
      </c>
      <c r="J66">
        <v>0.72274645759870204</v>
      </c>
      <c r="K66">
        <v>-0.46930545176161997</v>
      </c>
      <c r="L66">
        <v>0.40080689606720499</v>
      </c>
      <c r="M66">
        <v>-1.17090163958389</v>
      </c>
      <c r="N66">
        <v>0.24163831601947999</v>
      </c>
      <c r="O66" t="s">
        <v>170</v>
      </c>
      <c r="P66" t="s">
        <v>170</v>
      </c>
      <c r="Q66" t="s">
        <v>170</v>
      </c>
      <c r="R66" t="s">
        <v>170</v>
      </c>
      <c r="T66" t="str">
        <f t="shared" si="0"/>
        <v/>
      </c>
      <c r="U66" t="str">
        <f t="shared" si="1"/>
        <v/>
      </c>
      <c r="V66" t="str">
        <f t="shared" si="2"/>
        <v/>
      </c>
      <c r="W66" t="str">
        <f t="shared" si="3"/>
        <v/>
      </c>
    </row>
    <row r="67" spans="1:23" x14ac:dyDescent="0.25">
      <c r="A67">
        <v>66</v>
      </c>
      <c r="B67" t="s">
        <v>77</v>
      </c>
      <c r="C67">
        <v>-0.28000860227332502</v>
      </c>
      <c r="D67">
        <v>0.29901043120327703</v>
      </c>
      <c r="E67">
        <v>-0.93645094970939802</v>
      </c>
      <c r="F67">
        <v>0.34904105589300999</v>
      </c>
      <c r="G67">
        <v>3.64967807574022E-3</v>
      </c>
      <c r="H67">
        <v>0.16915338237451399</v>
      </c>
      <c r="I67">
        <v>2.1576146007294399E-2</v>
      </c>
      <c r="J67">
        <v>0.98278606183050499</v>
      </c>
      <c r="K67">
        <v>-0.55279421398998596</v>
      </c>
      <c r="L67">
        <v>0.37289849004548198</v>
      </c>
      <c r="M67">
        <v>-1.4824254555779</v>
      </c>
      <c r="N67">
        <v>0.13822712487342001</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81</v>
      </c>
      <c r="C68">
        <v>-0.21490626429774601</v>
      </c>
      <c r="D68">
        <v>0.30282296483975102</v>
      </c>
      <c r="E68">
        <v>-0.70967624404400997</v>
      </c>
      <c r="F68">
        <v>0.47790492698100601</v>
      </c>
      <c r="G68">
        <v>4.0563135864973898E-2</v>
      </c>
      <c r="H68">
        <v>0.17124679025972001</v>
      </c>
      <c r="I68">
        <v>0.23686946659528199</v>
      </c>
      <c r="J68">
        <v>0.812758058086822</v>
      </c>
      <c r="K68">
        <v>-0.46458553569146299</v>
      </c>
      <c r="L68">
        <v>0.38383661759778998</v>
      </c>
      <c r="M68">
        <v>-1.21037314938589</v>
      </c>
      <c r="N68">
        <v>0.22613574021338101</v>
      </c>
      <c r="O68" t="s">
        <v>170</v>
      </c>
      <c r="P68" t="s">
        <v>170</v>
      </c>
      <c r="Q68" t="s">
        <v>170</v>
      </c>
      <c r="R68" t="s">
        <v>170</v>
      </c>
      <c r="T68" t="str">
        <f t="shared" si="4"/>
        <v/>
      </c>
      <c r="U68" t="str">
        <f t="shared" si="5"/>
        <v/>
      </c>
      <c r="V68" t="str">
        <f t="shared" si="6"/>
        <v/>
      </c>
      <c r="W68" t="str">
        <f t="shared" si="7"/>
        <v/>
      </c>
    </row>
    <row r="69" spans="1:23" x14ac:dyDescent="0.25">
      <c r="A69">
        <v>68</v>
      </c>
      <c r="B69" t="s">
        <v>80</v>
      </c>
      <c r="C69">
        <v>-0.14051840293719201</v>
      </c>
      <c r="D69">
        <v>0.32190226895978802</v>
      </c>
      <c r="E69">
        <v>-0.43652504653437502</v>
      </c>
      <c r="F69">
        <v>0.66245583103120198</v>
      </c>
      <c r="G69">
        <v>9.4355582736782601E-2</v>
      </c>
      <c r="H69">
        <v>0.18813505846893699</v>
      </c>
      <c r="I69">
        <v>0.50153109954443498</v>
      </c>
      <c r="J69">
        <v>0.61599739631218398</v>
      </c>
      <c r="K69">
        <v>-0.68953485413738802</v>
      </c>
      <c r="L69">
        <v>0.49556840979432498</v>
      </c>
      <c r="M69">
        <v>-1.39140195482509</v>
      </c>
      <c r="N69">
        <v>0.16410357218254501</v>
      </c>
      <c r="O69" t="s">
        <v>170</v>
      </c>
      <c r="P69" t="s">
        <v>170</v>
      </c>
      <c r="Q69" t="s">
        <v>170</v>
      </c>
      <c r="R69" t="s">
        <v>170</v>
      </c>
      <c r="T69" t="str">
        <f t="shared" si="4"/>
        <v/>
      </c>
      <c r="U69" t="str">
        <f t="shared" si="5"/>
        <v/>
      </c>
      <c r="V69" t="str">
        <f t="shared" si="6"/>
        <v/>
      </c>
      <c r="W69" t="str">
        <f t="shared" si="7"/>
        <v/>
      </c>
    </row>
    <row r="70" spans="1:23" x14ac:dyDescent="0.25">
      <c r="A70">
        <v>69</v>
      </c>
      <c r="B70" t="s">
        <v>83</v>
      </c>
      <c r="C70">
        <v>-0.21094807372993299</v>
      </c>
      <c r="D70">
        <v>0.523978480667046</v>
      </c>
      <c r="E70">
        <v>-0.40258919309317398</v>
      </c>
      <c r="F70">
        <v>0.68725046110179899</v>
      </c>
      <c r="G70">
        <v>0.39786825304668599</v>
      </c>
      <c r="H70">
        <v>0.81267806898516703</v>
      </c>
      <c r="I70">
        <v>0.48957670722371599</v>
      </c>
      <c r="J70">
        <v>0.62443346233269603</v>
      </c>
      <c r="K70">
        <v>-0.43578095911307702</v>
      </c>
      <c r="L70">
        <v>0.63964222910658197</v>
      </c>
      <c r="M70">
        <v>-0.68128860053807305</v>
      </c>
      <c r="N70">
        <v>0.49568889492180901</v>
      </c>
      <c r="O70" t="s">
        <v>170</v>
      </c>
      <c r="P70" t="s">
        <v>170</v>
      </c>
      <c r="Q70" t="s">
        <v>170</v>
      </c>
      <c r="R70" t="s">
        <v>170</v>
      </c>
      <c r="T70" t="str">
        <f t="shared" si="4"/>
        <v/>
      </c>
      <c r="U70" t="str">
        <f t="shared" si="5"/>
        <v/>
      </c>
      <c r="V70" t="str">
        <f t="shared" si="6"/>
        <v/>
      </c>
      <c r="W70" t="str">
        <f t="shared" si="7"/>
        <v/>
      </c>
    </row>
    <row r="71" spans="1:23" x14ac:dyDescent="0.25">
      <c r="A71">
        <v>70</v>
      </c>
      <c r="B71" t="s">
        <v>69</v>
      </c>
      <c r="C71">
        <v>-0.134640249650188</v>
      </c>
      <c r="D71">
        <v>0.40449329547680402</v>
      </c>
      <c r="E71">
        <v>-0.332861511317459</v>
      </c>
      <c r="F71">
        <v>0.73923882378612604</v>
      </c>
      <c r="G71">
        <v>0.16249697180650699</v>
      </c>
      <c r="H71">
        <v>0.55017705908727699</v>
      </c>
      <c r="I71">
        <v>0.29535395764425998</v>
      </c>
      <c r="J71">
        <v>0.76772350165427605</v>
      </c>
      <c r="K71">
        <v>-0.47075282615550201</v>
      </c>
      <c r="L71">
        <v>0.49411431537289402</v>
      </c>
      <c r="M71">
        <v>-0.95272047683993499</v>
      </c>
      <c r="N71">
        <v>0.34073171549783199</v>
      </c>
      <c r="O71" t="s">
        <v>170</v>
      </c>
      <c r="P71" t="s">
        <v>170</v>
      </c>
      <c r="Q71" t="s">
        <v>170</v>
      </c>
      <c r="R71" t="s">
        <v>170</v>
      </c>
      <c r="T71" t="str">
        <f t="shared" si="4"/>
        <v/>
      </c>
      <c r="U71" t="str">
        <f t="shared" si="5"/>
        <v/>
      </c>
      <c r="V71" t="str">
        <f t="shared" si="6"/>
        <v/>
      </c>
      <c r="W71" t="str">
        <f t="shared" si="7"/>
        <v/>
      </c>
    </row>
    <row r="72" spans="1:23" x14ac:dyDescent="0.25">
      <c r="A72">
        <v>71</v>
      </c>
      <c r="B72" t="s">
        <v>73</v>
      </c>
      <c r="C72">
        <v>-3.9718192671838799E-2</v>
      </c>
      <c r="D72">
        <v>0.43570469465065997</v>
      </c>
      <c r="E72">
        <v>-9.1158514377918595E-2</v>
      </c>
      <c r="F72">
        <v>0.92736663838364897</v>
      </c>
      <c r="G72">
        <v>-0.81094290430261295</v>
      </c>
      <c r="H72">
        <v>1.0760211119229799</v>
      </c>
      <c r="I72">
        <v>-0.75364962203516195</v>
      </c>
      <c r="J72">
        <v>0.45105963956887901</v>
      </c>
      <c r="K72">
        <v>-2.96033311052823E-2</v>
      </c>
      <c r="L72">
        <v>0.50218172725647503</v>
      </c>
      <c r="M72">
        <v>-5.8949439014859398E-2</v>
      </c>
      <c r="N72">
        <v>0.95299237984898499</v>
      </c>
      <c r="O72" t="s">
        <v>170</v>
      </c>
      <c r="P72" t="s">
        <v>170</v>
      </c>
      <c r="Q72" t="s">
        <v>170</v>
      </c>
      <c r="R72" t="s">
        <v>170</v>
      </c>
      <c r="T72" t="str">
        <f t="shared" si="4"/>
        <v/>
      </c>
      <c r="U72" t="str">
        <f t="shared" si="5"/>
        <v/>
      </c>
      <c r="V72" t="str">
        <f t="shared" si="6"/>
        <v/>
      </c>
      <c r="W72" t="str">
        <f t="shared" si="7"/>
        <v/>
      </c>
    </row>
    <row r="73" spans="1:23" x14ac:dyDescent="0.25">
      <c r="A73">
        <v>72</v>
      </c>
      <c r="B73" t="s">
        <v>178</v>
      </c>
      <c r="C73">
        <v>1.7058896187183901</v>
      </c>
      <c r="D73">
        <v>6.0347465738035698E-2</v>
      </c>
      <c r="E73">
        <v>28.267792157562099</v>
      </c>
      <c r="F73" s="1">
        <v>8.6035735505615503E-176</v>
      </c>
      <c r="G73">
        <v>1.79722426691977</v>
      </c>
      <c r="H73">
        <v>8.7523431899219406E-2</v>
      </c>
      <c r="I73">
        <v>20.534206988012301</v>
      </c>
      <c r="J73" s="1">
        <v>1.06539341891568E-93</v>
      </c>
      <c r="K73">
        <v>1.6264254385259</v>
      </c>
      <c r="L73">
        <v>8.3435721624048206E-2</v>
      </c>
      <c r="M73">
        <v>19.493154812687902</v>
      </c>
      <c r="N73" s="1">
        <v>1.25500080278603E-84</v>
      </c>
      <c r="O73">
        <v>1.70491882992638</v>
      </c>
      <c r="P73">
        <v>6.0337173292473199E-2</v>
      </c>
      <c r="Q73">
        <v>28.256524740761499</v>
      </c>
      <c r="R73" s="1">
        <v>1.1834474597157801E-175</v>
      </c>
      <c r="T73" t="str">
        <f t="shared" si="4"/>
        <v>***</v>
      </c>
      <c r="U73" t="str">
        <f t="shared" si="5"/>
        <v>***</v>
      </c>
      <c r="V73" t="str">
        <f t="shared" si="6"/>
        <v>***</v>
      </c>
      <c r="W73" t="str">
        <f t="shared" si="7"/>
        <v>***</v>
      </c>
    </row>
    <row r="74" spans="1:23" x14ac:dyDescent="0.25">
      <c r="A74">
        <v>73</v>
      </c>
      <c r="B74" t="s">
        <v>174</v>
      </c>
      <c r="C74">
        <v>1.40134181582332</v>
      </c>
      <c r="D74">
        <v>7.9674692162833197E-2</v>
      </c>
      <c r="E74">
        <v>17.588292816486302</v>
      </c>
      <c r="F74" s="1">
        <v>3.0286518213875498E-69</v>
      </c>
      <c r="G74">
        <v>1.4529607135506399</v>
      </c>
      <c r="H74">
        <v>0.11892322708923</v>
      </c>
      <c r="I74">
        <v>12.2176361095588</v>
      </c>
      <c r="J74" s="1">
        <v>2.5025611894721801E-34</v>
      </c>
      <c r="K74">
        <v>1.3761741502209399</v>
      </c>
      <c r="L74">
        <v>0.10756939367097799</v>
      </c>
      <c r="M74">
        <v>12.7933615990273</v>
      </c>
      <c r="N74" s="1">
        <v>1.7857901044205901E-37</v>
      </c>
      <c r="O74">
        <v>1.3939011072706999</v>
      </c>
      <c r="P74">
        <v>7.9646155288117595E-2</v>
      </c>
      <c r="Q74">
        <v>17.501172557900698</v>
      </c>
      <c r="R74" s="1">
        <v>1.4034984305639401E-68</v>
      </c>
      <c r="T74" t="str">
        <f t="shared" si="4"/>
        <v>***</v>
      </c>
      <c r="U74" t="str">
        <f t="shared" si="5"/>
        <v>***</v>
      </c>
      <c r="V74" t="str">
        <f t="shared" si="6"/>
        <v>***</v>
      </c>
      <c r="W74" t="str">
        <f t="shared" si="7"/>
        <v>***</v>
      </c>
    </row>
    <row r="75" spans="1:23" x14ac:dyDescent="0.25">
      <c r="A75">
        <v>74</v>
      </c>
      <c r="B75" t="s">
        <v>179</v>
      </c>
      <c r="C75">
        <v>1.4970460757850199</v>
      </c>
      <c r="D75">
        <v>6.3405546758749806E-2</v>
      </c>
      <c r="E75">
        <v>23.6106484734071</v>
      </c>
      <c r="F75" s="1">
        <v>2.9961577982431799E-123</v>
      </c>
      <c r="G75">
        <v>1.5549958949217799</v>
      </c>
      <c r="H75">
        <v>9.2365750926579698E-2</v>
      </c>
      <c r="I75">
        <v>16.835200053294901</v>
      </c>
      <c r="J75" s="1">
        <v>1.3473227339070701E-63</v>
      </c>
      <c r="K75">
        <v>1.45405596980301</v>
      </c>
      <c r="L75">
        <v>8.7285616851802597E-2</v>
      </c>
      <c r="M75">
        <v>16.658597627508001</v>
      </c>
      <c r="N75" s="1">
        <v>2.62098161539841E-62</v>
      </c>
      <c r="O75">
        <v>1.49544434678366</v>
      </c>
      <c r="P75">
        <v>6.3393201703091401E-2</v>
      </c>
      <c r="Q75">
        <v>23.5899797865981</v>
      </c>
      <c r="R75" s="1">
        <v>4.8841286575210302E-123</v>
      </c>
      <c r="T75" t="str">
        <f t="shared" si="4"/>
        <v>***</v>
      </c>
      <c r="U75" t="str">
        <f t="shared" si="5"/>
        <v>***</v>
      </c>
      <c r="V75" t="str">
        <f t="shared" si="6"/>
        <v>***</v>
      </c>
      <c r="W75" t="str">
        <f t="shared" si="7"/>
        <v>***</v>
      </c>
    </row>
    <row r="76" spans="1:23" x14ac:dyDescent="0.25">
      <c r="A76">
        <v>75</v>
      </c>
      <c r="B76" t="s">
        <v>180</v>
      </c>
      <c r="C76">
        <v>1.7689654265952599</v>
      </c>
      <c r="D76">
        <v>6.3686935012906107E-2</v>
      </c>
      <c r="E76">
        <v>27.775954773719</v>
      </c>
      <c r="F76" s="1">
        <v>8.4687248952839099E-170</v>
      </c>
      <c r="G76">
        <v>1.9520577221039801</v>
      </c>
      <c r="H76">
        <v>9.2125363340423205E-2</v>
      </c>
      <c r="I76">
        <v>21.189145435342301</v>
      </c>
      <c r="J76" s="1">
        <v>1.2026009473280301E-99</v>
      </c>
      <c r="K76">
        <v>1.61486079372688</v>
      </c>
      <c r="L76">
        <v>8.8408258263110898E-2</v>
      </c>
      <c r="M76">
        <v>18.265949646026399</v>
      </c>
      <c r="N76" s="1">
        <v>1.54501493389715E-74</v>
      </c>
      <c r="O76">
        <v>1.76693892090744</v>
      </c>
      <c r="P76">
        <v>6.3671204787081506E-2</v>
      </c>
      <c r="Q76">
        <v>27.750989270835099</v>
      </c>
      <c r="R76" s="1">
        <v>1.6952340342474101E-169</v>
      </c>
      <c r="T76" t="str">
        <f t="shared" si="4"/>
        <v>***</v>
      </c>
      <c r="U76" t="str">
        <f t="shared" si="5"/>
        <v>***</v>
      </c>
      <c r="V76" t="str">
        <f t="shared" si="6"/>
        <v>***</v>
      </c>
      <c r="W76" t="str">
        <f t="shared" si="7"/>
        <v>***</v>
      </c>
    </row>
    <row r="77" spans="1:23" x14ac:dyDescent="0.25">
      <c r="A77">
        <v>76</v>
      </c>
      <c r="B77" t="s">
        <v>181</v>
      </c>
      <c r="C77">
        <v>1.1627922865545599</v>
      </c>
      <c r="D77">
        <v>7.1942103864318097E-2</v>
      </c>
      <c r="E77">
        <v>16.162889658433802</v>
      </c>
      <c r="F77" s="1">
        <v>9.2139466142536394E-59</v>
      </c>
      <c r="G77">
        <v>1.1265396550161899</v>
      </c>
      <c r="H77">
        <v>0.107640904730415</v>
      </c>
      <c r="I77">
        <v>10.465720794874301</v>
      </c>
      <c r="J77" s="1">
        <v>1.24128187825522E-25</v>
      </c>
      <c r="K77">
        <v>1.19861113371233</v>
      </c>
      <c r="L77">
        <v>9.7029403889658597E-2</v>
      </c>
      <c r="M77">
        <v>12.353071189382799</v>
      </c>
      <c r="N77" s="1">
        <v>4.6886710207184001E-35</v>
      </c>
      <c r="O77">
        <v>1.16000624590144</v>
      </c>
      <c r="P77">
        <v>7.19245778749842E-2</v>
      </c>
      <c r="Q77">
        <v>16.128092512655499</v>
      </c>
      <c r="R77" s="1">
        <v>1.6194542081256101E-58</v>
      </c>
      <c r="T77" t="str">
        <f t="shared" si="4"/>
        <v>***</v>
      </c>
      <c r="U77" t="str">
        <f t="shared" si="5"/>
        <v>***</v>
      </c>
      <c r="V77" t="str">
        <f t="shared" si="6"/>
        <v>***</v>
      </c>
      <c r="W77" t="str">
        <f t="shared" si="7"/>
        <v>***</v>
      </c>
    </row>
    <row r="78" spans="1:23" x14ac:dyDescent="0.25">
      <c r="A78">
        <v>77</v>
      </c>
      <c r="B78" t="s">
        <v>182</v>
      </c>
      <c r="C78">
        <v>1.1649984658744501</v>
      </c>
      <c r="D78">
        <v>7.4207560313281004E-2</v>
      </c>
      <c r="E78">
        <v>15.6991883435622</v>
      </c>
      <c r="F78" s="1">
        <v>1.53189480131937E-55</v>
      </c>
      <c r="G78">
        <v>1.28574640500093</v>
      </c>
      <c r="H78">
        <v>0.10796886808155701</v>
      </c>
      <c r="I78">
        <v>11.9084920296627</v>
      </c>
      <c r="J78" s="1">
        <v>1.06892905429255E-32</v>
      </c>
      <c r="K78">
        <v>1.0764325365926899</v>
      </c>
      <c r="L78">
        <v>0.102306389535933</v>
      </c>
      <c r="M78">
        <v>10.521655015639199</v>
      </c>
      <c r="N78" s="1">
        <v>6.8656852917040103E-26</v>
      </c>
      <c r="O78">
        <v>1.1616303249845601</v>
      </c>
      <c r="P78">
        <v>7.4189313383383498E-2</v>
      </c>
      <c r="Q78">
        <v>15.6576503004102</v>
      </c>
      <c r="R78" s="1">
        <v>2.9458120213928201E-55</v>
      </c>
      <c r="T78" t="str">
        <f t="shared" si="4"/>
        <v>***</v>
      </c>
      <c r="U78" t="str">
        <f t="shared" si="5"/>
        <v>***</v>
      </c>
      <c r="V78" t="str">
        <f t="shared" si="6"/>
        <v>***</v>
      </c>
      <c r="W78" t="str">
        <f t="shared" si="7"/>
        <v>***</v>
      </c>
    </row>
    <row r="79" spans="1:23" x14ac:dyDescent="0.25">
      <c r="A79">
        <v>78</v>
      </c>
      <c r="B79" t="s">
        <v>183</v>
      </c>
      <c r="C79">
        <v>0.66726610507307205</v>
      </c>
      <c r="D79">
        <v>8.5872946463059194E-2</v>
      </c>
      <c r="E79">
        <v>7.77038791093673</v>
      </c>
      <c r="F79" s="1">
        <v>7.8246127517547906E-15</v>
      </c>
      <c r="G79">
        <v>0.84248057587013003</v>
      </c>
      <c r="H79">
        <v>0.123131047111404</v>
      </c>
      <c r="I79">
        <v>6.8421457920997497</v>
      </c>
      <c r="J79" s="1">
        <v>7.8015628233444608E-12</v>
      </c>
      <c r="K79">
        <v>0.52548677783645703</v>
      </c>
      <c r="L79">
        <v>0.120109114756596</v>
      </c>
      <c r="M79">
        <v>4.3750782686340699</v>
      </c>
      <c r="N79" s="1">
        <v>1.21388915048851E-5</v>
      </c>
      <c r="O79">
        <v>0.66295741320579704</v>
      </c>
      <c r="P79">
        <v>8.58548575019734E-2</v>
      </c>
      <c r="Q79">
        <v>7.7218393052548997</v>
      </c>
      <c r="R79" s="1">
        <v>1.14662896843777E-14</v>
      </c>
      <c r="T79" t="str">
        <f t="shared" si="4"/>
        <v>***</v>
      </c>
      <c r="U79" t="str">
        <f t="shared" si="5"/>
        <v>***</v>
      </c>
      <c r="V79" t="str">
        <f t="shared" si="6"/>
        <v>***</v>
      </c>
      <c r="W79" t="str">
        <f t="shared" si="7"/>
        <v>***</v>
      </c>
    </row>
    <row r="80" spans="1:23" x14ac:dyDescent="0.25">
      <c r="A80">
        <v>79</v>
      </c>
      <c r="B80" t="s">
        <v>184</v>
      </c>
      <c r="C80">
        <v>1.58890689543228</v>
      </c>
      <c r="D80">
        <v>7.2400234631126006E-2</v>
      </c>
      <c r="E80">
        <v>21.946156715204701</v>
      </c>
      <c r="F80" s="1">
        <v>9.4239911161367798E-107</v>
      </c>
      <c r="G80">
        <v>1.75705069688291</v>
      </c>
      <c r="H80">
        <v>0.105234521088878</v>
      </c>
      <c r="I80">
        <v>16.696523903966401</v>
      </c>
      <c r="J80" s="1">
        <v>1.38926260213491E-62</v>
      </c>
      <c r="K80">
        <v>1.4599044616710599</v>
      </c>
      <c r="L80">
        <v>9.9977451132526998E-2</v>
      </c>
      <c r="M80">
        <v>14.6023372783915</v>
      </c>
      <c r="N80" s="1">
        <v>2.71379617210577E-48</v>
      </c>
      <c r="O80">
        <v>1.5831802962222301</v>
      </c>
      <c r="P80">
        <v>7.2374885078243703E-2</v>
      </c>
      <c r="Q80">
        <v>21.874719310582201</v>
      </c>
      <c r="R80" s="1">
        <v>4.5228639204147904E-106</v>
      </c>
      <c r="T80" t="str">
        <f t="shared" si="4"/>
        <v>***</v>
      </c>
      <c r="U80" t="str">
        <f t="shared" si="5"/>
        <v>***</v>
      </c>
      <c r="V80" t="str">
        <f t="shared" si="6"/>
        <v>***</v>
      </c>
      <c r="W80" t="str">
        <f t="shared" si="7"/>
        <v>***</v>
      </c>
    </row>
    <row r="81" spans="1:23" x14ac:dyDescent="0.25">
      <c r="A81">
        <v>80</v>
      </c>
      <c r="B81" t="s">
        <v>185</v>
      </c>
      <c r="C81">
        <v>0.73011967224326302</v>
      </c>
      <c r="D81">
        <v>9.1659189915782993E-2</v>
      </c>
      <c r="E81">
        <v>7.9655915889514297</v>
      </c>
      <c r="F81" s="1">
        <v>1.6443518933362399E-15</v>
      </c>
      <c r="G81">
        <v>0.76502096003831899</v>
      </c>
      <c r="H81">
        <v>0.137940107388446</v>
      </c>
      <c r="I81">
        <v>5.5460371499058096</v>
      </c>
      <c r="J81" s="1">
        <v>2.9221676344438299E-8</v>
      </c>
      <c r="K81">
        <v>0.71644306607059804</v>
      </c>
      <c r="L81">
        <v>0.12291832742283899</v>
      </c>
      <c r="M81">
        <v>5.8286105993456401</v>
      </c>
      <c r="N81" s="1">
        <v>5.5890749909024198E-9</v>
      </c>
      <c r="O81">
        <v>0.72319786566947197</v>
      </c>
      <c r="P81">
        <v>9.1635865779163397E-2</v>
      </c>
      <c r="Q81">
        <v>7.8920830781730498</v>
      </c>
      <c r="R81" s="1">
        <v>2.9718377792246998E-15</v>
      </c>
      <c r="T81" t="str">
        <f t="shared" si="4"/>
        <v>***</v>
      </c>
      <c r="U81" t="str">
        <f t="shared" si="5"/>
        <v>***</v>
      </c>
      <c r="V81" t="str">
        <f t="shared" si="6"/>
        <v>***</v>
      </c>
      <c r="W81" t="str">
        <f t="shared" si="7"/>
        <v>***</v>
      </c>
    </row>
    <row r="82" spans="1:23" x14ac:dyDescent="0.25">
      <c r="A82">
        <v>81</v>
      </c>
      <c r="B82" t="s">
        <v>175</v>
      </c>
      <c r="C82">
        <v>0.579767278350107</v>
      </c>
      <c r="D82">
        <v>0.10336138559024401</v>
      </c>
      <c r="E82">
        <v>5.6091283513601704</v>
      </c>
      <c r="F82" s="1">
        <v>2.0334817551876301E-8</v>
      </c>
      <c r="G82">
        <v>0.62033077694789296</v>
      </c>
      <c r="H82">
        <v>0.155773844477788</v>
      </c>
      <c r="I82">
        <v>3.9822524700951698</v>
      </c>
      <c r="J82" s="1">
        <v>6.8265206889290094E-5</v>
      </c>
      <c r="K82">
        <v>0.56454644923947295</v>
      </c>
      <c r="L82">
        <v>0.13840596034370201</v>
      </c>
      <c r="M82">
        <v>4.0789171784043203</v>
      </c>
      <c r="N82" s="1">
        <v>4.5245951135104397E-5</v>
      </c>
      <c r="O82">
        <v>0.57147676034611095</v>
      </c>
      <c r="P82">
        <v>0.103336600775951</v>
      </c>
      <c r="Q82">
        <v>5.5302453927738098</v>
      </c>
      <c r="R82" s="1">
        <v>3.19783126900732E-8</v>
      </c>
      <c r="T82" t="str">
        <f t="shared" si="4"/>
        <v>***</v>
      </c>
      <c r="U82" t="str">
        <f t="shared" si="5"/>
        <v>***</v>
      </c>
      <c r="V82" t="str">
        <f t="shared" si="6"/>
        <v>***</v>
      </c>
      <c r="W82" t="str">
        <f t="shared" si="7"/>
        <v>***</v>
      </c>
    </row>
    <row r="83" spans="1:23" x14ac:dyDescent="0.25">
      <c r="A83">
        <v>82</v>
      </c>
      <c r="B83" t="s">
        <v>176</v>
      </c>
      <c r="C83">
        <v>1.4558521761623999</v>
      </c>
      <c r="D83">
        <v>8.3418565938652003E-2</v>
      </c>
      <c r="E83">
        <v>17.452375976267401</v>
      </c>
      <c r="F83" s="1">
        <v>3.3020679839319999E-68</v>
      </c>
      <c r="G83">
        <v>1.6937856321017499</v>
      </c>
      <c r="H83">
        <v>0.119716497923769</v>
      </c>
      <c r="I83">
        <v>14.1483058849608</v>
      </c>
      <c r="J83" s="1">
        <v>1.9131067657659099E-45</v>
      </c>
      <c r="K83">
        <v>1.2687322671721299</v>
      </c>
      <c r="L83">
        <v>0.116776429135582</v>
      </c>
      <c r="M83">
        <v>10.864626333958901</v>
      </c>
      <c r="N83" s="1">
        <v>1.6991734023701101E-27</v>
      </c>
      <c r="O83">
        <v>1.4470054217727499</v>
      </c>
      <c r="P83">
        <v>8.3384250251429301E-2</v>
      </c>
      <c r="Q83">
        <v>17.353462043606399</v>
      </c>
      <c r="R83" s="1">
        <v>1.8570734624551999E-67</v>
      </c>
      <c r="T83" t="str">
        <f t="shared" si="4"/>
        <v>***</v>
      </c>
      <c r="U83" t="str">
        <f t="shared" si="5"/>
        <v>***</v>
      </c>
      <c r="V83" t="str">
        <f t="shared" si="6"/>
        <v>***</v>
      </c>
      <c r="W83" t="str">
        <f t="shared" si="7"/>
        <v>***</v>
      </c>
    </row>
    <row r="84" spans="1:23" x14ac:dyDescent="0.25">
      <c r="A84">
        <v>83</v>
      </c>
      <c r="B84" t="s">
        <v>177</v>
      </c>
      <c r="C84">
        <v>0.852261649867605</v>
      </c>
      <c r="D84">
        <v>0.102414540232297</v>
      </c>
      <c r="E84">
        <v>8.3216860412056803</v>
      </c>
      <c r="F84" s="1">
        <v>8.6720766976112202E-17</v>
      </c>
      <c r="G84">
        <v>0.97249858593437499</v>
      </c>
      <c r="H84">
        <v>0.151609081058419</v>
      </c>
      <c r="I84">
        <v>6.4145140854699099</v>
      </c>
      <c r="J84" s="1">
        <v>1.4127272939528799E-10</v>
      </c>
      <c r="K84">
        <v>0.77546197437169795</v>
      </c>
      <c r="L84">
        <v>0.13906627671222899</v>
      </c>
      <c r="M84">
        <v>5.5762043300861901</v>
      </c>
      <c r="N84" s="1">
        <v>2.45823168935726E-8</v>
      </c>
      <c r="O84">
        <v>0.84233808139967303</v>
      </c>
      <c r="P84">
        <v>0.102383384531919</v>
      </c>
      <c r="Q84">
        <v>8.2272927902385096</v>
      </c>
      <c r="R84" s="1">
        <v>1.91491988792535E-16</v>
      </c>
      <c r="T84" t="str">
        <f t="shared" si="4"/>
        <v>***</v>
      </c>
      <c r="U84" t="str">
        <f t="shared" si="5"/>
        <v>***</v>
      </c>
      <c r="V84" t="str">
        <f t="shared" si="6"/>
        <v>***</v>
      </c>
      <c r="W84" t="str">
        <f t="shared" si="7"/>
        <v>***</v>
      </c>
    </row>
    <row r="85" spans="1:23" x14ac:dyDescent="0.25">
      <c r="A85">
        <v>84</v>
      </c>
      <c r="B85" t="s">
        <v>357</v>
      </c>
      <c r="C85">
        <v>0.532468211874501</v>
      </c>
      <c r="D85">
        <v>0.117178190174396</v>
      </c>
      <c r="E85">
        <v>4.5440897412908603</v>
      </c>
      <c r="F85" s="1">
        <v>5.5173150322154598E-6</v>
      </c>
      <c r="G85">
        <v>0.46486916699615199</v>
      </c>
      <c r="H85">
        <v>0.18627138754034001</v>
      </c>
      <c r="I85">
        <v>2.4956552540603001</v>
      </c>
      <c r="J85">
        <v>1.25724723926666E-2</v>
      </c>
      <c r="K85">
        <v>0.59246526691359502</v>
      </c>
      <c r="L85">
        <v>0.15156049202632599</v>
      </c>
      <c r="M85">
        <v>3.9091009734297</v>
      </c>
      <c r="N85" s="1">
        <v>9.2640239068003899E-5</v>
      </c>
      <c r="O85">
        <v>0.52248032388473897</v>
      </c>
      <c r="P85">
        <v>0.11715029068699</v>
      </c>
      <c r="Q85">
        <v>4.4599148736278904</v>
      </c>
      <c r="R85" s="1">
        <v>8.1992212646130895E-6</v>
      </c>
      <c r="T85" t="str">
        <f t="shared" si="4"/>
        <v>***</v>
      </c>
      <c r="U85" t="str">
        <f t="shared" si="5"/>
        <v>*</v>
      </c>
      <c r="V85" t="str">
        <f t="shared" si="6"/>
        <v>***</v>
      </c>
      <c r="W85" t="str">
        <f t="shared" si="7"/>
        <v>***</v>
      </c>
    </row>
    <row r="86" spans="1:23" x14ac:dyDescent="0.25">
      <c r="A86">
        <v>85</v>
      </c>
      <c r="B86" t="s">
        <v>358</v>
      </c>
      <c r="C86">
        <v>1.0895139148720301</v>
      </c>
      <c r="D86">
        <v>9.9945932906712207E-2</v>
      </c>
      <c r="E86">
        <v>10.9010330204128</v>
      </c>
      <c r="F86" s="1">
        <v>1.1395609316357E-27</v>
      </c>
      <c r="G86">
        <v>1.16464159844927</v>
      </c>
      <c r="H86">
        <v>0.149967553552488</v>
      </c>
      <c r="I86">
        <v>7.7659571744740896</v>
      </c>
      <c r="J86" s="1">
        <v>8.1030929825132098E-15</v>
      </c>
      <c r="K86">
        <v>1.0529137150671799</v>
      </c>
      <c r="L86">
        <v>0.13430428348371601</v>
      </c>
      <c r="M86">
        <v>7.83976272204933</v>
      </c>
      <c r="N86" s="1">
        <v>4.5139858029740598E-15</v>
      </c>
      <c r="O86">
        <v>1.0786736983221901</v>
      </c>
      <c r="P86">
        <v>9.9910265515738395E-2</v>
      </c>
      <c r="Q86">
        <v>10.796425099603701</v>
      </c>
      <c r="R86" s="1">
        <v>3.5786699625968201E-27</v>
      </c>
      <c r="T86" t="str">
        <f t="shared" si="4"/>
        <v>***</v>
      </c>
      <c r="U86" t="str">
        <f t="shared" si="5"/>
        <v>***</v>
      </c>
      <c r="V86" t="str">
        <f t="shared" si="6"/>
        <v>***</v>
      </c>
      <c r="W86" t="str">
        <f t="shared" si="7"/>
        <v>***</v>
      </c>
    </row>
    <row r="87" spans="1:23" x14ac:dyDescent="0.25">
      <c r="A87">
        <v>86</v>
      </c>
      <c r="B87" t="s">
        <v>359</v>
      </c>
      <c r="C87">
        <v>1.02104011384843</v>
      </c>
      <c r="D87">
        <v>0.105604346812459</v>
      </c>
      <c r="E87">
        <v>9.6685424858664302</v>
      </c>
      <c r="F87" s="1">
        <v>4.1017793502289501E-22</v>
      </c>
      <c r="G87">
        <v>1.25582251991275</v>
      </c>
      <c r="H87">
        <v>0.151164068932855</v>
      </c>
      <c r="I87">
        <v>8.3076787280089093</v>
      </c>
      <c r="J87" s="1">
        <v>9.7592324413490397E-17</v>
      </c>
      <c r="K87">
        <v>0.84673165398237904</v>
      </c>
      <c r="L87">
        <v>0.148029118059191</v>
      </c>
      <c r="M87">
        <v>5.7200344437896504</v>
      </c>
      <c r="N87" s="1">
        <v>1.06502460938108E-8</v>
      </c>
      <c r="O87">
        <v>1.01023905921045</v>
      </c>
      <c r="P87">
        <v>0.10557072640180599</v>
      </c>
      <c r="Q87">
        <v>9.5693104863695293</v>
      </c>
      <c r="R87" s="1">
        <v>1.0762100631508001E-21</v>
      </c>
      <c r="T87" t="str">
        <f t="shared" si="4"/>
        <v>***</v>
      </c>
      <c r="U87" t="str">
        <f t="shared" si="5"/>
        <v>***</v>
      </c>
      <c r="V87" t="str">
        <f t="shared" si="6"/>
        <v>***</v>
      </c>
      <c r="W87" t="str">
        <f t="shared" si="7"/>
        <v>***</v>
      </c>
    </row>
    <row r="88" spans="1:23" x14ac:dyDescent="0.25">
      <c r="A88">
        <v>87</v>
      </c>
      <c r="B88" t="s">
        <v>360</v>
      </c>
      <c r="C88">
        <v>0.60243047916464398</v>
      </c>
      <c r="D88">
        <v>0.12597136952136301</v>
      </c>
      <c r="E88">
        <v>4.7822809377529101</v>
      </c>
      <c r="F88" s="1">
        <v>1.7331721994419399E-6</v>
      </c>
      <c r="G88">
        <v>0.67358129341515605</v>
      </c>
      <c r="H88">
        <v>0.191317506522869</v>
      </c>
      <c r="I88">
        <v>3.5207509529957202</v>
      </c>
      <c r="J88">
        <v>4.3032657973909898E-4</v>
      </c>
      <c r="K88">
        <v>0.570813043401044</v>
      </c>
      <c r="L88">
        <v>0.16764662270254499</v>
      </c>
      <c r="M88">
        <v>3.4048585900464898</v>
      </c>
      <c r="N88">
        <v>6.6198323795041295E-4</v>
      </c>
      <c r="O88">
        <v>0.59205265356544301</v>
      </c>
      <c r="P88">
        <v>0.125943856371214</v>
      </c>
      <c r="Q88">
        <v>4.7009252425969299</v>
      </c>
      <c r="R88" s="1">
        <v>2.5898532345113698E-6</v>
      </c>
      <c r="T88" t="str">
        <f t="shared" si="4"/>
        <v>***</v>
      </c>
      <c r="U88" t="str">
        <f t="shared" si="5"/>
        <v>***</v>
      </c>
      <c r="V88" t="str">
        <f t="shared" si="6"/>
        <v>***</v>
      </c>
      <c r="W88" t="str">
        <f t="shared" si="7"/>
        <v>***</v>
      </c>
    </row>
    <row r="89" spans="1:23" x14ac:dyDescent="0.25">
      <c r="A89">
        <v>88</v>
      </c>
      <c r="B89" t="s">
        <v>361</v>
      </c>
      <c r="C89">
        <v>0.65256219933507797</v>
      </c>
      <c r="D89">
        <v>0.12672673990007499</v>
      </c>
      <c r="E89">
        <v>5.1493646869605199</v>
      </c>
      <c r="F89" s="1">
        <v>2.6137025250456199E-7</v>
      </c>
      <c r="G89">
        <v>0.76207409603021103</v>
      </c>
      <c r="H89">
        <v>0.18947206610582701</v>
      </c>
      <c r="I89">
        <v>4.0220920777027001</v>
      </c>
      <c r="J89" s="1">
        <v>5.7683498125261698E-5</v>
      </c>
      <c r="K89">
        <v>0.59160238494047201</v>
      </c>
      <c r="L89">
        <v>0.170658225814732</v>
      </c>
      <c r="M89">
        <v>3.46659167535657</v>
      </c>
      <c r="N89">
        <v>5.2710195245994098E-4</v>
      </c>
      <c r="O89">
        <v>0.64243137972283204</v>
      </c>
      <c r="P89">
        <v>0.12669939230308999</v>
      </c>
      <c r="Q89">
        <v>5.0705166618795703</v>
      </c>
      <c r="R89" s="1">
        <v>3.9673717858918301E-7</v>
      </c>
      <c r="T89" t="str">
        <f t="shared" si="4"/>
        <v>***</v>
      </c>
      <c r="U89" t="str">
        <f t="shared" si="5"/>
        <v>***</v>
      </c>
      <c r="V89" t="str">
        <f t="shared" si="6"/>
        <v>***</v>
      </c>
      <c r="W89" t="str">
        <f t="shared" si="7"/>
        <v>***</v>
      </c>
    </row>
    <row r="90" spans="1:23" x14ac:dyDescent="0.25">
      <c r="A90">
        <v>89</v>
      </c>
      <c r="B90" t="s">
        <v>362</v>
      </c>
      <c r="C90">
        <v>0.40055419544557502</v>
      </c>
      <c r="D90">
        <v>0.14287757530688899</v>
      </c>
      <c r="E90">
        <v>2.8034783945991499</v>
      </c>
      <c r="F90">
        <v>5.0554619329689502E-3</v>
      </c>
      <c r="G90">
        <v>0.40189005498375102</v>
      </c>
      <c r="H90">
        <v>0.223295618599641</v>
      </c>
      <c r="I90">
        <v>1.79981164657029</v>
      </c>
      <c r="J90">
        <v>7.1890384334077906E-2</v>
      </c>
      <c r="K90">
        <v>0.41939091511345999</v>
      </c>
      <c r="L90">
        <v>0.18639946459322501</v>
      </c>
      <c r="M90">
        <v>2.24995772401325</v>
      </c>
      <c r="N90">
        <v>2.4451629087929201E-2</v>
      </c>
      <c r="O90">
        <v>0.38961952451712401</v>
      </c>
      <c r="P90">
        <v>0.14285150119420301</v>
      </c>
      <c r="Q90">
        <v>2.7274443828731401</v>
      </c>
      <c r="R90">
        <v>6.3827016499458404E-3</v>
      </c>
      <c r="T90" t="str">
        <f t="shared" si="4"/>
        <v>**</v>
      </c>
      <c r="U90" t="str">
        <f t="shared" si="5"/>
        <v>^</v>
      </c>
      <c r="V90" t="str">
        <f t="shared" si="6"/>
        <v>*</v>
      </c>
      <c r="W90" t="str">
        <f t="shared" si="7"/>
        <v>**</v>
      </c>
    </row>
    <row r="91" spans="1:23" x14ac:dyDescent="0.25">
      <c r="A91">
        <v>90</v>
      </c>
      <c r="B91" t="s">
        <v>363</v>
      </c>
      <c r="C91">
        <v>1.79547572021135</v>
      </c>
      <c r="D91">
        <v>9.3517305910995205E-2</v>
      </c>
      <c r="E91">
        <v>19.199395264018701</v>
      </c>
      <c r="F91" s="1">
        <v>3.7442583191062E-82</v>
      </c>
      <c r="G91">
        <v>2.13372865448724</v>
      </c>
      <c r="H91">
        <v>0.13270456690118601</v>
      </c>
      <c r="I91">
        <v>16.0787884268975</v>
      </c>
      <c r="J91" s="1">
        <v>3.5933795441108003E-58</v>
      </c>
      <c r="K91">
        <v>1.52517122587873</v>
      </c>
      <c r="L91">
        <v>0.13294904859326101</v>
      </c>
      <c r="M91">
        <v>11.471847613929</v>
      </c>
      <c r="N91" s="1">
        <v>1.8271588408842799E-30</v>
      </c>
      <c r="O91">
        <v>1.7842070229345699</v>
      </c>
      <c r="P91">
        <v>9.3470489148680197E-2</v>
      </c>
      <c r="Q91">
        <v>19.0884528281059</v>
      </c>
      <c r="R91" s="1">
        <v>3.1496017494205099E-81</v>
      </c>
      <c r="T91" t="str">
        <f t="shared" si="4"/>
        <v>***</v>
      </c>
      <c r="U91" t="str">
        <f t="shared" si="5"/>
        <v>***</v>
      </c>
      <c r="V91" t="str">
        <f t="shared" si="6"/>
        <v>***</v>
      </c>
      <c r="W91" t="str">
        <f t="shared" si="7"/>
        <v>***</v>
      </c>
    </row>
    <row r="92" spans="1:23" x14ac:dyDescent="0.25">
      <c r="A92">
        <v>91</v>
      </c>
      <c r="B92" t="s">
        <v>364</v>
      </c>
      <c r="C92">
        <v>0.47577188963214201</v>
      </c>
      <c r="D92">
        <v>0.15213481148185601</v>
      </c>
      <c r="E92">
        <v>3.1273045596726101</v>
      </c>
      <c r="F92">
        <v>1.76417070230201E-3</v>
      </c>
      <c r="G92">
        <v>0.29802767933851398</v>
      </c>
      <c r="H92">
        <v>0.25971629058616602</v>
      </c>
      <c r="I92">
        <v>1.1475124593296799</v>
      </c>
      <c r="J92">
        <v>0.25116988675184898</v>
      </c>
      <c r="K92">
        <v>0.59470978657052298</v>
      </c>
      <c r="L92">
        <v>0.18924055790178801</v>
      </c>
      <c r="M92">
        <v>3.14261273145878</v>
      </c>
      <c r="N92">
        <v>1.6744722014207501E-3</v>
      </c>
      <c r="O92">
        <v>0.463715942113129</v>
      </c>
      <c r="P92">
        <v>0.15210229973550099</v>
      </c>
      <c r="Q92">
        <v>3.0487109196870201</v>
      </c>
      <c r="R92">
        <v>2.2982551721885298E-3</v>
      </c>
      <c r="T92" t="str">
        <f t="shared" si="4"/>
        <v>**</v>
      </c>
      <c r="U92" t="str">
        <f t="shared" si="5"/>
        <v/>
      </c>
      <c r="V92" t="str">
        <f t="shared" si="6"/>
        <v>**</v>
      </c>
      <c r="W92" t="str">
        <f t="shared" si="7"/>
        <v>**</v>
      </c>
    </row>
    <row r="93" spans="1:23" x14ac:dyDescent="0.25">
      <c r="A93">
        <v>92</v>
      </c>
      <c r="B93" t="s">
        <v>365</v>
      </c>
      <c r="C93">
        <v>0.56579174912282504</v>
      </c>
      <c r="D93">
        <v>0.149921565135607</v>
      </c>
      <c r="E93">
        <v>3.7739183726574201</v>
      </c>
      <c r="F93">
        <v>1.60703361379819E-4</v>
      </c>
      <c r="G93">
        <v>0.90075827045720702</v>
      </c>
      <c r="H93">
        <v>0.20793037496542499</v>
      </c>
      <c r="I93">
        <v>4.3320186894627</v>
      </c>
      <c r="J93" s="1">
        <v>1.4774839645820201E-5</v>
      </c>
      <c r="K93">
        <v>0.29952046263547799</v>
      </c>
      <c r="L93">
        <v>0.21749129391719199</v>
      </c>
      <c r="M93">
        <v>1.37716070027851</v>
      </c>
      <c r="N93">
        <v>0.16846256922731601</v>
      </c>
      <c r="O93">
        <v>0.55440191469813505</v>
      </c>
      <c r="P93">
        <v>0.14988858573695099</v>
      </c>
      <c r="Q93">
        <v>3.6987600621643901</v>
      </c>
      <c r="R93">
        <v>2.16655289025625E-4</v>
      </c>
      <c r="T93" t="str">
        <f t="shared" si="4"/>
        <v>***</v>
      </c>
      <c r="U93" t="str">
        <f t="shared" si="5"/>
        <v>***</v>
      </c>
      <c r="V93" t="str">
        <f t="shared" si="6"/>
        <v/>
      </c>
      <c r="W93" t="str">
        <f t="shared" si="7"/>
        <v>***</v>
      </c>
    </row>
    <row r="94" spans="1:23" x14ac:dyDescent="0.25">
      <c r="A94">
        <v>93</v>
      </c>
      <c r="B94" t="s">
        <v>366</v>
      </c>
      <c r="C94">
        <v>0.60361927994162601</v>
      </c>
      <c r="D94">
        <v>0.151236631596572</v>
      </c>
      <c r="E94">
        <v>3.9912240412216899</v>
      </c>
      <c r="F94" s="1">
        <v>6.5733145547210896E-5</v>
      </c>
      <c r="G94">
        <v>0.686074312007807</v>
      </c>
      <c r="H94">
        <v>0.23304875855182799</v>
      </c>
      <c r="I94">
        <v>2.9439088895864298</v>
      </c>
      <c r="J94">
        <v>3.2409539369489498E-3</v>
      </c>
      <c r="K94">
        <v>0.56843588526101296</v>
      </c>
      <c r="L94">
        <v>0.199118720813316</v>
      </c>
      <c r="M94">
        <v>2.8547586230927502</v>
      </c>
      <c r="N94">
        <v>4.3069548896820303E-3</v>
      </c>
      <c r="O94">
        <v>0.59251247960828701</v>
      </c>
      <c r="P94">
        <v>0.151201968567793</v>
      </c>
      <c r="Q94">
        <v>3.9186823109556799</v>
      </c>
      <c r="R94" s="1">
        <v>8.9034372935862898E-5</v>
      </c>
      <c r="T94" t="str">
        <f t="shared" si="4"/>
        <v>***</v>
      </c>
      <c r="U94" t="str">
        <f t="shared" si="5"/>
        <v>**</v>
      </c>
      <c r="V94" t="str">
        <f t="shared" si="6"/>
        <v>**</v>
      </c>
      <c r="W94" t="str">
        <f t="shared" si="7"/>
        <v>***</v>
      </c>
    </row>
    <row r="95" spans="1:23" x14ac:dyDescent="0.25">
      <c r="A95">
        <v>94</v>
      </c>
      <c r="B95" t="s">
        <v>367</v>
      </c>
      <c r="C95">
        <v>0.67872169343021205</v>
      </c>
      <c r="D95">
        <v>0.15025214657830699</v>
      </c>
      <c r="E95">
        <v>4.5172179492056896</v>
      </c>
      <c r="F95" s="1">
        <v>6.2657404859376598E-6</v>
      </c>
      <c r="G95">
        <v>0.95940919335846497</v>
      </c>
      <c r="H95">
        <v>0.21457163543926999</v>
      </c>
      <c r="I95">
        <v>4.4712768833325303</v>
      </c>
      <c r="J95" s="1">
        <v>7.7753952102627508E-6</v>
      </c>
      <c r="K95">
        <v>0.47939708461161501</v>
      </c>
      <c r="L95">
        <v>0.210958877133085</v>
      </c>
      <c r="M95">
        <v>2.2724669903754902</v>
      </c>
      <c r="N95">
        <v>2.3058319555474299E-2</v>
      </c>
      <c r="O95">
        <v>0.66793833172770101</v>
      </c>
      <c r="P95">
        <v>0.15021603106092701</v>
      </c>
      <c r="Q95">
        <v>4.4465183044064496</v>
      </c>
      <c r="R95" s="1">
        <v>8.7273233812867294E-6</v>
      </c>
      <c r="T95" t="str">
        <f t="shared" si="4"/>
        <v>***</v>
      </c>
      <c r="U95" t="str">
        <f t="shared" si="5"/>
        <v>***</v>
      </c>
      <c r="V95" t="str">
        <f t="shared" si="6"/>
        <v>*</v>
      </c>
      <c r="W95" t="str">
        <f t="shared" si="7"/>
        <v>***</v>
      </c>
    </row>
    <row r="96" spans="1:23" x14ac:dyDescent="0.25">
      <c r="A96">
        <v>95</v>
      </c>
      <c r="B96" t="s">
        <v>368</v>
      </c>
      <c r="C96">
        <v>1.1578648025438201</v>
      </c>
      <c r="D96">
        <v>0.12898297186204999</v>
      </c>
      <c r="E96">
        <v>8.9768811016556498</v>
      </c>
      <c r="F96" s="1">
        <v>2.7855064172484602E-19</v>
      </c>
      <c r="G96">
        <v>1.2168867635860701</v>
      </c>
      <c r="H96">
        <v>0.20108232145322899</v>
      </c>
      <c r="I96">
        <v>6.0516844782355301</v>
      </c>
      <c r="J96" s="1">
        <v>1.4333901094776301E-9</v>
      </c>
      <c r="K96">
        <v>1.1402152845765301</v>
      </c>
      <c r="L96">
        <v>0.16866817920205299</v>
      </c>
      <c r="M96">
        <v>6.7601090494409402</v>
      </c>
      <c r="N96" s="1">
        <v>1.3788791680777599E-11</v>
      </c>
      <c r="O96">
        <v>1.14630255667425</v>
      </c>
      <c r="P96">
        <v>0.12893916282925999</v>
      </c>
      <c r="Q96">
        <v>8.8902590300835893</v>
      </c>
      <c r="R96" s="1">
        <v>6.0966614724172897E-19</v>
      </c>
      <c r="T96" t="str">
        <f t="shared" si="4"/>
        <v>***</v>
      </c>
      <c r="U96" t="str">
        <f t="shared" si="5"/>
        <v>***</v>
      </c>
      <c r="V96" t="str">
        <f t="shared" si="6"/>
        <v>***</v>
      </c>
      <c r="W96" t="str">
        <f t="shared" si="7"/>
        <v>***</v>
      </c>
    </row>
    <row r="97" spans="1:23" x14ac:dyDescent="0.25">
      <c r="A97">
        <v>96</v>
      </c>
      <c r="B97" t="s">
        <v>369</v>
      </c>
      <c r="C97">
        <v>0.74712971930774696</v>
      </c>
      <c r="D97">
        <v>0.155555851992354</v>
      </c>
      <c r="E97">
        <v>4.8029676141304396</v>
      </c>
      <c r="F97" s="1">
        <v>1.56331178481204E-6</v>
      </c>
      <c r="G97">
        <v>0.69788676820330298</v>
      </c>
      <c r="H97">
        <v>0.25468121271300698</v>
      </c>
      <c r="I97">
        <v>2.7402365520763001</v>
      </c>
      <c r="J97">
        <v>6.1394979366520301E-3</v>
      </c>
      <c r="K97">
        <v>0.79324032441055004</v>
      </c>
      <c r="L97">
        <v>0.197439558664706</v>
      </c>
      <c r="M97">
        <v>4.0176362314384999</v>
      </c>
      <c r="N97" s="1">
        <v>5.8784851272613698E-5</v>
      </c>
      <c r="O97">
        <v>0.736442450455701</v>
      </c>
      <c r="P97">
        <v>0.15551770627961201</v>
      </c>
      <c r="Q97">
        <v>4.7354251041461497</v>
      </c>
      <c r="R97" s="1">
        <v>2.1859642055048998E-6</v>
      </c>
      <c r="T97" t="str">
        <f t="shared" si="4"/>
        <v>***</v>
      </c>
      <c r="U97" t="str">
        <f t="shared" si="5"/>
        <v>**</v>
      </c>
      <c r="V97" t="str">
        <f t="shared" si="6"/>
        <v>***</v>
      </c>
      <c r="W97" t="str">
        <f t="shared" si="7"/>
        <v>***</v>
      </c>
    </row>
    <row r="98" spans="1:23" x14ac:dyDescent="0.25">
      <c r="A98">
        <v>97</v>
      </c>
      <c r="B98" t="s">
        <v>370</v>
      </c>
      <c r="C98">
        <v>0.60209327502351795</v>
      </c>
      <c r="D98">
        <v>0.169235611310496</v>
      </c>
      <c r="E98">
        <v>3.5577221032922002</v>
      </c>
      <c r="F98">
        <v>3.7408476427778798E-4</v>
      </c>
      <c r="G98">
        <v>0.490052660805949</v>
      </c>
      <c r="H98">
        <v>0.284312816578012</v>
      </c>
      <c r="I98">
        <v>1.7236390068665199</v>
      </c>
      <c r="J98">
        <v>8.4773032163665302E-2</v>
      </c>
      <c r="K98">
        <v>0.68529417316640096</v>
      </c>
      <c r="L98">
        <v>0.211851670618243</v>
      </c>
      <c r="M98">
        <v>3.2347829552937699</v>
      </c>
      <c r="N98">
        <v>1.21735231893382E-3</v>
      </c>
      <c r="O98">
        <v>0.59159095813335105</v>
      </c>
      <c r="P98">
        <v>0.16919908646885801</v>
      </c>
      <c r="Q98">
        <v>3.4964193393694099</v>
      </c>
      <c r="R98">
        <v>4.7154703055980301E-4</v>
      </c>
      <c r="T98" t="str">
        <f t="shared" si="4"/>
        <v>***</v>
      </c>
      <c r="U98" t="str">
        <f t="shared" si="5"/>
        <v>^</v>
      </c>
      <c r="V98" t="str">
        <f t="shared" si="6"/>
        <v>**</v>
      </c>
      <c r="W98" t="str">
        <f t="shared" si="7"/>
        <v>***</v>
      </c>
    </row>
    <row r="99" spans="1:23" x14ac:dyDescent="0.25">
      <c r="A99">
        <v>98</v>
      </c>
      <c r="B99" t="s">
        <v>371</v>
      </c>
      <c r="C99">
        <v>0.57206175571780005</v>
      </c>
      <c r="D99">
        <v>0.174978820386366</v>
      </c>
      <c r="E99">
        <v>3.2693199922976102</v>
      </c>
      <c r="F99">
        <v>1.07806307487484E-3</v>
      </c>
      <c r="G99">
        <v>0.66959445498140402</v>
      </c>
      <c r="H99">
        <v>0.26837076925817199</v>
      </c>
      <c r="I99">
        <v>2.49503497281873</v>
      </c>
      <c r="J99">
        <v>1.2594471636997701E-2</v>
      </c>
      <c r="K99">
        <v>0.52639401034690902</v>
      </c>
      <c r="L99">
        <v>0.23107188453748101</v>
      </c>
      <c r="M99">
        <v>2.2780530457028698</v>
      </c>
      <c r="N99">
        <v>2.2723417320226601E-2</v>
      </c>
      <c r="O99">
        <v>0.56082290961900205</v>
      </c>
      <c r="P99">
        <v>0.174942188168275</v>
      </c>
      <c r="Q99">
        <v>3.2057613746065101</v>
      </c>
      <c r="R99">
        <v>1.34705646163538E-3</v>
      </c>
      <c r="T99" t="str">
        <f t="shared" si="4"/>
        <v>**</v>
      </c>
      <c r="U99" t="str">
        <f t="shared" si="5"/>
        <v>*</v>
      </c>
      <c r="V99" t="str">
        <f t="shared" si="6"/>
        <v>*</v>
      </c>
      <c r="W99" t="str">
        <f t="shared" si="7"/>
        <v>**</v>
      </c>
    </row>
    <row r="100" spans="1:23" x14ac:dyDescent="0.25">
      <c r="A100">
        <v>99</v>
      </c>
      <c r="B100" t="s">
        <v>372</v>
      </c>
      <c r="C100">
        <v>0.560190215301405</v>
      </c>
      <c r="D100">
        <v>0.179261827652964</v>
      </c>
      <c r="E100">
        <v>3.1249832863797802</v>
      </c>
      <c r="F100">
        <v>1.77815162660118E-3</v>
      </c>
      <c r="G100">
        <v>0.64531707570189101</v>
      </c>
      <c r="H100">
        <v>0.276254650243202</v>
      </c>
      <c r="I100">
        <v>2.3359500921840901</v>
      </c>
      <c r="J100">
        <v>1.9493842796828201E-2</v>
      </c>
      <c r="K100">
        <v>0.52404275154329805</v>
      </c>
      <c r="L100">
        <v>0.23592826369471001</v>
      </c>
      <c r="M100">
        <v>2.2211953046092301</v>
      </c>
      <c r="N100">
        <v>2.6337736091685299E-2</v>
      </c>
      <c r="O100">
        <v>0.54788520893604697</v>
      </c>
      <c r="P100">
        <v>0.17922336167677699</v>
      </c>
      <c r="Q100">
        <v>3.05699660920398</v>
      </c>
      <c r="R100">
        <v>2.2356680498130102E-3</v>
      </c>
      <c r="T100" t="str">
        <f t="shared" si="4"/>
        <v>**</v>
      </c>
      <c r="U100" t="str">
        <f t="shared" si="5"/>
        <v>*</v>
      </c>
      <c r="V100" t="str">
        <f t="shared" si="6"/>
        <v>*</v>
      </c>
      <c r="W100" t="str">
        <f t="shared" si="7"/>
        <v>**</v>
      </c>
    </row>
    <row r="101" spans="1:23" x14ac:dyDescent="0.25">
      <c r="A101">
        <v>100</v>
      </c>
      <c r="B101" t="s">
        <v>373</v>
      </c>
      <c r="C101">
        <v>1.68380263429933</v>
      </c>
      <c r="D101">
        <v>0.121767938843859</v>
      </c>
      <c r="E101">
        <v>13.8279636683219</v>
      </c>
      <c r="F101" s="1">
        <v>1.7284447905157901E-43</v>
      </c>
      <c r="G101">
        <v>1.80899332808292</v>
      </c>
      <c r="H101">
        <v>0.18387925196115901</v>
      </c>
      <c r="I101">
        <v>9.8379415229785394</v>
      </c>
      <c r="J101" s="1">
        <v>7.7275712682091895E-23</v>
      </c>
      <c r="K101">
        <v>1.61978952060635</v>
      </c>
      <c r="L101">
        <v>0.162865834081731</v>
      </c>
      <c r="M101">
        <v>9.9455452381344198</v>
      </c>
      <c r="N101" s="1">
        <v>2.6372582168571999E-23</v>
      </c>
      <c r="O101">
        <v>1.6723166839081101</v>
      </c>
      <c r="P101">
        <v>0.12170915760206</v>
      </c>
      <c r="Q101">
        <v>13.740269975213399</v>
      </c>
      <c r="R101" s="1">
        <v>5.82581461204649E-43</v>
      </c>
      <c r="T101" t="str">
        <f t="shared" si="4"/>
        <v>***</v>
      </c>
      <c r="U101" t="str">
        <f t="shared" si="5"/>
        <v>***</v>
      </c>
      <c r="V101" t="str">
        <f t="shared" si="6"/>
        <v>***</v>
      </c>
      <c r="W101" t="str">
        <f t="shared" si="7"/>
        <v>***</v>
      </c>
    </row>
    <row r="102" spans="1:23" x14ac:dyDescent="0.25">
      <c r="A102">
        <v>101</v>
      </c>
      <c r="B102" t="s">
        <v>374</v>
      </c>
      <c r="C102">
        <v>0.45795735697365703</v>
      </c>
      <c r="D102">
        <v>0.204037810310391</v>
      </c>
      <c r="E102">
        <v>2.24447300368981</v>
      </c>
      <c r="F102">
        <v>2.48019839946707E-2</v>
      </c>
      <c r="G102">
        <v>0.97376859114830205</v>
      </c>
      <c r="H102">
        <v>0.26281596972367099</v>
      </c>
      <c r="I102">
        <v>3.7051347837505499</v>
      </c>
      <c r="J102">
        <v>2.1127835410955E-4</v>
      </c>
      <c r="K102">
        <v>-4.5969213310324303E-2</v>
      </c>
      <c r="L102">
        <v>0.32928410700575</v>
      </c>
      <c r="M102">
        <v>-0.139603498414582</v>
      </c>
      <c r="N102">
        <v>0.88897327635831103</v>
      </c>
      <c r="O102">
        <v>0.44573139440099102</v>
      </c>
      <c r="P102">
        <v>0.20399899912012301</v>
      </c>
      <c r="Q102">
        <v>2.1849685357452402</v>
      </c>
      <c r="R102">
        <v>2.8891153670698999E-2</v>
      </c>
      <c r="T102" t="str">
        <f t="shared" si="4"/>
        <v>*</v>
      </c>
      <c r="U102" t="str">
        <f t="shared" si="5"/>
        <v>***</v>
      </c>
      <c r="V102" t="str">
        <f t="shared" si="6"/>
        <v/>
      </c>
      <c r="W102" t="str">
        <f t="shared" si="7"/>
        <v>*</v>
      </c>
    </row>
    <row r="103" spans="1:23" x14ac:dyDescent="0.25">
      <c r="A103">
        <v>102</v>
      </c>
      <c r="B103" t="s">
        <v>375</v>
      </c>
      <c r="C103">
        <v>0.99744185220797599</v>
      </c>
      <c r="D103">
        <v>0.167157058594709</v>
      </c>
      <c r="E103">
        <v>5.9670938253728396</v>
      </c>
      <c r="F103" s="1">
        <v>2.4151654448187001E-9</v>
      </c>
      <c r="G103">
        <v>1.2223656346746501</v>
      </c>
      <c r="H103">
        <v>0.245850216923066</v>
      </c>
      <c r="I103">
        <v>4.9719933135433001</v>
      </c>
      <c r="J103" s="1">
        <v>6.62679914189271E-7</v>
      </c>
      <c r="K103">
        <v>0.853040649960918</v>
      </c>
      <c r="L103">
        <v>0.228226484847455</v>
      </c>
      <c r="M103">
        <v>3.7376935044637198</v>
      </c>
      <c r="N103">
        <v>1.8571614646929299E-4</v>
      </c>
      <c r="O103">
        <v>0.98469665732824097</v>
      </c>
      <c r="P103">
        <v>0.16710887031876701</v>
      </c>
      <c r="Q103">
        <v>5.8925457125638703</v>
      </c>
      <c r="R103" s="1">
        <v>3.8029084495581002E-9</v>
      </c>
      <c r="T103" t="str">
        <f t="shared" si="4"/>
        <v>***</v>
      </c>
      <c r="U103" t="str">
        <f t="shared" si="5"/>
        <v>***</v>
      </c>
      <c r="V103" t="str">
        <f t="shared" si="6"/>
        <v>***</v>
      </c>
      <c r="W103" t="str">
        <f t="shared" si="7"/>
        <v>***</v>
      </c>
    </row>
    <row r="104" spans="1:23" x14ac:dyDescent="0.25">
      <c r="A104">
        <v>103</v>
      </c>
      <c r="B104" t="s">
        <v>376</v>
      </c>
      <c r="C104">
        <v>0.82143114858173205</v>
      </c>
      <c r="D104">
        <v>0.18489486644195599</v>
      </c>
      <c r="E104">
        <v>4.44269310656931</v>
      </c>
      <c r="F104" s="1">
        <v>8.8839838570483005E-6</v>
      </c>
      <c r="G104">
        <v>0.76248664370357699</v>
      </c>
      <c r="H104">
        <v>0.30650767312254701</v>
      </c>
      <c r="I104">
        <v>2.4876592352019999</v>
      </c>
      <c r="J104">
        <v>1.28586875035663E-2</v>
      </c>
      <c r="K104">
        <v>0.87416860051877698</v>
      </c>
      <c r="L104">
        <v>0.23290682897451401</v>
      </c>
      <c r="M104">
        <v>3.7532974209804402</v>
      </c>
      <c r="N104">
        <v>1.7452357932927701E-4</v>
      </c>
      <c r="O104">
        <v>0.80817318929339099</v>
      </c>
      <c r="P104">
        <v>0.18485111832883899</v>
      </c>
      <c r="Q104">
        <v>4.3720221797938903</v>
      </c>
      <c r="R104" s="1">
        <v>1.23101015984339E-5</v>
      </c>
      <c r="T104" t="str">
        <f t="shared" si="4"/>
        <v>***</v>
      </c>
      <c r="U104" t="str">
        <f t="shared" si="5"/>
        <v>*</v>
      </c>
      <c r="V104" t="str">
        <f t="shared" si="6"/>
        <v>***</v>
      </c>
      <c r="W104" t="str">
        <f t="shared" si="7"/>
        <v>***</v>
      </c>
    </row>
    <row r="105" spans="1:23" x14ac:dyDescent="0.25">
      <c r="A105">
        <v>104</v>
      </c>
      <c r="B105" t="s">
        <v>377</v>
      </c>
      <c r="C105">
        <v>0.42568365138925801</v>
      </c>
      <c r="D105">
        <v>0.224240529790044</v>
      </c>
      <c r="E105">
        <v>1.8983350235027801</v>
      </c>
      <c r="F105">
        <v>5.7651963078093699E-2</v>
      </c>
      <c r="G105">
        <v>0.82260161192842396</v>
      </c>
      <c r="H105">
        <v>0.30678071854921801</v>
      </c>
      <c r="I105">
        <v>2.6813993259372699</v>
      </c>
      <c r="J105">
        <v>7.33149706807887E-3</v>
      </c>
      <c r="K105">
        <v>0.109697482083235</v>
      </c>
      <c r="L105">
        <v>0.32993353976031398</v>
      </c>
      <c r="M105">
        <v>0.33248357279143698</v>
      </c>
      <c r="N105">
        <v>0.73952414188229298</v>
      </c>
      <c r="O105">
        <v>0.41317154131741402</v>
      </c>
      <c r="P105">
        <v>0.22420614218991</v>
      </c>
      <c r="Q105">
        <v>1.84281990351292</v>
      </c>
      <c r="R105">
        <v>6.5355309797850702E-2</v>
      </c>
      <c r="T105" t="str">
        <f t="shared" si="4"/>
        <v>^</v>
      </c>
      <c r="U105" t="str">
        <f t="shared" si="5"/>
        <v>**</v>
      </c>
      <c r="V105" t="str">
        <f t="shared" si="6"/>
        <v/>
      </c>
      <c r="W105" t="str">
        <f t="shared" si="7"/>
        <v>^</v>
      </c>
    </row>
    <row r="106" spans="1:23" x14ac:dyDescent="0.25">
      <c r="A106">
        <v>105</v>
      </c>
      <c r="B106" t="s">
        <v>378</v>
      </c>
      <c r="C106">
        <v>0.25387888393539598</v>
      </c>
      <c r="D106">
        <v>0.245834031880833</v>
      </c>
      <c r="E106">
        <v>1.03272472892794</v>
      </c>
      <c r="F106">
        <v>0.301732737539747</v>
      </c>
      <c r="G106">
        <v>0.44395848122311099</v>
      </c>
      <c r="H106">
        <v>0.36864420192775199</v>
      </c>
      <c r="I106">
        <v>1.20430072927098</v>
      </c>
      <c r="J106">
        <v>0.22847336492791401</v>
      </c>
      <c r="K106">
        <v>0.14200098794070601</v>
      </c>
      <c r="L106">
        <v>0.33007591937399899</v>
      </c>
      <c r="M106">
        <v>0.430207051183911</v>
      </c>
      <c r="N106">
        <v>0.66704503323343201</v>
      </c>
      <c r="O106">
        <v>0.24120850199274399</v>
      </c>
      <c r="P106">
        <v>0.24579945095407901</v>
      </c>
      <c r="Q106">
        <v>0.98132237910412301</v>
      </c>
      <c r="R106">
        <v>0.326433790197317</v>
      </c>
      <c r="T106" t="str">
        <f t="shared" si="4"/>
        <v/>
      </c>
      <c r="U106" t="str">
        <f t="shared" si="5"/>
        <v/>
      </c>
      <c r="V106" t="str">
        <f t="shared" si="6"/>
        <v/>
      </c>
      <c r="W106" t="str">
        <f t="shared" si="7"/>
        <v/>
      </c>
    </row>
    <row r="107" spans="1:23" x14ac:dyDescent="0.25">
      <c r="A107">
        <v>106</v>
      </c>
      <c r="B107" t="s">
        <v>379</v>
      </c>
      <c r="C107">
        <v>0.91919210076997204</v>
      </c>
      <c r="D107">
        <v>0.18783527216061</v>
      </c>
      <c r="E107">
        <v>4.8936075221484998</v>
      </c>
      <c r="F107" s="1">
        <v>9.9004183919862106E-7</v>
      </c>
      <c r="G107">
        <v>0.98080039272259001</v>
      </c>
      <c r="H107">
        <v>0.29666907592910702</v>
      </c>
      <c r="I107">
        <v>3.30604189078664</v>
      </c>
      <c r="J107">
        <v>9.4623939914434201E-4</v>
      </c>
      <c r="K107">
        <v>0.90166804892670005</v>
      </c>
      <c r="L107">
        <v>0.24321842943881999</v>
      </c>
      <c r="M107">
        <v>3.70723571814491</v>
      </c>
      <c r="N107">
        <v>2.0953389610741001E-4</v>
      </c>
      <c r="O107">
        <v>0.90606745704741298</v>
      </c>
      <c r="P107">
        <v>0.18778739054376101</v>
      </c>
      <c r="Q107">
        <v>4.8249643089654901</v>
      </c>
      <c r="R107" s="1">
        <v>1.4002834092509299E-6</v>
      </c>
      <c r="T107" t="str">
        <f t="shared" si="4"/>
        <v>***</v>
      </c>
      <c r="U107" t="str">
        <f t="shared" si="5"/>
        <v>***</v>
      </c>
      <c r="V107" t="str">
        <f t="shared" si="6"/>
        <v>***</v>
      </c>
      <c r="W107" t="str">
        <f t="shared" si="7"/>
        <v>***</v>
      </c>
    </row>
    <row r="108" spans="1:23" x14ac:dyDescent="0.25">
      <c r="A108">
        <v>107</v>
      </c>
      <c r="B108" t="s">
        <v>380</v>
      </c>
      <c r="C108">
        <v>0.55713846033450498</v>
      </c>
      <c r="D108">
        <v>0.224746951529745</v>
      </c>
      <c r="E108">
        <v>2.4789589204317601</v>
      </c>
      <c r="F108">
        <v>1.3176648092133401E-2</v>
      </c>
      <c r="G108">
        <v>0.52795242614804005</v>
      </c>
      <c r="H108">
        <v>0.36910049572314402</v>
      </c>
      <c r="I108">
        <v>1.43037582519003</v>
      </c>
      <c r="J108">
        <v>0.15260918280588401</v>
      </c>
      <c r="K108">
        <v>0.59671189227742005</v>
      </c>
      <c r="L108">
        <v>0.28413813131417598</v>
      </c>
      <c r="M108">
        <v>2.1000767813793599</v>
      </c>
      <c r="N108">
        <v>3.5722087427803403E-2</v>
      </c>
      <c r="O108">
        <v>0.54295436675941</v>
      </c>
      <c r="P108">
        <v>0.22470113215592599</v>
      </c>
      <c r="Q108">
        <v>2.4163401472434001</v>
      </c>
      <c r="R108">
        <v>1.56774082991567E-2</v>
      </c>
      <c r="T108" t="str">
        <f t="shared" si="4"/>
        <v>*</v>
      </c>
      <c r="U108" t="str">
        <f t="shared" si="5"/>
        <v/>
      </c>
      <c r="V108" t="str">
        <f t="shared" si="6"/>
        <v>*</v>
      </c>
      <c r="W108" t="str">
        <f t="shared" si="7"/>
        <v>*</v>
      </c>
    </row>
    <row r="109" spans="1:23" x14ac:dyDescent="0.25">
      <c r="A109">
        <v>108</v>
      </c>
      <c r="B109" t="s">
        <v>381</v>
      </c>
      <c r="C109">
        <v>0.397357225978277</v>
      </c>
      <c r="D109">
        <v>0.24632490212730701</v>
      </c>
      <c r="E109">
        <v>1.61314273362793</v>
      </c>
      <c r="F109">
        <v>0.106713501526903</v>
      </c>
      <c r="G109">
        <v>8.7118729460688493E-2</v>
      </c>
      <c r="H109">
        <v>0.45969169766014001</v>
      </c>
      <c r="I109">
        <v>0.18951555989400801</v>
      </c>
      <c r="J109">
        <v>0.84968876103899105</v>
      </c>
      <c r="K109">
        <v>0.57320675889225703</v>
      </c>
      <c r="L109">
        <v>0.29389512415163299</v>
      </c>
      <c r="M109">
        <v>1.95037859354385</v>
      </c>
      <c r="N109">
        <v>5.1131011355016E-2</v>
      </c>
      <c r="O109">
        <v>0.38327704765245801</v>
      </c>
      <c r="P109">
        <v>0.246284182084718</v>
      </c>
      <c r="Q109">
        <v>1.5562389935404699</v>
      </c>
      <c r="R109">
        <v>0.11965127220537999</v>
      </c>
      <c r="T109" t="str">
        <f t="shared" si="4"/>
        <v/>
      </c>
      <c r="U109" t="str">
        <f t="shared" si="5"/>
        <v/>
      </c>
      <c r="V109" t="str">
        <f t="shared" si="6"/>
        <v>^</v>
      </c>
      <c r="W109" t="str">
        <f t="shared" si="7"/>
        <v/>
      </c>
    </row>
    <row r="110" spans="1:23" x14ac:dyDescent="0.25">
      <c r="A110">
        <v>109</v>
      </c>
      <c r="B110" t="s">
        <v>382</v>
      </c>
      <c r="C110">
        <v>0.77501889166415805</v>
      </c>
      <c r="D110">
        <v>0.21265495105962401</v>
      </c>
      <c r="E110">
        <v>3.6444902307817002</v>
      </c>
      <c r="F110">
        <v>2.67922311547722E-4</v>
      </c>
      <c r="G110">
        <v>0.59184541654619105</v>
      </c>
      <c r="H110">
        <v>0.36944332684179398</v>
      </c>
      <c r="I110">
        <v>1.6019924398299801</v>
      </c>
      <c r="J110">
        <v>0.10915728130138699</v>
      </c>
      <c r="K110">
        <v>0.90295802331677999</v>
      </c>
      <c r="L110">
        <v>0.26172720607362598</v>
      </c>
      <c r="M110">
        <v>3.4499967995790701</v>
      </c>
      <c r="N110">
        <v>5.6059319954342602E-4</v>
      </c>
      <c r="O110">
        <v>0.76037063611340805</v>
      </c>
      <c r="P110">
        <v>0.212605096762677</v>
      </c>
      <c r="Q110">
        <v>3.57644594457763</v>
      </c>
      <c r="R110">
        <v>3.4829729703765398E-4</v>
      </c>
      <c r="T110" t="str">
        <f t="shared" si="4"/>
        <v>***</v>
      </c>
      <c r="U110" t="str">
        <f t="shared" si="5"/>
        <v/>
      </c>
      <c r="V110" t="str">
        <f t="shared" si="6"/>
        <v>***</v>
      </c>
      <c r="W110" t="str">
        <f t="shared" si="7"/>
        <v>***</v>
      </c>
    </row>
    <row r="111" spans="1:23" x14ac:dyDescent="0.25">
      <c r="A111">
        <v>110</v>
      </c>
      <c r="B111" t="s">
        <v>383</v>
      </c>
      <c r="C111">
        <v>1.77620880532919</v>
      </c>
      <c r="D111">
        <v>0.14876150090278101</v>
      </c>
      <c r="E111">
        <v>11.939976368549701</v>
      </c>
      <c r="F111" s="1">
        <v>7.3244001136927393E-33</v>
      </c>
      <c r="G111">
        <v>1.8008973409315101</v>
      </c>
      <c r="H111">
        <v>0.23155257120508599</v>
      </c>
      <c r="I111">
        <v>7.7774879871079197</v>
      </c>
      <c r="J111" s="1">
        <v>7.3978792193199896E-15</v>
      </c>
      <c r="K111">
        <v>1.79141039226191</v>
      </c>
      <c r="L111">
        <v>0.194798415510756</v>
      </c>
      <c r="M111">
        <v>9.1962267124446893</v>
      </c>
      <c r="N111" s="1">
        <v>3.7073993367489298E-20</v>
      </c>
      <c r="O111">
        <v>1.7631388749774199</v>
      </c>
      <c r="P111">
        <v>0.14869004799576599</v>
      </c>
      <c r="Q111">
        <v>11.8578136112218</v>
      </c>
      <c r="R111" s="1">
        <v>1.96027156947985E-32</v>
      </c>
      <c r="T111" t="str">
        <f t="shared" si="4"/>
        <v>***</v>
      </c>
      <c r="U111" t="str">
        <f t="shared" si="5"/>
        <v>***</v>
      </c>
      <c r="V111" t="str">
        <f t="shared" si="6"/>
        <v>***</v>
      </c>
      <c r="W111" t="str">
        <f t="shared" si="7"/>
        <v>***</v>
      </c>
    </row>
    <row r="112" spans="1:23" x14ac:dyDescent="0.25">
      <c r="A112">
        <v>111</v>
      </c>
      <c r="B112" t="s">
        <v>384</v>
      </c>
      <c r="C112">
        <v>0.287689649638047</v>
      </c>
      <c r="D112">
        <v>0.28716042788471802</v>
      </c>
      <c r="E112">
        <v>1.0018429480594799</v>
      </c>
      <c r="F112">
        <v>0.31641945075133798</v>
      </c>
      <c r="G112">
        <v>-0.25917305533364998</v>
      </c>
      <c r="H112">
        <v>0.58766152551971695</v>
      </c>
      <c r="I112">
        <v>-0.44102437215783702</v>
      </c>
      <c r="J112">
        <v>0.65919535284481301</v>
      </c>
      <c r="K112">
        <v>0.56964881493517405</v>
      </c>
      <c r="L112">
        <v>0.33224697879908499</v>
      </c>
      <c r="M112">
        <v>1.7145342208804599</v>
      </c>
      <c r="N112">
        <v>8.6430657761496596E-2</v>
      </c>
      <c r="O112">
        <v>0.274898727852388</v>
      </c>
      <c r="P112">
        <v>0.28712070206229101</v>
      </c>
      <c r="Q112">
        <v>0.95743262634105897</v>
      </c>
      <c r="R112">
        <v>0.338348937268865</v>
      </c>
      <c r="T112" t="str">
        <f t="shared" si="4"/>
        <v/>
      </c>
      <c r="U112" t="str">
        <f t="shared" si="5"/>
        <v/>
      </c>
      <c r="V112" t="str">
        <f t="shared" si="6"/>
        <v>^</v>
      </c>
      <c r="W112" t="str">
        <f t="shared" si="7"/>
        <v/>
      </c>
    </row>
    <row r="113" spans="1:23" x14ac:dyDescent="0.25">
      <c r="A113">
        <v>112</v>
      </c>
      <c r="B113" t="s">
        <v>385</v>
      </c>
      <c r="C113">
        <v>0.23618534348554701</v>
      </c>
      <c r="D113">
        <v>0.29821599549963401</v>
      </c>
      <c r="E113">
        <v>0.79199421576914497</v>
      </c>
      <c r="F113">
        <v>0.42836404893551699</v>
      </c>
      <c r="G113">
        <v>0.27957389176019098</v>
      </c>
      <c r="H113">
        <v>0.460611112711799</v>
      </c>
      <c r="I113">
        <v>0.60696297602163596</v>
      </c>
      <c r="J113">
        <v>0.54387548299952404</v>
      </c>
      <c r="K113">
        <v>0.243742233853461</v>
      </c>
      <c r="L113">
        <v>0.39163272004158101</v>
      </c>
      <c r="M113">
        <v>0.62237453966456502</v>
      </c>
      <c r="N113">
        <v>0.53369561786916597</v>
      </c>
      <c r="O113">
        <v>0.22381469506242199</v>
      </c>
      <c r="P113">
        <v>0.29817488959021599</v>
      </c>
      <c r="Q113">
        <v>0.75061550410905598</v>
      </c>
      <c r="R113">
        <v>0.45288408767358401</v>
      </c>
      <c r="T113" t="str">
        <f t="shared" si="4"/>
        <v/>
      </c>
      <c r="U113" t="str">
        <f t="shared" si="5"/>
        <v/>
      </c>
      <c r="V113" t="str">
        <f t="shared" si="6"/>
        <v/>
      </c>
      <c r="W113" t="str">
        <f t="shared" si="7"/>
        <v/>
      </c>
    </row>
    <row r="114" spans="1:23" x14ac:dyDescent="0.25">
      <c r="A114">
        <v>113</v>
      </c>
      <c r="B114" t="s">
        <v>386</v>
      </c>
      <c r="C114">
        <v>0.69060343239481803</v>
      </c>
      <c r="D114">
        <v>0.24751571295174801</v>
      </c>
      <c r="E114">
        <v>2.7901397618721999</v>
      </c>
      <c r="F114">
        <v>5.2685293294044604E-3</v>
      </c>
      <c r="G114">
        <v>0.794393598705881</v>
      </c>
      <c r="H114">
        <v>0.37065702536061901</v>
      </c>
      <c r="I114">
        <v>2.1432039442203998</v>
      </c>
      <c r="J114">
        <v>3.2096725721230401E-2</v>
      </c>
      <c r="K114">
        <v>0.65508248121844903</v>
      </c>
      <c r="L114">
        <v>0.33275792244741398</v>
      </c>
      <c r="M114">
        <v>1.96864578429976</v>
      </c>
      <c r="N114">
        <v>4.8993781104584799E-2</v>
      </c>
      <c r="O114">
        <v>0.67784902797896696</v>
      </c>
      <c r="P114">
        <v>0.24746271874860601</v>
      </c>
      <c r="Q114">
        <v>2.7391965602203898</v>
      </c>
      <c r="R114">
        <v>6.15895390147573E-3</v>
      </c>
      <c r="T114" t="str">
        <f t="shared" si="4"/>
        <v>**</v>
      </c>
      <c r="U114" t="str">
        <f t="shared" si="5"/>
        <v>*</v>
      </c>
      <c r="V114" t="str">
        <f t="shared" si="6"/>
        <v>*</v>
      </c>
      <c r="W114" t="str">
        <f t="shared" si="7"/>
        <v>**</v>
      </c>
    </row>
    <row r="115" spans="1:23" x14ac:dyDescent="0.25">
      <c r="A115">
        <v>114</v>
      </c>
      <c r="B115" t="s">
        <v>387</v>
      </c>
      <c r="C115">
        <v>0.40222828116779202</v>
      </c>
      <c r="D115">
        <v>0.28759654107369498</v>
      </c>
      <c r="E115">
        <v>1.39858525302891</v>
      </c>
      <c r="F115">
        <v>0.16193739111335101</v>
      </c>
      <c r="G115">
        <v>0.36110382209879099</v>
      </c>
      <c r="H115">
        <v>0.46100851251353497</v>
      </c>
      <c r="I115">
        <v>0.783291007209306</v>
      </c>
      <c r="J115">
        <v>0.43345624286541601</v>
      </c>
      <c r="K115">
        <v>0.47026376103177098</v>
      </c>
      <c r="L115">
        <v>0.368658284536171</v>
      </c>
      <c r="M115">
        <v>1.27560882464213</v>
      </c>
      <c r="N115">
        <v>0.20209383305133499</v>
      </c>
      <c r="O115">
        <v>0.38860470536097902</v>
      </c>
      <c r="P115">
        <v>0.28754643742300001</v>
      </c>
      <c r="Q115">
        <v>1.3514502521528899</v>
      </c>
      <c r="R115">
        <v>0.17655124559542301</v>
      </c>
      <c r="T115" t="str">
        <f t="shared" si="4"/>
        <v/>
      </c>
      <c r="U115" t="str">
        <f t="shared" si="5"/>
        <v/>
      </c>
      <c r="V115" t="str">
        <f t="shared" si="6"/>
        <v/>
      </c>
      <c r="W115" t="str">
        <f t="shared" si="7"/>
        <v/>
      </c>
    </row>
    <row r="116" spans="1:23" x14ac:dyDescent="0.25">
      <c r="A116">
        <v>115</v>
      </c>
      <c r="B116" t="s">
        <v>388</v>
      </c>
      <c r="C116">
        <v>1.2058613172144801</v>
      </c>
      <c r="D116">
        <v>0.20736668376967299</v>
      </c>
      <c r="E116">
        <v>5.8151159834038504</v>
      </c>
      <c r="F116" s="1">
        <v>6.0591859522847502E-9</v>
      </c>
      <c r="G116">
        <v>1.39012131794706</v>
      </c>
      <c r="H116">
        <v>0.29974121924721497</v>
      </c>
      <c r="I116">
        <v>4.6377382511430199</v>
      </c>
      <c r="J116" s="1">
        <v>3.5224246809216702E-6</v>
      </c>
      <c r="K116">
        <v>1.1036422820668399</v>
      </c>
      <c r="L116">
        <v>0.287496668406586</v>
      </c>
      <c r="M116">
        <v>3.8388002483077099</v>
      </c>
      <c r="N116">
        <v>1.23636961203001E-4</v>
      </c>
      <c r="O116">
        <v>1.1910077069137599</v>
      </c>
      <c r="P116">
        <v>0.207299888236396</v>
      </c>
      <c r="Q116">
        <v>5.74533694661518</v>
      </c>
      <c r="R116" s="1">
        <v>9.1738121306888702E-9</v>
      </c>
      <c r="T116" t="str">
        <f t="shared" si="4"/>
        <v>***</v>
      </c>
      <c r="U116" t="str">
        <f t="shared" si="5"/>
        <v>***</v>
      </c>
      <c r="V116" t="str">
        <f t="shared" si="6"/>
        <v>***</v>
      </c>
      <c r="W116" t="str">
        <f t="shared" si="7"/>
        <v>***</v>
      </c>
    </row>
    <row r="117" spans="1:23" x14ac:dyDescent="0.25">
      <c r="A117">
        <v>116</v>
      </c>
      <c r="B117" t="s">
        <v>389</v>
      </c>
      <c r="C117">
        <v>0.333219633294915</v>
      </c>
      <c r="D117">
        <v>0.31137833835511203</v>
      </c>
      <c r="E117">
        <v>1.07014391256367</v>
      </c>
      <c r="F117">
        <v>0.28455453579477102</v>
      </c>
      <c r="G117">
        <v>0.80221291153803398</v>
      </c>
      <c r="H117">
        <v>0.39501539253372298</v>
      </c>
      <c r="I117">
        <v>2.0308396247357599</v>
      </c>
      <c r="J117">
        <v>4.2271265977830298E-2</v>
      </c>
      <c r="K117">
        <v>-0.130187036466926</v>
      </c>
      <c r="L117">
        <v>0.51118073590358803</v>
      </c>
      <c r="M117">
        <v>-0.254679074000707</v>
      </c>
      <c r="N117">
        <v>0.79897097993898203</v>
      </c>
      <c r="O117">
        <v>0.31882582610157201</v>
      </c>
      <c r="P117">
        <v>0.31133198329495498</v>
      </c>
      <c r="Q117">
        <v>1.02407026328393</v>
      </c>
      <c r="R117">
        <v>0.3058020887106</v>
      </c>
      <c r="T117" t="str">
        <f t="shared" si="4"/>
        <v/>
      </c>
      <c r="U117" t="str">
        <f t="shared" si="5"/>
        <v>*</v>
      </c>
      <c r="V117" t="str">
        <f t="shared" si="6"/>
        <v/>
      </c>
      <c r="W117" t="str">
        <f t="shared" si="7"/>
        <v/>
      </c>
    </row>
    <row r="118" spans="1:23" x14ac:dyDescent="0.25">
      <c r="A118">
        <v>117</v>
      </c>
      <c r="B118" t="s">
        <v>390</v>
      </c>
      <c r="C118">
        <v>0.75826424339686305</v>
      </c>
      <c r="D118">
        <v>0.26206861756390099</v>
      </c>
      <c r="E118">
        <v>2.8933805598145401</v>
      </c>
      <c r="F118">
        <v>3.81119212872053E-3</v>
      </c>
      <c r="G118">
        <v>0.85407366486917402</v>
      </c>
      <c r="H118">
        <v>0.39533232618624298</v>
      </c>
      <c r="I118">
        <v>2.1603942007687298</v>
      </c>
      <c r="J118">
        <v>3.0742166012073899E-2</v>
      </c>
      <c r="K118">
        <v>0.73207342089170901</v>
      </c>
      <c r="L118">
        <v>0.35030653281739699</v>
      </c>
      <c r="M118">
        <v>2.0898080746707501</v>
      </c>
      <c r="N118">
        <v>3.6635043726411798E-2</v>
      </c>
      <c r="O118">
        <v>0.74358615518293703</v>
      </c>
      <c r="P118">
        <v>0.26201299182503401</v>
      </c>
      <c r="Q118">
        <v>2.83797436914687</v>
      </c>
      <c r="R118">
        <v>4.54008281790509E-3</v>
      </c>
      <c r="T118" t="str">
        <f t="shared" si="4"/>
        <v>**</v>
      </c>
      <c r="U118" t="str">
        <f t="shared" si="5"/>
        <v>*</v>
      </c>
      <c r="V118" t="str">
        <f t="shared" si="6"/>
        <v>*</v>
      </c>
      <c r="W118" t="str">
        <f t="shared" si="7"/>
        <v>**</v>
      </c>
    </row>
    <row r="119" spans="1:23" x14ac:dyDescent="0.25">
      <c r="A119">
        <v>118</v>
      </c>
      <c r="B119" t="s">
        <v>391</v>
      </c>
      <c r="C119">
        <v>0.66728356910365005</v>
      </c>
      <c r="D119">
        <v>0.27879533697919201</v>
      </c>
      <c r="E119">
        <v>2.3934531198900699</v>
      </c>
      <c r="F119">
        <v>1.6690614131709899E-2</v>
      </c>
      <c r="G119">
        <v>1.0405001944988901</v>
      </c>
      <c r="H119">
        <v>0.37248152413369401</v>
      </c>
      <c r="I119">
        <v>2.7934276657583199</v>
      </c>
      <c r="J119">
        <v>5.2152691430536503E-3</v>
      </c>
      <c r="K119">
        <v>0.357161517682763</v>
      </c>
      <c r="L119">
        <v>0.42241958157782999</v>
      </c>
      <c r="M119">
        <v>0.84551363918473399</v>
      </c>
      <c r="N119">
        <v>0.39782412075998003</v>
      </c>
      <c r="O119">
        <v>0.65412839128938705</v>
      </c>
      <c r="P119">
        <v>0.27873665144556198</v>
      </c>
      <c r="Q119">
        <v>2.34676131716801</v>
      </c>
      <c r="R119">
        <v>1.8937381605906901E-2</v>
      </c>
      <c r="T119" t="str">
        <f t="shared" si="4"/>
        <v>*</v>
      </c>
      <c r="U119" t="str">
        <f t="shared" si="5"/>
        <v>**</v>
      </c>
      <c r="V119" t="str">
        <f t="shared" si="6"/>
        <v/>
      </c>
      <c r="W119" t="str">
        <f t="shared" si="7"/>
        <v>*</v>
      </c>
    </row>
    <row r="120" spans="1:23" x14ac:dyDescent="0.25">
      <c r="A120">
        <v>119</v>
      </c>
      <c r="B120" t="s">
        <v>392</v>
      </c>
      <c r="C120">
        <v>0.45822751360272101</v>
      </c>
      <c r="D120">
        <v>0.31192872302431901</v>
      </c>
      <c r="E120">
        <v>1.4690135270646301</v>
      </c>
      <c r="F120">
        <v>0.14182912025452701</v>
      </c>
      <c r="G120">
        <v>0.385011196955029</v>
      </c>
      <c r="H120">
        <v>0.51371749294691804</v>
      </c>
      <c r="I120">
        <v>0.74946094349723003</v>
      </c>
      <c r="J120">
        <v>0.45357943055773298</v>
      </c>
      <c r="K120">
        <v>0.54053920703062897</v>
      </c>
      <c r="L120">
        <v>0.393492741698732</v>
      </c>
      <c r="M120">
        <v>1.3736954961280601</v>
      </c>
      <c r="N120">
        <v>0.16953623571573201</v>
      </c>
      <c r="O120">
        <v>0.44401922145898598</v>
      </c>
      <c r="P120">
        <v>0.31186914049785702</v>
      </c>
      <c r="Q120">
        <v>1.42373567564322</v>
      </c>
      <c r="R120">
        <v>0.154523002298255</v>
      </c>
      <c r="T120" t="str">
        <f t="shared" si="4"/>
        <v/>
      </c>
      <c r="U120" t="str">
        <f t="shared" si="5"/>
        <v/>
      </c>
      <c r="V120" t="str">
        <f t="shared" si="6"/>
        <v/>
      </c>
      <c r="W120" t="str">
        <f t="shared" si="7"/>
        <v/>
      </c>
    </row>
    <row r="121" spans="1:23" x14ac:dyDescent="0.25">
      <c r="A121">
        <v>120</v>
      </c>
      <c r="B121" t="s">
        <v>393</v>
      </c>
      <c r="C121">
        <v>1.7625640174474999</v>
      </c>
      <c r="D121">
        <v>0.18575651046473901</v>
      </c>
      <c r="E121">
        <v>9.4885719646530298</v>
      </c>
      <c r="F121" s="1">
        <v>2.34220831872927E-21</v>
      </c>
      <c r="G121">
        <v>2.07872889989105</v>
      </c>
      <c r="H121">
        <v>0.25951576433676898</v>
      </c>
      <c r="I121">
        <v>8.0100293914843608</v>
      </c>
      <c r="J121" s="1">
        <v>1.14681032801679E-15</v>
      </c>
      <c r="K121">
        <v>1.5325724324293</v>
      </c>
      <c r="L121">
        <v>0.26714068166058103</v>
      </c>
      <c r="M121">
        <v>5.7369488724167104</v>
      </c>
      <c r="N121" s="1">
        <v>9.6397341060029294E-9</v>
      </c>
      <c r="O121">
        <v>1.7474478235065101</v>
      </c>
      <c r="P121">
        <v>0.18564614687168601</v>
      </c>
      <c r="Q121">
        <v>9.4127879999271293</v>
      </c>
      <c r="R121" s="1">
        <v>4.8314801574677402E-21</v>
      </c>
      <c r="T121" t="str">
        <f t="shared" si="4"/>
        <v>***</v>
      </c>
      <c r="U121" t="str">
        <f t="shared" si="5"/>
        <v>***</v>
      </c>
      <c r="V121" t="str">
        <f t="shared" si="6"/>
        <v>***</v>
      </c>
      <c r="W121" t="str">
        <f t="shared" si="7"/>
        <v>***</v>
      </c>
    </row>
    <row r="122" spans="1:23" x14ac:dyDescent="0.25">
      <c r="A122">
        <v>121</v>
      </c>
      <c r="B122" t="s">
        <v>394</v>
      </c>
      <c r="C122">
        <v>0.61254970390824204</v>
      </c>
      <c r="D122">
        <v>0.312708778574108</v>
      </c>
      <c r="E122">
        <v>1.9588503613532999</v>
      </c>
      <c r="F122">
        <v>5.0130313706462003E-2</v>
      </c>
      <c r="G122">
        <v>0.53871694900954703</v>
      </c>
      <c r="H122">
        <v>0.51479380592560298</v>
      </c>
      <c r="I122">
        <v>1.0464713110542001</v>
      </c>
      <c r="J122">
        <v>0.295343483759822</v>
      </c>
      <c r="K122">
        <v>0.69735906152063298</v>
      </c>
      <c r="L122">
        <v>0.39461903615501498</v>
      </c>
      <c r="M122">
        <v>1.7671703532484799</v>
      </c>
      <c r="N122">
        <v>7.7199703103122103E-2</v>
      </c>
      <c r="O122">
        <v>0.59798548206576396</v>
      </c>
      <c r="P122">
        <v>0.31263342493491098</v>
      </c>
      <c r="Q122">
        <v>1.9127368808701799</v>
      </c>
      <c r="R122">
        <v>5.57817452029883E-2</v>
      </c>
      <c r="T122" t="str">
        <f t="shared" si="4"/>
        <v>^</v>
      </c>
      <c r="U122" t="str">
        <f t="shared" si="5"/>
        <v/>
      </c>
      <c r="V122" t="str">
        <f t="shared" si="6"/>
        <v>^</v>
      </c>
      <c r="W122" t="str">
        <f t="shared" si="7"/>
        <v>^</v>
      </c>
    </row>
    <row r="123" spans="1:23" x14ac:dyDescent="0.25">
      <c r="A123">
        <v>122</v>
      </c>
      <c r="B123" t="s">
        <v>395</v>
      </c>
      <c r="C123">
        <v>1.1736646898866401</v>
      </c>
      <c r="D123">
        <v>0.25030215240062398</v>
      </c>
      <c r="E123">
        <v>4.6889915992736304</v>
      </c>
      <c r="F123" s="1">
        <v>2.7455465831274801E-6</v>
      </c>
      <c r="G123">
        <v>1.7405116750556699</v>
      </c>
      <c r="H123">
        <v>0.31464491506099601</v>
      </c>
      <c r="I123">
        <v>5.5316694843718199</v>
      </c>
      <c r="J123" s="1">
        <v>3.1719716941368897E-8</v>
      </c>
      <c r="K123">
        <v>0.58387406902869199</v>
      </c>
      <c r="L123">
        <v>0.42400401212371802</v>
      </c>
      <c r="M123">
        <v>1.3770484531602201</v>
      </c>
      <c r="N123">
        <v>0.168497267954102</v>
      </c>
      <c r="O123">
        <v>1.15794922005513</v>
      </c>
      <c r="P123">
        <v>0.25021433702733098</v>
      </c>
      <c r="Q123">
        <v>4.6278292195888202</v>
      </c>
      <c r="R123" s="1">
        <v>3.6951853067575101E-6</v>
      </c>
      <c r="T123" t="str">
        <f t="shared" si="4"/>
        <v>***</v>
      </c>
      <c r="U123" t="str">
        <f t="shared" si="5"/>
        <v>***</v>
      </c>
      <c r="V123" t="str">
        <f t="shared" si="6"/>
        <v/>
      </c>
      <c r="W123" t="str">
        <f t="shared" si="7"/>
        <v>***</v>
      </c>
    </row>
    <row r="124" spans="1:23" x14ac:dyDescent="0.25">
      <c r="A124">
        <v>123</v>
      </c>
      <c r="B124" t="s">
        <v>396</v>
      </c>
      <c r="C124">
        <v>0.52209970167948605</v>
      </c>
      <c r="D124">
        <v>0.34400674636939899</v>
      </c>
      <c r="E124">
        <v>1.5177019264582901</v>
      </c>
      <c r="F124">
        <v>0.12908955820984799</v>
      </c>
      <c r="G124">
        <v>1.1124616543586601</v>
      </c>
      <c r="H124">
        <v>0.427629485204015</v>
      </c>
      <c r="I124">
        <v>2.6014615288464702</v>
      </c>
      <c r="J124">
        <v>9.2827476000879004E-3</v>
      </c>
      <c r="K124">
        <v>-8.4833676808524702E-2</v>
      </c>
      <c r="L124">
        <v>0.58866272284167198</v>
      </c>
      <c r="M124">
        <v>-0.14411253425221801</v>
      </c>
      <c r="N124">
        <v>0.88541160714081402</v>
      </c>
      <c r="O124">
        <v>0.50559969508081704</v>
      </c>
      <c r="P124">
        <v>0.34393584033821201</v>
      </c>
      <c r="Q124">
        <v>1.4700407337125201</v>
      </c>
      <c r="R124">
        <v>0.141550722152882</v>
      </c>
      <c r="T124" t="str">
        <f t="shared" si="4"/>
        <v/>
      </c>
      <c r="U124" t="str">
        <f t="shared" si="5"/>
        <v>**</v>
      </c>
      <c r="V124" t="str">
        <f t="shared" si="6"/>
        <v/>
      </c>
      <c r="W124" t="str">
        <f t="shared" si="7"/>
        <v/>
      </c>
    </row>
    <row r="125" spans="1:23" x14ac:dyDescent="0.25">
      <c r="A125">
        <v>124</v>
      </c>
      <c r="B125" t="s">
        <v>397</v>
      </c>
      <c r="C125">
        <v>0.56617265197175504</v>
      </c>
      <c r="D125">
        <v>0.34418526974852698</v>
      </c>
      <c r="E125">
        <v>1.64496479580727</v>
      </c>
      <c r="F125">
        <v>9.9977071154190703E-2</v>
      </c>
      <c r="G125">
        <v>4.4389305872882201E-2</v>
      </c>
      <c r="H125">
        <v>0.71849131851767201</v>
      </c>
      <c r="I125">
        <v>6.1781269625445702E-2</v>
      </c>
      <c r="J125">
        <v>0.95073701966317403</v>
      </c>
      <c r="K125">
        <v>0.81550422332689898</v>
      </c>
      <c r="L125">
        <v>0.39554987034274902</v>
      </c>
      <c r="M125">
        <v>2.0616976125418902</v>
      </c>
      <c r="N125">
        <v>3.9236534021622603E-2</v>
      </c>
      <c r="O125">
        <v>0.54970284214472098</v>
      </c>
      <c r="P125">
        <v>0.34411030250633301</v>
      </c>
      <c r="Q125">
        <v>1.59746115748628</v>
      </c>
      <c r="R125">
        <v>0.110162949347883</v>
      </c>
      <c r="T125" t="str">
        <f t="shared" si="4"/>
        <v>^</v>
      </c>
      <c r="U125" t="str">
        <f t="shared" si="5"/>
        <v/>
      </c>
      <c r="V125" t="str">
        <f t="shared" si="6"/>
        <v>*</v>
      </c>
      <c r="W125" t="str">
        <f t="shared" si="7"/>
        <v/>
      </c>
    </row>
    <row r="126" spans="1:23" x14ac:dyDescent="0.25">
      <c r="A126">
        <v>125</v>
      </c>
      <c r="B126" t="s">
        <v>398</v>
      </c>
      <c r="C126">
        <v>0.480874389275534</v>
      </c>
      <c r="D126">
        <v>0.36395049920232803</v>
      </c>
      <c r="E126">
        <v>1.3212631671874899</v>
      </c>
      <c r="F126">
        <v>0.18641363071616801</v>
      </c>
      <c r="G126">
        <v>0.48148977075844102</v>
      </c>
      <c r="H126">
        <v>0.59144755094895096</v>
      </c>
      <c r="I126">
        <v>0.81408701411631901</v>
      </c>
      <c r="J126">
        <v>0.41559510459888399</v>
      </c>
      <c r="K126">
        <v>0.510356132149549</v>
      </c>
      <c r="L126">
        <v>0.46241362270074998</v>
      </c>
      <c r="M126">
        <v>1.1036788431292099</v>
      </c>
      <c r="N126">
        <v>0.26973247638300701</v>
      </c>
      <c r="O126">
        <v>0.46411236895712599</v>
      </c>
      <c r="P126">
        <v>0.36388181928091501</v>
      </c>
      <c r="Q126">
        <v>1.27544808332079</v>
      </c>
      <c r="R126">
        <v>0.20215068887207799</v>
      </c>
      <c r="T126" t="str">
        <f t="shared" si="4"/>
        <v/>
      </c>
      <c r="U126" t="str">
        <f t="shared" si="5"/>
        <v/>
      </c>
      <c r="V126" t="str">
        <f t="shared" si="6"/>
        <v/>
      </c>
      <c r="W126" t="str">
        <f t="shared" si="7"/>
        <v/>
      </c>
    </row>
    <row r="127" spans="1:23" x14ac:dyDescent="0.25">
      <c r="A127">
        <v>126</v>
      </c>
      <c r="B127" t="s">
        <v>399</v>
      </c>
      <c r="C127">
        <v>1.31231658891269</v>
      </c>
      <c r="D127">
        <v>0.257980974199917</v>
      </c>
      <c r="E127">
        <v>5.0868735300446701</v>
      </c>
      <c r="F127" s="1">
        <v>3.6401439710723501E-7</v>
      </c>
      <c r="G127">
        <v>1.7798956823593299</v>
      </c>
      <c r="H127">
        <v>0.342443979114882</v>
      </c>
      <c r="I127">
        <v>5.1976258626588701</v>
      </c>
      <c r="J127" s="1">
        <v>2.0184986879303499E-7</v>
      </c>
      <c r="K127">
        <v>0.910966417704548</v>
      </c>
      <c r="L127">
        <v>0.396286972786841</v>
      </c>
      <c r="M127">
        <v>2.2987543882613299</v>
      </c>
      <c r="N127">
        <v>2.1518890189917698E-2</v>
      </c>
      <c r="O127">
        <v>1.29433487931921</v>
      </c>
      <c r="P127">
        <v>0.25787503708728599</v>
      </c>
      <c r="Q127">
        <v>5.0192329352185601</v>
      </c>
      <c r="R127" s="1">
        <v>5.18782131725035E-7</v>
      </c>
      <c r="T127" t="str">
        <f t="shared" si="4"/>
        <v>***</v>
      </c>
      <c r="U127" t="str">
        <f t="shared" si="5"/>
        <v>***</v>
      </c>
      <c r="V127" t="str">
        <f t="shared" si="6"/>
        <v>*</v>
      </c>
      <c r="W127" t="str">
        <f t="shared" si="7"/>
        <v>***</v>
      </c>
    </row>
    <row r="128" spans="1:23" x14ac:dyDescent="0.25">
      <c r="A128">
        <v>127</v>
      </c>
      <c r="B128" t="s">
        <v>400</v>
      </c>
      <c r="C128">
        <v>0.46176412516934201</v>
      </c>
      <c r="D128">
        <v>0.38822288846320302</v>
      </c>
      <c r="E128">
        <v>1.18943045062916</v>
      </c>
      <c r="F128">
        <v>0.23427032416504501</v>
      </c>
      <c r="G128">
        <v>0.21908583735705001</v>
      </c>
      <c r="H128">
        <v>0.71934335244737202</v>
      </c>
      <c r="I128">
        <v>0.30456365046214701</v>
      </c>
      <c r="J128">
        <v>0.76069850818359397</v>
      </c>
      <c r="K128">
        <v>0.60594630629709501</v>
      </c>
      <c r="L128">
        <v>0.46312608113921999</v>
      </c>
      <c r="M128">
        <v>1.3083830321249901</v>
      </c>
      <c r="N128">
        <v>0.190743424863761</v>
      </c>
      <c r="O128">
        <v>0.443783629598058</v>
      </c>
      <c r="P128">
        <v>0.38815212789387799</v>
      </c>
      <c r="Q128">
        <v>1.14332396425607</v>
      </c>
      <c r="R128">
        <v>0.25290410881436698</v>
      </c>
      <c r="T128" t="str">
        <f t="shared" si="4"/>
        <v/>
      </c>
      <c r="U128" t="str">
        <f t="shared" si="5"/>
        <v/>
      </c>
      <c r="V128" t="str">
        <f t="shared" si="6"/>
        <v/>
      </c>
      <c r="W128" t="str">
        <f t="shared" si="7"/>
        <v/>
      </c>
    </row>
    <row r="129" spans="1:23" x14ac:dyDescent="0.25">
      <c r="A129">
        <v>128</v>
      </c>
      <c r="B129" t="s">
        <v>401</v>
      </c>
      <c r="C129">
        <v>0.87225377374713997</v>
      </c>
      <c r="D129">
        <v>0.32870827657292301</v>
      </c>
      <c r="E129">
        <v>2.65358019834841</v>
      </c>
      <c r="F129">
        <v>7.9642842259024897E-3</v>
      </c>
      <c r="G129">
        <v>1.1942423685327399</v>
      </c>
      <c r="H129">
        <v>0.46686548645889397</v>
      </c>
      <c r="I129">
        <v>2.5580009728088799</v>
      </c>
      <c r="J129">
        <v>1.05275797755385E-2</v>
      </c>
      <c r="K129">
        <v>0.65621400997986701</v>
      </c>
      <c r="L129">
        <v>0.46344868956901197</v>
      </c>
      <c r="M129">
        <v>1.41593670399655</v>
      </c>
      <c r="N129">
        <v>0.15679403736459799</v>
      </c>
      <c r="O129">
        <v>0.85313630251547701</v>
      </c>
      <c r="P129">
        <v>0.32861916705517302</v>
      </c>
      <c r="Q129">
        <v>2.5961245966284099</v>
      </c>
      <c r="R129">
        <v>9.4281869353916702E-3</v>
      </c>
      <c r="T129" t="str">
        <f t="shared" si="4"/>
        <v>**</v>
      </c>
      <c r="U129" t="str">
        <f t="shared" si="5"/>
        <v>*</v>
      </c>
      <c r="V129" t="str">
        <f t="shared" si="6"/>
        <v/>
      </c>
      <c r="W129" t="str">
        <f t="shared" si="7"/>
        <v>**</v>
      </c>
    </row>
    <row r="130" spans="1:23" x14ac:dyDescent="0.25">
      <c r="A130">
        <v>129</v>
      </c>
      <c r="B130" t="s">
        <v>402</v>
      </c>
      <c r="C130">
        <v>0.91360299751563301</v>
      </c>
      <c r="D130">
        <v>0.32903346531968403</v>
      </c>
      <c r="E130">
        <v>2.7766263733325398</v>
      </c>
      <c r="F130">
        <v>5.4926277988182797E-3</v>
      </c>
      <c r="G130">
        <v>1.24020526898089</v>
      </c>
      <c r="H130">
        <v>0.46744168467851499</v>
      </c>
      <c r="I130">
        <v>2.65317644880954</v>
      </c>
      <c r="J130">
        <v>7.9738175661724902E-3</v>
      </c>
      <c r="K130">
        <v>0.69246916375307999</v>
      </c>
      <c r="L130">
        <v>0.46383225384472998</v>
      </c>
      <c r="M130">
        <v>1.49293016605285</v>
      </c>
      <c r="N130">
        <v>0.13545546779606399</v>
      </c>
      <c r="O130">
        <v>0.89452284205433397</v>
      </c>
      <c r="P130">
        <v>0.32894117622317098</v>
      </c>
      <c r="Q130">
        <v>2.71940063060832</v>
      </c>
      <c r="R130">
        <v>6.5400342167340302E-3</v>
      </c>
      <c r="T130" t="str">
        <f t="shared" si="4"/>
        <v>**</v>
      </c>
      <c r="U130" t="str">
        <f t="shared" si="5"/>
        <v>**</v>
      </c>
      <c r="V130" t="str">
        <f t="shared" si="6"/>
        <v/>
      </c>
      <c r="W130" t="str">
        <f t="shared" si="7"/>
        <v>**</v>
      </c>
    </row>
    <row r="131" spans="1:23" x14ac:dyDescent="0.25">
      <c r="A131">
        <v>130</v>
      </c>
      <c r="B131" t="s">
        <v>403</v>
      </c>
      <c r="C131">
        <v>0.96364223841612695</v>
      </c>
      <c r="D131">
        <v>0.32936083946535</v>
      </c>
      <c r="E131">
        <v>2.9257948212070501</v>
      </c>
      <c r="F131">
        <v>3.4357745491577101E-3</v>
      </c>
      <c r="G131">
        <v>1.4912067136024101</v>
      </c>
      <c r="H131">
        <v>0.43103674948257598</v>
      </c>
      <c r="I131">
        <v>3.4595813823124999</v>
      </c>
      <c r="J131">
        <v>5.4101576127596105E-4</v>
      </c>
      <c r="K131">
        <v>0.50494017798413704</v>
      </c>
      <c r="L131">
        <v>0.51521358912059401</v>
      </c>
      <c r="M131">
        <v>0.98005989874220301</v>
      </c>
      <c r="N131">
        <v>0.32705655236709502</v>
      </c>
      <c r="O131">
        <v>0.94748736463873195</v>
      </c>
      <c r="P131">
        <v>0.32926875695668201</v>
      </c>
      <c r="Q131">
        <v>2.8775501611389802</v>
      </c>
      <c r="R131">
        <v>4.0077618736678502E-3</v>
      </c>
      <c r="T131" t="str">
        <f t="shared" ref="T131:T194" si="8">IF(F131&lt;0.001,"***",IF(F131&lt;0.01,"**",IF(F131&lt;0.05,"*",IF(F131&lt;0.1,"^",""))))</f>
        <v>**</v>
      </c>
      <c r="U131" t="str">
        <f t="shared" ref="U131:U194" si="9">IF(J131&lt;0.001,"***",IF(J131&lt;0.01,"**",IF(J131&lt;0.05,"*",IF(J131&lt;0.1,"^",""))))</f>
        <v>***</v>
      </c>
      <c r="V131" t="str">
        <f t="shared" ref="V131:V194" si="10">IF(N131&lt;0.001,"***",IF(N131&lt;0.01,"**",IF(N131&lt;0.05,"*",IF(N131&lt;0.1,"^",""))))</f>
        <v/>
      </c>
      <c r="W131" t="str">
        <f t="shared" ref="W131:W194" si="11">IF(R131&lt;0.001,"***",IF(R131&lt;0.01,"**",IF(R131&lt;0.05,"*",IF(R131&lt;0.1,"^",""))))</f>
        <v>**</v>
      </c>
    </row>
    <row r="132" spans="1:23" x14ac:dyDescent="0.25">
      <c r="A132">
        <v>131</v>
      </c>
      <c r="B132" t="s">
        <v>404</v>
      </c>
      <c r="C132">
        <v>0.29555339982477702</v>
      </c>
      <c r="D132">
        <v>0.45673014989403898</v>
      </c>
      <c r="E132">
        <v>0.64710726868665402</v>
      </c>
      <c r="F132">
        <v>0.51756252130904301</v>
      </c>
      <c r="G132">
        <v>0.41960558633507</v>
      </c>
      <c r="H132">
        <v>0.72073443621822797</v>
      </c>
      <c r="I132">
        <v>0.58219167178522302</v>
      </c>
      <c r="J132">
        <v>0.56043758242129005</v>
      </c>
      <c r="K132">
        <v>0.24252680245911201</v>
      </c>
      <c r="L132">
        <v>0.59076596180422403</v>
      </c>
      <c r="M132">
        <v>0.41052941120443798</v>
      </c>
      <c r="N132">
        <v>0.68141763306445402</v>
      </c>
      <c r="O132">
        <v>0.27986893295326798</v>
      </c>
      <c r="P132">
        <v>0.45665808864088903</v>
      </c>
      <c r="Q132">
        <v>0.61286319002082501</v>
      </c>
      <c r="R132">
        <v>0.53996680435892097</v>
      </c>
      <c r="T132" t="str">
        <f t="shared" si="8"/>
        <v/>
      </c>
      <c r="U132" t="str">
        <f t="shared" si="9"/>
        <v/>
      </c>
      <c r="V132" t="str">
        <f t="shared" si="10"/>
        <v/>
      </c>
      <c r="W132" t="str">
        <f t="shared" si="11"/>
        <v/>
      </c>
    </row>
    <row r="133" spans="1:23" x14ac:dyDescent="0.25">
      <c r="A133">
        <v>132</v>
      </c>
      <c r="B133" t="s">
        <v>405</v>
      </c>
      <c r="C133">
        <v>0.10142625286719199</v>
      </c>
      <c r="D133">
        <v>0.50860971271356703</v>
      </c>
      <c r="E133">
        <v>0.19941863148081901</v>
      </c>
      <c r="F133">
        <v>0.84193528735472301</v>
      </c>
      <c r="G133">
        <v>-0.25761718456571298</v>
      </c>
      <c r="H133">
        <v>1.0096570602036701</v>
      </c>
      <c r="I133">
        <v>-0.25515315518493697</v>
      </c>
      <c r="J133">
        <v>0.79860481052441501</v>
      </c>
      <c r="K133">
        <v>0.27992409598357498</v>
      </c>
      <c r="L133">
        <v>0.59096420030530705</v>
      </c>
      <c r="M133">
        <v>0.47367352512886401</v>
      </c>
      <c r="N133">
        <v>0.63573273545868103</v>
      </c>
      <c r="O133">
        <v>8.4820036381188194E-2</v>
      </c>
      <c r="P133">
        <v>0.50854727820138201</v>
      </c>
      <c r="Q133">
        <v>0.166788890663574</v>
      </c>
      <c r="R133">
        <v>0.86753616020871804</v>
      </c>
      <c r="T133" t="str">
        <f t="shared" si="8"/>
        <v/>
      </c>
      <c r="U133" t="str">
        <f t="shared" si="9"/>
        <v/>
      </c>
      <c r="V133" t="str">
        <f t="shared" si="10"/>
        <v/>
      </c>
      <c r="W133" t="str">
        <f t="shared" si="11"/>
        <v/>
      </c>
    </row>
    <row r="134" spans="1:23" x14ac:dyDescent="0.25">
      <c r="A134">
        <v>133</v>
      </c>
      <c r="B134" t="s">
        <v>406</v>
      </c>
      <c r="C134">
        <v>1.07432139262405</v>
      </c>
      <c r="D134">
        <v>0.33010265386617699</v>
      </c>
      <c r="E134">
        <v>3.2545069845442001</v>
      </c>
      <c r="F134">
        <v>1.1358936694952301E-3</v>
      </c>
      <c r="G134">
        <v>1.1786026774607801</v>
      </c>
      <c r="H134">
        <v>0.51976803748964995</v>
      </c>
      <c r="I134">
        <v>2.2675551254616102</v>
      </c>
      <c r="J134">
        <v>2.3356335410191002E-2</v>
      </c>
      <c r="K134">
        <v>1.03501078397829</v>
      </c>
      <c r="L134">
        <v>0.42788615937020003</v>
      </c>
      <c r="M134">
        <v>2.4188928791286499</v>
      </c>
      <c r="N134">
        <v>1.5567823951315099E-2</v>
      </c>
      <c r="O134">
        <v>1.05747106262407</v>
      </c>
      <c r="P134">
        <v>0.33000145573104001</v>
      </c>
      <c r="Q134">
        <v>3.2044436297455001</v>
      </c>
      <c r="R134">
        <v>1.35323786550742E-3</v>
      </c>
      <c r="T134" t="str">
        <f t="shared" si="8"/>
        <v>**</v>
      </c>
      <c r="U134" t="str">
        <f t="shared" si="9"/>
        <v>*</v>
      </c>
      <c r="V134" t="str">
        <f t="shared" si="10"/>
        <v>*</v>
      </c>
      <c r="W134" t="str">
        <f t="shared" si="11"/>
        <v>**</v>
      </c>
    </row>
    <row r="135" spans="1:23" x14ac:dyDescent="0.25">
      <c r="A135">
        <v>134</v>
      </c>
      <c r="B135" t="s">
        <v>407</v>
      </c>
      <c r="C135">
        <v>0.41935359404196698</v>
      </c>
      <c r="D135">
        <v>0.45722459119698</v>
      </c>
      <c r="E135">
        <v>0.91717200280967004</v>
      </c>
      <c r="F135">
        <v>0.359052515257617</v>
      </c>
      <c r="G135">
        <v>0.92289077917679996</v>
      </c>
      <c r="H135">
        <v>0.59486589845777504</v>
      </c>
      <c r="I135">
        <v>1.5514266014734599</v>
      </c>
      <c r="J135">
        <v>0.120799484380803</v>
      </c>
      <c r="K135">
        <v>-2.41864361295973E-2</v>
      </c>
      <c r="L135">
        <v>0.71864818476824599</v>
      </c>
      <c r="M135">
        <v>-3.3655461242690102E-2</v>
      </c>
      <c r="N135">
        <v>0.97315189561362503</v>
      </c>
      <c r="O135">
        <v>0.40417872725020698</v>
      </c>
      <c r="P135">
        <v>0.45715526616309998</v>
      </c>
      <c r="Q135">
        <v>0.88411696674190299</v>
      </c>
      <c r="R135">
        <v>0.37663307510273297</v>
      </c>
      <c r="T135" t="str">
        <f t="shared" si="8"/>
        <v/>
      </c>
      <c r="U135" t="str">
        <f t="shared" si="9"/>
        <v/>
      </c>
      <c r="V135" t="str">
        <f t="shared" si="10"/>
        <v/>
      </c>
      <c r="W135" t="str">
        <f t="shared" si="11"/>
        <v/>
      </c>
    </row>
    <row r="136" spans="1:23" x14ac:dyDescent="0.25">
      <c r="A136">
        <v>135</v>
      </c>
      <c r="B136" t="s">
        <v>408</v>
      </c>
      <c r="C136">
        <v>-7.7079295889435406E-2</v>
      </c>
      <c r="D136">
        <v>0.58518094153486</v>
      </c>
      <c r="E136">
        <v>-0.13171873931380201</v>
      </c>
      <c r="F136">
        <v>0.89520676283547496</v>
      </c>
      <c r="G136">
        <v>-13.1613610977129</v>
      </c>
      <c r="H136">
        <v>400.34854464374098</v>
      </c>
      <c r="I136">
        <v>-3.2874756943165197E-2</v>
      </c>
      <c r="J136">
        <v>0.97377446295327097</v>
      </c>
      <c r="K136">
        <v>0.41002886926756699</v>
      </c>
      <c r="L136">
        <v>0.59173436322629203</v>
      </c>
      <c r="M136">
        <v>0.69292725714285297</v>
      </c>
      <c r="N136">
        <v>0.48835520317047199</v>
      </c>
      <c r="O136">
        <v>-9.2361055150086094E-2</v>
      </c>
      <c r="P136">
        <v>0.58512641110637897</v>
      </c>
      <c r="Q136">
        <v>-0.157848036589985</v>
      </c>
      <c r="R136">
        <v>0.87457654538415996</v>
      </c>
      <c r="T136" t="str">
        <f t="shared" si="8"/>
        <v/>
      </c>
      <c r="U136" t="str">
        <f t="shared" si="9"/>
        <v/>
      </c>
      <c r="V136" t="str">
        <f t="shared" si="10"/>
        <v/>
      </c>
      <c r="W136" t="str">
        <f t="shared" si="11"/>
        <v/>
      </c>
    </row>
    <row r="137" spans="1:23" x14ac:dyDescent="0.25">
      <c r="A137">
        <v>136</v>
      </c>
      <c r="B137" t="s">
        <v>409</v>
      </c>
      <c r="C137">
        <v>0.473831033548966</v>
      </c>
      <c r="D137">
        <v>0.45745793276751701</v>
      </c>
      <c r="E137">
        <v>1.03579148946526</v>
      </c>
      <c r="F137">
        <v>0.30029942882036398</v>
      </c>
      <c r="G137">
        <v>-0.164221822279876</v>
      </c>
      <c r="H137">
        <v>1.0101784061633701</v>
      </c>
      <c r="I137">
        <v>-0.16256714782053799</v>
      </c>
      <c r="J137">
        <v>0.87085925507923101</v>
      </c>
      <c r="K137">
        <v>0.76230176332440702</v>
      </c>
      <c r="L137">
        <v>0.51683900099820002</v>
      </c>
      <c r="M137">
        <v>1.4749308040843101</v>
      </c>
      <c r="N137">
        <v>0.140231147653261</v>
      </c>
      <c r="O137">
        <v>0.45904474048236199</v>
      </c>
      <c r="P137">
        <v>0.45738114939430702</v>
      </c>
      <c r="Q137">
        <v>1.00363720955763</v>
      </c>
      <c r="R137">
        <v>0.31555351249378899</v>
      </c>
      <c r="T137" t="str">
        <f t="shared" si="8"/>
        <v/>
      </c>
      <c r="U137" t="str">
        <f t="shared" si="9"/>
        <v/>
      </c>
      <c r="V137" t="str">
        <f t="shared" si="10"/>
        <v/>
      </c>
      <c r="W137" t="str">
        <f t="shared" si="11"/>
        <v/>
      </c>
    </row>
    <row r="138" spans="1:23" x14ac:dyDescent="0.25">
      <c r="A138">
        <v>137</v>
      </c>
      <c r="B138" t="s">
        <v>410</v>
      </c>
      <c r="C138">
        <v>0.50649073903113695</v>
      </c>
      <c r="D138">
        <v>0.457632167882767</v>
      </c>
      <c r="E138">
        <v>1.1067638478615101</v>
      </c>
      <c r="F138">
        <v>0.26839604245972598</v>
      </c>
      <c r="G138">
        <v>0.97901322844802297</v>
      </c>
      <c r="H138">
        <v>0.59536006741566505</v>
      </c>
      <c r="I138">
        <v>1.64440526335217</v>
      </c>
      <c r="J138">
        <v>0.10009251864248001</v>
      </c>
      <c r="K138">
        <v>9.1957743974191097E-2</v>
      </c>
      <c r="L138">
        <v>0.71922443576026496</v>
      </c>
      <c r="M138">
        <v>0.12785681270268001</v>
      </c>
      <c r="N138">
        <v>0.89826228892540805</v>
      </c>
      <c r="O138">
        <v>0.49081902246204501</v>
      </c>
      <c r="P138">
        <v>0.45755091759855698</v>
      </c>
      <c r="Q138">
        <v>1.0727090769221801</v>
      </c>
      <c r="R138">
        <v>0.28340166649861898</v>
      </c>
      <c r="T138" t="str">
        <f t="shared" si="8"/>
        <v/>
      </c>
      <c r="U138" t="str">
        <f t="shared" si="9"/>
        <v/>
      </c>
      <c r="V138" t="str">
        <f t="shared" si="10"/>
        <v/>
      </c>
      <c r="W138" t="str">
        <f t="shared" si="11"/>
        <v/>
      </c>
    </row>
    <row r="139" spans="1:23" x14ac:dyDescent="0.25">
      <c r="A139">
        <v>138</v>
      </c>
      <c r="B139" t="s">
        <v>411</v>
      </c>
      <c r="C139">
        <v>1.0247535549267099</v>
      </c>
      <c r="D139">
        <v>0.36700402941332899</v>
      </c>
      <c r="E139">
        <v>2.7922133622478702</v>
      </c>
      <c r="F139">
        <v>5.2348825194447101E-3</v>
      </c>
      <c r="G139">
        <v>1.5667859364111401</v>
      </c>
      <c r="H139">
        <v>0.470988550241072</v>
      </c>
      <c r="I139">
        <v>3.32659028676852</v>
      </c>
      <c r="J139">
        <v>8.7915533676901302E-4</v>
      </c>
      <c r="K139">
        <v>0.52621993895404595</v>
      </c>
      <c r="L139">
        <v>0.59245451307297203</v>
      </c>
      <c r="M139">
        <v>0.88820310647077805</v>
      </c>
      <c r="N139">
        <v>0.374431508089554</v>
      </c>
      <c r="O139">
        <v>1.0071181667078499</v>
      </c>
      <c r="P139">
        <v>0.36690620991251799</v>
      </c>
      <c r="Q139">
        <v>2.7448926714758399</v>
      </c>
      <c r="R139">
        <v>6.0530690594490996E-3</v>
      </c>
      <c r="T139" t="str">
        <f t="shared" si="8"/>
        <v>**</v>
      </c>
      <c r="U139" t="str">
        <f t="shared" si="9"/>
        <v>***</v>
      </c>
      <c r="V139" t="str">
        <f t="shared" si="10"/>
        <v/>
      </c>
      <c r="W139" t="str">
        <f t="shared" si="11"/>
        <v>**</v>
      </c>
    </row>
    <row r="140" spans="1:23" x14ac:dyDescent="0.25">
      <c r="A140">
        <v>139</v>
      </c>
      <c r="B140" t="s">
        <v>412</v>
      </c>
      <c r="C140">
        <v>0.57746671843999398</v>
      </c>
      <c r="D140">
        <v>0.45810531839172203</v>
      </c>
      <c r="E140">
        <v>1.2605544953446901</v>
      </c>
      <c r="F140">
        <v>0.207469402172798</v>
      </c>
      <c r="G140">
        <v>-3.2905520338009898E-2</v>
      </c>
      <c r="H140">
        <v>1.0108555758697499</v>
      </c>
      <c r="I140">
        <v>-3.2552148025397E-2</v>
      </c>
      <c r="J140">
        <v>0.97403172993028697</v>
      </c>
      <c r="K140">
        <v>0.84842620437859795</v>
      </c>
      <c r="L140">
        <v>0.51784543656703497</v>
      </c>
      <c r="M140">
        <v>1.63837729265916</v>
      </c>
      <c r="N140">
        <v>0.101343013010485</v>
      </c>
      <c r="O140">
        <v>0.55982272122251997</v>
      </c>
      <c r="P140">
        <v>0.45802378222470902</v>
      </c>
      <c r="Q140">
        <v>1.2222568847917801</v>
      </c>
      <c r="R140">
        <v>0.22161049823957499</v>
      </c>
      <c r="T140" t="str">
        <f t="shared" si="8"/>
        <v/>
      </c>
      <c r="U140" t="str">
        <f t="shared" si="9"/>
        <v/>
      </c>
      <c r="V140" t="str">
        <f t="shared" si="10"/>
        <v/>
      </c>
      <c r="W140" t="str">
        <f t="shared" si="11"/>
        <v/>
      </c>
    </row>
    <row r="141" spans="1:23" x14ac:dyDescent="0.25">
      <c r="A141">
        <v>140</v>
      </c>
      <c r="B141" t="s">
        <v>413</v>
      </c>
      <c r="C141">
        <v>0.61454324813244399</v>
      </c>
      <c r="D141">
        <v>0.45832251074595798</v>
      </c>
      <c r="E141">
        <v>1.34085329374772</v>
      </c>
      <c r="F141">
        <v>0.179968089077256</v>
      </c>
      <c r="G141">
        <v>1.1133786332103099</v>
      </c>
      <c r="H141">
        <v>0.59660044014142399</v>
      </c>
      <c r="I141">
        <v>1.866204847161</v>
      </c>
      <c r="J141">
        <v>6.2012711191556498E-2</v>
      </c>
      <c r="K141">
        <v>0.18317800479966601</v>
      </c>
      <c r="L141">
        <v>0.720001403412874</v>
      </c>
      <c r="M141">
        <v>0.25441339965642501</v>
      </c>
      <c r="N141">
        <v>0.79917620003460699</v>
      </c>
      <c r="O141">
        <v>0.59458022786995901</v>
      </c>
      <c r="P141">
        <v>0.458244466284631</v>
      </c>
      <c r="Q141">
        <v>1.2975175296511801</v>
      </c>
      <c r="R141">
        <v>0.19445317758230399</v>
      </c>
      <c r="T141" t="str">
        <f t="shared" si="8"/>
        <v/>
      </c>
      <c r="U141" t="str">
        <f t="shared" si="9"/>
        <v>^</v>
      </c>
      <c r="V141" t="str">
        <f t="shared" si="10"/>
        <v/>
      </c>
      <c r="W141" t="str">
        <f t="shared" si="11"/>
        <v/>
      </c>
    </row>
    <row r="142" spans="1:23" x14ac:dyDescent="0.25">
      <c r="A142">
        <v>141</v>
      </c>
      <c r="B142" t="s">
        <v>414</v>
      </c>
      <c r="C142">
        <v>0.41950564916616601</v>
      </c>
      <c r="D142">
        <v>0.51012439337209203</v>
      </c>
      <c r="E142">
        <v>0.82235951586846101</v>
      </c>
      <c r="F142">
        <v>0.41087231320474099</v>
      </c>
      <c r="G142">
        <v>3.4531561198480602E-2</v>
      </c>
      <c r="H142">
        <v>1.01126689588639</v>
      </c>
      <c r="I142">
        <v>3.4146832393057901E-2</v>
      </c>
      <c r="J142">
        <v>0.97276006339175702</v>
      </c>
      <c r="K142">
        <v>0.62559012429493999</v>
      </c>
      <c r="L142">
        <v>0.59346859415004605</v>
      </c>
      <c r="M142">
        <v>1.05412507159018</v>
      </c>
      <c r="N142">
        <v>0.291825658924459</v>
      </c>
      <c r="O142">
        <v>0.39907747658885201</v>
      </c>
      <c r="P142">
        <v>0.51005182350768596</v>
      </c>
      <c r="Q142">
        <v>0.782425350122954</v>
      </c>
      <c r="R142">
        <v>0.43396464057149697</v>
      </c>
      <c r="T142" t="str">
        <f t="shared" si="8"/>
        <v/>
      </c>
      <c r="U142" t="str">
        <f t="shared" si="9"/>
        <v/>
      </c>
      <c r="V142" t="str">
        <f t="shared" si="10"/>
        <v/>
      </c>
      <c r="W142" t="str">
        <f t="shared" si="11"/>
        <v/>
      </c>
    </row>
    <row r="143" spans="1:23" x14ac:dyDescent="0.25">
      <c r="A143">
        <v>142</v>
      </c>
      <c r="B143" t="s">
        <v>415</v>
      </c>
      <c r="C143">
        <v>0.68595863168673599</v>
      </c>
      <c r="D143">
        <v>0.458742116330835</v>
      </c>
      <c r="E143">
        <v>1.4953033682044501</v>
      </c>
      <c r="F143">
        <v>0.13483528645512399</v>
      </c>
      <c r="G143">
        <v>1.1866036859166</v>
      </c>
      <c r="H143">
        <v>0.59731171756957402</v>
      </c>
      <c r="I143">
        <v>1.9865735946798799</v>
      </c>
      <c r="J143">
        <v>4.69696697901828E-2</v>
      </c>
      <c r="K143">
        <v>0.253654405988469</v>
      </c>
      <c r="L143">
        <v>0.720529749350031</v>
      </c>
      <c r="M143">
        <v>0.35203876899917502</v>
      </c>
      <c r="N143">
        <v>0.72480918770592595</v>
      </c>
      <c r="O143">
        <v>0.66524094578266002</v>
      </c>
      <c r="P143">
        <v>0.458655171369447</v>
      </c>
      <c r="Q143">
        <v>1.45041631994771</v>
      </c>
      <c r="R143">
        <v>0.14694245880465301</v>
      </c>
      <c r="T143" t="str">
        <f t="shared" si="8"/>
        <v/>
      </c>
      <c r="U143" t="str">
        <f t="shared" si="9"/>
        <v>*</v>
      </c>
      <c r="V143" t="str">
        <f t="shared" si="10"/>
        <v/>
      </c>
      <c r="W143" t="str">
        <f t="shared" si="11"/>
        <v/>
      </c>
    </row>
    <row r="144" spans="1:23" x14ac:dyDescent="0.25">
      <c r="A144">
        <v>143</v>
      </c>
      <c r="B144" t="s">
        <v>416</v>
      </c>
      <c r="C144">
        <v>0.91320965659072695</v>
      </c>
      <c r="D144">
        <v>0.421186653888448</v>
      </c>
      <c r="E144">
        <v>2.16818279534706</v>
      </c>
      <c r="F144">
        <v>3.0144781298658802E-2</v>
      </c>
      <c r="G144">
        <v>0.82240735079595895</v>
      </c>
      <c r="H144">
        <v>0.72379827573947098</v>
      </c>
      <c r="I144">
        <v>1.1362383392744899</v>
      </c>
      <c r="J144">
        <v>0.25585682892609402</v>
      </c>
      <c r="K144">
        <v>0.996417184837602</v>
      </c>
      <c r="L144">
        <v>0.51943364874375497</v>
      </c>
      <c r="M144">
        <v>1.91827615951995</v>
      </c>
      <c r="N144">
        <v>5.5076003712953799E-2</v>
      </c>
      <c r="O144">
        <v>0.89300986801301696</v>
      </c>
      <c r="P144">
        <v>0.42108797627261202</v>
      </c>
      <c r="Q144">
        <v>2.1207204155240098</v>
      </c>
      <c r="R144">
        <v>3.3945337435212802E-2</v>
      </c>
      <c r="T144" t="str">
        <f t="shared" si="8"/>
        <v>*</v>
      </c>
      <c r="U144" t="str">
        <f t="shared" si="9"/>
        <v/>
      </c>
      <c r="V144" t="str">
        <f t="shared" si="10"/>
        <v>^</v>
      </c>
      <c r="W144" t="str">
        <f t="shared" si="11"/>
        <v>*</v>
      </c>
    </row>
    <row r="145" spans="1:23" x14ac:dyDescent="0.25">
      <c r="A145">
        <v>144</v>
      </c>
      <c r="B145" t="s">
        <v>417</v>
      </c>
      <c r="C145">
        <v>0.53532998900719897</v>
      </c>
      <c r="D145">
        <v>0.51081455568431799</v>
      </c>
      <c r="E145">
        <v>1.0479928244997601</v>
      </c>
      <c r="F145">
        <v>0.29464191286153302</v>
      </c>
      <c r="G145">
        <v>0.14864647302707301</v>
      </c>
      <c r="H145">
        <v>1.01191373906217</v>
      </c>
      <c r="I145">
        <v>0.14689638779372399</v>
      </c>
      <c r="J145">
        <v>0.88321380311656605</v>
      </c>
      <c r="K145">
        <v>0.74433706298056401</v>
      </c>
      <c r="L145">
        <v>0.59471567176782802</v>
      </c>
      <c r="M145">
        <v>1.25158474598118</v>
      </c>
      <c r="N145">
        <v>0.21072121577483199</v>
      </c>
      <c r="O145">
        <v>0.51800541137366896</v>
      </c>
      <c r="P145">
        <v>0.51074176869846</v>
      </c>
      <c r="Q145">
        <v>1.01422175181348</v>
      </c>
      <c r="R145">
        <v>0.31047695160654498</v>
      </c>
      <c r="T145" t="str">
        <f t="shared" si="8"/>
        <v/>
      </c>
      <c r="U145" t="str">
        <f t="shared" si="9"/>
        <v/>
      </c>
      <c r="V145" t="str">
        <f t="shared" si="10"/>
        <v/>
      </c>
      <c r="W145" t="str">
        <f t="shared" si="11"/>
        <v/>
      </c>
    </row>
    <row r="146" spans="1:23" x14ac:dyDescent="0.25">
      <c r="A146">
        <v>145</v>
      </c>
      <c r="B146" t="s">
        <v>418</v>
      </c>
      <c r="C146">
        <v>1.28587767052683</v>
      </c>
      <c r="D146">
        <v>0.36928058804338698</v>
      </c>
      <c r="E146">
        <v>3.4821155299280102</v>
      </c>
      <c r="F146">
        <v>4.9746901609090005E-4</v>
      </c>
      <c r="G146">
        <v>0.87198974216866998</v>
      </c>
      <c r="H146">
        <v>0.72434137876068105</v>
      </c>
      <c r="I146">
        <v>1.2038380903499</v>
      </c>
      <c r="J146">
        <v>0.22865216423033999</v>
      </c>
      <c r="K146">
        <v>1.5189022544789299</v>
      </c>
      <c r="L146">
        <v>0.43372424291083</v>
      </c>
      <c r="M146">
        <v>3.5019998981039202</v>
      </c>
      <c r="N146">
        <v>4.6177979531074602E-4</v>
      </c>
      <c r="O146">
        <v>1.2671214542445599</v>
      </c>
      <c r="P146">
        <v>0.36916831228153002</v>
      </c>
      <c r="Q146">
        <v>3.4323678714825601</v>
      </c>
      <c r="R146">
        <v>5.9833535201588202E-4</v>
      </c>
      <c r="T146" t="str">
        <f t="shared" si="8"/>
        <v>***</v>
      </c>
      <c r="U146" t="str">
        <f t="shared" si="9"/>
        <v/>
      </c>
      <c r="V146" t="str">
        <f t="shared" si="10"/>
        <v>***</v>
      </c>
      <c r="W146" t="str">
        <f t="shared" si="11"/>
        <v>***</v>
      </c>
    </row>
    <row r="147" spans="1:23" x14ac:dyDescent="0.25">
      <c r="A147">
        <v>146</v>
      </c>
      <c r="B147" t="s">
        <v>419</v>
      </c>
      <c r="C147">
        <v>1.3479923472433699</v>
      </c>
      <c r="D147">
        <v>0.36991622824368497</v>
      </c>
      <c r="E147">
        <v>3.6440476094911101</v>
      </c>
      <c r="F147">
        <v>2.68383741645651E-4</v>
      </c>
      <c r="G147">
        <v>1.3241306220581801</v>
      </c>
      <c r="H147">
        <v>0.59903390474632301</v>
      </c>
      <c r="I147">
        <v>2.2104435351099498</v>
      </c>
      <c r="J147">
        <v>2.70743952059068E-2</v>
      </c>
      <c r="K147">
        <v>1.41433653749481</v>
      </c>
      <c r="L147">
        <v>0.47175190001549799</v>
      </c>
      <c r="M147">
        <v>2.9980515975629198</v>
      </c>
      <c r="N147">
        <v>2.7171166727718199E-3</v>
      </c>
      <c r="O147">
        <v>1.33134239852961</v>
      </c>
      <c r="P147">
        <v>0.369767874829112</v>
      </c>
      <c r="Q147">
        <v>3.6004815159913202</v>
      </c>
      <c r="R147">
        <v>3.1762840966079002E-4</v>
      </c>
      <c r="T147" t="str">
        <f t="shared" si="8"/>
        <v>***</v>
      </c>
      <c r="U147" t="str">
        <f t="shared" si="9"/>
        <v>*</v>
      </c>
      <c r="V147" t="str">
        <f t="shared" si="10"/>
        <v>**</v>
      </c>
      <c r="W147" t="str">
        <f t="shared" si="11"/>
        <v>***</v>
      </c>
    </row>
    <row r="148" spans="1:23" x14ac:dyDescent="0.25">
      <c r="A148">
        <v>147</v>
      </c>
      <c r="B148" t="s">
        <v>420</v>
      </c>
      <c r="C148">
        <v>0.69440662592527802</v>
      </c>
      <c r="D148">
        <v>0.51193302450934197</v>
      </c>
      <c r="E148">
        <v>1.35644037926803</v>
      </c>
      <c r="F148">
        <v>0.17495909299676199</v>
      </c>
      <c r="G148">
        <v>0.25402412821658699</v>
      </c>
      <c r="H148">
        <v>1.0125983179989999</v>
      </c>
      <c r="I148">
        <v>0.25086366795331499</v>
      </c>
      <c r="J148">
        <v>0.80191951509597803</v>
      </c>
      <c r="K148">
        <v>0.94736881696680597</v>
      </c>
      <c r="L148">
        <v>0.597282142331792</v>
      </c>
      <c r="M148">
        <v>1.58613283375303</v>
      </c>
      <c r="N148">
        <v>0.11270918009138201</v>
      </c>
      <c r="O148">
        <v>0.67934539730712296</v>
      </c>
      <c r="P148">
        <v>0.511824674744637</v>
      </c>
      <c r="Q148">
        <v>1.3273009896329599</v>
      </c>
      <c r="R148">
        <v>0.18440913662501501</v>
      </c>
      <c r="T148" t="str">
        <f t="shared" si="8"/>
        <v/>
      </c>
      <c r="U148" t="str">
        <f t="shared" si="9"/>
        <v/>
      </c>
      <c r="V148" t="str">
        <f t="shared" si="10"/>
        <v/>
      </c>
      <c r="W148" t="str">
        <f t="shared" si="11"/>
        <v/>
      </c>
    </row>
    <row r="149" spans="1:23" x14ac:dyDescent="0.25">
      <c r="A149">
        <v>148</v>
      </c>
      <c r="B149" t="s">
        <v>421</v>
      </c>
      <c r="C149">
        <v>0.73674953238296703</v>
      </c>
      <c r="D149">
        <v>0.51212260296795398</v>
      </c>
      <c r="E149">
        <v>1.4386194401754799</v>
      </c>
      <c r="F149">
        <v>0.15025837533689901</v>
      </c>
      <c r="G149">
        <v>0.26994291737332499</v>
      </c>
      <c r="H149">
        <v>1.0127437056511499</v>
      </c>
      <c r="I149">
        <v>0.266546131925612</v>
      </c>
      <c r="J149">
        <v>0.78981863582734102</v>
      </c>
      <c r="K149">
        <v>1.0091732582513</v>
      </c>
      <c r="L149">
        <v>0.59773997621018704</v>
      </c>
      <c r="M149">
        <v>1.68831481650214</v>
      </c>
      <c r="N149">
        <v>9.1350812524064601E-2</v>
      </c>
      <c r="O149">
        <v>0.72208532791205704</v>
      </c>
      <c r="P149">
        <v>0.51201845777692101</v>
      </c>
      <c r="Q149">
        <v>1.4102720652829599</v>
      </c>
      <c r="R149">
        <v>0.15845936369170199</v>
      </c>
      <c r="T149" t="str">
        <f t="shared" si="8"/>
        <v/>
      </c>
      <c r="U149" t="str">
        <f t="shared" si="9"/>
        <v/>
      </c>
      <c r="V149" t="str">
        <f t="shared" si="10"/>
        <v>^</v>
      </c>
      <c r="W149" t="str">
        <f t="shared" si="11"/>
        <v/>
      </c>
    </row>
    <row r="150" spans="1:23" x14ac:dyDescent="0.25">
      <c r="A150">
        <v>149</v>
      </c>
      <c r="B150" t="s">
        <v>422</v>
      </c>
      <c r="C150">
        <v>-0.63052712642801301</v>
      </c>
      <c r="D150">
        <v>1.0059932964217599</v>
      </c>
      <c r="E150">
        <v>-0.62677070381159605</v>
      </c>
      <c r="F150">
        <v>0.53080954978217298</v>
      </c>
      <c r="G150">
        <v>0.29404804795648598</v>
      </c>
      <c r="H150">
        <v>1.01289166492827</v>
      </c>
      <c r="I150">
        <v>0.29030552638352503</v>
      </c>
      <c r="J150">
        <v>0.77158251137357603</v>
      </c>
      <c r="K150">
        <v>-13.396974031965399</v>
      </c>
      <c r="L150">
        <v>473.27163239428302</v>
      </c>
      <c r="M150">
        <v>-2.8307156218491399E-2</v>
      </c>
      <c r="N150">
        <v>0.97741717305136999</v>
      </c>
      <c r="O150">
        <v>-0.64539814991097599</v>
      </c>
      <c r="P150">
        <v>1.00595258369399</v>
      </c>
      <c r="Q150">
        <v>-0.64157909664190005</v>
      </c>
      <c r="R150">
        <v>0.52114650893506698</v>
      </c>
      <c r="T150" t="str">
        <f t="shared" si="8"/>
        <v/>
      </c>
      <c r="U150" t="str">
        <f t="shared" si="9"/>
        <v/>
      </c>
      <c r="V150" t="str">
        <f t="shared" si="10"/>
        <v/>
      </c>
      <c r="W150" t="str">
        <f t="shared" si="11"/>
        <v/>
      </c>
    </row>
    <row r="151" spans="1:23" x14ac:dyDescent="0.25">
      <c r="A151">
        <v>150</v>
      </c>
      <c r="B151" t="s">
        <v>423</v>
      </c>
      <c r="C151">
        <v>1.2095981750475899</v>
      </c>
      <c r="D151">
        <v>0.42357379756205299</v>
      </c>
      <c r="E151">
        <v>2.8556964146734898</v>
      </c>
      <c r="F151">
        <v>4.29425523825884E-3</v>
      </c>
      <c r="G151">
        <v>1.4392111346476</v>
      </c>
      <c r="H151">
        <v>0.60032081711973795</v>
      </c>
      <c r="I151">
        <v>2.39740334435302</v>
      </c>
      <c r="J151">
        <v>1.6511736633741E-2</v>
      </c>
      <c r="K151">
        <v>1.07159107212293</v>
      </c>
      <c r="L151">
        <v>0.59840926302673303</v>
      </c>
      <c r="M151">
        <v>1.79073276155998</v>
      </c>
      <c r="N151">
        <v>7.3336189721079803E-2</v>
      </c>
      <c r="O151">
        <v>1.1942717945877701</v>
      </c>
      <c r="P151">
        <v>0.42344577737693401</v>
      </c>
      <c r="Q151">
        <v>2.82036534166375</v>
      </c>
      <c r="R151">
        <v>4.7969001538761503E-3</v>
      </c>
      <c r="T151" t="str">
        <f t="shared" si="8"/>
        <v>**</v>
      </c>
      <c r="U151" t="str">
        <f t="shared" si="9"/>
        <v>*</v>
      </c>
      <c r="V151" t="str">
        <f t="shared" si="10"/>
        <v>^</v>
      </c>
      <c r="W151" t="str">
        <f t="shared" si="11"/>
        <v>**</v>
      </c>
    </row>
    <row r="152" spans="1:23" x14ac:dyDescent="0.25">
      <c r="A152">
        <v>151</v>
      </c>
      <c r="B152" t="s">
        <v>441</v>
      </c>
      <c r="C152">
        <v>1.76816011248022</v>
      </c>
      <c r="D152">
        <v>0.47034101336864698</v>
      </c>
      <c r="E152">
        <v>3.7593151824384101</v>
      </c>
      <c r="F152">
        <v>1.7037908605693501E-4</v>
      </c>
      <c r="G152">
        <v>1.7271915165193701</v>
      </c>
      <c r="H152">
        <v>0.73686665584872502</v>
      </c>
      <c r="I152">
        <v>2.3439675317238899</v>
      </c>
      <c r="J152">
        <v>1.9079832268816599E-2</v>
      </c>
      <c r="K152">
        <v>1.8844362930562</v>
      </c>
      <c r="L152">
        <v>0.61357474900077602</v>
      </c>
      <c r="M152">
        <v>3.0712415987213602</v>
      </c>
      <c r="N152">
        <v>2.1317058736312401E-3</v>
      </c>
      <c r="O152">
        <v>1.7482432574015101</v>
      </c>
      <c r="P152">
        <v>0.47030275089739898</v>
      </c>
      <c r="Q152">
        <v>3.7172720211940802</v>
      </c>
      <c r="R152">
        <v>2.0138557428971501E-4</v>
      </c>
      <c r="T152" t="str">
        <f t="shared" si="8"/>
        <v>***</v>
      </c>
      <c r="U152" t="str">
        <f t="shared" si="9"/>
        <v>*</v>
      </c>
      <c r="V152" t="str">
        <f t="shared" si="10"/>
        <v>**</v>
      </c>
      <c r="W152" t="str">
        <f t="shared" si="11"/>
        <v>***</v>
      </c>
    </row>
    <row r="153" spans="1:23" x14ac:dyDescent="0.25">
      <c r="A153">
        <v>152</v>
      </c>
      <c r="B153" t="s">
        <v>444</v>
      </c>
      <c r="C153">
        <v>1.61474416244765</v>
      </c>
      <c r="D153">
        <v>0.52182220017166503</v>
      </c>
      <c r="E153">
        <v>3.0944336249328699</v>
      </c>
      <c r="F153">
        <v>1.9718905138016601E-3</v>
      </c>
      <c r="G153">
        <v>2.2620490648355802</v>
      </c>
      <c r="H153">
        <v>0.61600678695028399</v>
      </c>
      <c r="I153">
        <v>3.6721171142196201</v>
      </c>
      <c r="J153">
        <v>2.40549393171209E-4</v>
      </c>
      <c r="K153">
        <v>0.798412312206635</v>
      </c>
      <c r="L153">
        <v>1.0219716153187499</v>
      </c>
      <c r="M153">
        <v>0.78124705250019599</v>
      </c>
      <c r="N153">
        <v>0.434657204594117</v>
      </c>
      <c r="O153">
        <v>1.5935683630114501</v>
      </c>
      <c r="P153">
        <v>0.52178698891271202</v>
      </c>
      <c r="Q153">
        <v>3.0540592174061199</v>
      </c>
      <c r="R153">
        <v>2.2576751151358499E-3</v>
      </c>
      <c r="T153" t="str">
        <f t="shared" si="8"/>
        <v>**</v>
      </c>
      <c r="U153" t="str">
        <f t="shared" si="9"/>
        <v>***</v>
      </c>
      <c r="V153" t="str">
        <f t="shared" si="10"/>
        <v/>
      </c>
      <c r="W153" t="str">
        <f t="shared" si="11"/>
        <v>**</v>
      </c>
    </row>
    <row r="154" spans="1:23" x14ac:dyDescent="0.25">
      <c r="A154">
        <v>153</v>
      </c>
      <c r="B154" t="s">
        <v>445</v>
      </c>
      <c r="C154">
        <v>0.98056968928241695</v>
      </c>
      <c r="D154">
        <v>0.72303609301134397</v>
      </c>
      <c r="E154">
        <v>1.3561835968637199</v>
      </c>
      <c r="F154">
        <v>0.17504075971844801</v>
      </c>
      <c r="G154">
        <v>1.9591509696878899</v>
      </c>
      <c r="H154">
        <v>0.74081822512159101</v>
      </c>
      <c r="I154">
        <v>2.6445771759547898</v>
      </c>
      <c r="J154">
        <v>8.1793052148518095E-3</v>
      </c>
      <c r="K154">
        <v>-13.266696638289</v>
      </c>
      <c r="L154">
        <v>696.78538179265195</v>
      </c>
      <c r="M154">
        <v>-1.9039860744720499E-2</v>
      </c>
      <c r="N154">
        <v>0.98480930688979895</v>
      </c>
      <c r="O154">
        <v>0.96074286536178399</v>
      </c>
      <c r="P154">
        <v>0.72299292081338795</v>
      </c>
      <c r="Q154">
        <v>1.3288413173961899</v>
      </c>
      <c r="R154">
        <v>0.183900327607742</v>
      </c>
      <c r="T154" t="str">
        <f t="shared" si="8"/>
        <v/>
      </c>
      <c r="U154" t="str">
        <f t="shared" si="9"/>
        <v>**</v>
      </c>
      <c r="V154" t="str">
        <f t="shared" si="10"/>
        <v/>
      </c>
      <c r="W154" t="str">
        <f t="shared" si="11"/>
        <v/>
      </c>
    </row>
    <row r="155" spans="1:23" x14ac:dyDescent="0.25">
      <c r="A155">
        <v>154</v>
      </c>
      <c r="B155" t="s">
        <v>446</v>
      </c>
      <c r="C155">
        <v>1.4415238578849701</v>
      </c>
      <c r="D155">
        <v>0.59769272680872698</v>
      </c>
      <c r="E155">
        <v>2.4118142872203401</v>
      </c>
      <c r="F155">
        <v>1.5873364517949001E-2</v>
      </c>
      <c r="G155">
        <v>1.30953937533387</v>
      </c>
      <c r="H155">
        <v>1.0249676259201399</v>
      </c>
      <c r="I155">
        <v>1.27763974414144</v>
      </c>
      <c r="J155">
        <v>0.201376480158902</v>
      </c>
      <c r="K155">
        <v>1.59158806167002</v>
      </c>
      <c r="L155">
        <v>0.73919190142494295</v>
      </c>
      <c r="M155">
        <v>2.1531459673758802</v>
      </c>
      <c r="N155">
        <v>3.1307208592200403E-2</v>
      </c>
      <c r="O155">
        <v>1.42129241857419</v>
      </c>
      <c r="P155">
        <v>0.597634019426313</v>
      </c>
      <c r="Q155">
        <v>2.3781986506366102</v>
      </c>
      <c r="R155">
        <v>1.7397450623066298E-2</v>
      </c>
      <c r="T155" t="str">
        <f t="shared" si="8"/>
        <v>*</v>
      </c>
      <c r="U155" t="str">
        <f t="shared" si="9"/>
        <v/>
      </c>
      <c r="V155" t="str">
        <f t="shared" si="10"/>
        <v>*</v>
      </c>
      <c r="W155" t="str">
        <f t="shared" si="11"/>
        <v>*</v>
      </c>
    </row>
    <row r="156" spans="1:23" x14ac:dyDescent="0.25">
      <c r="A156">
        <v>155</v>
      </c>
      <c r="B156" t="s">
        <v>447</v>
      </c>
      <c r="C156">
        <v>0.35998589640545797</v>
      </c>
      <c r="D156">
        <v>1.01194152136871</v>
      </c>
      <c r="E156">
        <v>0.35573784532386299</v>
      </c>
      <c r="F156">
        <v>0.72203690010478705</v>
      </c>
      <c r="G156">
        <v>1.3325147533450701</v>
      </c>
      <c r="H156">
        <v>1.0256374390627101</v>
      </c>
      <c r="I156">
        <v>1.2992064277244</v>
      </c>
      <c r="J156">
        <v>0.19387309621475499</v>
      </c>
      <c r="K156">
        <v>-13.253831011346699</v>
      </c>
      <c r="L156">
        <v>720.10564414897397</v>
      </c>
      <c r="M156">
        <v>-1.8405398039908601E-2</v>
      </c>
      <c r="N156">
        <v>0.98531544615987798</v>
      </c>
      <c r="O156">
        <v>0.33859993651741599</v>
      </c>
      <c r="P156">
        <v>1.0119088939037899</v>
      </c>
      <c r="Q156">
        <v>0.334615041489705</v>
      </c>
      <c r="R156">
        <v>0.73791549692887104</v>
      </c>
      <c r="T156" t="str">
        <f t="shared" si="8"/>
        <v/>
      </c>
      <c r="U156" t="str">
        <f t="shared" si="9"/>
        <v/>
      </c>
      <c r="V156" t="str">
        <f t="shared" si="10"/>
        <v/>
      </c>
      <c r="W156" t="str">
        <f t="shared" si="11"/>
        <v/>
      </c>
    </row>
    <row r="157" spans="1:23" x14ac:dyDescent="0.25">
      <c r="A157">
        <v>156</v>
      </c>
      <c r="B157" t="s">
        <v>448</v>
      </c>
      <c r="C157">
        <v>0.38402903499912999</v>
      </c>
      <c r="D157">
        <v>1.01214360717115</v>
      </c>
      <c r="E157">
        <v>0.37942148947860799</v>
      </c>
      <c r="F157">
        <v>0.70437489518167595</v>
      </c>
      <c r="G157">
        <v>-12.9159847211628</v>
      </c>
      <c r="H157">
        <v>758.48202541679098</v>
      </c>
      <c r="I157">
        <v>-1.7028728814061599E-2</v>
      </c>
      <c r="J157">
        <v>0.986413696812944</v>
      </c>
      <c r="K157">
        <v>0.94309634207218895</v>
      </c>
      <c r="L157">
        <v>1.02369964724714</v>
      </c>
      <c r="M157">
        <v>0.92126274010966003</v>
      </c>
      <c r="N157">
        <v>0.35691326916453697</v>
      </c>
      <c r="O157">
        <v>0.36262533303704803</v>
      </c>
      <c r="P157">
        <v>1.01210890210166</v>
      </c>
      <c r="Q157">
        <v>0.358286872375147</v>
      </c>
      <c r="R157">
        <v>0.72012864124076303</v>
      </c>
      <c r="T157" t="str">
        <f t="shared" si="8"/>
        <v/>
      </c>
      <c r="U157" t="str">
        <f t="shared" si="9"/>
        <v/>
      </c>
      <c r="V157" t="str">
        <f t="shared" si="10"/>
        <v/>
      </c>
      <c r="W157" t="str">
        <f t="shared" si="11"/>
        <v/>
      </c>
    </row>
    <row r="158" spans="1:23" x14ac:dyDescent="0.25">
      <c r="A158">
        <v>157</v>
      </c>
      <c r="B158" t="s">
        <v>449</v>
      </c>
      <c r="C158">
        <v>1.5422254436749101</v>
      </c>
      <c r="D158">
        <v>0.59935957566272702</v>
      </c>
      <c r="E158">
        <v>2.57312222294878</v>
      </c>
      <c r="F158">
        <v>1.0078560867139499E-2</v>
      </c>
      <c r="G158">
        <v>2.1257162930369802</v>
      </c>
      <c r="H158">
        <v>0.74538429018527197</v>
      </c>
      <c r="I158">
        <v>2.8518394082448499</v>
      </c>
      <c r="J158">
        <v>4.3467054333445601E-3</v>
      </c>
      <c r="K158">
        <v>0.97764975947632704</v>
      </c>
      <c r="L158">
        <v>1.0245124472032101</v>
      </c>
      <c r="M158">
        <v>0.95425854721940295</v>
      </c>
      <c r="N158">
        <v>0.33995278531090101</v>
      </c>
      <c r="O158">
        <v>1.5208341120575399</v>
      </c>
      <c r="P158">
        <v>0.59928752180210199</v>
      </c>
      <c r="Q158">
        <v>2.53773699055886</v>
      </c>
      <c r="R158">
        <v>1.11571798055001E-2</v>
      </c>
      <c r="T158" t="str">
        <f t="shared" si="8"/>
        <v>*</v>
      </c>
      <c r="U158" t="str">
        <f t="shared" si="9"/>
        <v>**</v>
      </c>
      <c r="V158" t="str">
        <f t="shared" si="10"/>
        <v/>
      </c>
      <c r="W158" t="str">
        <f t="shared" si="11"/>
        <v>*</v>
      </c>
    </row>
    <row r="159" spans="1:23" x14ac:dyDescent="0.25">
      <c r="A159">
        <v>158</v>
      </c>
      <c r="B159" t="s">
        <v>450</v>
      </c>
      <c r="C159">
        <v>0.47886777999624103</v>
      </c>
      <c r="D159">
        <v>1.0129740687100299</v>
      </c>
      <c r="E159">
        <v>0.47273449023828901</v>
      </c>
      <c r="F159">
        <v>0.63640261656144503</v>
      </c>
      <c r="G159">
        <v>-12.87943152605</v>
      </c>
      <c r="H159">
        <v>791.30479577287895</v>
      </c>
      <c r="I159">
        <v>-1.6276195462041301E-2</v>
      </c>
      <c r="J159">
        <v>0.98701404829599304</v>
      </c>
      <c r="K159">
        <v>1.0217494634562501</v>
      </c>
      <c r="L159">
        <v>1.0253919277477199</v>
      </c>
      <c r="M159">
        <v>0.99644773457553204</v>
      </c>
      <c r="N159">
        <v>0.31903264966265299</v>
      </c>
      <c r="O159">
        <v>0.45617469569781699</v>
      </c>
      <c r="P159">
        <v>1.0129404337946499</v>
      </c>
      <c r="Q159">
        <v>0.45034701002990701</v>
      </c>
      <c r="R159">
        <v>0.65246024717173201</v>
      </c>
      <c r="T159" t="str">
        <f t="shared" si="8"/>
        <v/>
      </c>
      <c r="U159" t="str">
        <f t="shared" si="9"/>
        <v/>
      </c>
      <c r="V159" t="str">
        <f t="shared" si="10"/>
        <v/>
      </c>
      <c r="W159" t="str">
        <f t="shared" si="11"/>
        <v/>
      </c>
    </row>
    <row r="160" spans="1:23" x14ac:dyDescent="0.25">
      <c r="A160">
        <v>159</v>
      </c>
      <c r="B160" t="s">
        <v>451</v>
      </c>
      <c r="C160">
        <v>0.49575497731913298</v>
      </c>
      <c r="D160">
        <v>1.01319205013314</v>
      </c>
      <c r="E160">
        <v>0.48930010579335598</v>
      </c>
      <c r="F160">
        <v>0.62462924618542104</v>
      </c>
      <c r="G160">
        <v>1.5125928239002699</v>
      </c>
      <c r="H160">
        <v>1.02805720917772</v>
      </c>
      <c r="I160">
        <v>1.4713119176607901</v>
      </c>
      <c r="J160">
        <v>0.14120678178743001</v>
      </c>
      <c r="K160">
        <v>-13.2509000563026</v>
      </c>
      <c r="L160">
        <v>759.44551302978698</v>
      </c>
      <c r="M160">
        <v>-1.7448124755439599E-2</v>
      </c>
      <c r="N160">
        <v>0.98607911698503303</v>
      </c>
      <c r="O160">
        <v>0.47308901901037897</v>
      </c>
      <c r="P160">
        <v>1.0131570630523401</v>
      </c>
      <c r="Q160">
        <v>0.46694538908419603</v>
      </c>
      <c r="R160">
        <v>0.64053895025082197</v>
      </c>
      <c r="T160" t="str">
        <f t="shared" si="8"/>
        <v/>
      </c>
      <c r="U160" t="str">
        <f t="shared" si="9"/>
        <v/>
      </c>
      <c r="V160" t="str">
        <f t="shared" si="10"/>
        <v/>
      </c>
      <c r="W160" t="str">
        <f t="shared" si="11"/>
        <v/>
      </c>
    </row>
    <row r="161" spans="1:23" x14ac:dyDescent="0.25">
      <c r="A161">
        <v>160</v>
      </c>
      <c r="B161" t="s">
        <v>452</v>
      </c>
      <c r="C161">
        <v>1.2323672519004201</v>
      </c>
      <c r="D161">
        <v>0.72646506655042198</v>
      </c>
      <c r="E161">
        <v>1.69638886801845</v>
      </c>
      <c r="F161">
        <v>8.9812260493052395E-2</v>
      </c>
      <c r="G161">
        <v>1.56399606088018</v>
      </c>
      <c r="H161">
        <v>1.02919100817943</v>
      </c>
      <c r="I161">
        <v>1.5196363439346301</v>
      </c>
      <c r="J161">
        <v>0.12860239831554299</v>
      </c>
      <c r="K161">
        <v>1.0572184950686501</v>
      </c>
      <c r="L161">
        <v>1.0262926218269799</v>
      </c>
      <c r="M161">
        <v>1.0301335823564799</v>
      </c>
      <c r="N161">
        <v>0.30294730265525599</v>
      </c>
      <c r="O161">
        <v>1.20942924436792</v>
      </c>
      <c r="P161">
        <v>0.72640546812241602</v>
      </c>
      <c r="Q161">
        <v>1.6649506335545701</v>
      </c>
      <c r="R161">
        <v>9.5922605200386202E-2</v>
      </c>
      <c r="T161" t="str">
        <f t="shared" si="8"/>
        <v>^</v>
      </c>
      <c r="U161" t="str">
        <f t="shared" si="9"/>
        <v/>
      </c>
      <c r="V161" t="str">
        <f t="shared" si="10"/>
        <v/>
      </c>
      <c r="W161" t="str">
        <f t="shared" si="11"/>
        <v>^</v>
      </c>
    </row>
    <row r="162" spans="1:23" x14ac:dyDescent="0.25">
      <c r="A162">
        <v>161</v>
      </c>
      <c r="B162" t="s">
        <v>453</v>
      </c>
      <c r="C162">
        <v>1.2949503414094701</v>
      </c>
      <c r="D162">
        <v>0.72713182215794803</v>
      </c>
      <c r="E162">
        <v>1.7809017594173999</v>
      </c>
      <c r="F162">
        <v>7.4928501159468197E-2</v>
      </c>
      <c r="G162">
        <v>1.62150705192901</v>
      </c>
      <c r="H162">
        <v>1.0304706233418199</v>
      </c>
      <c r="I162">
        <v>1.5735597067973299</v>
      </c>
      <c r="J162">
        <v>0.115589274679588</v>
      </c>
      <c r="K162">
        <v>1.1246505955597801</v>
      </c>
      <c r="L162">
        <v>1.0270652050587401</v>
      </c>
      <c r="M162">
        <v>1.0950138219271599</v>
      </c>
      <c r="N162">
        <v>0.27351058111570498</v>
      </c>
      <c r="O162">
        <v>1.2703625578762601</v>
      </c>
      <c r="P162">
        <v>0.72707645592273995</v>
      </c>
      <c r="Q162">
        <v>1.7472200447806201</v>
      </c>
      <c r="R162">
        <v>8.0599176004845896E-2</v>
      </c>
      <c r="T162" t="str">
        <f t="shared" si="8"/>
        <v>^</v>
      </c>
      <c r="U162" t="str">
        <f t="shared" si="9"/>
        <v/>
      </c>
      <c r="V162" t="str">
        <f t="shared" si="10"/>
        <v/>
      </c>
      <c r="W162" t="str">
        <f t="shared" si="11"/>
        <v>^</v>
      </c>
    </row>
    <row r="163" spans="1:23" x14ac:dyDescent="0.25">
      <c r="A163">
        <v>162</v>
      </c>
      <c r="B163" t="s">
        <v>454</v>
      </c>
      <c r="C163">
        <v>1.33842074448534</v>
      </c>
      <c r="D163">
        <v>0.72795945547311802</v>
      </c>
      <c r="E163">
        <v>1.8385924304197201</v>
      </c>
      <c r="F163">
        <v>6.5975155478705E-2</v>
      </c>
      <c r="G163">
        <v>1.6622888051456399</v>
      </c>
      <c r="H163">
        <v>1.0317923616611899</v>
      </c>
      <c r="I163">
        <v>1.6110691132364601</v>
      </c>
      <c r="J163">
        <v>0.10716465948578</v>
      </c>
      <c r="K163">
        <v>1.1707562711403301</v>
      </c>
      <c r="L163">
        <v>1.0281426504373401</v>
      </c>
      <c r="M163">
        <v>1.1387099549292401</v>
      </c>
      <c r="N163">
        <v>0.25482414924857599</v>
      </c>
      <c r="O163">
        <v>1.3114352526461099</v>
      </c>
      <c r="P163">
        <v>0.72789533744158796</v>
      </c>
      <c r="Q163">
        <v>1.80168107307234</v>
      </c>
      <c r="R163">
        <v>7.1595597580082798E-2</v>
      </c>
      <c r="T163" t="str">
        <f t="shared" si="8"/>
        <v>^</v>
      </c>
      <c r="U163" t="str">
        <f t="shared" si="9"/>
        <v/>
      </c>
      <c r="V163" t="str">
        <f t="shared" si="10"/>
        <v/>
      </c>
      <c r="W163" t="str">
        <f t="shared" si="11"/>
        <v>^</v>
      </c>
    </row>
    <row r="164" spans="1:23" x14ac:dyDescent="0.25">
      <c r="A164">
        <v>163</v>
      </c>
      <c r="B164" t="s">
        <v>455</v>
      </c>
      <c r="C164">
        <v>-12.1188029887285</v>
      </c>
      <c r="D164">
        <v>357.88336662096299</v>
      </c>
      <c r="E164">
        <v>-3.38624370927069E-2</v>
      </c>
      <c r="F164">
        <v>0.97298684685581605</v>
      </c>
      <c r="G164">
        <v>-12.8430424123012</v>
      </c>
      <c r="H164">
        <v>865.41772619549999</v>
      </c>
      <c r="I164">
        <v>-1.48402812001102E-2</v>
      </c>
      <c r="J164">
        <v>0.98815960336359998</v>
      </c>
      <c r="K164">
        <v>-13.2361858336146</v>
      </c>
      <c r="L164">
        <v>807.20564077237805</v>
      </c>
      <c r="M164">
        <v>-1.6397538824121E-2</v>
      </c>
      <c r="N164">
        <v>0.98691724322006502</v>
      </c>
      <c r="O164">
        <v>-12.1438454212411</v>
      </c>
      <c r="P164">
        <v>357.88012978864901</v>
      </c>
      <c r="Q164">
        <v>-3.3932717718675197E-2</v>
      </c>
      <c r="R164">
        <v>0.97293080323703596</v>
      </c>
      <c r="T164" t="str">
        <f t="shared" si="8"/>
        <v/>
      </c>
      <c r="U164" t="str">
        <f t="shared" si="9"/>
        <v/>
      </c>
      <c r="V164" t="str">
        <f t="shared" si="10"/>
        <v/>
      </c>
      <c r="W164" t="str">
        <f t="shared" si="11"/>
        <v/>
      </c>
    </row>
    <row r="165" spans="1:23" x14ac:dyDescent="0.25">
      <c r="A165">
        <v>164</v>
      </c>
      <c r="B165" t="s">
        <v>456</v>
      </c>
      <c r="C165">
        <v>1.8168579524153201</v>
      </c>
      <c r="D165">
        <v>0.60424015178173995</v>
      </c>
      <c r="E165">
        <v>3.0068474381550101</v>
      </c>
      <c r="F165">
        <v>2.6397220613312501E-3</v>
      </c>
      <c r="G165">
        <v>2.9514763691449</v>
      </c>
      <c r="H165">
        <v>0.63808194828587605</v>
      </c>
      <c r="I165">
        <v>4.6255443788586401</v>
      </c>
      <c r="J165" s="1">
        <v>3.7361579495333802E-6</v>
      </c>
      <c r="K165">
        <v>-13.2361858336146</v>
      </c>
      <c r="L165">
        <v>807.20564077237498</v>
      </c>
      <c r="M165">
        <v>-1.6397538824121101E-2</v>
      </c>
      <c r="N165">
        <v>0.98691724322006502</v>
      </c>
      <c r="O165">
        <v>1.7915871160023</v>
      </c>
      <c r="P165">
        <v>0.60409964379699199</v>
      </c>
      <c r="Q165">
        <v>2.9657145710954298</v>
      </c>
      <c r="R165">
        <v>3.01980609252128E-3</v>
      </c>
      <c r="T165" t="str">
        <f t="shared" si="8"/>
        <v>**</v>
      </c>
      <c r="U165" t="str">
        <f t="shared" si="9"/>
        <v>***</v>
      </c>
      <c r="V165" t="str">
        <f t="shared" si="10"/>
        <v/>
      </c>
      <c r="W165" t="str">
        <f t="shared" si="11"/>
        <v>**</v>
      </c>
    </row>
    <row r="166" spans="1:23" x14ac:dyDescent="0.25">
      <c r="A166">
        <v>165</v>
      </c>
      <c r="B166" t="s">
        <v>457</v>
      </c>
      <c r="C166">
        <v>-12.102811795561699</v>
      </c>
      <c r="D166">
        <v>370.49117944899803</v>
      </c>
      <c r="E166">
        <v>-3.26669363992989E-2</v>
      </c>
      <c r="F166">
        <v>0.973940190742556</v>
      </c>
      <c r="G166">
        <v>-12.8013282621628</v>
      </c>
      <c r="H166">
        <v>936.00507019198005</v>
      </c>
      <c r="I166">
        <v>-1.36765586745563E-2</v>
      </c>
      <c r="J166">
        <v>0.98908802516736305</v>
      </c>
      <c r="K166">
        <v>-13.236185833614501</v>
      </c>
      <c r="L166">
        <v>807.20564077236304</v>
      </c>
      <c r="M166">
        <v>-1.6397538824121299E-2</v>
      </c>
      <c r="N166">
        <v>0.98691724322006502</v>
      </c>
      <c r="O166">
        <v>-12.1294544581647</v>
      </c>
      <c r="P166">
        <v>370.47711785171703</v>
      </c>
      <c r="Q166">
        <v>-3.2740090747033698E-2</v>
      </c>
      <c r="R166">
        <v>0.97388185322286502</v>
      </c>
      <c r="T166" t="str">
        <f t="shared" si="8"/>
        <v/>
      </c>
      <c r="U166" t="str">
        <f t="shared" si="9"/>
        <v/>
      </c>
      <c r="V166" t="str">
        <f t="shared" si="10"/>
        <v/>
      </c>
      <c r="W166" t="str">
        <f t="shared" si="11"/>
        <v/>
      </c>
    </row>
    <row r="167" spans="1:23" x14ac:dyDescent="0.25">
      <c r="A167">
        <v>166</v>
      </c>
      <c r="B167" t="s">
        <v>458</v>
      </c>
      <c r="C167">
        <v>-12.102811795561699</v>
      </c>
      <c r="D167">
        <v>370.49117944899803</v>
      </c>
      <c r="E167">
        <v>-3.26669363992989E-2</v>
      </c>
      <c r="F167">
        <v>0.973940190742556</v>
      </c>
      <c r="G167">
        <v>-12.8013282621628</v>
      </c>
      <c r="H167">
        <v>936.005070191953</v>
      </c>
      <c r="I167">
        <v>-1.3676558674556701E-2</v>
      </c>
      <c r="J167">
        <v>0.98908802516736305</v>
      </c>
      <c r="K167">
        <v>-13.2361858336146</v>
      </c>
      <c r="L167">
        <v>807.20564077237202</v>
      </c>
      <c r="M167">
        <v>-1.6397538824121101E-2</v>
      </c>
      <c r="N167">
        <v>0.98691724322006502</v>
      </c>
      <c r="O167">
        <v>-12.1294544581647</v>
      </c>
      <c r="P167">
        <v>370.47711785171799</v>
      </c>
      <c r="Q167">
        <v>-3.2740090747033601E-2</v>
      </c>
      <c r="R167">
        <v>0.97388185322286502</v>
      </c>
      <c r="T167" t="str">
        <f t="shared" si="8"/>
        <v/>
      </c>
      <c r="U167" t="str">
        <f t="shared" si="9"/>
        <v/>
      </c>
      <c r="V167" t="str">
        <f t="shared" si="10"/>
        <v/>
      </c>
      <c r="W167" t="str">
        <f t="shared" si="11"/>
        <v/>
      </c>
    </row>
    <row r="168" spans="1:23" x14ac:dyDescent="0.25">
      <c r="A168">
        <v>167</v>
      </c>
      <c r="B168" t="s">
        <v>459</v>
      </c>
      <c r="C168">
        <v>1.90799353270801</v>
      </c>
      <c r="D168">
        <v>0.60609892120289999</v>
      </c>
      <c r="E168">
        <v>3.1479903130685201</v>
      </c>
      <c r="F168">
        <v>1.64397141197073E-3</v>
      </c>
      <c r="G168">
        <v>2.7049989949327902</v>
      </c>
      <c r="H168">
        <v>0.76320894865434197</v>
      </c>
      <c r="I168">
        <v>3.54424433793934</v>
      </c>
      <c r="J168">
        <v>3.9374016592422901E-4</v>
      </c>
      <c r="K168">
        <v>1.1991525804741701</v>
      </c>
      <c r="L168">
        <v>1.02908358524859</v>
      </c>
      <c r="M168">
        <v>1.1652625672622099</v>
      </c>
      <c r="N168">
        <v>0.24391272629678501</v>
      </c>
      <c r="O168">
        <v>1.8811115082788299</v>
      </c>
      <c r="P168">
        <v>0.60596272705266196</v>
      </c>
      <c r="Q168">
        <v>3.1043353399446798</v>
      </c>
      <c r="R168">
        <v>1.9070704634663201E-3</v>
      </c>
      <c r="T168" t="str">
        <f t="shared" si="8"/>
        <v>**</v>
      </c>
      <c r="U168" t="str">
        <f t="shared" si="9"/>
        <v>***</v>
      </c>
      <c r="V168" t="str">
        <f t="shared" si="10"/>
        <v/>
      </c>
      <c r="W168" t="str">
        <f t="shared" si="11"/>
        <v>**</v>
      </c>
    </row>
    <row r="169" spans="1:23" x14ac:dyDescent="0.25">
      <c r="A169">
        <v>168</v>
      </c>
      <c r="B169" t="s">
        <v>460</v>
      </c>
      <c r="C169">
        <v>1.55192786180321</v>
      </c>
      <c r="D169">
        <v>0.73196904159685094</v>
      </c>
      <c r="E169">
        <v>2.1202096996036199</v>
      </c>
      <c r="F169">
        <v>3.3988364793903603E-2</v>
      </c>
      <c r="G169">
        <v>2.0692773438936198</v>
      </c>
      <c r="H169">
        <v>1.0431627649466899</v>
      </c>
      <c r="I169">
        <v>1.98365721383794</v>
      </c>
      <c r="J169">
        <v>4.7294066374909002E-2</v>
      </c>
      <c r="K169">
        <v>1.25033107298399</v>
      </c>
      <c r="L169">
        <v>1.03037713828561</v>
      </c>
      <c r="M169">
        <v>1.21346934682998</v>
      </c>
      <c r="N169">
        <v>0.22495042705730001</v>
      </c>
      <c r="O169">
        <v>1.52587720020171</v>
      </c>
      <c r="P169">
        <v>0.73185030581507604</v>
      </c>
      <c r="Q169">
        <v>2.0849580687164102</v>
      </c>
      <c r="R169">
        <v>3.70731068883704E-2</v>
      </c>
      <c r="T169" t="str">
        <f t="shared" si="8"/>
        <v>*</v>
      </c>
      <c r="U169" t="str">
        <f t="shared" si="9"/>
        <v>*</v>
      </c>
      <c r="V169" t="str">
        <f t="shared" si="10"/>
        <v/>
      </c>
      <c r="W169" t="str">
        <f t="shared" si="11"/>
        <v>*</v>
      </c>
    </row>
    <row r="170" spans="1:23" x14ac:dyDescent="0.25">
      <c r="A170">
        <v>169</v>
      </c>
      <c r="B170" t="s">
        <v>461</v>
      </c>
      <c r="C170">
        <v>0.88555913160237199</v>
      </c>
      <c r="D170">
        <v>1.0181650301209499</v>
      </c>
      <c r="E170">
        <v>0.869759916520775</v>
      </c>
      <c r="F170">
        <v>0.384431620856723</v>
      </c>
      <c r="G170">
        <v>2.1480627953782401</v>
      </c>
      <c r="H170">
        <v>1.0463193710109999</v>
      </c>
      <c r="I170">
        <v>2.0529704934189401</v>
      </c>
      <c r="J170">
        <v>4.0075439298491798E-2</v>
      </c>
      <c r="K170">
        <v>-13.2378102441132</v>
      </c>
      <c r="L170">
        <v>844.98460507370805</v>
      </c>
      <c r="M170">
        <v>-1.56663330487051E-2</v>
      </c>
      <c r="N170">
        <v>0.98750058603497703</v>
      </c>
      <c r="O170">
        <v>0.86635329120503701</v>
      </c>
      <c r="P170">
        <v>1.01803974603322</v>
      </c>
      <c r="Q170">
        <v>0.85100144132955102</v>
      </c>
      <c r="R170">
        <v>0.39476855213202</v>
      </c>
      <c r="T170" t="str">
        <f t="shared" si="8"/>
        <v/>
      </c>
      <c r="U170" t="str">
        <f t="shared" si="9"/>
        <v>*</v>
      </c>
      <c r="V170" t="str">
        <f t="shared" si="10"/>
        <v/>
      </c>
      <c r="W170" t="str">
        <f t="shared" si="11"/>
        <v/>
      </c>
    </row>
    <row r="171" spans="1:23" x14ac:dyDescent="0.25">
      <c r="A171">
        <v>170</v>
      </c>
      <c r="B171" t="s">
        <v>462</v>
      </c>
      <c r="C171">
        <v>1.64070039113382</v>
      </c>
      <c r="D171">
        <v>0.73417501112654604</v>
      </c>
      <c r="E171">
        <v>2.2347537933990198</v>
      </c>
      <c r="F171">
        <v>2.5433516879379801E-2</v>
      </c>
      <c r="G171">
        <v>2.2316124969102602</v>
      </c>
      <c r="H171">
        <v>1.05001124743675</v>
      </c>
      <c r="I171">
        <v>2.1253224690287702</v>
      </c>
      <c r="J171">
        <v>3.3559714663189202E-2</v>
      </c>
      <c r="K171">
        <v>1.2940304410010099</v>
      </c>
      <c r="L171">
        <v>1.0318525414297799</v>
      </c>
      <c r="M171">
        <v>1.2540846574918101</v>
      </c>
      <c r="N171">
        <v>0.20981123632630599</v>
      </c>
      <c r="O171">
        <v>1.62098219736139</v>
      </c>
      <c r="P171">
        <v>0.73397935074384102</v>
      </c>
      <c r="Q171">
        <v>2.2084847424094902</v>
      </c>
      <c r="R171">
        <v>2.7210500250046302E-2</v>
      </c>
      <c r="T171" t="str">
        <f t="shared" si="8"/>
        <v>*</v>
      </c>
      <c r="U171" t="str">
        <f t="shared" si="9"/>
        <v>*</v>
      </c>
      <c r="V171" t="str">
        <f t="shared" si="10"/>
        <v/>
      </c>
      <c r="W171" t="str">
        <f t="shared" si="11"/>
        <v>*</v>
      </c>
    </row>
    <row r="172" spans="1:23" x14ac:dyDescent="0.25">
      <c r="A172">
        <v>171</v>
      </c>
      <c r="B172" t="s">
        <v>463</v>
      </c>
      <c r="C172">
        <v>-12.0800045278258</v>
      </c>
      <c r="D172">
        <v>413.838831706208</v>
      </c>
      <c r="E172">
        <v>-2.91901184768509E-2</v>
      </c>
      <c r="F172">
        <v>0.97671296219021397</v>
      </c>
      <c r="G172">
        <v>-12.769075780968899</v>
      </c>
      <c r="H172">
        <v>1112.5347299211901</v>
      </c>
      <c r="I172">
        <v>-1.1477462624356401E-2</v>
      </c>
      <c r="J172">
        <v>0.99084251083122898</v>
      </c>
      <c r="K172">
        <v>-13.209495801733601</v>
      </c>
      <c r="L172">
        <v>867.10426642107996</v>
      </c>
      <c r="M172">
        <v>-1.5234033914116299E-2</v>
      </c>
      <c r="N172">
        <v>0.98784546967170095</v>
      </c>
      <c r="O172">
        <v>-12.0982413098385</v>
      </c>
      <c r="P172">
        <v>413.93460403435603</v>
      </c>
      <c r="Q172">
        <v>-2.9227421896900401E-2</v>
      </c>
      <c r="R172">
        <v>0.97668321106112199</v>
      </c>
      <c r="T172" t="str">
        <f t="shared" si="8"/>
        <v/>
      </c>
      <c r="U172" t="str">
        <f t="shared" si="9"/>
        <v/>
      </c>
      <c r="V172" t="str">
        <f t="shared" si="10"/>
        <v/>
      </c>
      <c r="W172" t="str">
        <f t="shared" si="11"/>
        <v/>
      </c>
    </row>
    <row r="173" spans="1:23" x14ac:dyDescent="0.25">
      <c r="A173">
        <v>172</v>
      </c>
      <c r="B173" t="s">
        <v>464</v>
      </c>
      <c r="C173">
        <v>-12.0800045278258</v>
      </c>
      <c r="D173">
        <v>413.838831706208</v>
      </c>
      <c r="E173">
        <v>-2.91901184768509E-2</v>
      </c>
      <c r="F173">
        <v>0.97671296219021397</v>
      </c>
      <c r="G173">
        <v>-12.7690757809688</v>
      </c>
      <c r="H173">
        <v>1112.5347299211801</v>
      </c>
      <c r="I173">
        <v>-1.14774626243565E-2</v>
      </c>
      <c r="J173">
        <v>0.99084251083122898</v>
      </c>
      <c r="K173">
        <v>-13.209495801733601</v>
      </c>
      <c r="L173">
        <v>867.10426642107996</v>
      </c>
      <c r="M173">
        <v>-1.5234033914116299E-2</v>
      </c>
      <c r="N173">
        <v>0.98784546967170095</v>
      </c>
      <c r="O173">
        <v>-12.0982413098385</v>
      </c>
      <c r="P173">
        <v>413.934604034355</v>
      </c>
      <c r="Q173">
        <v>-2.9227421896900498E-2</v>
      </c>
      <c r="R173">
        <v>0.97668321106112199</v>
      </c>
      <c r="T173" t="str">
        <f t="shared" si="8"/>
        <v/>
      </c>
      <c r="U173" t="str">
        <f t="shared" si="9"/>
        <v/>
      </c>
      <c r="V173" t="str">
        <f t="shared" si="10"/>
        <v/>
      </c>
      <c r="W173" t="str">
        <f t="shared" si="11"/>
        <v/>
      </c>
    </row>
    <row r="174" spans="1:23" x14ac:dyDescent="0.25">
      <c r="A174">
        <v>173</v>
      </c>
      <c r="B174" t="s">
        <v>465</v>
      </c>
      <c r="C174">
        <v>1.0045426042232599</v>
      </c>
      <c r="D174">
        <v>1.0197045651443699</v>
      </c>
      <c r="E174">
        <v>0.98513102575060796</v>
      </c>
      <c r="F174">
        <v>0.32455971526507199</v>
      </c>
      <c r="G174">
        <v>2.3503761019704501</v>
      </c>
      <c r="H174">
        <v>1.0540357154003599</v>
      </c>
      <c r="I174">
        <v>2.2298827901459601</v>
      </c>
      <c r="J174">
        <v>2.57552252033919E-2</v>
      </c>
      <c r="K174">
        <v>-13.209495801733601</v>
      </c>
      <c r="L174">
        <v>867.10426642108098</v>
      </c>
      <c r="M174">
        <v>-1.5234033914116299E-2</v>
      </c>
      <c r="N174">
        <v>0.98784546967170095</v>
      </c>
      <c r="O174">
        <v>0.986539895750563</v>
      </c>
      <c r="P174">
        <v>1.0195364961981801</v>
      </c>
      <c r="Q174">
        <v>0.96763568487184304</v>
      </c>
      <c r="R174">
        <v>0.33322634886283498</v>
      </c>
      <c r="T174" t="str">
        <f t="shared" si="8"/>
        <v/>
      </c>
      <c r="U174" t="str">
        <f t="shared" si="9"/>
        <v>*</v>
      </c>
      <c r="V174" t="str">
        <f t="shared" si="10"/>
        <v/>
      </c>
      <c r="W174" t="str">
        <f t="shared" si="11"/>
        <v/>
      </c>
    </row>
    <row r="175" spans="1:23" x14ac:dyDescent="0.25">
      <c r="A175">
        <v>174</v>
      </c>
      <c r="B175" t="s">
        <v>466</v>
      </c>
      <c r="C175">
        <v>-12.078951052034901</v>
      </c>
      <c r="D175">
        <v>420.64126847189698</v>
      </c>
      <c r="E175">
        <v>-2.87155634917023E-2</v>
      </c>
      <c r="F175">
        <v>0.97709144361507305</v>
      </c>
      <c r="G175">
        <v>-12.75759777265</v>
      </c>
      <c r="H175">
        <v>1165.8327596593699</v>
      </c>
      <c r="I175">
        <v>-1.09429055470851E-2</v>
      </c>
      <c r="J175">
        <v>0.99126899886613495</v>
      </c>
      <c r="K175">
        <v>-13.209495801733601</v>
      </c>
      <c r="L175">
        <v>867.10426642107905</v>
      </c>
      <c r="M175">
        <v>-1.5234033914116299E-2</v>
      </c>
      <c r="N175">
        <v>0.98784546967170095</v>
      </c>
      <c r="O175">
        <v>-12.0972106440031</v>
      </c>
      <c r="P175">
        <v>420.70934783259401</v>
      </c>
      <c r="Q175">
        <v>-2.8754318643798502E-2</v>
      </c>
      <c r="R175">
        <v>0.97706053424108597</v>
      </c>
      <c r="T175" t="str">
        <f t="shared" si="8"/>
        <v/>
      </c>
      <c r="U175" t="str">
        <f t="shared" si="9"/>
        <v/>
      </c>
      <c r="V175" t="str">
        <f t="shared" si="10"/>
        <v/>
      </c>
      <c r="W175" t="str">
        <f t="shared" si="11"/>
        <v/>
      </c>
    </row>
    <row r="176" spans="1:23" x14ac:dyDescent="0.25">
      <c r="A176">
        <v>175</v>
      </c>
      <c r="B176" t="s">
        <v>467</v>
      </c>
      <c r="C176">
        <v>1.7683775255745999</v>
      </c>
      <c r="D176">
        <v>0.73659021703870298</v>
      </c>
      <c r="E176">
        <v>2.4007616238564302</v>
      </c>
      <c r="F176">
        <v>1.6360990593442599E-2</v>
      </c>
      <c r="G176">
        <v>2.4642155130672898</v>
      </c>
      <c r="H176">
        <v>1.0588677145207099</v>
      </c>
      <c r="I176">
        <v>2.3272175355565698</v>
      </c>
      <c r="J176">
        <v>1.9953690182375701E-2</v>
      </c>
      <c r="K176">
        <v>1.3762400691866301</v>
      </c>
      <c r="L176">
        <v>1.0331554604228299</v>
      </c>
      <c r="M176">
        <v>1.33207452499296</v>
      </c>
      <c r="N176">
        <v>0.18283570055645501</v>
      </c>
      <c r="O176">
        <v>1.7499524345295301</v>
      </c>
      <c r="P176">
        <v>0.73633291309150095</v>
      </c>
      <c r="Q176">
        <v>2.37657777265767</v>
      </c>
      <c r="R176">
        <v>1.74740772821405E-2</v>
      </c>
      <c r="T176" t="str">
        <f t="shared" si="8"/>
        <v>*</v>
      </c>
      <c r="U176" t="str">
        <f t="shared" si="9"/>
        <v>*</v>
      </c>
      <c r="V176" t="str">
        <f t="shared" si="10"/>
        <v/>
      </c>
      <c r="W176" t="str">
        <f t="shared" si="11"/>
        <v>*</v>
      </c>
    </row>
    <row r="177" spans="1:23" x14ac:dyDescent="0.25">
      <c r="A177">
        <v>176</v>
      </c>
      <c r="B177" t="s">
        <v>468</v>
      </c>
      <c r="C177">
        <v>-12.064111247340801</v>
      </c>
      <c r="D177">
        <v>435.27046437071903</v>
      </c>
      <c r="E177">
        <v>-2.7716356231020998E-2</v>
      </c>
      <c r="F177">
        <v>0.97788837832916597</v>
      </c>
      <c r="G177">
        <v>-12.7612207602733</v>
      </c>
      <c r="H177">
        <v>1229.87215764759</v>
      </c>
      <c r="I177">
        <v>-1.0376054682530601E-2</v>
      </c>
      <c r="J177">
        <v>0.99172125471878003</v>
      </c>
      <c r="K177">
        <v>-13.1874899914244</v>
      </c>
      <c r="L177">
        <v>889.83222766809104</v>
      </c>
      <c r="M177">
        <v>-1.4820198214200201E-2</v>
      </c>
      <c r="N177">
        <v>0.98817562550597204</v>
      </c>
      <c r="O177">
        <v>-12.0822185889953</v>
      </c>
      <c r="P177">
        <v>435.23855707704797</v>
      </c>
      <c r="Q177">
        <v>-2.7759991371482402E-2</v>
      </c>
      <c r="R177">
        <v>0.97785357591545996</v>
      </c>
      <c r="T177" t="str">
        <f t="shared" si="8"/>
        <v/>
      </c>
      <c r="U177" t="str">
        <f t="shared" si="9"/>
        <v/>
      </c>
      <c r="V177" t="str">
        <f t="shared" si="10"/>
        <v/>
      </c>
      <c r="W177" t="str">
        <f t="shared" si="11"/>
        <v/>
      </c>
    </row>
    <row r="178" spans="1:23" x14ac:dyDescent="0.25">
      <c r="A178">
        <v>177</v>
      </c>
      <c r="B178" t="s">
        <v>469</v>
      </c>
      <c r="C178">
        <v>1.12496179492106</v>
      </c>
      <c r="D178">
        <v>1.02170059814951</v>
      </c>
      <c r="E178">
        <v>1.1010679615521199</v>
      </c>
      <c r="F178">
        <v>0.27086707969239598</v>
      </c>
      <c r="G178">
        <v>2.5784533589258398</v>
      </c>
      <c r="H178">
        <v>1.06531252239553</v>
      </c>
      <c r="I178">
        <v>2.4203727119698</v>
      </c>
      <c r="J178">
        <v>1.55046063937037E-2</v>
      </c>
      <c r="K178">
        <v>-13.1874899914244</v>
      </c>
      <c r="L178">
        <v>889.83222766808296</v>
      </c>
      <c r="M178">
        <v>-1.4820198214200201E-2</v>
      </c>
      <c r="N178">
        <v>0.98817562550597204</v>
      </c>
      <c r="O178">
        <v>1.1064315849113699</v>
      </c>
      <c r="P178">
        <v>1.0214899640798301</v>
      </c>
      <c r="Q178">
        <v>1.0831546308025199</v>
      </c>
      <c r="R178">
        <v>0.27873979365749901</v>
      </c>
      <c r="T178" t="str">
        <f t="shared" si="8"/>
        <v/>
      </c>
      <c r="U178" t="str">
        <f t="shared" si="9"/>
        <v>*</v>
      </c>
      <c r="V178" t="str">
        <f t="shared" si="10"/>
        <v/>
      </c>
      <c r="W178" t="str">
        <f t="shared" si="11"/>
        <v/>
      </c>
    </row>
    <row r="179" spans="1:23" x14ac:dyDescent="0.25">
      <c r="A179">
        <v>178</v>
      </c>
      <c r="B179" t="s">
        <v>470</v>
      </c>
      <c r="C179">
        <v>1.1735203765534501</v>
      </c>
      <c r="D179">
        <v>1.02240800786436</v>
      </c>
      <c r="E179">
        <v>1.14780045493261</v>
      </c>
      <c r="F179">
        <v>0.25105094948449003</v>
      </c>
      <c r="G179">
        <v>-12.7029910038388</v>
      </c>
      <c r="H179">
        <v>1295.93659889378</v>
      </c>
      <c r="I179">
        <v>-9.8021701174904E-3</v>
      </c>
      <c r="J179">
        <v>0.99217912504267902</v>
      </c>
      <c r="K179">
        <v>1.4528703035070301</v>
      </c>
      <c r="L179">
        <v>1.0348082802242999</v>
      </c>
      <c r="M179">
        <v>1.4039994956284201</v>
      </c>
      <c r="N179">
        <v>0.16031899975859701</v>
      </c>
      <c r="O179">
        <v>1.14898943933168</v>
      </c>
      <c r="P179">
        <v>1.0222280846995599</v>
      </c>
      <c r="Q179">
        <v>1.1240049618372401</v>
      </c>
      <c r="R179">
        <v>0.26101092099043199</v>
      </c>
      <c r="T179" t="str">
        <f t="shared" si="8"/>
        <v/>
      </c>
      <c r="U179" t="str">
        <f t="shared" si="9"/>
        <v/>
      </c>
      <c r="V179" t="str">
        <f t="shared" si="10"/>
        <v/>
      </c>
      <c r="W179" t="str">
        <f t="shared" si="11"/>
        <v/>
      </c>
    </row>
    <row r="180" spans="1:23" x14ac:dyDescent="0.25">
      <c r="A180">
        <v>179</v>
      </c>
      <c r="B180" t="s">
        <v>471</v>
      </c>
      <c r="C180">
        <v>1.2047682253217</v>
      </c>
      <c r="D180">
        <v>1.0231914713244401</v>
      </c>
      <c r="E180">
        <v>1.1774611683991301</v>
      </c>
      <c r="F180">
        <v>0.23901148780841899</v>
      </c>
      <c r="G180">
        <v>-12.7029910038388</v>
      </c>
      <c r="H180">
        <v>1295.93659889379</v>
      </c>
      <c r="I180">
        <v>-9.8021701174903705E-3</v>
      </c>
      <c r="J180">
        <v>0.99217912504267902</v>
      </c>
      <c r="K180">
        <v>1.5020769888119201</v>
      </c>
      <c r="L180">
        <v>1.0366774644788299</v>
      </c>
      <c r="M180">
        <v>1.4489337718622699</v>
      </c>
      <c r="N180">
        <v>0.14735607870814499</v>
      </c>
      <c r="O180">
        <v>1.1805507346455</v>
      </c>
      <c r="P180">
        <v>1.0230035379726099</v>
      </c>
      <c r="Q180">
        <v>1.1540045472228899</v>
      </c>
      <c r="R180">
        <v>0.24849830466559999</v>
      </c>
      <c r="T180" t="str">
        <f t="shared" si="8"/>
        <v/>
      </c>
      <c r="U180" t="str">
        <f t="shared" si="9"/>
        <v/>
      </c>
      <c r="V180" t="str">
        <f t="shared" si="10"/>
        <v/>
      </c>
      <c r="W180" t="str">
        <f t="shared" si="11"/>
        <v/>
      </c>
    </row>
    <row r="181" spans="1:23" x14ac:dyDescent="0.25">
      <c r="A181">
        <v>180</v>
      </c>
      <c r="B181" t="s">
        <v>472</v>
      </c>
      <c r="C181">
        <v>1.2373040052322399</v>
      </c>
      <c r="D181">
        <v>1.02406302856066</v>
      </c>
      <c r="E181">
        <v>1.20823032442768</v>
      </c>
      <c r="F181">
        <v>0.22695868054896301</v>
      </c>
      <c r="G181">
        <v>2.7518580628524001</v>
      </c>
      <c r="H181">
        <v>1.07151266181685</v>
      </c>
      <c r="I181">
        <v>2.5681992951780601</v>
      </c>
      <c r="J181">
        <v>1.02228363647104E-2</v>
      </c>
      <c r="K181">
        <v>-13.200560674789701</v>
      </c>
      <c r="L181">
        <v>940.58757903592902</v>
      </c>
      <c r="M181">
        <v>-1.4034376988392499E-2</v>
      </c>
      <c r="N181">
        <v>0.98880255486345503</v>
      </c>
      <c r="O181">
        <v>1.21713858350208</v>
      </c>
      <c r="P181">
        <v>1.0238911526057199</v>
      </c>
      <c r="Q181">
        <v>1.18873825640994</v>
      </c>
      <c r="R181">
        <v>0.234542681363828</v>
      </c>
      <c r="T181" t="str">
        <f t="shared" si="8"/>
        <v/>
      </c>
      <c r="U181" t="str">
        <f t="shared" si="9"/>
        <v>*</v>
      </c>
      <c r="V181" t="str">
        <f t="shared" si="10"/>
        <v/>
      </c>
      <c r="W181" t="str">
        <f t="shared" si="11"/>
        <v/>
      </c>
    </row>
    <row r="182" spans="1:23" x14ac:dyDescent="0.25">
      <c r="A182">
        <v>181</v>
      </c>
      <c r="B182" t="s">
        <v>473</v>
      </c>
      <c r="C182">
        <v>2.0165504865322701</v>
      </c>
      <c r="D182">
        <v>0.74349189100364499</v>
      </c>
      <c r="E182">
        <v>2.71226964400394</v>
      </c>
      <c r="F182">
        <v>6.6824209439939998E-3</v>
      </c>
      <c r="G182">
        <v>-12.7031492821356</v>
      </c>
      <c r="H182">
        <v>1371.7529165122301</v>
      </c>
      <c r="I182">
        <v>-9.2605228895260294E-3</v>
      </c>
      <c r="J182">
        <v>0.992611277367768</v>
      </c>
      <c r="K182">
        <v>2.3208084338375499</v>
      </c>
      <c r="L182">
        <v>0.763830136146053</v>
      </c>
      <c r="M182">
        <v>3.0383829126555799</v>
      </c>
      <c r="N182">
        <v>2.3785151485529099E-3</v>
      </c>
      <c r="O182">
        <v>1.99555240465598</v>
      </c>
      <c r="P182">
        <v>0.74323455910033598</v>
      </c>
      <c r="Q182">
        <v>2.6849564248889801</v>
      </c>
      <c r="R182">
        <v>7.2539262926768003E-3</v>
      </c>
      <c r="T182" t="str">
        <f t="shared" si="8"/>
        <v>**</v>
      </c>
      <c r="U182" t="str">
        <f t="shared" si="9"/>
        <v/>
      </c>
      <c r="V182" t="str">
        <f t="shared" si="10"/>
        <v>**</v>
      </c>
      <c r="W182" t="str">
        <f t="shared" si="11"/>
        <v>**</v>
      </c>
    </row>
    <row r="183" spans="1:23" x14ac:dyDescent="0.25">
      <c r="A183">
        <v>182</v>
      </c>
      <c r="B183" t="s">
        <v>474</v>
      </c>
      <c r="C183">
        <v>-12.0530247617067</v>
      </c>
      <c r="D183">
        <v>489.33376884004701</v>
      </c>
      <c r="E183">
        <v>-2.4631500070551201E-2</v>
      </c>
      <c r="F183">
        <v>0.98034889349412702</v>
      </c>
      <c r="G183">
        <v>-12.7031492821356</v>
      </c>
      <c r="H183">
        <v>1371.7529165122301</v>
      </c>
      <c r="I183">
        <v>-9.2605228895259999E-3</v>
      </c>
      <c r="J183">
        <v>0.992611277367768</v>
      </c>
      <c r="K183">
        <v>-13.1962141218801</v>
      </c>
      <c r="L183">
        <v>1004.0310504681</v>
      </c>
      <c r="M183">
        <v>-1.3143233085996501E-2</v>
      </c>
      <c r="N183">
        <v>0.98951351915630004</v>
      </c>
      <c r="O183">
        <v>-12.0741956485187</v>
      </c>
      <c r="P183">
        <v>489.42413757041697</v>
      </c>
      <c r="Q183">
        <v>-2.4670208765053998E-2</v>
      </c>
      <c r="R183">
        <v>0.980318017806873</v>
      </c>
      <c r="T183" t="str">
        <f t="shared" si="8"/>
        <v/>
      </c>
      <c r="U183" t="str">
        <f t="shared" si="9"/>
        <v/>
      </c>
      <c r="V183" t="str">
        <f t="shared" si="10"/>
        <v/>
      </c>
      <c r="W183" t="str">
        <f t="shared" si="11"/>
        <v/>
      </c>
    </row>
    <row r="184" spans="1:23" x14ac:dyDescent="0.25">
      <c r="A184">
        <v>183</v>
      </c>
      <c r="B184" t="s">
        <v>475</v>
      </c>
      <c r="C184">
        <v>-12.0530247617068</v>
      </c>
      <c r="D184">
        <v>489.33376884005401</v>
      </c>
      <c r="E184">
        <v>-2.4631500070551E-2</v>
      </c>
      <c r="F184">
        <v>0.98034889349412702</v>
      </c>
      <c r="G184">
        <v>-12.7031492821356</v>
      </c>
      <c r="H184">
        <v>1371.7529165122301</v>
      </c>
      <c r="I184">
        <v>-9.2605228895259999E-3</v>
      </c>
      <c r="J184">
        <v>0.992611277367768</v>
      </c>
      <c r="K184">
        <v>-13.1962141218801</v>
      </c>
      <c r="L184">
        <v>1004.0310504681</v>
      </c>
      <c r="M184">
        <v>-1.3143233085996501E-2</v>
      </c>
      <c r="N184">
        <v>0.98951351915630004</v>
      </c>
      <c r="O184">
        <v>-12.0741956485187</v>
      </c>
      <c r="P184">
        <v>489.42413757041601</v>
      </c>
      <c r="Q184">
        <v>-2.4670208765053998E-2</v>
      </c>
      <c r="R184">
        <v>0.980318017806873</v>
      </c>
      <c r="T184" t="str">
        <f t="shared" si="8"/>
        <v/>
      </c>
      <c r="U184" t="str">
        <f t="shared" si="9"/>
        <v/>
      </c>
      <c r="V184" t="str">
        <f t="shared" si="10"/>
        <v/>
      </c>
      <c r="W184" t="str">
        <f t="shared" si="11"/>
        <v/>
      </c>
    </row>
    <row r="185" spans="1:23" x14ac:dyDescent="0.25">
      <c r="A185">
        <v>184</v>
      </c>
      <c r="B185" t="s">
        <v>476</v>
      </c>
      <c r="C185">
        <v>-12.0530247617068</v>
      </c>
      <c r="D185">
        <v>489.333768840056</v>
      </c>
      <c r="E185">
        <v>-2.4631500070550899E-2</v>
      </c>
      <c r="F185">
        <v>0.98034889349412702</v>
      </c>
      <c r="G185">
        <v>-12.7031492821356</v>
      </c>
      <c r="H185">
        <v>1371.7529165122301</v>
      </c>
      <c r="I185">
        <v>-9.2605228895259895E-3</v>
      </c>
      <c r="J185">
        <v>0.992611277367768</v>
      </c>
      <c r="K185">
        <v>-13.1962141218801</v>
      </c>
      <c r="L185">
        <v>1004.0310504681</v>
      </c>
      <c r="M185">
        <v>-1.3143233085996501E-2</v>
      </c>
      <c r="N185">
        <v>0.98951351915630004</v>
      </c>
      <c r="O185">
        <v>-12.0741956485187</v>
      </c>
      <c r="P185">
        <v>489.424137570418</v>
      </c>
      <c r="Q185">
        <v>-2.4670208765053901E-2</v>
      </c>
      <c r="R185">
        <v>0.980318017806873</v>
      </c>
      <c r="T185" t="str">
        <f t="shared" si="8"/>
        <v/>
      </c>
      <c r="U185" t="str">
        <f t="shared" si="9"/>
        <v/>
      </c>
      <c r="V185" t="str">
        <f t="shared" si="10"/>
        <v/>
      </c>
      <c r="W185" t="str">
        <f t="shared" si="11"/>
        <v/>
      </c>
    </row>
    <row r="186" spans="1:23" x14ac:dyDescent="0.25">
      <c r="A186">
        <v>185</v>
      </c>
      <c r="B186" t="s">
        <v>477</v>
      </c>
      <c r="C186">
        <v>-12.0530247617068</v>
      </c>
      <c r="D186">
        <v>489.33376884005298</v>
      </c>
      <c r="E186">
        <v>-2.4631500070551E-2</v>
      </c>
      <c r="F186">
        <v>0.98034889349412702</v>
      </c>
      <c r="G186">
        <v>-12.7031492821356</v>
      </c>
      <c r="H186">
        <v>1371.7529165122301</v>
      </c>
      <c r="I186">
        <v>-9.2605228895260294E-3</v>
      </c>
      <c r="J186">
        <v>0.992611277367768</v>
      </c>
      <c r="K186">
        <v>-13.1962141218801</v>
      </c>
      <c r="L186">
        <v>1004.0310504681</v>
      </c>
      <c r="M186">
        <v>-1.31432330859964E-2</v>
      </c>
      <c r="N186">
        <v>0.98951351915630004</v>
      </c>
      <c r="O186">
        <v>-12.0741956485187</v>
      </c>
      <c r="P186">
        <v>489.42413757042499</v>
      </c>
      <c r="Q186">
        <v>-2.4670208765053599E-2</v>
      </c>
      <c r="R186">
        <v>0.980318017806873</v>
      </c>
      <c r="T186" t="str">
        <f t="shared" si="8"/>
        <v/>
      </c>
      <c r="U186" t="str">
        <f t="shared" si="9"/>
        <v/>
      </c>
      <c r="V186" t="str">
        <f t="shared" si="10"/>
        <v/>
      </c>
      <c r="W186" t="str">
        <f t="shared" si="11"/>
        <v/>
      </c>
    </row>
    <row r="187" spans="1:23" x14ac:dyDescent="0.25">
      <c r="A187">
        <v>186</v>
      </c>
      <c r="B187" t="s">
        <v>478</v>
      </c>
      <c r="C187">
        <v>-12.0530247617068</v>
      </c>
      <c r="D187">
        <v>489.33376884005202</v>
      </c>
      <c r="E187">
        <v>-2.46315000705511E-2</v>
      </c>
      <c r="F187">
        <v>0.98034889349412702</v>
      </c>
      <c r="G187">
        <v>-12.7031492821356</v>
      </c>
      <c r="H187">
        <v>1371.7529165122301</v>
      </c>
      <c r="I187">
        <v>-9.2605228895259895E-3</v>
      </c>
      <c r="J187">
        <v>0.992611277367768</v>
      </c>
      <c r="K187">
        <v>-13.1962141218801</v>
      </c>
      <c r="L187">
        <v>1004.0310504681</v>
      </c>
      <c r="M187">
        <v>-1.31432330859964E-2</v>
      </c>
      <c r="N187">
        <v>0.98951351915630004</v>
      </c>
      <c r="O187">
        <v>-12.0741956485187</v>
      </c>
      <c r="P187">
        <v>489.424137570418</v>
      </c>
      <c r="Q187">
        <v>-2.4670208765053901E-2</v>
      </c>
      <c r="R187">
        <v>0.980318017806873</v>
      </c>
      <c r="T187" t="str">
        <f t="shared" si="8"/>
        <v/>
      </c>
      <c r="U187" t="str">
        <f t="shared" si="9"/>
        <v/>
      </c>
      <c r="V187" t="str">
        <f t="shared" si="10"/>
        <v/>
      </c>
      <c r="W187" t="str">
        <f t="shared" si="11"/>
        <v/>
      </c>
    </row>
    <row r="188" spans="1:23" x14ac:dyDescent="0.25">
      <c r="A188">
        <v>187</v>
      </c>
      <c r="B188" t="s">
        <v>479</v>
      </c>
      <c r="C188">
        <v>1.3796230131517799</v>
      </c>
      <c r="D188">
        <v>1.0268668095584701</v>
      </c>
      <c r="E188">
        <v>1.34352673619375</v>
      </c>
      <c r="F188">
        <v>0.179101474704428</v>
      </c>
      <c r="G188">
        <v>-12.7031492821356</v>
      </c>
      <c r="H188">
        <v>1371.7529165122301</v>
      </c>
      <c r="I188">
        <v>-9.2605228895259999E-3</v>
      </c>
      <c r="J188">
        <v>0.992611277367768</v>
      </c>
      <c r="K188">
        <v>1.7010683756321501</v>
      </c>
      <c r="L188">
        <v>1.04327538253791</v>
      </c>
      <c r="M188">
        <v>1.63050753818619</v>
      </c>
      <c r="N188">
        <v>0.102994273319333</v>
      </c>
      <c r="O188">
        <v>1.3587973066511601</v>
      </c>
      <c r="P188">
        <v>1.02676065364703</v>
      </c>
      <c r="Q188">
        <v>1.3233827200377599</v>
      </c>
      <c r="R188">
        <v>0.185708135331311</v>
      </c>
      <c r="T188" t="str">
        <f t="shared" si="8"/>
        <v/>
      </c>
      <c r="U188" t="str">
        <f t="shared" si="9"/>
        <v/>
      </c>
      <c r="V188" t="str">
        <f t="shared" si="10"/>
        <v/>
      </c>
      <c r="W188" t="str">
        <f t="shared" si="11"/>
        <v/>
      </c>
    </row>
    <row r="189" spans="1:23" x14ac:dyDescent="0.25">
      <c r="A189">
        <v>188</v>
      </c>
      <c r="B189" t="s">
        <v>480</v>
      </c>
      <c r="C189">
        <v>-12.053704171068</v>
      </c>
      <c r="D189">
        <v>499.91672480990002</v>
      </c>
      <c r="E189">
        <v>-2.4111424108988599E-2</v>
      </c>
      <c r="F189">
        <v>0.98076373085124102</v>
      </c>
      <c r="G189">
        <v>-12.7031492821356</v>
      </c>
      <c r="H189">
        <v>1371.7529165122401</v>
      </c>
      <c r="I189">
        <v>-9.2605228895259496E-3</v>
      </c>
      <c r="J189">
        <v>0.992611277367768</v>
      </c>
      <c r="K189">
        <v>-13.198776769255399</v>
      </c>
      <c r="L189">
        <v>1038.49141997827</v>
      </c>
      <c r="M189">
        <v>-1.27095674700245E-2</v>
      </c>
      <c r="N189">
        <v>0.98985950534618505</v>
      </c>
      <c r="O189">
        <v>-12.0749242906479</v>
      </c>
      <c r="P189">
        <v>500.01742694494499</v>
      </c>
      <c r="Q189">
        <v>-2.4149006894468601E-2</v>
      </c>
      <c r="R189">
        <v>0.98073375285582998</v>
      </c>
      <c r="T189" t="str">
        <f t="shared" si="8"/>
        <v/>
      </c>
      <c r="U189" t="str">
        <f t="shared" si="9"/>
        <v/>
      </c>
      <c r="V189" t="str">
        <f t="shared" si="10"/>
        <v/>
      </c>
      <c r="W189" t="str">
        <f t="shared" si="11"/>
        <v/>
      </c>
    </row>
    <row r="190" spans="1:23" x14ac:dyDescent="0.25">
      <c r="A190">
        <v>189</v>
      </c>
      <c r="B190" t="s">
        <v>481</v>
      </c>
      <c r="C190">
        <v>1.4239855248850599</v>
      </c>
      <c r="D190">
        <v>1.02806583303539</v>
      </c>
      <c r="E190">
        <v>1.3851112245221699</v>
      </c>
      <c r="F190">
        <v>0.16601846024188399</v>
      </c>
      <c r="G190">
        <v>-12.7031492821356</v>
      </c>
      <c r="H190">
        <v>1371.7529165122301</v>
      </c>
      <c r="I190">
        <v>-9.2605228895259999E-3</v>
      </c>
      <c r="J190">
        <v>0.992611277367768</v>
      </c>
      <c r="K190">
        <v>1.7717561415079099</v>
      </c>
      <c r="L190">
        <v>1.0463933167985899</v>
      </c>
      <c r="M190">
        <v>1.69320284549269</v>
      </c>
      <c r="N190">
        <v>9.0416863165117198E-2</v>
      </c>
      <c r="O190">
        <v>1.40314171789676</v>
      </c>
      <c r="P190">
        <v>1.02795006221825</v>
      </c>
      <c r="Q190">
        <v>1.3649901580518999</v>
      </c>
      <c r="R190">
        <v>0.17225614337516501</v>
      </c>
      <c r="T190" t="str">
        <f t="shared" si="8"/>
        <v/>
      </c>
      <c r="U190" t="str">
        <f t="shared" si="9"/>
        <v/>
      </c>
      <c r="V190" t="str">
        <f t="shared" si="10"/>
        <v>^</v>
      </c>
      <c r="W190" t="str">
        <f t="shared" si="11"/>
        <v/>
      </c>
    </row>
    <row r="191" spans="1:23" x14ac:dyDescent="0.25">
      <c r="A191">
        <v>190</v>
      </c>
      <c r="B191" t="s">
        <v>482</v>
      </c>
      <c r="C191">
        <v>-12.0691960479108</v>
      </c>
      <c r="D191">
        <v>511.54257751096901</v>
      </c>
      <c r="E191">
        <v>-2.3593727244829402E-2</v>
      </c>
      <c r="F191">
        <v>0.98117667569348199</v>
      </c>
      <c r="G191">
        <v>-12.7031492821356</v>
      </c>
      <c r="H191">
        <v>1371.7529165122301</v>
      </c>
      <c r="I191">
        <v>-9.2605228895259999E-3</v>
      </c>
      <c r="J191">
        <v>0.992611277367768</v>
      </c>
      <c r="K191">
        <v>-13.2220465044627</v>
      </c>
      <c r="L191">
        <v>1077.5846507584199</v>
      </c>
      <c r="M191">
        <v>-1.22700768753126E-2</v>
      </c>
      <c r="N191">
        <v>0.990210140753635</v>
      </c>
      <c r="O191">
        <v>-12.087108771626999</v>
      </c>
      <c r="P191">
        <v>511.56056112754101</v>
      </c>
      <c r="Q191">
        <v>-2.3627913662823401E-2</v>
      </c>
      <c r="R191">
        <v>0.981149406480331</v>
      </c>
      <c r="T191" t="str">
        <f t="shared" si="8"/>
        <v/>
      </c>
      <c r="U191" t="str">
        <f t="shared" si="9"/>
        <v/>
      </c>
      <c r="V191" t="str">
        <f t="shared" si="10"/>
        <v/>
      </c>
      <c r="W191" t="str">
        <f t="shared" si="11"/>
        <v/>
      </c>
    </row>
    <row r="192" spans="1:23" x14ac:dyDescent="0.25">
      <c r="A192">
        <v>191</v>
      </c>
      <c r="B192" t="s">
        <v>483</v>
      </c>
      <c r="C192">
        <v>1.45662034323142</v>
      </c>
      <c r="D192">
        <v>1.02923674399204</v>
      </c>
      <c r="E192">
        <v>1.41524323896727</v>
      </c>
      <c r="F192">
        <v>0.15699719089403899</v>
      </c>
      <c r="G192">
        <v>-12.7031492821356</v>
      </c>
      <c r="H192">
        <v>1371.7529165122301</v>
      </c>
      <c r="I192">
        <v>-9.2605228895260207E-3</v>
      </c>
      <c r="J192">
        <v>0.992611277367768</v>
      </c>
      <c r="K192">
        <v>1.8283279216419499</v>
      </c>
      <c r="L192">
        <v>1.04966612627055</v>
      </c>
      <c r="M192">
        <v>1.74181854199484</v>
      </c>
      <c r="N192">
        <v>8.1540201126880305E-2</v>
      </c>
      <c r="O192">
        <v>1.4388543779063301</v>
      </c>
      <c r="P192">
        <v>1.0291689380086799</v>
      </c>
      <c r="Q192">
        <v>1.39807404281978</v>
      </c>
      <c r="R192">
        <v>0.16209083372465499</v>
      </c>
      <c r="T192" t="str">
        <f t="shared" si="8"/>
        <v/>
      </c>
      <c r="U192" t="str">
        <f t="shared" si="9"/>
        <v/>
      </c>
      <c r="V192" t="str">
        <f t="shared" si="10"/>
        <v>^</v>
      </c>
      <c r="W192" t="str">
        <f t="shared" si="11"/>
        <v/>
      </c>
    </row>
    <row r="193" spans="1:23" x14ac:dyDescent="0.25">
      <c r="A193">
        <v>192</v>
      </c>
      <c r="B193" t="s">
        <v>484</v>
      </c>
      <c r="C193">
        <v>1.5293109731588399</v>
      </c>
      <c r="D193">
        <v>1.0305301918442999</v>
      </c>
      <c r="E193">
        <v>1.4840040449682499</v>
      </c>
      <c r="F193">
        <v>0.13780784749137001</v>
      </c>
      <c r="G193">
        <v>2.8819359951066201</v>
      </c>
      <c r="H193">
        <v>1.0806732407334301</v>
      </c>
      <c r="I193">
        <v>2.6667968507767399</v>
      </c>
      <c r="J193">
        <v>7.6577944975652103E-3</v>
      </c>
      <c r="K193">
        <v>-13.188624586261501</v>
      </c>
      <c r="L193">
        <v>1121.00546694626</v>
      </c>
      <c r="M193">
        <v>-1.17649957784673E-2</v>
      </c>
      <c r="N193">
        <v>0.990613108058921</v>
      </c>
      <c r="O193">
        <v>1.50886859085348</v>
      </c>
      <c r="P193">
        <v>1.03050494695596</v>
      </c>
      <c r="Q193">
        <v>1.4642031513876601</v>
      </c>
      <c r="R193">
        <v>0.14313844943630799</v>
      </c>
      <c r="T193" t="str">
        <f t="shared" si="8"/>
        <v/>
      </c>
      <c r="U193" t="str">
        <f t="shared" si="9"/>
        <v>**</v>
      </c>
      <c r="V193" t="str">
        <f t="shared" si="10"/>
        <v/>
      </c>
      <c r="W193" t="str">
        <f t="shared" si="11"/>
        <v/>
      </c>
    </row>
    <row r="194" spans="1:23" x14ac:dyDescent="0.25">
      <c r="A194">
        <v>193</v>
      </c>
      <c r="B194" t="s">
        <v>485</v>
      </c>
      <c r="C194">
        <v>-12.0373573599023</v>
      </c>
      <c r="D194">
        <v>537.840131181929</v>
      </c>
      <c r="E194">
        <v>-2.2380920764409399E-2</v>
      </c>
      <c r="F194">
        <v>0.98214409956476501</v>
      </c>
      <c r="G194">
        <v>-12.6967073685947</v>
      </c>
      <c r="H194">
        <v>1482.99859523244</v>
      </c>
      <c r="I194">
        <v>-8.5615100441849504E-3</v>
      </c>
      <c r="J194">
        <v>0.99316898677027798</v>
      </c>
      <c r="K194">
        <v>-13.188624586261501</v>
      </c>
      <c r="L194">
        <v>1121.00546694626</v>
      </c>
      <c r="M194">
        <v>-1.17649957784673E-2</v>
      </c>
      <c r="N194">
        <v>0.990613108058921</v>
      </c>
      <c r="O194">
        <v>-12.048774188565201</v>
      </c>
      <c r="P194">
        <v>537.962086013972</v>
      </c>
      <c r="Q194">
        <v>-2.2397069425171799E-2</v>
      </c>
      <c r="R194">
        <v>0.98213121802661496</v>
      </c>
      <c r="T194" t="str">
        <f t="shared" si="8"/>
        <v/>
      </c>
      <c r="U194" t="str">
        <f t="shared" si="9"/>
        <v/>
      </c>
      <c r="V194" t="str">
        <f t="shared" si="10"/>
        <v/>
      </c>
      <c r="W194" t="str">
        <f t="shared" si="11"/>
        <v/>
      </c>
    </row>
    <row r="195" spans="1:23" x14ac:dyDescent="0.25">
      <c r="A195">
        <v>194</v>
      </c>
      <c r="B195" t="s">
        <v>486</v>
      </c>
      <c r="C195">
        <v>-12.0373573599023</v>
      </c>
      <c r="D195">
        <v>537.84013118192797</v>
      </c>
      <c r="E195">
        <v>-2.2380920764409399E-2</v>
      </c>
      <c r="F195">
        <v>0.98214409956476501</v>
      </c>
      <c r="G195">
        <v>-12.6967073685947</v>
      </c>
      <c r="H195">
        <v>1482.99859523243</v>
      </c>
      <c r="I195">
        <v>-8.5615100441849799E-3</v>
      </c>
      <c r="J195">
        <v>0.99316898677027798</v>
      </c>
      <c r="K195">
        <v>-13.188624586261501</v>
      </c>
      <c r="L195">
        <v>1121.00546694626</v>
      </c>
      <c r="M195">
        <v>-1.17649957784673E-2</v>
      </c>
      <c r="N195">
        <v>0.990613108058921</v>
      </c>
      <c r="O195">
        <v>-12.048774188565201</v>
      </c>
      <c r="P195">
        <v>537.96208601396199</v>
      </c>
      <c r="Q195">
        <v>-2.2397069425172202E-2</v>
      </c>
      <c r="R195">
        <v>0.98213121802661496</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487</v>
      </c>
      <c r="C196">
        <v>1.59396867692315</v>
      </c>
      <c r="D196">
        <v>1.0321734357927299</v>
      </c>
      <c r="E196">
        <v>1.5442837624463199</v>
      </c>
      <c r="F196">
        <v>0.122519604461448</v>
      </c>
      <c r="G196">
        <v>-12.6967073685947</v>
      </c>
      <c r="H196">
        <v>1482.99859523246</v>
      </c>
      <c r="I196">
        <v>-8.5615100441848793E-3</v>
      </c>
      <c r="J196">
        <v>0.99316898677027798</v>
      </c>
      <c r="K196">
        <v>1.9478799556929101</v>
      </c>
      <c r="L196">
        <v>1.05363931288322</v>
      </c>
      <c r="M196">
        <v>1.84871609465924</v>
      </c>
      <c r="N196">
        <v>6.4498818434921903E-2</v>
      </c>
      <c r="O196">
        <v>1.5829549726701</v>
      </c>
      <c r="P196">
        <v>1.0320179080884999</v>
      </c>
      <c r="Q196">
        <v>1.53384448105367</v>
      </c>
      <c r="R196">
        <v>0.12506791708752901</v>
      </c>
      <c r="T196" t="str">
        <f t="shared" si="12"/>
        <v/>
      </c>
      <c r="U196" t="str">
        <f t="shared" si="13"/>
        <v/>
      </c>
      <c r="V196" t="str">
        <f t="shared" si="14"/>
        <v>^</v>
      </c>
      <c r="W196" t="str">
        <f t="shared" si="15"/>
        <v/>
      </c>
    </row>
    <row r="197" spans="1:23" x14ac:dyDescent="0.25">
      <c r="A197">
        <v>196</v>
      </c>
      <c r="B197" t="s">
        <v>488</v>
      </c>
      <c r="C197">
        <v>-12.0224070923824</v>
      </c>
      <c r="D197">
        <v>555.05453668110499</v>
      </c>
      <c r="E197">
        <v>-2.1659866369652999E-2</v>
      </c>
      <c r="F197">
        <v>0.98271927825305505</v>
      </c>
      <c r="G197">
        <v>-12.6967073685947</v>
      </c>
      <c r="H197">
        <v>1482.99859523245</v>
      </c>
      <c r="I197">
        <v>-8.5615100441849001E-3</v>
      </c>
      <c r="J197">
        <v>0.99316898677027798</v>
      </c>
      <c r="K197">
        <v>-13.1500265290349</v>
      </c>
      <c r="L197">
        <v>1175.3837366861801</v>
      </c>
      <c r="M197">
        <v>-1.1187858159505799E-2</v>
      </c>
      <c r="N197">
        <v>0.99107356692401605</v>
      </c>
      <c r="O197">
        <v>-12.0304361431474</v>
      </c>
      <c r="P197">
        <v>555.21781544637702</v>
      </c>
      <c r="Q197">
        <v>-2.1667957706788098E-2</v>
      </c>
      <c r="R197">
        <v>0.98271282381487202</v>
      </c>
      <c r="T197" t="str">
        <f t="shared" si="12"/>
        <v/>
      </c>
      <c r="U197" t="str">
        <f t="shared" si="13"/>
        <v/>
      </c>
      <c r="V197" t="str">
        <f t="shared" si="14"/>
        <v/>
      </c>
      <c r="W197" t="str">
        <f t="shared" si="15"/>
        <v/>
      </c>
    </row>
    <row r="198" spans="1:23" x14ac:dyDescent="0.25">
      <c r="A198">
        <v>197</v>
      </c>
      <c r="B198" t="s">
        <v>489</v>
      </c>
      <c r="C198">
        <v>1.6747657206017701</v>
      </c>
      <c r="D198">
        <v>1.0338504937216999</v>
      </c>
      <c r="E198">
        <v>1.6199302808018901</v>
      </c>
      <c r="F198">
        <v>0.105247254285146</v>
      </c>
      <c r="G198">
        <v>3.0654206150474201</v>
      </c>
      <c r="H198">
        <v>1.09305201056765</v>
      </c>
      <c r="I198">
        <v>2.8044599757475899</v>
      </c>
      <c r="J198">
        <v>5.0400944771406796E-3</v>
      </c>
      <c r="K198">
        <v>-13.1500265290349</v>
      </c>
      <c r="L198">
        <v>1175.3837366861801</v>
      </c>
      <c r="M198">
        <v>-1.1187858159505799E-2</v>
      </c>
      <c r="N198">
        <v>0.99107356692401505</v>
      </c>
      <c r="O198">
        <v>1.6670909315514599</v>
      </c>
      <c r="P198">
        <v>1.0336254598188901</v>
      </c>
      <c r="Q198">
        <v>1.61285784489439</v>
      </c>
      <c r="R198">
        <v>0.106775395473499</v>
      </c>
      <c r="T198" t="str">
        <f t="shared" si="12"/>
        <v/>
      </c>
      <c r="U198" t="str">
        <f t="shared" si="13"/>
        <v>**</v>
      </c>
      <c r="V198" t="str">
        <f t="shared" si="14"/>
        <v/>
      </c>
      <c r="W198" t="str">
        <f t="shared" si="15"/>
        <v/>
      </c>
    </row>
    <row r="199" spans="1:23" x14ac:dyDescent="0.25">
      <c r="A199">
        <v>198</v>
      </c>
      <c r="B199" t="s">
        <v>424</v>
      </c>
      <c r="C199">
        <v>1.07598289569933</v>
      </c>
      <c r="D199">
        <v>0.46164563695802102</v>
      </c>
      <c r="E199">
        <v>2.3307550414413898</v>
      </c>
      <c r="F199">
        <v>1.9766280020545899E-2</v>
      </c>
      <c r="G199">
        <v>0.38478613477579199</v>
      </c>
      <c r="H199">
        <v>1.01339907791714</v>
      </c>
      <c r="I199">
        <v>0.379698524658864</v>
      </c>
      <c r="J199">
        <v>0.70416921545217903</v>
      </c>
      <c r="K199">
        <v>1.42105186790764</v>
      </c>
      <c r="L199">
        <v>0.52535874649463199</v>
      </c>
      <c r="M199">
        <v>2.70491712070918</v>
      </c>
      <c r="N199">
        <v>6.8321433126243497E-3</v>
      </c>
      <c r="O199">
        <v>1.0604398249242799</v>
      </c>
      <c r="P199">
        <v>0.46152250476761703</v>
      </c>
      <c r="Q199">
        <v>2.2976990590268702</v>
      </c>
      <c r="R199">
        <v>2.15789231578715E-2</v>
      </c>
      <c r="T199" t="str">
        <f t="shared" si="12"/>
        <v>*</v>
      </c>
      <c r="U199" t="str">
        <f t="shared" si="13"/>
        <v/>
      </c>
      <c r="V199" t="str">
        <f t="shared" si="14"/>
        <v>**</v>
      </c>
      <c r="W199" t="str">
        <f t="shared" si="15"/>
        <v>*</v>
      </c>
    </row>
    <row r="200" spans="1:23" x14ac:dyDescent="0.25">
      <c r="A200">
        <v>199</v>
      </c>
      <c r="B200" t="s">
        <v>425</v>
      </c>
      <c r="C200">
        <v>0.601381947748448</v>
      </c>
      <c r="D200">
        <v>0.58875266272260995</v>
      </c>
      <c r="E200">
        <v>1.0214509178904301</v>
      </c>
      <c r="F200">
        <v>0.30704085193775699</v>
      </c>
      <c r="G200">
        <v>0.40249129345175</v>
      </c>
      <c r="H200">
        <v>1.01357769262388</v>
      </c>
      <c r="I200">
        <v>0.39709959718017201</v>
      </c>
      <c r="J200">
        <v>0.69129401697268</v>
      </c>
      <c r="K200">
        <v>0.784496190137567</v>
      </c>
      <c r="L200">
        <v>0.72567986346049995</v>
      </c>
      <c r="M200">
        <v>1.0810499638182001</v>
      </c>
      <c r="N200">
        <v>0.27967488902308002</v>
      </c>
      <c r="O200">
        <v>0.58492104287261903</v>
      </c>
      <c r="P200">
        <v>0.58865870462129799</v>
      </c>
      <c r="Q200">
        <v>0.99365054535108999</v>
      </c>
      <c r="R200">
        <v>0.32039302726941199</v>
      </c>
      <c r="T200" t="str">
        <f t="shared" si="12"/>
        <v/>
      </c>
      <c r="U200" t="str">
        <f t="shared" si="13"/>
        <v/>
      </c>
      <c r="V200" t="str">
        <f t="shared" si="14"/>
        <v/>
      </c>
      <c r="W200" t="str">
        <f t="shared" si="15"/>
        <v/>
      </c>
    </row>
    <row r="201" spans="1:23" x14ac:dyDescent="0.25">
      <c r="A201">
        <v>200</v>
      </c>
      <c r="B201" t="s">
        <v>426</v>
      </c>
      <c r="C201">
        <v>-0.48517034576394902</v>
      </c>
      <c r="D201">
        <v>1.00654923109242</v>
      </c>
      <c r="E201">
        <v>-0.482013527780841</v>
      </c>
      <c r="F201">
        <v>0.62979633641812405</v>
      </c>
      <c r="G201">
        <v>0.42090754135732</v>
      </c>
      <c r="H201">
        <v>1.0137476264796601</v>
      </c>
      <c r="I201">
        <v>0.41519953325953801</v>
      </c>
      <c r="J201">
        <v>0.67799584046847605</v>
      </c>
      <c r="K201">
        <v>-13.3710798189211</v>
      </c>
      <c r="L201">
        <v>509.38462802759398</v>
      </c>
      <c r="M201">
        <v>-2.62494764922446E-2</v>
      </c>
      <c r="N201">
        <v>0.979058352926648</v>
      </c>
      <c r="O201">
        <v>-0.50119504040057805</v>
      </c>
      <c r="P201">
        <v>1.0065033898615201</v>
      </c>
      <c r="Q201">
        <v>-0.49795663427376502</v>
      </c>
      <c r="R201">
        <v>0.61851460814138404</v>
      </c>
      <c r="T201" t="str">
        <f t="shared" si="12"/>
        <v/>
      </c>
      <c r="U201" t="str">
        <f t="shared" si="13"/>
        <v/>
      </c>
      <c r="V201" t="str">
        <f t="shared" si="14"/>
        <v/>
      </c>
      <c r="W201" t="str">
        <f t="shared" si="15"/>
        <v/>
      </c>
    </row>
    <row r="202" spans="1:23" x14ac:dyDescent="0.25">
      <c r="A202">
        <v>201</v>
      </c>
      <c r="B202" t="s">
        <v>427</v>
      </c>
      <c r="C202">
        <v>0.23026523445438499</v>
      </c>
      <c r="D202">
        <v>0.71661277935170398</v>
      </c>
      <c r="E202">
        <v>0.32132448804875902</v>
      </c>
      <c r="F202">
        <v>0.74796450078759202</v>
      </c>
      <c r="G202">
        <v>-13.014691038085299</v>
      </c>
      <c r="H202">
        <v>503.11238080970099</v>
      </c>
      <c r="I202">
        <v>-2.5868357715903699E-2</v>
      </c>
      <c r="J202">
        <v>0.97936233848145504</v>
      </c>
      <c r="K202">
        <v>0.82723436952511398</v>
      </c>
      <c r="L202">
        <v>0.72623690234830895</v>
      </c>
      <c r="M202">
        <v>1.13906958851888</v>
      </c>
      <c r="N202">
        <v>0.25467413063161398</v>
      </c>
      <c r="O202">
        <v>0.212643529179669</v>
      </c>
      <c r="P202">
        <v>0.71653744709616995</v>
      </c>
      <c r="Q202">
        <v>0.296765409876937</v>
      </c>
      <c r="R202">
        <v>0.76664561531522502</v>
      </c>
      <c r="T202" t="str">
        <f t="shared" si="12"/>
        <v/>
      </c>
      <c r="U202" t="str">
        <f t="shared" si="13"/>
        <v/>
      </c>
      <c r="V202" t="str">
        <f t="shared" si="14"/>
        <v/>
      </c>
      <c r="W202" t="str">
        <f t="shared" si="15"/>
        <v/>
      </c>
    </row>
    <row r="203" spans="1:23" x14ac:dyDescent="0.25">
      <c r="A203">
        <v>202</v>
      </c>
      <c r="B203" t="s">
        <v>428</v>
      </c>
      <c r="C203">
        <v>0.66557924194090001</v>
      </c>
      <c r="D203">
        <v>0.58924972945856802</v>
      </c>
      <c r="E203">
        <v>1.1295367798513301</v>
      </c>
      <c r="F203">
        <v>0.258671463151536</v>
      </c>
      <c r="G203">
        <v>1.15882625214066</v>
      </c>
      <c r="H203">
        <v>0.72708288219209305</v>
      </c>
      <c r="I203">
        <v>1.5938021379995899</v>
      </c>
      <c r="J203">
        <v>0.110980358545105</v>
      </c>
      <c r="K203">
        <v>0.15737406039518501</v>
      </c>
      <c r="L203">
        <v>1.0138015742708399</v>
      </c>
      <c r="M203">
        <v>0.15523161966716501</v>
      </c>
      <c r="N203">
        <v>0.87663872152706901</v>
      </c>
      <c r="O203">
        <v>0.64727807738660603</v>
      </c>
      <c r="P203">
        <v>0.58914997446522299</v>
      </c>
      <c r="Q203">
        <v>1.0986643561754299</v>
      </c>
      <c r="R203">
        <v>0.27191449525862599</v>
      </c>
      <c r="T203" t="str">
        <f t="shared" si="12"/>
        <v/>
      </c>
      <c r="U203" t="str">
        <f t="shared" si="13"/>
        <v/>
      </c>
      <c r="V203" t="str">
        <f t="shared" si="14"/>
        <v/>
      </c>
      <c r="W203" t="str">
        <f t="shared" si="15"/>
        <v/>
      </c>
    </row>
    <row r="204" spans="1:23" x14ac:dyDescent="0.25">
      <c r="A204">
        <v>203</v>
      </c>
      <c r="B204" t="s">
        <v>429</v>
      </c>
      <c r="C204">
        <v>0.69794967252163498</v>
      </c>
      <c r="D204">
        <v>0.589501874274861</v>
      </c>
      <c r="E204">
        <v>1.18396514579394</v>
      </c>
      <c r="F204">
        <v>0.23642686014832301</v>
      </c>
      <c r="G204">
        <v>0.49124023141705098</v>
      </c>
      <c r="H204">
        <v>1.0143274604857699</v>
      </c>
      <c r="I204">
        <v>0.48430142193113002</v>
      </c>
      <c r="J204">
        <v>0.62817196695648603</v>
      </c>
      <c r="K204">
        <v>0.89554096442392195</v>
      </c>
      <c r="L204">
        <v>0.72712232494446305</v>
      </c>
      <c r="M204">
        <v>1.23162352977172</v>
      </c>
      <c r="N204">
        <v>0.21808974719761401</v>
      </c>
      <c r="O204">
        <v>0.68166145722536797</v>
      </c>
      <c r="P204">
        <v>0.58940449112275195</v>
      </c>
      <c r="Q204">
        <v>1.15652572637659</v>
      </c>
      <c r="R204">
        <v>0.247466182871071</v>
      </c>
      <c r="T204" t="str">
        <f t="shared" si="12"/>
        <v/>
      </c>
      <c r="U204" t="str">
        <f t="shared" si="13"/>
        <v/>
      </c>
      <c r="V204" t="str">
        <f t="shared" si="14"/>
        <v/>
      </c>
      <c r="W204" t="str">
        <f t="shared" si="15"/>
        <v/>
      </c>
    </row>
    <row r="205" spans="1:23" x14ac:dyDescent="0.25">
      <c r="A205">
        <v>204</v>
      </c>
      <c r="B205" t="s">
        <v>430</v>
      </c>
      <c r="C205">
        <v>-0.39016121810216797</v>
      </c>
      <c r="D205">
        <v>1.00699410790468</v>
      </c>
      <c r="E205">
        <v>-0.38745134161112699</v>
      </c>
      <c r="F205">
        <v>0.69842210095785195</v>
      </c>
      <c r="G205">
        <v>0.50835525521125002</v>
      </c>
      <c r="H205">
        <v>1.0145281722281601</v>
      </c>
      <c r="I205">
        <v>0.50107554341716898</v>
      </c>
      <c r="J205">
        <v>0.61631795810566503</v>
      </c>
      <c r="K205">
        <v>-13.3505925369188</v>
      </c>
      <c r="L205">
        <v>532.61764222981606</v>
      </c>
      <c r="M205">
        <v>-2.5065997590741199E-2</v>
      </c>
      <c r="N205">
        <v>0.98000232164748502</v>
      </c>
      <c r="O205">
        <v>-0.406690792738989</v>
      </c>
      <c r="P205">
        <v>1.00694043928347</v>
      </c>
      <c r="Q205">
        <v>-0.40388763513002301</v>
      </c>
      <c r="R205">
        <v>0.68629534933131997</v>
      </c>
      <c r="T205" t="str">
        <f t="shared" si="12"/>
        <v/>
      </c>
      <c r="U205" t="str">
        <f t="shared" si="13"/>
        <v/>
      </c>
      <c r="V205" t="str">
        <f t="shared" si="14"/>
        <v/>
      </c>
      <c r="W205" t="str">
        <f t="shared" si="15"/>
        <v/>
      </c>
    </row>
    <row r="206" spans="1:23" x14ac:dyDescent="0.25">
      <c r="A206">
        <v>205</v>
      </c>
      <c r="B206" t="s">
        <v>431</v>
      </c>
      <c r="C206">
        <v>0.735720880921376</v>
      </c>
      <c r="D206">
        <v>0.58986057193954</v>
      </c>
      <c r="E206">
        <v>1.24727929941516</v>
      </c>
      <c r="F206">
        <v>0.21229510497777701</v>
      </c>
      <c r="G206">
        <v>1.2376706087449201</v>
      </c>
      <c r="H206">
        <v>0.72821250217591105</v>
      </c>
      <c r="I206">
        <v>1.69960087892853</v>
      </c>
      <c r="J206">
        <v>8.9206024926971994E-2</v>
      </c>
      <c r="K206">
        <v>0.226226392491373</v>
      </c>
      <c r="L206">
        <v>1.01447064792647</v>
      </c>
      <c r="M206">
        <v>0.22299944602021499</v>
      </c>
      <c r="N206">
        <v>0.82353593766035804</v>
      </c>
      <c r="O206">
        <v>0.71943187087738802</v>
      </c>
      <c r="P206">
        <v>0.58975452279035301</v>
      </c>
      <c r="Q206">
        <v>1.2198836008471501</v>
      </c>
      <c r="R206">
        <v>0.22250900335483001</v>
      </c>
      <c r="T206" t="str">
        <f t="shared" si="12"/>
        <v/>
      </c>
      <c r="U206" t="str">
        <f t="shared" si="13"/>
        <v>^</v>
      </c>
      <c r="V206" t="str">
        <f t="shared" si="14"/>
        <v/>
      </c>
      <c r="W206" t="str">
        <f t="shared" si="15"/>
        <v/>
      </c>
    </row>
    <row r="207" spans="1:23" x14ac:dyDescent="0.25">
      <c r="A207">
        <v>206</v>
      </c>
      <c r="B207" t="s">
        <v>432</v>
      </c>
      <c r="C207">
        <v>-12.2364914853532</v>
      </c>
      <c r="D207">
        <v>229.06487569380201</v>
      </c>
      <c r="E207">
        <v>-5.3419326940853502E-2</v>
      </c>
      <c r="F207">
        <v>0.95739780652546103</v>
      </c>
      <c r="G207">
        <v>-13.012105657562801</v>
      </c>
      <c r="H207">
        <v>530.31532883626801</v>
      </c>
      <c r="I207">
        <v>-2.4536544485932101E-2</v>
      </c>
      <c r="J207">
        <v>0.98042463419770698</v>
      </c>
      <c r="K207">
        <v>-13.349929452562501</v>
      </c>
      <c r="L207">
        <v>537.66605768688805</v>
      </c>
      <c r="M207">
        <v>-2.4829407141666399E-2</v>
      </c>
      <c r="N207">
        <v>0.98019103477807601</v>
      </c>
      <c r="O207">
        <v>-12.2525288294527</v>
      </c>
      <c r="P207">
        <v>229.26085467401199</v>
      </c>
      <c r="Q207">
        <v>-5.3443614902660301E-2</v>
      </c>
      <c r="R207">
        <v>0.95737845517874098</v>
      </c>
      <c r="T207" t="str">
        <f t="shared" si="12"/>
        <v/>
      </c>
      <c r="U207" t="str">
        <f t="shared" si="13"/>
        <v/>
      </c>
      <c r="V207" t="str">
        <f t="shared" si="14"/>
        <v/>
      </c>
      <c r="W207" t="str">
        <f t="shared" si="15"/>
        <v/>
      </c>
    </row>
    <row r="208" spans="1:23" x14ac:dyDescent="0.25">
      <c r="A208">
        <v>207</v>
      </c>
      <c r="B208" t="s">
        <v>433</v>
      </c>
      <c r="C208">
        <v>1.79835388344209</v>
      </c>
      <c r="D208">
        <v>0.37486541362953302</v>
      </c>
      <c r="E208">
        <v>4.79733210388767</v>
      </c>
      <c r="F208" s="1">
        <v>1.6079288641314599E-6</v>
      </c>
      <c r="G208">
        <v>2.0093585170457402</v>
      </c>
      <c r="H208">
        <v>0.53109481718551399</v>
      </c>
      <c r="I208">
        <v>3.7834270868884499</v>
      </c>
      <c r="J208">
        <v>1.5468365300328699E-4</v>
      </c>
      <c r="K208">
        <v>1.69982043557106</v>
      </c>
      <c r="L208">
        <v>0.53015815729933202</v>
      </c>
      <c r="M208">
        <v>3.20625159146863</v>
      </c>
      <c r="N208">
        <v>1.34476356064342E-3</v>
      </c>
      <c r="O208">
        <v>1.7833343764811</v>
      </c>
      <c r="P208">
        <v>0.37471109181030998</v>
      </c>
      <c r="Q208">
        <v>4.7592249481204902</v>
      </c>
      <c r="R208" s="1">
        <v>1.9433775432450401E-6</v>
      </c>
      <c r="T208" t="str">
        <f t="shared" si="12"/>
        <v>***</v>
      </c>
      <c r="U208" t="str">
        <f t="shared" si="13"/>
        <v>***</v>
      </c>
      <c r="V208" t="str">
        <f t="shared" si="14"/>
        <v>**</v>
      </c>
      <c r="W208" t="str">
        <f t="shared" si="15"/>
        <v>***</v>
      </c>
    </row>
    <row r="209" spans="1:23" x14ac:dyDescent="0.25">
      <c r="A209">
        <v>208</v>
      </c>
      <c r="B209" t="s">
        <v>434</v>
      </c>
      <c r="C209">
        <v>-0.26956592628492598</v>
      </c>
      <c r="D209">
        <v>1.00767668918197</v>
      </c>
      <c r="E209">
        <v>-0.26751231737211301</v>
      </c>
      <c r="F209">
        <v>0.78907473175074405</v>
      </c>
      <c r="G209">
        <v>-13.0236632521418</v>
      </c>
      <c r="H209">
        <v>551.83037030533501</v>
      </c>
      <c r="I209">
        <v>-2.3600845391919301E-2</v>
      </c>
      <c r="J209">
        <v>0.98117099781484896</v>
      </c>
      <c r="K209">
        <v>0.352107985330747</v>
      </c>
      <c r="L209">
        <v>1.0156654319199101</v>
      </c>
      <c r="M209">
        <v>0.34667713822371399</v>
      </c>
      <c r="N209">
        <v>0.72883388734332899</v>
      </c>
      <c r="O209">
        <v>-0.28024857616736398</v>
      </c>
      <c r="P209">
        <v>1.0076464902367399</v>
      </c>
      <c r="Q209">
        <v>-0.27812191962433302</v>
      </c>
      <c r="R209">
        <v>0.78091876986019204</v>
      </c>
      <c r="T209" t="str">
        <f t="shared" si="12"/>
        <v/>
      </c>
      <c r="U209" t="str">
        <f t="shared" si="13"/>
        <v/>
      </c>
      <c r="V209" t="str">
        <f t="shared" si="14"/>
        <v/>
      </c>
      <c r="W209" t="str">
        <f t="shared" si="15"/>
        <v/>
      </c>
    </row>
    <row r="210" spans="1:23" x14ac:dyDescent="0.25">
      <c r="A210">
        <v>209</v>
      </c>
      <c r="B210" t="s">
        <v>435</v>
      </c>
      <c r="C210">
        <v>-0.25909102740041301</v>
      </c>
      <c r="D210">
        <v>1.00774940462105</v>
      </c>
      <c r="E210">
        <v>-0.25709866581150698</v>
      </c>
      <c r="F210">
        <v>0.79710260746854</v>
      </c>
      <c r="G210">
        <v>-13.0236632521418</v>
      </c>
      <c r="H210">
        <v>551.83037030533501</v>
      </c>
      <c r="I210">
        <v>-2.3600845391919301E-2</v>
      </c>
      <c r="J210">
        <v>0.98117099781484896</v>
      </c>
      <c r="K210">
        <v>0.36941137472058899</v>
      </c>
      <c r="L210">
        <v>1.01593542988875</v>
      </c>
      <c r="M210">
        <v>0.36361698180074598</v>
      </c>
      <c r="N210">
        <v>0.71614404399690601</v>
      </c>
      <c r="O210">
        <v>-0.27091244684214599</v>
      </c>
      <c r="P210">
        <v>1.0077168528601801</v>
      </c>
      <c r="Q210">
        <v>-0.26883786459780001</v>
      </c>
      <c r="R210">
        <v>0.78805445387806405</v>
      </c>
      <c r="T210" t="str">
        <f t="shared" si="12"/>
        <v/>
      </c>
      <c r="U210" t="str">
        <f t="shared" si="13"/>
        <v/>
      </c>
      <c r="V210" t="str">
        <f t="shared" si="14"/>
        <v/>
      </c>
      <c r="W210" t="str">
        <f t="shared" si="15"/>
        <v/>
      </c>
    </row>
    <row r="211" spans="1:23" x14ac:dyDescent="0.25">
      <c r="A211">
        <v>210</v>
      </c>
      <c r="B211" t="s">
        <v>436</v>
      </c>
      <c r="C211">
        <v>1.4140098054978401</v>
      </c>
      <c r="D211">
        <v>0.46527615082754198</v>
      </c>
      <c r="E211">
        <v>3.03907647744867</v>
      </c>
      <c r="F211">
        <v>2.3730460467588999E-3</v>
      </c>
      <c r="G211">
        <v>1.3429516299665101</v>
      </c>
      <c r="H211">
        <v>0.73014498952135698</v>
      </c>
      <c r="I211">
        <v>1.83929445416981</v>
      </c>
      <c r="J211">
        <v>6.5871888316309593E-2</v>
      </c>
      <c r="K211">
        <v>1.54719682844666</v>
      </c>
      <c r="L211">
        <v>0.606066853263174</v>
      </c>
      <c r="M211">
        <v>2.5528484524706698</v>
      </c>
      <c r="N211">
        <v>1.06845974372166E-2</v>
      </c>
      <c r="O211">
        <v>1.40092070112364</v>
      </c>
      <c r="P211">
        <v>0.465175726121283</v>
      </c>
      <c r="Q211">
        <v>3.01159459201528</v>
      </c>
      <c r="R211">
        <v>2.5987941940560501E-3</v>
      </c>
      <c r="T211" t="str">
        <f t="shared" si="12"/>
        <v>**</v>
      </c>
      <c r="U211" t="str">
        <f t="shared" si="13"/>
        <v>^</v>
      </c>
      <c r="V211" t="str">
        <f t="shared" si="14"/>
        <v>*</v>
      </c>
      <c r="W211" t="str">
        <f t="shared" si="15"/>
        <v>**</v>
      </c>
    </row>
    <row r="212" spans="1:23" x14ac:dyDescent="0.25">
      <c r="A212">
        <v>211</v>
      </c>
      <c r="B212" t="s">
        <v>437</v>
      </c>
      <c r="C212">
        <v>1.24222418777059</v>
      </c>
      <c r="D212">
        <v>0.51686916487915002</v>
      </c>
      <c r="E212">
        <v>2.40336292466012</v>
      </c>
      <c r="F212">
        <v>1.6245056100506899E-2</v>
      </c>
      <c r="G212">
        <v>2.13945774277488</v>
      </c>
      <c r="H212">
        <v>0.53426897095405101</v>
      </c>
      <c r="I212">
        <v>4.0044581644979704</v>
      </c>
      <c r="J212" s="1">
        <v>6.2159789907103606E-5</v>
      </c>
      <c r="K212">
        <v>-13.3147781550619</v>
      </c>
      <c r="L212">
        <v>591.23499276714995</v>
      </c>
      <c r="M212">
        <v>-2.25202809677163E-2</v>
      </c>
      <c r="N212">
        <v>0.982032934229079</v>
      </c>
      <c r="O212">
        <v>1.22840043663932</v>
      </c>
      <c r="P212">
        <v>0.51676522502606403</v>
      </c>
      <c r="Q212">
        <v>2.3770957818946901</v>
      </c>
      <c r="R212">
        <v>1.7449556396227601E-2</v>
      </c>
      <c r="T212" t="str">
        <f t="shared" si="12"/>
        <v>*</v>
      </c>
      <c r="U212" t="str">
        <f t="shared" si="13"/>
        <v>***</v>
      </c>
      <c r="V212" t="str">
        <f t="shared" si="14"/>
        <v/>
      </c>
      <c r="W212" t="str">
        <f t="shared" si="15"/>
        <v>*</v>
      </c>
    </row>
    <row r="213" spans="1:23" x14ac:dyDescent="0.25">
      <c r="A213">
        <v>212</v>
      </c>
      <c r="B213" t="s">
        <v>438</v>
      </c>
      <c r="C213">
        <v>0.98448573327629796</v>
      </c>
      <c r="D213">
        <v>0.59245107838579403</v>
      </c>
      <c r="E213">
        <v>1.6617165014850701</v>
      </c>
      <c r="F213">
        <v>9.6569630900710204E-2</v>
      </c>
      <c r="G213">
        <v>1.4833955797455101</v>
      </c>
      <c r="H213">
        <v>0.73286721356849405</v>
      </c>
      <c r="I213">
        <v>2.0240987074896299</v>
      </c>
      <c r="J213">
        <v>4.2959996590570003E-2</v>
      </c>
      <c r="K213">
        <v>0.47607065477432697</v>
      </c>
      <c r="L213">
        <v>1.0172879539166</v>
      </c>
      <c r="M213">
        <v>0.46798023405411798</v>
      </c>
      <c r="N213">
        <v>0.63979872481755795</v>
      </c>
      <c r="O213">
        <v>0.96991969997834804</v>
      </c>
      <c r="P213">
        <v>0.59236593266662196</v>
      </c>
      <c r="Q213">
        <v>1.63736576749462</v>
      </c>
      <c r="R213">
        <v>0.101554066515438</v>
      </c>
      <c r="T213" t="str">
        <f t="shared" si="12"/>
        <v>^</v>
      </c>
      <c r="U213" t="str">
        <f t="shared" si="13"/>
        <v>*</v>
      </c>
      <c r="V213" t="str">
        <f t="shared" si="14"/>
        <v/>
      </c>
      <c r="W213" t="str">
        <f t="shared" si="15"/>
        <v/>
      </c>
    </row>
    <row r="214" spans="1:23" x14ac:dyDescent="0.25">
      <c r="A214">
        <v>213</v>
      </c>
      <c r="B214" t="s">
        <v>439</v>
      </c>
      <c r="C214">
        <v>1.76345238075114</v>
      </c>
      <c r="D214">
        <v>0.43038440079006401</v>
      </c>
      <c r="E214">
        <v>4.0973891653924603</v>
      </c>
      <c r="F214" s="1">
        <v>4.1783611701708102E-5</v>
      </c>
      <c r="G214">
        <v>2.0001247468374501</v>
      </c>
      <c r="H214">
        <v>0.60993516622175903</v>
      </c>
      <c r="I214">
        <v>3.27924156140597</v>
      </c>
      <c r="J214">
        <v>1.0408649788080199E-3</v>
      </c>
      <c r="K214">
        <v>1.6424243347865399</v>
      </c>
      <c r="L214">
        <v>0.60838502968297803</v>
      </c>
      <c r="M214">
        <v>2.69964620208092</v>
      </c>
      <c r="N214">
        <v>6.9413249390856803E-3</v>
      </c>
      <c r="O214">
        <v>1.7465562954142799</v>
      </c>
      <c r="P214">
        <v>0.43031660918337999</v>
      </c>
      <c r="Q214">
        <v>4.0587703522035801</v>
      </c>
      <c r="R214" s="1">
        <v>4.93317977635379E-5</v>
      </c>
      <c r="T214" t="str">
        <f t="shared" si="12"/>
        <v>***</v>
      </c>
      <c r="U214" t="str">
        <f t="shared" si="13"/>
        <v>**</v>
      </c>
      <c r="V214" t="str">
        <f t="shared" si="14"/>
        <v>**</v>
      </c>
      <c r="W214" t="str">
        <f t="shared" si="15"/>
        <v>***</v>
      </c>
    </row>
    <row r="215" spans="1:23" x14ac:dyDescent="0.25">
      <c r="A215">
        <v>214</v>
      </c>
      <c r="B215" t="s">
        <v>440</v>
      </c>
      <c r="C215">
        <v>1.12058158201423</v>
      </c>
      <c r="D215">
        <v>0.59371595693606705</v>
      </c>
      <c r="E215">
        <v>1.8874035116002299</v>
      </c>
      <c r="F215">
        <v>5.9106073172454802E-2</v>
      </c>
      <c r="G215">
        <v>1.64921393376223</v>
      </c>
      <c r="H215">
        <v>0.73519712900110801</v>
      </c>
      <c r="I215">
        <v>2.2432268417627901</v>
      </c>
      <c r="J215">
        <v>2.4882190234801101E-2</v>
      </c>
      <c r="K215">
        <v>0.594472363600551</v>
      </c>
      <c r="L215">
        <v>1.01861234658124</v>
      </c>
      <c r="M215">
        <v>0.58361001179278005</v>
      </c>
      <c r="N215">
        <v>0.55948272278273503</v>
      </c>
      <c r="O215">
        <v>1.1024699179791499</v>
      </c>
      <c r="P215">
        <v>0.59367566746168898</v>
      </c>
      <c r="Q215">
        <v>1.8570239246840901</v>
      </c>
      <c r="R215">
        <v>6.3307750350131795E-2</v>
      </c>
      <c r="T215" t="str">
        <f t="shared" si="12"/>
        <v>^</v>
      </c>
      <c r="U215" t="str">
        <f t="shared" si="13"/>
        <v>*</v>
      </c>
      <c r="V215" t="str">
        <f t="shared" si="14"/>
        <v/>
      </c>
      <c r="W215" t="str">
        <f t="shared" si="15"/>
        <v>^</v>
      </c>
    </row>
    <row r="216" spans="1:23" x14ac:dyDescent="0.25">
      <c r="A216">
        <v>215</v>
      </c>
      <c r="B216" t="s">
        <v>442</v>
      </c>
      <c r="C216">
        <v>3.1564501345548703E-2</v>
      </c>
      <c r="D216">
        <v>1.00950564161601</v>
      </c>
      <c r="E216">
        <v>3.1267285733065003E-2</v>
      </c>
      <c r="F216">
        <v>0.97505637984817595</v>
      </c>
      <c r="G216">
        <v>-13.011326484614001</v>
      </c>
      <c r="H216">
        <v>644.38181365031596</v>
      </c>
      <c r="I216">
        <v>-2.01919517419447E-2</v>
      </c>
      <c r="J216">
        <v>0.98389024815774795</v>
      </c>
      <c r="K216">
        <v>0.63960437611134302</v>
      </c>
      <c r="L216">
        <v>1.01900518958654</v>
      </c>
      <c r="M216">
        <v>0.62767528825918895</v>
      </c>
      <c r="N216">
        <v>0.53021667693820895</v>
      </c>
      <c r="O216">
        <v>1.36937751046821E-2</v>
      </c>
      <c r="P216">
        <v>1.0094760579066999</v>
      </c>
      <c r="Q216">
        <v>1.356523019781E-2</v>
      </c>
      <c r="R216">
        <v>0.98917684420046603</v>
      </c>
      <c r="T216" t="str">
        <f t="shared" si="12"/>
        <v/>
      </c>
      <c r="U216" t="str">
        <f t="shared" si="13"/>
        <v/>
      </c>
      <c r="V216" t="str">
        <f t="shared" si="14"/>
        <v/>
      </c>
      <c r="W216" t="str">
        <f t="shared" si="15"/>
        <v/>
      </c>
    </row>
    <row r="217" spans="1:23" x14ac:dyDescent="0.25">
      <c r="A217">
        <v>216</v>
      </c>
      <c r="B217" t="s">
        <v>443</v>
      </c>
      <c r="C217">
        <v>1.1692874471327701</v>
      </c>
      <c r="D217">
        <v>0.594366726514304</v>
      </c>
      <c r="E217">
        <v>1.96728281542629</v>
      </c>
      <c r="F217">
        <v>4.9150615073291298E-2</v>
      </c>
      <c r="G217">
        <v>0.95619856586033503</v>
      </c>
      <c r="H217">
        <v>1.02023722581287</v>
      </c>
      <c r="I217">
        <v>0.93723159836526104</v>
      </c>
      <c r="J217">
        <v>0.34863943923683899</v>
      </c>
      <c r="K217">
        <v>1.3806705251135001</v>
      </c>
      <c r="L217">
        <v>0.734882857512833</v>
      </c>
      <c r="M217">
        <v>1.8787627320445399</v>
      </c>
      <c r="N217">
        <v>6.0276897847605003E-2</v>
      </c>
      <c r="O217">
        <v>1.15388447386617</v>
      </c>
      <c r="P217">
        <v>0.59432671551176997</v>
      </c>
      <c r="Q217">
        <v>1.94149857940101</v>
      </c>
      <c r="R217">
        <v>5.2197831569369801E-2</v>
      </c>
      <c r="T217" t="str">
        <f t="shared" si="12"/>
        <v>*</v>
      </c>
      <c r="U217" t="str">
        <f t="shared" si="13"/>
        <v/>
      </c>
      <c r="V217" t="str">
        <f t="shared" si="14"/>
        <v>^</v>
      </c>
      <c r="W217" t="str">
        <f t="shared" si="15"/>
        <v>^</v>
      </c>
    </row>
    <row r="218" spans="1:23" x14ac:dyDescent="0.25">
      <c r="A218">
        <v>217</v>
      </c>
      <c r="B218" t="s">
        <v>490</v>
      </c>
      <c r="C218">
        <v>1.72463266374917</v>
      </c>
      <c r="D218">
        <v>1.03577472008617</v>
      </c>
      <c r="E218">
        <v>1.6650654146161099</v>
      </c>
      <c r="F218">
        <v>9.5899705832904206E-2</v>
      </c>
      <c r="G218">
        <v>-12.719778592599701</v>
      </c>
      <c r="H218">
        <v>1602.76821596323</v>
      </c>
      <c r="I218">
        <v>-7.9361310424759992E-3</v>
      </c>
      <c r="J218">
        <v>0.993667950036484</v>
      </c>
      <c r="K218">
        <v>2.0887501244289601</v>
      </c>
      <c r="L218">
        <v>1.0580400144761</v>
      </c>
      <c r="M218">
        <v>1.9741693091477399</v>
      </c>
      <c r="N218">
        <v>4.8362494507860398E-2</v>
      </c>
      <c r="O218">
        <v>1.71974111291306</v>
      </c>
      <c r="P218">
        <v>1.0355731683507901</v>
      </c>
      <c r="Q218">
        <v>1.66066596303556</v>
      </c>
      <c r="R218">
        <v>9.6780552963370306E-2</v>
      </c>
      <c r="T218" t="str">
        <f t="shared" si="12"/>
        <v>^</v>
      </c>
      <c r="U218" t="str">
        <f t="shared" si="13"/>
        <v/>
      </c>
      <c r="V218" t="str">
        <f t="shared" si="14"/>
        <v>*</v>
      </c>
      <c r="W218" t="str">
        <f t="shared" si="15"/>
        <v>^</v>
      </c>
    </row>
    <row r="219" spans="1:23" x14ac:dyDescent="0.25">
      <c r="A219">
        <v>218</v>
      </c>
      <c r="B219" t="s">
        <v>491</v>
      </c>
      <c r="C219">
        <v>-12.0420674050785</v>
      </c>
      <c r="D219">
        <v>587.79861394483305</v>
      </c>
      <c r="E219">
        <v>-2.0486723036418599E-2</v>
      </c>
      <c r="F219">
        <v>0.98365510333717199</v>
      </c>
      <c r="G219">
        <v>-12.719778592599701</v>
      </c>
      <c r="H219">
        <v>1602.76821596323</v>
      </c>
      <c r="I219">
        <v>-7.9361310424759992E-3</v>
      </c>
      <c r="J219">
        <v>0.993667950036484</v>
      </c>
      <c r="K219">
        <v>-13.160698894309</v>
      </c>
      <c r="L219">
        <v>1231.5082570002601</v>
      </c>
      <c r="M219">
        <v>-1.068665095788E-2</v>
      </c>
      <c r="N219">
        <v>0.99147344848943197</v>
      </c>
      <c r="O219">
        <v>-12.0478641505889</v>
      </c>
      <c r="P219">
        <v>588.00683159914604</v>
      </c>
      <c r="Q219">
        <v>-2.04893268294578E-2</v>
      </c>
      <c r="R219">
        <v>0.98365302624689099</v>
      </c>
      <c r="T219" t="str">
        <f t="shared" si="12"/>
        <v/>
      </c>
      <c r="U219" t="str">
        <f t="shared" si="13"/>
        <v/>
      </c>
      <c r="V219" t="str">
        <f t="shared" si="14"/>
        <v/>
      </c>
      <c r="W219" t="str">
        <f t="shared" si="15"/>
        <v/>
      </c>
    </row>
    <row r="220" spans="1:23" x14ac:dyDescent="0.25">
      <c r="A220">
        <v>219</v>
      </c>
      <c r="B220" t="s">
        <v>492</v>
      </c>
      <c r="C220">
        <v>-12.0420674050785</v>
      </c>
      <c r="D220">
        <v>587.79861394483203</v>
      </c>
      <c r="E220">
        <v>-2.0486723036418599E-2</v>
      </c>
      <c r="F220">
        <v>0.98365510333717199</v>
      </c>
      <c r="G220">
        <v>-12.719778592599701</v>
      </c>
      <c r="H220">
        <v>1602.76821596325</v>
      </c>
      <c r="I220">
        <v>-7.9361310424759402E-3</v>
      </c>
      <c r="J220">
        <v>0.993667950036484</v>
      </c>
      <c r="K220">
        <v>-13.160698894309</v>
      </c>
      <c r="L220">
        <v>1231.5082570002701</v>
      </c>
      <c r="M220">
        <v>-1.068665095788E-2</v>
      </c>
      <c r="N220">
        <v>0.99147344848943197</v>
      </c>
      <c r="O220">
        <v>-12.0478641505889</v>
      </c>
      <c r="P220">
        <v>588.006831599159</v>
      </c>
      <c r="Q220">
        <v>-2.0489326829457401E-2</v>
      </c>
      <c r="R220">
        <v>0.98365302624689199</v>
      </c>
      <c r="T220" t="str">
        <f t="shared" si="12"/>
        <v/>
      </c>
      <c r="U220" t="str">
        <f t="shared" si="13"/>
        <v/>
      </c>
      <c r="V220" t="str">
        <f t="shared" si="14"/>
        <v/>
      </c>
      <c r="W220" t="str">
        <f t="shared" si="15"/>
        <v/>
      </c>
    </row>
    <row r="221" spans="1:23" x14ac:dyDescent="0.25">
      <c r="A221">
        <v>220</v>
      </c>
      <c r="B221" t="s">
        <v>493</v>
      </c>
      <c r="C221">
        <v>-12.0420674050785</v>
      </c>
      <c r="D221">
        <v>587.79861394483305</v>
      </c>
      <c r="E221">
        <v>-2.0486723036418499E-2</v>
      </c>
      <c r="F221">
        <v>0.98365510333717199</v>
      </c>
      <c r="G221">
        <v>-12.719778592599701</v>
      </c>
      <c r="H221">
        <v>1602.76821596323</v>
      </c>
      <c r="I221">
        <v>-7.9361310424759992E-3</v>
      </c>
      <c r="J221">
        <v>0.993667950036484</v>
      </c>
      <c r="K221">
        <v>-13.160698894309</v>
      </c>
      <c r="L221">
        <v>1231.5082570002701</v>
      </c>
      <c r="M221">
        <v>-1.068665095788E-2</v>
      </c>
      <c r="N221">
        <v>0.99147344848943197</v>
      </c>
      <c r="O221">
        <v>-12.0478641505889</v>
      </c>
      <c r="P221">
        <v>588.006831599149</v>
      </c>
      <c r="Q221">
        <v>-2.0489326829457699E-2</v>
      </c>
      <c r="R221">
        <v>0.98365302624689099</v>
      </c>
      <c r="T221" t="str">
        <f t="shared" si="12"/>
        <v/>
      </c>
      <c r="U221" t="str">
        <f t="shared" si="13"/>
        <v/>
      </c>
      <c r="V221" t="str">
        <f t="shared" si="14"/>
        <v/>
      </c>
      <c r="W221" t="str">
        <f t="shared" si="15"/>
        <v/>
      </c>
    </row>
    <row r="222" spans="1:23" x14ac:dyDescent="0.25">
      <c r="A222">
        <v>221</v>
      </c>
      <c r="B222" t="s">
        <v>494</v>
      </c>
      <c r="C222">
        <v>1.77723285502148</v>
      </c>
      <c r="D222">
        <v>1.0379709051756201</v>
      </c>
      <c r="E222">
        <v>1.71221837352058</v>
      </c>
      <c r="F222">
        <v>8.6856432678049003E-2</v>
      </c>
      <c r="G222">
        <v>-12.719778592599701</v>
      </c>
      <c r="H222">
        <v>1602.76821596324</v>
      </c>
      <c r="I222">
        <v>-7.9361310424759506E-3</v>
      </c>
      <c r="J222">
        <v>0.993667950036484</v>
      </c>
      <c r="K222">
        <v>2.1821100228680499</v>
      </c>
      <c r="L222">
        <v>1.0640596816877299</v>
      </c>
      <c r="M222">
        <v>2.0507402549140399</v>
      </c>
      <c r="N222">
        <v>4.0292248537932E-2</v>
      </c>
      <c r="O222">
        <v>1.77192020278679</v>
      </c>
      <c r="P222">
        <v>1.0377449322415599</v>
      </c>
      <c r="Q222">
        <v>1.7074717955590399</v>
      </c>
      <c r="R222">
        <v>8.7734395768715903E-2</v>
      </c>
      <c r="T222" t="str">
        <f t="shared" si="12"/>
        <v>^</v>
      </c>
      <c r="U222" t="str">
        <f t="shared" si="13"/>
        <v/>
      </c>
      <c r="V222" t="str">
        <f t="shared" si="14"/>
        <v>*</v>
      </c>
      <c r="W222" t="str">
        <f t="shared" si="15"/>
        <v>^</v>
      </c>
    </row>
    <row r="223" spans="1:23" x14ac:dyDescent="0.25">
      <c r="A223">
        <v>222</v>
      </c>
      <c r="B223" t="s">
        <v>495</v>
      </c>
      <c r="C223">
        <v>-12.0451615305965</v>
      </c>
      <c r="D223">
        <v>607.06982883833405</v>
      </c>
      <c r="E223">
        <v>-1.9841476150520801E-2</v>
      </c>
      <c r="F223">
        <v>0.98416983120393497</v>
      </c>
      <c r="G223">
        <v>-12.719778592599701</v>
      </c>
      <c r="H223">
        <v>1602.76821596324</v>
      </c>
      <c r="I223">
        <v>-7.9361310424759697E-3</v>
      </c>
      <c r="J223">
        <v>0.993667950036484</v>
      </c>
      <c r="K223">
        <v>-13.186633742451599</v>
      </c>
      <c r="L223">
        <v>1297.51053124446</v>
      </c>
      <c r="M223">
        <v>-1.0163026368506E-2</v>
      </c>
      <c r="N223">
        <v>0.99189121775855105</v>
      </c>
      <c r="O223">
        <v>-12.046862820031</v>
      </c>
      <c r="P223">
        <v>607.20001844464002</v>
      </c>
      <c r="Q223">
        <v>-1.9840023804494199E-2</v>
      </c>
      <c r="R223">
        <v>0.98417098978034401</v>
      </c>
      <c r="T223" t="str">
        <f t="shared" si="12"/>
        <v/>
      </c>
      <c r="U223" t="str">
        <f t="shared" si="13"/>
        <v/>
      </c>
      <c r="V223" t="str">
        <f t="shared" si="14"/>
        <v/>
      </c>
      <c r="W223" t="str">
        <f t="shared" si="15"/>
        <v/>
      </c>
    </row>
    <row r="224" spans="1:23" x14ac:dyDescent="0.25">
      <c r="A224">
        <v>223</v>
      </c>
      <c r="B224" t="s">
        <v>496</v>
      </c>
      <c r="C224">
        <v>-12.0451615305966</v>
      </c>
      <c r="D224">
        <v>607.069828838337</v>
      </c>
      <c r="E224">
        <v>-1.98414761505207E-2</v>
      </c>
      <c r="F224">
        <v>0.98416983120393497</v>
      </c>
      <c r="G224">
        <v>-12.719778592599701</v>
      </c>
      <c r="H224">
        <v>1602.76821596325</v>
      </c>
      <c r="I224">
        <v>-7.9361310424759402E-3</v>
      </c>
      <c r="J224">
        <v>0.993667950036484</v>
      </c>
      <c r="K224">
        <v>-13.186633742451701</v>
      </c>
      <c r="L224">
        <v>1297.51053124449</v>
      </c>
      <c r="M224">
        <v>-1.0163026368505799E-2</v>
      </c>
      <c r="N224">
        <v>0.99189121775855105</v>
      </c>
      <c r="O224">
        <v>-12.046862820031</v>
      </c>
      <c r="P224">
        <v>607.20001844464002</v>
      </c>
      <c r="Q224">
        <v>-1.9840023804494199E-2</v>
      </c>
      <c r="R224">
        <v>0.98417098978034401</v>
      </c>
      <c r="T224" t="str">
        <f t="shared" si="12"/>
        <v/>
      </c>
      <c r="U224" t="str">
        <f t="shared" si="13"/>
        <v/>
      </c>
      <c r="V224" t="str">
        <f t="shared" si="14"/>
        <v/>
      </c>
      <c r="W224" t="str">
        <f t="shared" si="15"/>
        <v/>
      </c>
    </row>
    <row r="225" spans="1:23" x14ac:dyDescent="0.25">
      <c r="A225">
        <v>224</v>
      </c>
      <c r="B225" t="s">
        <v>497</v>
      </c>
      <c r="C225">
        <v>1.84336348728032</v>
      </c>
      <c r="D225">
        <v>1.0404972245614701</v>
      </c>
      <c r="E225">
        <v>1.7716178801507401</v>
      </c>
      <c r="F225">
        <v>7.6458009590730305E-2</v>
      </c>
      <c r="G225">
        <v>-12.719778592599701</v>
      </c>
      <c r="H225">
        <v>1602.76821596325</v>
      </c>
      <c r="I225">
        <v>-7.9361310424759298E-3</v>
      </c>
      <c r="J225">
        <v>0.993667950036484</v>
      </c>
      <c r="K225">
        <v>2.2731727598111102</v>
      </c>
      <c r="L225">
        <v>1.07079861037858</v>
      </c>
      <c r="M225">
        <v>2.12287608312027</v>
      </c>
      <c r="N225">
        <v>3.376423710939E-2</v>
      </c>
      <c r="O225">
        <v>1.8418611300166201</v>
      </c>
      <c r="P225">
        <v>1.0402788370504199</v>
      </c>
      <c r="Q225">
        <v>1.77054561182748</v>
      </c>
      <c r="R225">
        <v>7.66362931096575E-2</v>
      </c>
      <c r="T225" t="str">
        <f t="shared" si="12"/>
        <v>^</v>
      </c>
      <c r="U225" t="str">
        <f t="shared" si="13"/>
        <v/>
      </c>
      <c r="V225" t="str">
        <f t="shared" si="14"/>
        <v>*</v>
      </c>
      <c r="W225" t="str">
        <f t="shared" si="15"/>
        <v>^</v>
      </c>
    </row>
    <row r="226" spans="1:23" x14ac:dyDescent="0.25">
      <c r="A226">
        <v>225</v>
      </c>
      <c r="B226" t="s">
        <v>498</v>
      </c>
      <c r="C226">
        <v>-12.0545515593014</v>
      </c>
      <c r="D226">
        <v>628.16724480138703</v>
      </c>
      <c r="E226">
        <v>-1.9190035231959199E-2</v>
      </c>
      <c r="F226">
        <v>0.98468950687345502</v>
      </c>
      <c r="G226">
        <v>-12.719778592599701</v>
      </c>
      <c r="H226">
        <v>1602.76821596322</v>
      </c>
      <c r="I226">
        <v>-7.9361310424760304E-3</v>
      </c>
      <c r="J226">
        <v>0.993667950036484</v>
      </c>
      <c r="K226">
        <v>-13.206008701569401</v>
      </c>
      <c r="L226">
        <v>1378.7279465930999</v>
      </c>
      <c r="M226">
        <v>-9.5784006802807405E-3</v>
      </c>
      <c r="N226">
        <v>0.99235765883893101</v>
      </c>
      <c r="O226">
        <v>-12.0586373381229</v>
      </c>
      <c r="P226">
        <v>628.36996100378701</v>
      </c>
      <c r="Q226">
        <v>-1.9190346589547099E-2</v>
      </c>
      <c r="R226">
        <v>0.98468925849178202</v>
      </c>
      <c r="T226" t="str">
        <f t="shared" si="12"/>
        <v/>
      </c>
      <c r="U226" t="str">
        <f t="shared" si="13"/>
        <v/>
      </c>
      <c r="V226" t="str">
        <f t="shared" si="14"/>
        <v/>
      </c>
      <c r="W226" t="str">
        <f t="shared" si="15"/>
        <v/>
      </c>
    </row>
    <row r="227" spans="1:23" x14ac:dyDescent="0.25">
      <c r="A227">
        <v>226</v>
      </c>
      <c r="B227" t="s">
        <v>499</v>
      </c>
      <c r="C227">
        <v>-12.0545515593014</v>
      </c>
      <c r="D227">
        <v>628.16724480138896</v>
      </c>
      <c r="E227">
        <v>-1.9190035231959199E-2</v>
      </c>
      <c r="F227">
        <v>0.98468950687345502</v>
      </c>
      <c r="G227">
        <v>-12.719778592599701</v>
      </c>
      <c r="H227">
        <v>1602.76821596324</v>
      </c>
      <c r="I227">
        <v>-7.9361310424759593E-3</v>
      </c>
      <c r="J227">
        <v>0.993667950036484</v>
      </c>
      <c r="K227">
        <v>-13.2060087015695</v>
      </c>
      <c r="L227">
        <v>1378.7279465931399</v>
      </c>
      <c r="M227">
        <v>-9.5784006802804907E-3</v>
      </c>
      <c r="N227">
        <v>0.99235765883893201</v>
      </c>
      <c r="O227">
        <v>-12.0586373381229</v>
      </c>
      <c r="P227">
        <v>628.36996100379497</v>
      </c>
      <c r="Q227">
        <v>-1.9190346589546901E-2</v>
      </c>
      <c r="R227">
        <v>0.98468925849178301</v>
      </c>
      <c r="T227" t="str">
        <f t="shared" si="12"/>
        <v/>
      </c>
      <c r="U227" t="str">
        <f t="shared" si="13"/>
        <v/>
      </c>
      <c r="V227" t="str">
        <f t="shared" si="14"/>
        <v/>
      </c>
      <c r="W227" t="str">
        <f t="shared" si="15"/>
        <v/>
      </c>
    </row>
    <row r="228" spans="1:23" x14ac:dyDescent="0.25">
      <c r="A228">
        <v>227</v>
      </c>
      <c r="B228" t="s">
        <v>500</v>
      </c>
      <c r="C228">
        <v>-12.0545515593014</v>
      </c>
      <c r="D228">
        <v>628.16724480139897</v>
      </c>
      <c r="E228">
        <v>-1.9190035231958901E-2</v>
      </c>
      <c r="F228">
        <v>0.98468950687345602</v>
      </c>
      <c r="G228">
        <v>-12.719778592599701</v>
      </c>
      <c r="H228">
        <v>1602.76821596323</v>
      </c>
      <c r="I228">
        <v>-7.9361310424759905E-3</v>
      </c>
      <c r="J228">
        <v>0.993667950036484</v>
      </c>
      <c r="K228">
        <v>-13.206008701569401</v>
      </c>
      <c r="L228">
        <v>1378.7279465931199</v>
      </c>
      <c r="M228">
        <v>-9.5784006802806295E-3</v>
      </c>
      <c r="N228">
        <v>0.99235765883893201</v>
      </c>
      <c r="O228">
        <v>-12.0586373381229</v>
      </c>
      <c r="P228">
        <v>628.36996100379395</v>
      </c>
      <c r="Q228">
        <v>-1.9190346589546901E-2</v>
      </c>
      <c r="R228">
        <v>0.98468925849178301</v>
      </c>
      <c r="T228" t="str">
        <f t="shared" si="12"/>
        <v/>
      </c>
      <c r="U228" t="str">
        <f t="shared" si="13"/>
        <v/>
      </c>
      <c r="V228" t="str">
        <f t="shared" si="14"/>
        <v/>
      </c>
      <c r="W228" t="str">
        <f t="shared" si="15"/>
        <v/>
      </c>
    </row>
    <row r="229" spans="1:23" x14ac:dyDescent="0.25">
      <c r="A229">
        <v>228</v>
      </c>
      <c r="B229" t="s">
        <v>501</v>
      </c>
      <c r="C229">
        <v>-12.0545515593014</v>
      </c>
      <c r="D229">
        <v>628.16724480138305</v>
      </c>
      <c r="E229">
        <v>-1.91900352319593E-2</v>
      </c>
      <c r="F229">
        <v>0.98468950687345502</v>
      </c>
      <c r="G229">
        <v>-12.719778592599701</v>
      </c>
      <c r="H229">
        <v>1602.76821596325</v>
      </c>
      <c r="I229">
        <v>-7.9361310424759298E-3</v>
      </c>
      <c r="J229">
        <v>0.993667950036484</v>
      </c>
      <c r="K229">
        <v>-13.206008701569401</v>
      </c>
      <c r="L229">
        <v>1378.7279465931099</v>
      </c>
      <c r="M229">
        <v>-9.5784006802806503E-3</v>
      </c>
      <c r="N229">
        <v>0.99235765883893201</v>
      </c>
      <c r="O229">
        <v>-12.0586373381229</v>
      </c>
      <c r="P229">
        <v>628.36996100379099</v>
      </c>
      <c r="Q229">
        <v>-1.9190346589546999E-2</v>
      </c>
      <c r="R229">
        <v>0.98468925849178202</v>
      </c>
      <c r="T229" t="str">
        <f t="shared" si="12"/>
        <v/>
      </c>
      <c r="U229" t="str">
        <f t="shared" si="13"/>
        <v/>
      </c>
      <c r="V229" t="str">
        <f t="shared" si="14"/>
        <v/>
      </c>
      <c r="W229" t="str">
        <f t="shared" si="15"/>
        <v/>
      </c>
    </row>
    <row r="230" spans="1:23" x14ac:dyDescent="0.25">
      <c r="A230">
        <v>229</v>
      </c>
      <c r="B230" t="s">
        <v>502</v>
      </c>
      <c r="C230">
        <v>-12.0545515593014</v>
      </c>
      <c r="D230">
        <v>628.16724480139601</v>
      </c>
      <c r="E230">
        <v>-1.9190035231958998E-2</v>
      </c>
      <c r="F230">
        <v>0.98468950687345602</v>
      </c>
      <c r="G230">
        <v>-12.719778592599701</v>
      </c>
      <c r="H230">
        <v>1602.76821596323</v>
      </c>
      <c r="I230">
        <v>-7.9361310424759905E-3</v>
      </c>
      <c r="J230">
        <v>0.993667950036484</v>
      </c>
      <c r="K230">
        <v>-13.206008701569401</v>
      </c>
      <c r="L230">
        <v>1378.7279465931199</v>
      </c>
      <c r="M230">
        <v>-9.5784006802805896E-3</v>
      </c>
      <c r="N230">
        <v>0.99235765883893201</v>
      </c>
      <c r="O230">
        <v>-12.0586373381229</v>
      </c>
      <c r="P230">
        <v>628.36996100378997</v>
      </c>
      <c r="Q230">
        <v>-1.9190346589546999E-2</v>
      </c>
      <c r="R230">
        <v>0.98468925849178202</v>
      </c>
      <c r="T230" t="str">
        <f t="shared" si="12"/>
        <v/>
      </c>
      <c r="U230" t="str">
        <f t="shared" si="13"/>
        <v/>
      </c>
      <c r="V230" t="str">
        <f t="shared" si="14"/>
        <v/>
      </c>
      <c r="W230" t="str">
        <f t="shared" si="15"/>
        <v/>
      </c>
    </row>
    <row r="231" spans="1:23" x14ac:dyDescent="0.25">
      <c r="A231">
        <v>230</v>
      </c>
      <c r="B231" t="s">
        <v>503</v>
      </c>
      <c r="C231">
        <v>1.90759096331071</v>
      </c>
      <c r="D231">
        <v>1.0434413343619999</v>
      </c>
      <c r="E231">
        <v>1.8281727017045</v>
      </c>
      <c r="F231">
        <v>6.7523636576290694E-2</v>
      </c>
      <c r="G231">
        <v>-12.719778592599701</v>
      </c>
      <c r="H231">
        <v>1602.76821596323</v>
      </c>
      <c r="I231">
        <v>-7.9361310424759992E-3</v>
      </c>
      <c r="J231">
        <v>0.993667950036484</v>
      </c>
      <c r="K231">
        <v>2.3919955353189999</v>
      </c>
      <c r="L231">
        <v>1.0802849047438099</v>
      </c>
      <c r="M231">
        <v>2.2142265663577598</v>
      </c>
      <c r="N231">
        <v>2.6813197225360401E-2</v>
      </c>
      <c r="O231">
        <v>1.9038303410111099</v>
      </c>
      <c r="P231">
        <v>1.04316580229041</v>
      </c>
      <c r="Q231">
        <v>1.8250505689805001</v>
      </c>
      <c r="R231">
        <v>6.7993398572696304E-2</v>
      </c>
      <c r="T231" t="str">
        <f t="shared" si="12"/>
        <v>^</v>
      </c>
      <c r="U231" t="str">
        <f t="shared" si="13"/>
        <v/>
      </c>
      <c r="V231" t="str">
        <f t="shared" si="14"/>
        <v>*</v>
      </c>
      <c r="W231" t="str">
        <f t="shared" si="15"/>
        <v>^</v>
      </c>
    </row>
    <row r="232" spans="1:23" x14ac:dyDescent="0.25">
      <c r="A232">
        <v>231</v>
      </c>
      <c r="B232" t="s">
        <v>504</v>
      </c>
      <c r="C232">
        <v>1.98749442162459</v>
      </c>
      <c r="D232">
        <v>1.0470443644076199</v>
      </c>
      <c r="E232">
        <v>1.89819504233618</v>
      </c>
      <c r="F232">
        <v>5.76703936623238E-2</v>
      </c>
      <c r="G232">
        <v>-12.719778592599701</v>
      </c>
      <c r="H232">
        <v>1602.76821596324</v>
      </c>
      <c r="I232">
        <v>-7.9361310424759697E-3</v>
      </c>
      <c r="J232">
        <v>0.993667950036484</v>
      </c>
      <c r="K232">
        <v>2.5184669528083101</v>
      </c>
      <c r="L232">
        <v>1.0924246275520699</v>
      </c>
      <c r="M232">
        <v>2.3053919595823702</v>
      </c>
      <c r="N232">
        <v>2.1144631403021901E-2</v>
      </c>
      <c r="O232">
        <v>1.9821396647766201</v>
      </c>
      <c r="P232">
        <v>1.0467295056539201</v>
      </c>
      <c r="Q232">
        <v>1.89365032137726</v>
      </c>
      <c r="R232">
        <v>5.8271439428673202E-2</v>
      </c>
      <c r="T232" t="str">
        <f t="shared" si="12"/>
        <v>^</v>
      </c>
      <c r="U232" t="str">
        <f t="shared" si="13"/>
        <v/>
      </c>
      <c r="V232" t="str">
        <f t="shared" si="14"/>
        <v>*</v>
      </c>
      <c r="W232" t="str">
        <f t="shared" si="15"/>
        <v>^</v>
      </c>
    </row>
    <row r="233" spans="1:23" x14ac:dyDescent="0.25">
      <c r="A233">
        <v>232</v>
      </c>
      <c r="B233" t="s">
        <v>505</v>
      </c>
      <c r="C233">
        <v>-12.059769912190401</v>
      </c>
      <c r="D233">
        <v>681.51119888348705</v>
      </c>
      <c r="E233">
        <v>-1.76956298472393E-2</v>
      </c>
      <c r="F233">
        <v>0.98588166697982804</v>
      </c>
      <c r="G233">
        <v>-12.719778592599701</v>
      </c>
      <c r="H233">
        <v>1602.76821596325</v>
      </c>
      <c r="I233">
        <v>-7.9361310424759194E-3</v>
      </c>
      <c r="J233">
        <v>0.993667950036484</v>
      </c>
      <c r="K233">
        <v>-13.255769636004199</v>
      </c>
      <c r="L233">
        <v>1594.0769478285899</v>
      </c>
      <c r="M233">
        <v>-8.3156397525607894E-3</v>
      </c>
      <c r="N233">
        <v>0.99336515589475005</v>
      </c>
      <c r="O233">
        <v>-12.065111541800601</v>
      </c>
      <c r="P233">
        <v>681.92720922332398</v>
      </c>
      <c r="Q233">
        <v>-1.7692667749013902E-2</v>
      </c>
      <c r="R233">
        <v>0.98588403002232705</v>
      </c>
      <c r="T233" t="str">
        <f t="shared" si="12"/>
        <v/>
      </c>
      <c r="U233" t="str">
        <f t="shared" si="13"/>
        <v/>
      </c>
      <c r="V233" t="str">
        <f t="shared" si="14"/>
        <v/>
      </c>
      <c r="W233" t="str">
        <f t="shared" si="15"/>
        <v/>
      </c>
    </row>
    <row r="234" spans="1:23" x14ac:dyDescent="0.25">
      <c r="A234">
        <v>233</v>
      </c>
      <c r="B234" t="s">
        <v>506</v>
      </c>
      <c r="C234">
        <v>2.0791665505653198</v>
      </c>
      <c r="D234">
        <v>1.0513916167491</v>
      </c>
      <c r="E234">
        <v>1.97753769142091</v>
      </c>
      <c r="F234">
        <v>4.7980884424402299E-2</v>
      </c>
      <c r="G234">
        <v>-12.719778592599701</v>
      </c>
      <c r="H234">
        <v>1602.76821596324</v>
      </c>
      <c r="I234">
        <v>-7.9361310424759506E-3</v>
      </c>
      <c r="J234">
        <v>0.993667950036484</v>
      </c>
      <c r="K234">
        <v>2.6839443541247001</v>
      </c>
      <c r="L234">
        <v>1.10995950851696</v>
      </c>
      <c r="M234">
        <v>2.4180560944162499</v>
      </c>
      <c r="N234">
        <v>1.5603671177501E-2</v>
      </c>
      <c r="O234">
        <v>2.0745894858168201</v>
      </c>
      <c r="P234">
        <v>1.0510193358867601</v>
      </c>
      <c r="Q234">
        <v>1.97388327215356</v>
      </c>
      <c r="R234">
        <v>4.8395017260053498E-2</v>
      </c>
      <c r="T234" t="str">
        <f t="shared" si="12"/>
        <v>*</v>
      </c>
      <c r="U234" t="str">
        <f t="shared" si="13"/>
        <v/>
      </c>
      <c r="V234" t="str">
        <f t="shared" si="14"/>
        <v>*</v>
      </c>
      <c r="W234" t="str">
        <f t="shared" si="15"/>
        <v>*</v>
      </c>
    </row>
    <row r="235" spans="1:23" x14ac:dyDescent="0.25">
      <c r="A235">
        <v>234</v>
      </c>
      <c r="B235" t="s">
        <v>507</v>
      </c>
      <c r="C235">
        <v>-12.073202605032501</v>
      </c>
      <c r="D235">
        <v>715.11551854873801</v>
      </c>
      <c r="E235">
        <v>-1.6882870378109E-2</v>
      </c>
      <c r="F235">
        <v>0.986530058278838</v>
      </c>
      <c r="G235">
        <v>-12.719778592599701</v>
      </c>
      <c r="H235">
        <v>1602.76821596325</v>
      </c>
      <c r="I235">
        <v>-7.9361310424759107E-3</v>
      </c>
      <c r="J235">
        <v>0.993667950036484</v>
      </c>
      <c r="K235">
        <v>-13.2813591514306</v>
      </c>
      <c r="L235">
        <v>1754.2047434316401</v>
      </c>
      <c r="M235">
        <v>-7.5711567883741202E-3</v>
      </c>
      <c r="N235">
        <v>0.99395914860389201</v>
      </c>
      <c r="O235">
        <v>-12.077423185367101</v>
      </c>
      <c r="P235">
        <v>715.53398387024197</v>
      </c>
      <c r="Q235">
        <v>-1.6878895283270402E-2</v>
      </c>
      <c r="R235">
        <v>0.98653322949376399</v>
      </c>
      <c r="T235" t="str">
        <f t="shared" si="12"/>
        <v/>
      </c>
      <c r="U235" t="str">
        <f t="shared" si="13"/>
        <v/>
      </c>
      <c r="V235" t="str">
        <f t="shared" si="14"/>
        <v/>
      </c>
      <c r="W235" t="str">
        <f t="shared" si="15"/>
        <v/>
      </c>
    </row>
    <row r="236" spans="1:23" x14ac:dyDescent="0.25">
      <c r="A236">
        <v>235</v>
      </c>
      <c r="B236" t="s">
        <v>508</v>
      </c>
      <c r="C236">
        <v>-12.073202605032501</v>
      </c>
      <c r="D236">
        <v>715.11551854873801</v>
      </c>
      <c r="E236">
        <v>-1.6882870378109E-2</v>
      </c>
      <c r="F236">
        <v>0.986530058278838</v>
      </c>
      <c r="G236">
        <v>-12.719778592599701</v>
      </c>
      <c r="H236">
        <v>1602.76821596324</v>
      </c>
      <c r="I236">
        <v>-7.9361310424759697E-3</v>
      </c>
      <c r="J236">
        <v>0.993667950036484</v>
      </c>
      <c r="K236">
        <v>-13.2813591514306</v>
      </c>
      <c r="L236">
        <v>1754.2047434316501</v>
      </c>
      <c r="M236">
        <v>-7.5711567883741003E-3</v>
      </c>
      <c r="N236">
        <v>0.99395914860389201</v>
      </c>
      <c r="O236">
        <v>-12.077423185367101</v>
      </c>
      <c r="P236">
        <v>715.53398387024197</v>
      </c>
      <c r="Q236">
        <v>-1.6878895283270402E-2</v>
      </c>
      <c r="R236">
        <v>0.98653322949376399</v>
      </c>
      <c r="T236" t="str">
        <f t="shared" si="12"/>
        <v/>
      </c>
      <c r="U236" t="str">
        <f t="shared" si="13"/>
        <v/>
      </c>
      <c r="V236" t="str">
        <f t="shared" si="14"/>
        <v/>
      </c>
      <c r="W236" t="str">
        <f t="shared" si="15"/>
        <v/>
      </c>
    </row>
    <row r="237" spans="1:23" x14ac:dyDescent="0.25">
      <c r="A237">
        <v>236</v>
      </c>
      <c r="B237" t="s">
        <v>509</v>
      </c>
      <c r="C237">
        <v>-12.073202605032501</v>
      </c>
      <c r="D237">
        <v>715.11551854873903</v>
      </c>
      <c r="E237">
        <v>-1.6882870378109E-2</v>
      </c>
      <c r="F237">
        <v>0.986530058278838</v>
      </c>
      <c r="G237">
        <v>-12.719778592599701</v>
      </c>
      <c r="H237">
        <v>1602.76821596325</v>
      </c>
      <c r="I237">
        <v>-7.9361310424759194E-3</v>
      </c>
      <c r="J237">
        <v>0.993667950036484</v>
      </c>
      <c r="K237">
        <v>-13.2813591514306</v>
      </c>
      <c r="L237">
        <v>1754.2047434316401</v>
      </c>
      <c r="M237">
        <v>-7.5711567883741298E-3</v>
      </c>
      <c r="N237">
        <v>0.99395914860389201</v>
      </c>
      <c r="O237">
        <v>-12.077423185367101</v>
      </c>
      <c r="P237">
        <v>715.53398387024197</v>
      </c>
      <c r="Q237">
        <v>-1.6878895283270402E-2</v>
      </c>
      <c r="R237">
        <v>0.98653322949376399</v>
      </c>
      <c r="T237" t="str">
        <f t="shared" si="12"/>
        <v/>
      </c>
      <c r="U237" t="str">
        <f t="shared" si="13"/>
        <v/>
      </c>
      <c r="V237" t="str">
        <f t="shared" si="14"/>
        <v/>
      </c>
      <c r="W237" t="str">
        <f t="shared" si="15"/>
        <v/>
      </c>
    </row>
    <row r="238" spans="1:23" x14ac:dyDescent="0.25">
      <c r="A238">
        <v>237</v>
      </c>
      <c r="B238" t="s">
        <v>510</v>
      </c>
      <c r="C238">
        <v>-12.0732026050326</v>
      </c>
      <c r="D238">
        <v>715.11551854874097</v>
      </c>
      <c r="E238">
        <v>-1.68828703781089E-2</v>
      </c>
      <c r="F238">
        <v>0.986530058278838</v>
      </c>
      <c r="G238">
        <v>-12.719778592599701</v>
      </c>
      <c r="H238">
        <v>1602.76821596323</v>
      </c>
      <c r="I238">
        <v>-7.9361310424760096E-3</v>
      </c>
      <c r="J238">
        <v>0.993667950036484</v>
      </c>
      <c r="K238">
        <v>-13.2813591514306</v>
      </c>
      <c r="L238">
        <v>1754.2047434316401</v>
      </c>
      <c r="M238">
        <v>-7.5711567883741497E-3</v>
      </c>
      <c r="N238">
        <v>0.99395914860389201</v>
      </c>
      <c r="O238">
        <v>-12.077423185367101</v>
      </c>
      <c r="P238">
        <v>715.53398387024197</v>
      </c>
      <c r="Q238">
        <v>-1.6878895283270402E-2</v>
      </c>
      <c r="R238">
        <v>0.98653322949376399</v>
      </c>
      <c r="T238" t="str">
        <f t="shared" si="12"/>
        <v/>
      </c>
      <c r="U238" t="str">
        <f t="shared" si="13"/>
        <v/>
      </c>
      <c r="V238" t="str">
        <f t="shared" si="14"/>
        <v/>
      </c>
      <c r="W238" t="str">
        <f t="shared" si="15"/>
        <v/>
      </c>
    </row>
    <row r="239" spans="1:23" x14ac:dyDescent="0.25">
      <c r="A239">
        <v>238</v>
      </c>
      <c r="B239" t="s">
        <v>511</v>
      </c>
      <c r="C239">
        <v>2.1708764424099001</v>
      </c>
      <c r="D239">
        <v>1.05608656253941</v>
      </c>
      <c r="E239">
        <v>2.0555857061469598</v>
      </c>
      <c r="F239">
        <v>3.9822466736632402E-2</v>
      </c>
      <c r="G239">
        <v>-12.719778592599701</v>
      </c>
      <c r="H239">
        <v>1602.76821596323</v>
      </c>
      <c r="I239">
        <v>-7.9361310424759801E-3</v>
      </c>
      <c r="J239">
        <v>0.993667950036484</v>
      </c>
      <c r="K239">
        <v>2.8940879785260401</v>
      </c>
      <c r="L239">
        <v>1.13436352463288</v>
      </c>
      <c r="M239">
        <v>2.5512879387255398</v>
      </c>
      <c r="N239">
        <v>1.0732561571975E-2</v>
      </c>
      <c r="O239">
        <v>2.1673018366305299</v>
      </c>
      <c r="P239">
        <v>1.0556455356485299</v>
      </c>
      <c r="Q239">
        <v>2.0530583073977202</v>
      </c>
      <c r="R239">
        <v>4.0066922885141999E-2</v>
      </c>
      <c r="T239" t="str">
        <f t="shared" si="12"/>
        <v>*</v>
      </c>
      <c r="U239" t="str">
        <f t="shared" si="13"/>
        <v/>
      </c>
      <c r="V239" t="str">
        <f t="shared" si="14"/>
        <v>*</v>
      </c>
      <c r="W239" t="str">
        <f t="shared" si="15"/>
        <v>*</v>
      </c>
    </row>
    <row r="240" spans="1:23" x14ac:dyDescent="0.25">
      <c r="A240">
        <v>239</v>
      </c>
      <c r="B240" t="s">
        <v>512</v>
      </c>
      <c r="C240">
        <v>-12.040700949024799</v>
      </c>
      <c r="D240">
        <v>749.37382603485798</v>
      </c>
      <c r="E240">
        <v>-1.6067682818247699E-2</v>
      </c>
      <c r="F240">
        <v>0.98718039556095005</v>
      </c>
      <c r="G240">
        <v>-12.719778592599701</v>
      </c>
      <c r="H240">
        <v>1602.76821596324</v>
      </c>
      <c r="I240">
        <v>-7.9361310424759506E-3</v>
      </c>
      <c r="J240">
        <v>0.993667950036484</v>
      </c>
      <c r="K240">
        <v>-13.294792234089</v>
      </c>
      <c r="L240">
        <v>1957.6930988730701</v>
      </c>
      <c r="M240">
        <v>-6.7910502630581099E-3</v>
      </c>
      <c r="N240">
        <v>0.99458156749170901</v>
      </c>
      <c r="O240">
        <v>-12.0602552182901</v>
      </c>
      <c r="P240">
        <v>749.82092345060903</v>
      </c>
      <c r="Q240">
        <v>-1.6084180690490502E-2</v>
      </c>
      <c r="R240">
        <v>0.98716723386423699</v>
      </c>
      <c r="T240" t="str">
        <f t="shared" si="12"/>
        <v/>
      </c>
      <c r="U240" t="str">
        <f t="shared" si="13"/>
        <v/>
      </c>
      <c r="V240" t="str">
        <f t="shared" si="14"/>
        <v/>
      </c>
      <c r="W240" t="str">
        <f t="shared" si="15"/>
        <v/>
      </c>
    </row>
    <row r="241" spans="1:23" x14ac:dyDescent="0.25">
      <c r="A241">
        <v>240</v>
      </c>
      <c r="B241" t="s">
        <v>513</v>
      </c>
      <c r="C241">
        <v>2.3070389130798201</v>
      </c>
      <c r="D241">
        <v>1.06157910316719</v>
      </c>
      <c r="E241">
        <v>2.1732143240167701</v>
      </c>
      <c r="F241">
        <v>2.9764190198163398E-2</v>
      </c>
      <c r="G241">
        <v>3.22665989694725</v>
      </c>
      <c r="H241">
        <v>1.10972195578107</v>
      </c>
      <c r="I241">
        <v>2.9076291409195298</v>
      </c>
      <c r="J241">
        <v>3.6417994149382802E-3</v>
      </c>
      <c r="K241">
        <v>-13.294792234089</v>
      </c>
      <c r="L241">
        <v>1957.6930988730701</v>
      </c>
      <c r="M241">
        <v>-6.7910502630581099E-3</v>
      </c>
      <c r="N241">
        <v>0.99458156749170901</v>
      </c>
      <c r="O241">
        <v>2.28868122260607</v>
      </c>
      <c r="P241">
        <v>1.06144513264209</v>
      </c>
      <c r="Q241">
        <v>2.1561936196449598</v>
      </c>
      <c r="R241">
        <v>3.1068549552101601E-2</v>
      </c>
      <c r="T241" t="str">
        <f t="shared" si="12"/>
        <v>*</v>
      </c>
      <c r="U241" t="str">
        <f t="shared" si="13"/>
        <v>**</v>
      </c>
      <c r="V241" t="str">
        <f t="shared" si="14"/>
        <v/>
      </c>
      <c r="W241" t="str">
        <f t="shared" si="15"/>
        <v>*</v>
      </c>
    </row>
    <row r="242" spans="1:23" x14ac:dyDescent="0.25">
      <c r="A242">
        <v>241</v>
      </c>
      <c r="B242" t="s">
        <v>514</v>
      </c>
      <c r="C242">
        <v>-12.067833593437401</v>
      </c>
      <c r="D242">
        <v>789.49767002887597</v>
      </c>
      <c r="E242">
        <v>-1.52854581483388E-2</v>
      </c>
      <c r="F242">
        <v>0.98780444384608002</v>
      </c>
      <c r="G242">
        <v>-12.767785867592099</v>
      </c>
      <c r="H242">
        <v>1755.8802037841799</v>
      </c>
      <c r="I242">
        <v>-7.27144473755993E-3</v>
      </c>
      <c r="J242">
        <v>0.99419827763583801</v>
      </c>
      <c r="K242">
        <v>-13.294792234089</v>
      </c>
      <c r="L242">
        <v>1957.6930988730601</v>
      </c>
      <c r="M242">
        <v>-6.7910502630581402E-3</v>
      </c>
      <c r="N242">
        <v>0.99458156749170901</v>
      </c>
      <c r="O242">
        <v>-12.0821984207277</v>
      </c>
      <c r="P242">
        <v>789.91459199902999</v>
      </c>
      <c r="Q242">
        <v>-1.5295575677557001E-2</v>
      </c>
      <c r="R242">
        <v>0.98779637216935701</v>
      </c>
      <c r="T242" t="str">
        <f t="shared" si="12"/>
        <v/>
      </c>
      <c r="U242" t="str">
        <f t="shared" si="13"/>
        <v/>
      </c>
      <c r="V242" t="str">
        <f t="shared" si="14"/>
        <v/>
      </c>
      <c r="W242" t="str">
        <f t="shared" si="15"/>
        <v/>
      </c>
    </row>
    <row r="243" spans="1:23" x14ac:dyDescent="0.25">
      <c r="A243">
        <v>242</v>
      </c>
      <c r="B243" t="s">
        <v>515</v>
      </c>
      <c r="C243">
        <v>-12.067833593437401</v>
      </c>
      <c r="D243">
        <v>789.49767002887995</v>
      </c>
      <c r="E243">
        <v>-1.5285458148338701E-2</v>
      </c>
      <c r="F243">
        <v>0.98780444384608002</v>
      </c>
      <c r="G243">
        <v>-12.767785867592099</v>
      </c>
      <c r="H243">
        <v>1755.8802037841699</v>
      </c>
      <c r="I243">
        <v>-7.2714447375599499E-3</v>
      </c>
      <c r="J243">
        <v>0.99419827763583801</v>
      </c>
      <c r="K243">
        <v>-13.294792234089</v>
      </c>
      <c r="L243">
        <v>1957.6930988730701</v>
      </c>
      <c r="M243">
        <v>-6.7910502630581203E-3</v>
      </c>
      <c r="N243">
        <v>0.99458156749170901</v>
      </c>
      <c r="O243">
        <v>-12.0821984207277</v>
      </c>
      <c r="P243">
        <v>789.91459199903204</v>
      </c>
      <c r="Q243">
        <v>-1.5295575677557001E-2</v>
      </c>
      <c r="R243">
        <v>0.98779637216935701</v>
      </c>
      <c r="T243" t="str">
        <f t="shared" si="12"/>
        <v/>
      </c>
      <c r="U243" t="str">
        <f t="shared" si="13"/>
        <v/>
      </c>
      <c r="V243" t="str">
        <f t="shared" si="14"/>
        <v/>
      </c>
      <c r="W243" t="str">
        <f t="shared" si="15"/>
        <v/>
      </c>
    </row>
    <row r="244" spans="1:23" x14ac:dyDescent="0.25">
      <c r="A244">
        <v>243</v>
      </c>
      <c r="B244" t="s">
        <v>516</v>
      </c>
      <c r="C244">
        <v>-12.067833593437401</v>
      </c>
      <c r="D244">
        <v>789.49767002887995</v>
      </c>
      <c r="E244">
        <v>-1.5285458148338701E-2</v>
      </c>
      <c r="F244">
        <v>0.98780444384608002</v>
      </c>
      <c r="G244">
        <v>-12.767785867592099</v>
      </c>
      <c r="H244">
        <v>1755.8802037841699</v>
      </c>
      <c r="I244">
        <v>-7.2714447375599499E-3</v>
      </c>
      <c r="J244">
        <v>0.99419827763583801</v>
      </c>
      <c r="K244">
        <v>-13.294792234089</v>
      </c>
      <c r="L244">
        <v>1957.6930988730701</v>
      </c>
      <c r="M244">
        <v>-6.7910502630581099E-3</v>
      </c>
      <c r="N244">
        <v>0.99458156749170901</v>
      </c>
      <c r="O244">
        <v>-12.0821984207277</v>
      </c>
      <c r="P244">
        <v>789.91459199903295</v>
      </c>
      <c r="Q244">
        <v>-1.5295575677557001E-2</v>
      </c>
      <c r="R244">
        <v>0.98779637216935701</v>
      </c>
      <c r="T244" t="str">
        <f t="shared" si="12"/>
        <v/>
      </c>
      <c r="U244" t="str">
        <f t="shared" si="13"/>
        <v/>
      </c>
      <c r="V244" t="str">
        <f t="shared" si="14"/>
        <v/>
      </c>
      <c r="W244" t="str">
        <f t="shared" si="15"/>
        <v/>
      </c>
    </row>
    <row r="245" spans="1:23" x14ac:dyDescent="0.25">
      <c r="A245">
        <v>244</v>
      </c>
      <c r="B245" t="s">
        <v>517</v>
      </c>
      <c r="C245">
        <v>-12.067833593437401</v>
      </c>
      <c r="D245">
        <v>789.49767002887802</v>
      </c>
      <c r="E245">
        <v>-1.52854581483388E-2</v>
      </c>
      <c r="F245">
        <v>0.98780444384608002</v>
      </c>
      <c r="G245">
        <v>-12.767785867592099</v>
      </c>
      <c r="H245">
        <v>1755.8802037841699</v>
      </c>
      <c r="I245">
        <v>-7.2714447375599499E-3</v>
      </c>
      <c r="J245">
        <v>0.99419827763583801</v>
      </c>
      <c r="K245">
        <v>-13.294792234089</v>
      </c>
      <c r="L245">
        <v>1957.6930988730601</v>
      </c>
      <c r="M245">
        <v>-6.7910502630581402E-3</v>
      </c>
      <c r="N245">
        <v>0.99458156749170901</v>
      </c>
      <c r="O245">
        <v>-12.082198420727799</v>
      </c>
      <c r="P245">
        <v>789.91459199903704</v>
      </c>
      <c r="Q245">
        <v>-1.52955756775569E-2</v>
      </c>
      <c r="R245">
        <v>0.98779637216935701</v>
      </c>
      <c r="T245" t="str">
        <f t="shared" si="12"/>
        <v/>
      </c>
      <c r="U245" t="str">
        <f t="shared" si="13"/>
        <v/>
      </c>
      <c r="V245" t="str">
        <f t="shared" si="14"/>
        <v/>
      </c>
      <c r="W245" t="str">
        <f t="shared" si="15"/>
        <v/>
      </c>
    </row>
    <row r="246" spans="1:23" x14ac:dyDescent="0.25">
      <c r="A246">
        <v>245</v>
      </c>
      <c r="B246" t="s">
        <v>518</v>
      </c>
      <c r="C246">
        <v>-12.067833593437401</v>
      </c>
      <c r="D246">
        <v>789.49767002888302</v>
      </c>
      <c r="E246">
        <v>-1.5285458148338701E-2</v>
      </c>
      <c r="F246">
        <v>0.98780444384608002</v>
      </c>
      <c r="G246">
        <v>-12.767785867592099</v>
      </c>
      <c r="H246">
        <v>1755.8802037841699</v>
      </c>
      <c r="I246">
        <v>-7.2714447375599699E-3</v>
      </c>
      <c r="J246">
        <v>0.99419827763583801</v>
      </c>
      <c r="K246">
        <v>-13.294792234089</v>
      </c>
      <c r="L246">
        <v>1957.6930988730601</v>
      </c>
      <c r="M246">
        <v>-6.7910502630581298E-3</v>
      </c>
      <c r="N246">
        <v>0.99458156749170901</v>
      </c>
      <c r="O246">
        <v>-12.082198420727799</v>
      </c>
      <c r="P246">
        <v>789.91459199903795</v>
      </c>
      <c r="Q246">
        <v>-1.52955756775569E-2</v>
      </c>
      <c r="R246">
        <v>0.98779637216935701</v>
      </c>
      <c r="T246" t="str">
        <f t="shared" si="12"/>
        <v/>
      </c>
      <c r="U246" t="str">
        <f t="shared" si="13"/>
        <v/>
      </c>
      <c r="V246" t="str">
        <f t="shared" si="14"/>
        <v/>
      </c>
      <c r="W246" t="str">
        <f t="shared" si="15"/>
        <v/>
      </c>
    </row>
    <row r="247" spans="1:23" x14ac:dyDescent="0.25">
      <c r="A247">
        <v>246</v>
      </c>
      <c r="B247" t="s">
        <v>519</v>
      </c>
      <c r="C247">
        <v>-12.067833593437401</v>
      </c>
      <c r="D247">
        <v>789.497670028877</v>
      </c>
      <c r="E247">
        <v>-1.52854581483388E-2</v>
      </c>
      <c r="F247">
        <v>0.98780444384608002</v>
      </c>
      <c r="G247">
        <v>-12.767785867592099</v>
      </c>
      <c r="H247">
        <v>1755.8802037841699</v>
      </c>
      <c r="I247">
        <v>-7.2714447375599499E-3</v>
      </c>
      <c r="J247">
        <v>0.99419827763583801</v>
      </c>
      <c r="K247">
        <v>-13.294792234089</v>
      </c>
      <c r="L247">
        <v>1957.6930988730701</v>
      </c>
      <c r="M247">
        <v>-6.7910502630581099E-3</v>
      </c>
      <c r="N247">
        <v>0.99458156749170901</v>
      </c>
      <c r="O247">
        <v>-12.082198420727799</v>
      </c>
      <c r="P247">
        <v>789.91459199903704</v>
      </c>
      <c r="Q247">
        <v>-1.52955756775569E-2</v>
      </c>
      <c r="R247">
        <v>0.98779637216935701</v>
      </c>
      <c r="T247" t="str">
        <f t="shared" si="12"/>
        <v/>
      </c>
      <c r="U247" t="str">
        <f t="shared" si="13"/>
        <v/>
      </c>
      <c r="V247" t="str">
        <f t="shared" si="14"/>
        <v/>
      </c>
      <c r="W247" t="str">
        <f t="shared" si="15"/>
        <v/>
      </c>
    </row>
    <row r="248" spans="1:23" x14ac:dyDescent="0.25">
      <c r="A248">
        <v>247</v>
      </c>
      <c r="B248" t="s">
        <v>520</v>
      </c>
      <c r="C248">
        <v>2.3964443503739199</v>
      </c>
      <c r="D248">
        <v>1.0683261385574701</v>
      </c>
      <c r="E248">
        <v>2.2431767452678502</v>
      </c>
      <c r="F248">
        <v>2.4885419267275999E-2</v>
      </c>
      <c r="G248">
        <v>3.4009070374970198</v>
      </c>
      <c r="H248">
        <v>1.1328238878099199</v>
      </c>
      <c r="I248">
        <v>3.0021498258409598</v>
      </c>
      <c r="J248">
        <v>2.6808019901993002E-3</v>
      </c>
      <c r="K248">
        <v>-13.294792234089</v>
      </c>
      <c r="L248">
        <v>1957.6930988730601</v>
      </c>
      <c r="M248">
        <v>-6.7910502630581402E-3</v>
      </c>
      <c r="N248">
        <v>0.99458156749170901</v>
      </c>
      <c r="O248">
        <v>2.3834723351568901</v>
      </c>
      <c r="P248">
        <v>1.0683814196811601</v>
      </c>
      <c r="Q248">
        <v>2.2309189314319999</v>
      </c>
      <c r="R248">
        <v>2.5686499476194499E-2</v>
      </c>
      <c r="T248" t="str">
        <f t="shared" si="12"/>
        <v>*</v>
      </c>
      <c r="U248" t="str">
        <f t="shared" si="13"/>
        <v>**</v>
      </c>
      <c r="V248" t="str">
        <f t="shared" si="14"/>
        <v/>
      </c>
      <c r="W248" t="str">
        <f t="shared" si="15"/>
        <v>*</v>
      </c>
    </row>
    <row r="249" spans="1:23" x14ac:dyDescent="0.25">
      <c r="A249">
        <v>248</v>
      </c>
      <c r="B249" t="s">
        <v>521</v>
      </c>
      <c r="C249">
        <v>2.50683676684613</v>
      </c>
      <c r="D249">
        <v>1.07728055618174</v>
      </c>
      <c r="E249">
        <v>2.32700456019669</v>
      </c>
      <c r="F249">
        <v>1.9965022540890401E-2</v>
      </c>
      <c r="G249">
        <v>3.6340049845001601</v>
      </c>
      <c r="H249">
        <v>1.1699330588694801</v>
      </c>
      <c r="I249">
        <v>3.1061648843496599</v>
      </c>
      <c r="J249">
        <v>1.8953100043873599E-3</v>
      </c>
      <c r="K249">
        <v>-13.294792234089</v>
      </c>
      <c r="L249">
        <v>1957.6930988730601</v>
      </c>
      <c r="M249">
        <v>-6.7910502630581298E-3</v>
      </c>
      <c r="N249">
        <v>0.99458156749170901</v>
      </c>
      <c r="O249">
        <v>2.4861222264360698</v>
      </c>
      <c r="P249">
        <v>1.0771962005390301</v>
      </c>
      <c r="Q249">
        <v>2.3079567354508099</v>
      </c>
      <c r="R249">
        <v>2.10015429585435E-2</v>
      </c>
      <c r="T249" t="str">
        <f t="shared" si="12"/>
        <v>*</v>
      </c>
      <c r="U249" t="str">
        <f t="shared" si="13"/>
        <v>**</v>
      </c>
      <c r="V249" t="str">
        <f t="shared" si="14"/>
        <v/>
      </c>
      <c r="W249" t="str">
        <f t="shared" si="15"/>
        <v>*</v>
      </c>
    </row>
    <row r="250" spans="1:23" x14ac:dyDescent="0.25">
      <c r="A250">
        <v>249</v>
      </c>
      <c r="B250" t="s">
        <v>522</v>
      </c>
      <c r="C250">
        <v>-12.0947410748366</v>
      </c>
      <c r="D250">
        <v>895.65232936310997</v>
      </c>
      <c r="E250">
        <v>-1.3503834778654701E-2</v>
      </c>
      <c r="F250">
        <v>0.989225826170955</v>
      </c>
      <c r="G250">
        <v>-12.8070108592115</v>
      </c>
      <c r="H250">
        <v>2263.7528529891301</v>
      </c>
      <c r="I250">
        <v>-5.6574245029887898E-3</v>
      </c>
      <c r="J250">
        <v>0.99548605241441102</v>
      </c>
      <c r="K250">
        <v>-13.294792234089</v>
      </c>
      <c r="L250">
        <v>1957.6930988730601</v>
      </c>
      <c r="M250">
        <v>-6.7910502630581298E-3</v>
      </c>
      <c r="N250">
        <v>0.99458156749170901</v>
      </c>
      <c r="O250">
        <v>-12.1144083341729</v>
      </c>
      <c r="P250">
        <v>895.55232712842701</v>
      </c>
      <c r="Q250">
        <v>-1.35273037288816E-2</v>
      </c>
      <c r="R250">
        <v>0.98920710236813303</v>
      </c>
      <c r="T250" t="str">
        <f t="shared" si="12"/>
        <v/>
      </c>
      <c r="U250" t="str">
        <f t="shared" si="13"/>
        <v/>
      </c>
      <c r="V250" t="str">
        <f t="shared" si="14"/>
        <v/>
      </c>
      <c r="W250" t="str">
        <f t="shared" si="15"/>
        <v/>
      </c>
    </row>
    <row r="251" spans="1:23" x14ac:dyDescent="0.25">
      <c r="A251">
        <v>250</v>
      </c>
      <c r="B251" t="s">
        <v>523</v>
      </c>
      <c r="C251">
        <v>-12.0947410748366</v>
      </c>
      <c r="D251">
        <v>895.65232936311202</v>
      </c>
      <c r="E251">
        <v>-1.35038347786546E-2</v>
      </c>
      <c r="F251">
        <v>0.989225826170955</v>
      </c>
      <c r="G251">
        <v>-12.8070108592115</v>
      </c>
      <c r="H251">
        <v>2263.7528529891301</v>
      </c>
      <c r="I251">
        <v>-5.6574245029887898E-3</v>
      </c>
      <c r="J251">
        <v>0.99548605241441102</v>
      </c>
      <c r="K251">
        <v>-13.294792234089</v>
      </c>
      <c r="L251">
        <v>1957.6930988730801</v>
      </c>
      <c r="M251">
        <v>-6.7910502630580899E-3</v>
      </c>
      <c r="N251">
        <v>0.99458156749170901</v>
      </c>
      <c r="O251">
        <v>-12.114408334173</v>
      </c>
      <c r="P251">
        <v>895.55232712843303</v>
      </c>
      <c r="Q251">
        <v>-1.3527303728881499E-2</v>
      </c>
      <c r="R251">
        <v>0.98920710236813303</v>
      </c>
      <c r="T251" t="str">
        <f t="shared" si="12"/>
        <v/>
      </c>
      <c r="U251" t="str">
        <f t="shared" si="13"/>
        <v/>
      </c>
      <c r="V251" t="str">
        <f t="shared" si="14"/>
        <v/>
      </c>
      <c r="W251" t="str">
        <f t="shared" si="15"/>
        <v/>
      </c>
    </row>
    <row r="252" spans="1:23" x14ac:dyDescent="0.25">
      <c r="A252">
        <v>251</v>
      </c>
      <c r="B252" t="s">
        <v>524</v>
      </c>
      <c r="C252">
        <v>-12.0947410748366</v>
      </c>
      <c r="D252">
        <v>895.65232936310895</v>
      </c>
      <c r="E252">
        <v>-1.3503834778654701E-2</v>
      </c>
      <c r="F252">
        <v>0.989225826170955</v>
      </c>
      <c r="G252">
        <v>-12.8070108592115</v>
      </c>
      <c r="H252">
        <v>2263.7528529891401</v>
      </c>
      <c r="I252">
        <v>-5.6574245029887803E-3</v>
      </c>
      <c r="J252">
        <v>0.99548605241441102</v>
      </c>
      <c r="K252">
        <v>-13.294792234089</v>
      </c>
      <c r="L252">
        <v>1957.6930988730701</v>
      </c>
      <c r="M252">
        <v>-6.7910502630581099E-3</v>
      </c>
      <c r="N252">
        <v>0.99458156749170901</v>
      </c>
      <c r="O252">
        <v>-12.114408334173</v>
      </c>
      <c r="P252">
        <v>895.55232712843394</v>
      </c>
      <c r="Q252">
        <v>-1.3527303728881499E-2</v>
      </c>
      <c r="R252">
        <v>0.98920710236813303</v>
      </c>
      <c r="T252" t="str">
        <f t="shared" si="12"/>
        <v/>
      </c>
      <c r="U252" t="str">
        <f t="shared" si="13"/>
        <v/>
      </c>
      <c r="V252" t="str">
        <f t="shared" si="14"/>
        <v/>
      </c>
      <c r="W252" t="str">
        <f t="shared" si="15"/>
        <v/>
      </c>
    </row>
    <row r="253" spans="1:23" x14ac:dyDescent="0.25">
      <c r="A253">
        <v>252</v>
      </c>
      <c r="B253" t="s">
        <v>525</v>
      </c>
      <c r="C253">
        <v>-12.0947410748366</v>
      </c>
      <c r="D253">
        <v>895.65232936311202</v>
      </c>
      <c r="E253">
        <v>-1.35038347786546E-2</v>
      </c>
      <c r="F253">
        <v>0.989225826170955</v>
      </c>
      <c r="G253">
        <v>-12.8070108592115</v>
      </c>
      <c r="H253">
        <v>2263.7528529891301</v>
      </c>
      <c r="I253">
        <v>-5.6574245029888098E-3</v>
      </c>
      <c r="J253">
        <v>0.99548605241441102</v>
      </c>
      <c r="K253">
        <v>-13.294792234089</v>
      </c>
      <c r="L253">
        <v>1957.6930988730701</v>
      </c>
      <c r="M253">
        <v>-6.7910502630581003E-3</v>
      </c>
      <c r="N253">
        <v>0.99458156749170901</v>
      </c>
      <c r="O253">
        <v>-12.1144083341729</v>
      </c>
      <c r="P253">
        <v>895.55232712842803</v>
      </c>
      <c r="Q253">
        <v>-1.35273037288816E-2</v>
      </c>
      <c r="R253">
        <v>0.98920710236813303</v>
      </c>
      <c r="T253" t="str">
        <f t="shared" si="12"/>
        <v/>
      </c>
      <c r="U253" t="str">
        <f t="shared" si="13"/>
        <v/>
      </c>
      <c r="V253" t="str">
        <f t="shared" si="14"/>
        <v/>
      </c>
      <c r="W253" t="str">
        <f t="shared" si="15"/>
        <v/>
      </c>
    </row>
    <row r="254" spans="1:23" x14ac:dyDescent="0.25">
      <c r="A254">
        <v>253</v>
      </c>
      <c r="B254" t="s">
        <v>526</v>
      </c>
      <c r="C254">
        <v>-12.0947410748366</v>
      </c>
      <c r="D254">
        <v>895.65232936311395</v>
      </c>
      <c r="E254">
        <v>-1.35038347786546E-2</v>
      </c>
      <c r="F254">
        <v>0.989225826170955</v>
      </c>
      <c r="G254">
        <v>-12.8070108592115</v>
      </c>
      <c r="H254">
        <v>2263.7528529891401</v>
      </c>
      <c r="I254">
        <v>-5.6574245029887803E-3</v>
      </c>
      <c r="J254">
        <v>0.99548605241441102</v>
      </c>
      <c r="K254">
        <v>-13.294792234089</v>
      </c>
      <c r="L254">
        <v>1957.6930988730601</v>
      </c>
      <c r="M254">
        <v>-6.7910502630581298E-3</v>
      </c>
      <c r="N254">
        <v>0.99458156749170901</v>
      </c>
      <c r="O254">
        <v>-12.1144083341729</v>
      </c>
      <c r="P254">
        <v>895.55232712842803</v>
      </c>
      <c r="Q254">
        <v>-1.35273037288816E-2</v>
      </c>
      <c r="R254">
        <v>0.98920710236813303</v>
      </c>
      <c r="T254" t="str">
        <f t="shared" si="12"/>
        <v/>
      </c>
      <c r="U254" t="str">
        <f t="shared" si="13"/>
        <v/>
      </c>
      <c r="V254" t="str">
        <f t="shared" si="14"/>
        <v/>
      </c>
      <c r="W254" t="str">
        <f t="shared" si="15"/>
        <v/>
      </c>
    </row>
    <row r="255" spans="1:23" x14ac:dyDescent="0.25">
      <c r="A255">
        <v>254</v>
      </c>
      <c r="B255" t="s">
        <v>527</v>
      </c>
      <c r="C255">
        <v>-12.0947410748366</v>
      </c>
      <c r="D255">
        <v>895.65232936311202</v>
      </c>
      <c r="E255">
        <v>-1.35038347786546E-2</v>
      </c>
      <c r="F255">
        <v>0.989225826170955</v>
      </c>
      <c r="G255">
        <v>-12.8070108592115</v>
      </c>
      <c r="H255">
        <v>2263.7528529891101</v>
      </c>
      <c r="I255">
        <v>-5.6574245029888297E-3</v>
      </c>
      <c r="J255">
        <v>0.99548605241441102</v>
      </c>
      <c r="K255">
        <v>-13.294792234089</v>
      </c>
      <c r="L255">
        <v>1957.6930988730701</v>
      </c>
      <c r="M255">
        <v>-6.7910502630581003E-3</v>
      </c>
      <c r="N255">
        <v>0.99458156749170901</v>
      </c>
      <c r="O255">
        <v>-12.1144083341729</v>
      </c>
      <c r="P255">
        <v>895.55232712842803</v>
      </c>
      <c r="Q255">
        <v>-1.35273037288816E-2</v>
      </c>
      <c r="R255">
        <v>0.98920710236813303</v>
      </c>
      <c r="T255" t="str">
        <f t="shared" si="12"/>
        <v/>
      </c>
      <c r="U255" t="str">
        <f t="shared" si="13"/>
        <v/>
      </c>
      <c r="V255" t="str">
        <f t="shared" si="14"/>
        <v/>
      </c>
      <c r="W255" t="str">
        <f t="shared" si="15"/>
        <v/>
      </c>
    </row>
    <row r="256" spans="1:23" x14ac:dyDescent="0.25">
      <c r="A256">
        <v>255</v>
      </c>
      <c r="B256" t="s">
        <v>528</v>
      </c>
      <c r="C256">
        <v>-12.0947410748366</v>
      </c>
      <c r="D256">
        <v>895.65232936311395</v>
      </c>
      <c r="E256">
        <v>-1.35038347786546E-2</v>
      </c>
      <c r="F256">
        <v>0.989225826170955</v>
      </c>
      <c r="G256">
        <v>-12.8070108592115</v>
      </c>
      <c r="H256">
        <v>2263.7528529891101</v>
      </c>
      <c r="I256">
        <v>-5.6574245029888297E-3</v>
      </c>
      <c r="J256">
        <v>0.99548605241441102</v>
      </c>
      <c r="K256">
        <v>-13.294792234089</v>
      </c>
      <c r="L256">
        <v>1957.6930988730701</v>
      </c>
      <c r="M256">
        <v>-6.7910502630581099E-3</v>
      </c>
      <c r="N256">
        <v>0.99458156749170901</v>
      </c>
      <c r="O256">
        <v>-12.114408334173</v>
      </c>
      <c r="P256">
        <v>895.55232712843099</v>
      </c>
      <c r="Q256">
        <v>-1.3527303728881499E-2</v>
      </c>
      <c r="R256">
        <v>0.98920710236813303</v>
      </c>
      <c r="T256" t="str">
        <f t="shared" si="12"/>
        <v/>
      </c>
      <c r="U256" t="str">
        <f t="shared" si="13"/>
        <v/>
      </c>
      <c r="V256" t="str">
        <f t="shared" si="14"/>
        <v/>
      </c>
      <c r="W256" t="str">
        <f t="shared" si="15"/>
        <v/>
      </c>
    </row>
    <row r="257" spans="1:23" x14ac:dyDescent="0.25">
      <c r="A257">
        <v>256</v>
      </c>
      <c r="B257" t="s">
        <v>529</v>
      </c>
      <c r="C257">
        <v>-12.0947410748366</v>
      </c>
      <c r="D257">
        <v>895.65232936311395</v>
      </c>
      <c r="E257">
        <v>-1.35038347786546E-2</v>
      </c>
      <c r="F257">
        <v>0.989225826170955</v>
      </c>
      <c r="G257">
        <v>-12.8070108592115</v>
      </c>
      <c r="H257">
        <v>2263.7528529891401</v>
      </c>
      <c r="I257">
        <v>-5.6574245029887898E-3</v>
      </c>
      <c r="J257">
        <v>0.99548605241441102</v>
      </c>
      <c r="K257">
        <v>-13.294792234089</v>
      </c>
      <c r="L257">
        <v>1957.6930988730601</v>
      </c>
      <c r="M257">
        <v>-6.7910502630581298E-3</v>
      </c>
      <c r="N257">
        <v>0.99458156749170901</v>
      </c>
      <c r="O257">
        <v>-12.114408334173</v>
      </c>
      <c r="P257">
        <v>895.55232712843394</v>
      </c>
      <c r="Q257">
        <v>-1.3527303728881499E-2</v>
      </c>
      <c r="R257">
        <v>0.98920710236813303</v>
      </c>
      <c r="T257" t="str">
        <f t="shared" si="12"/>
        <v/>
      </c>
      <c r="U257" t="str">
        <f t="shared" si="13"/>
        <v/>
      </c>
      <c r="V257" t="str">
        <f t="shared" si="14"/>
        <v/>
      </c>
      <c r="W257" t="str">
        <f t="shared" si="15"/>
        <v/>
      </c>
    </row>
    <row r="258" spans="1:23" x14ac:dyDescent="0.25">
      <c r="A258">
        <v>257</v>
      </c>
      <c r="B258" t="s">
        <v>530</v>
      </c>
      <c r="C258">
        <v>-12.0947410748366</v>
      </c>
      <c r="D258">
        <v>895.65232936311099</v>
      </c>
      <c r="E258">
        <v>-1.3503834778654701E-2</v>
      </c>
      <c r="F258">
        <v>0.989225826170955</v>
      </c>
      <c r="G258">
        <v>-12.8070108592115</v>
      </c>
      <c r="H258">
        <v>2263.7528529891301</v>
      </c>
      <c r="I258">
        <v>-5.6574245029888098E-3</v>
      </c>
      <c r="J258">
        <v>0.99548605241441102</v>
      </c>
      <c r="K258">
        <v>-13.294792234089</v>
      </c>
      <c r="L258">
        <v>1957.6930988730601</v>
      </c>
      <c r="M258">
        <v>-6.7910502630581298E-3</v>
      </c>
      <c r="N258">
        <v>0.99458156749170901</v>
      </c>
      <c r="O258">
        <v>-12.1144083341729</v>
      </c>
      <c r="P258">
        <v>895.55232712842997</v>
      </c>
      <c r="Q258">
        <v>-1.3527303728881499E-2</v>
      </c>
      <c r="R258">
        <v>0.98920710236813303</v>
      </c>
      <c r="T258" t="str">
        <f t="shared" si="12"/>
        <v/>
      </c>
      <c r="U258" t="str">
        <f t="shared" si="13"/>
        <v/>
      </c>
      <c r="V258" t="str">
        <f t="shared" si="14"/>
        <v/>
      </c>
      <c r="W258" t="str">
        <f t="shared" si="15"/>
        <v/>
      </c>
    </row>
    <row r="259" spans="1:23" x14ac:dyDescent="0.25">
      <c r="A259">
        <v>258</v>
      </c>
      <c r="B259" t="s">
        <v>531</v>
      </c>
      <c r="C259">
        <v>-12.0947410748366</v>
      </c>
      <c r="D259">
        <v>895.65232936311099</v>
      </c>
      <c r="E259">
        <v>-1.35038347786546E-2</v>
      </c>
      <c r="F259">
        <v>0.989225826170955</v>
      </c>
      <c r="G259">
        <v>-12.8070108592115</v>
      </c>
      <c r="H259">
        <v>2263.7528529891301</v>
      </c>
      <c r="I259">
        <v>-5.6574245029888002E-3</v>
      </c>
      <c r="J259">
        <v>0.99548605241441102</v>
      </c>
      <c r="K259">
        <v>-13.294792234089</v>
      </c>
      <c r="L259">
        <v>1957.6930988730701</v>
      </c>
      <c r="M259">
        <v>-6.7910502630581203E-3</v>
      </c>
      <c r="N259">
        <v>0.99458156749170901</v>
      </c>
      <c r="O259">
        <v>-12.114408334173</v>
      </c>
      <c r="P259">
        <v>895.55232712843099</v>
      </c>
      <c r="Q259">
        <v>-1.3527303728881499E-2</v>
      </c>
      <c r="R259">
        <v>0.98920710236813303</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532</v>
      </c>
      <c r="C260">
        <v>-12.094741074836699</v>
      </c>
      <c r="D260">
        <v>895.65232936312202</v>
      </c>
      <c r="E260">
        <v>-1.35038347786545E-2</v>
      </c>
      <c r="F260">
        <v>0.989225826170955</v>
      </c>
      <c r="G260">
        <v>-12.8070108592115</v>
      </c>
      <c r="H260">
        <v>2263.7528529891201</v>
      </c>
      <c r="I260">
        <v>-5.6574245029888202E-3</v>
      </c>
      <c r="J260">
        <v>0.99548605241441102</v>
      </c>
      <c r="K260">
        <v>-13.294792234089</v>
      </c>
      <c r="L260">
        <v>1957.6930988730601</v>
      </c>
      <c r="M260">
        <v>-6.7910502630581298E-3</v>
      </c>
      <c r="N260">
        <v>0.99458156749170901</v>
      </c>
      <c r="O260">
        <v>-12.1144083341729</v>
      </c>
      <c r="P260">
        <v>895.55232712842906</v>
      </c>
      <c r="Q260">
        <v>-1.3527303728881499E-2</v>
      </c>
      <c r="R260">
        <v>0.98920710236813303</v>
      </c>
      <c r="T260" t="str">
        <f t="shared" si="16"/>
        <v/>
      </c>
      <c r="U260" t="str">
        <f t="shared" si="17"/>
        <v/>
      </c>
      <c r="V260" t="str">
        <f t="shared" si="18"/>
        <v/>
      </c>
      <c r="W260" t="str">
        <f t="shared" si="19"/>
        <v/>
      </c>
    </row>
    <row r="261" spans="1:23" x14ac:dyDescent="0.25">
      <c r="A261">
        <v>260</v>
      </c>
      <c r="B261" t="s">
        <v>533</v>
      </c>
      <c r="C261">
        <v>2.6595688476005601</v>
      </c>
      <c r="D261">
        <v>1.0894383948633399</v>
      </c>
      <c r="E261">
        <v>2.4412292242868698</v>
      </c>
      <c r="F261">
        <v>1.4637360578224999E-2</v>
      </c>
      <c r="G261">
        <v>-12.8070108592115</v>
      </c>
      <c r="H261">
        <v>2263.7528529891101</v>
      </c>
      <c r="I261">
        <v>-5.6574245029888401E-3</v>
      </c>
      <c r="J261">
        <v>0.99548605241441102</v>
      </c>
      <c r="K261">
        <v>3.1711782296589801</v>
      </c>
      <c r="L261">
        <v>1.1738463751075701</v>
      </c>
      <c r="M261">
        <v>2.70152747148739</v>
      </c>
      <c r="N261">
        <v>6.9021778139363799E-3</v>
      </c>
      <c r="O261">
        <v>2.6395584341261098</v>
      </c>
      <c r="P261">
        <v>1.08937368381907</v>
      </c>
      <c r="Q261">
        <v>2.42300550612942</v>
      </c>
      <c r="R261">
        <v>1.5392693373842499E-2</v>
      </c>
      <c r="T261" t="str">
        <f t="shared" si="16"/>
        <v>*</v>
      </c>
      <c r="U261" t="str">
        <f t="shared" si="17"/>
        <v/>
      </c>
      <c r="V261" t="str">
        <f t="shared" si="18"/>
        <v>**</v>
      </c>
      <c r="W261" t="str">
        <f t="shared" si="19"/>
        <v>*</v>
      </c>
    </row>
    <row r="262" spans="1:23" x14ac:dyDescent="0.25">
      <c r="A262">
        <v>261</v>
      </c>
      <c r="B262" t="s">
        <v>534</v>
      </c>
      <c r="C262">
        <v>-12.055650755808699</v>
      </c>
      <c r="D262">
        <v>970.52897911699995</v>
      </c>
      <c r="E262">
        <v>-1.2421731875309001E-2</v>
      </c>
      <c r="F262">
        <v>0.99008914679206805</v>
      </c>
      <c r="G262">
        <v>-12.8070108592115</v>
      </c>
      <c r="H262">
        <v>2263.7528529891401</v>
      </c>
      <c r="I262">
        <v>-5.6574245029887803E-3</v>
      </c>
      <c r="J262">
        <v>0.99548605241441102</v>
      </c>
      <c r="K262">
        <v>-13.2315540346536</v>
      </c>
      <c r="L262">
        <v>2262.90469001563</v>
      </c>
      <c r="M262">
        <v>-5.8471548064016098E-3</v>
      </c>
      <c r="N262">
        <v>0.99533467203935</v>
      </c>
      <c r="O262">
        <v>-12.0758750585959</v>
      </c>
      <c r="P262">
        <v>970.38162024598796</v>
      </c>
      <c r="Q262">
        <v>-1.2444459794626699E-2</v>
      </c>
      <c r="R262">
        <v>0.99007101393770502</v>
      </c>
      <c r="T262" t="str">
        <f t="shared" si="16"/>
        <v/>
      </c>
      <c r="U262" t="str">
        <f t="shared" si="17"/>
        <v/>
      </c>
      <c r="V262" t="str">
        <f t="shared" si="18"/>
        <v/>
      </c>
      <c r="W262" t="str">
        <f t="shared" si="19"/>
        <v/>
      </c>
    </row>
    <row r="263" spans="1:23" x14ac:dyDescent="0.25">
      <c r="A263">
        <v>262</v>
      </c>
      <c r="B263" t="s">
        <v>535</v>
      </c>
      <c r="C263">
        <v>-12.055650755808699</v>
      </c>
      <c r="D263">
        <v>970.52897911699495</v>
      </c>
      <c r="E263">
        <v>-1.2421731875309001E-2</v>
      </c>
      <c r="F263">
        <v>0.99008914679206805</v>
      </c>
      <c r="G263">
        <v>-12.8070108592115</v>
      </c>
      <c r="H263">
        <v>2263.7528529891401</v>
      </c>
      <c r="I263">
        <v>-5.6574245029887803E-3</v>
      </c>
      <c r="J263">
        <v>0.99548605241441102</v>
      </c>
      <c r="K263">
        <v>-13.2315540346536</v>
      </c>
      <c r="L263">
        <v>2262.90469001562</v>
      </c>
      <c r="M263">
        <v>-5.8471548064016297E-3</v>
      </c>
      <c r="N263">
        <v>0.99533467203935</v>
      </c>
      <c r="O263">
        <v>-12.0758750585959</v>
      </c>
      <c r="P263">
        <v>970.38162024598398</v>
      </c>
      <c r="Q263">
        <v>-1.24444597946268E-2</v>
      </c>
      <c r="R263">
        <v>0.99007101393770502</v>
      </c>
      <c r="T263" t="str">
        <f t="shared" si="16"/>
        <v/>
      </c>
      <c r="U263" t="str">
        <f t="shared" si="17"/>
        <v/>
      </c>
      <c r="V263" t="str">
        <f t="shared" si="18"/>
        <v/>
      </c>
      <c r="W263" t="str">
        <f t="shared" si="19"/>
        <v/>
      </c>
    </row>
    <row r="264" spans="1:23" x14ac:dyDescent="0.25">
      <c r="A264">
        <v>263</v>
      </c>
      <c r="B264" t="s">
        <v>536</v>
      </c>
      <c r="C264">
        <v>-12.055650755808699</v>
      </c>
      <c r="D264">
        <v>970.528979117002</v>
      </c>
      <c r="E264">
        <v>-1.2421731875309001E-2</v>
      </c>
      <c r="F264">
        <v>0.99008914679206805</v>
      </c>
      <c r="G264">
        <v>-12.8070108592115</v>
      </c>
      <c r="H264">
        <v>2263.7528529891301</v>
      </c>
      <c r="I264">
        <v>-5.6574245029888002E-3</v>
      </c>
      <c r="J264">
        <v>0.99548605241441102</v>
      </c>
      <c r="K264">
        <v>-13.2315540346536</v>
      </c>
      <c r="L264">
        <v>2262.90469001563</v>
      </c>
      <c r="M264">
        <v>-5.8471548064016002E-3</v>
      </c>
      <c r="N264">
        <v>0.99533467203935</v>
      </c>
      <c r="O264">
        <v>-12.0758750585959</v>
      </c>
      <c r="P264">
        <v>970.38162024598603</v>
      </c>
      <c r="Q264">
        <v>-1.2444459794626699E-2</v>
      </c>
      <c r="R264">
        <v>0.99007101393770502</v>
      </c>
      <c r="T264" t="str">
        <f t="shared" si="16"/>
        <v/>
      </c>
      <c r="U264" t="str">
        <f t="shared" si="17"/>
        <v/>
      </c>
      <c r="V264" t="str">
        <f t="shared" si="18"/>
        <v/>
      </c>
      <c r="W264" t="str">
        <f t="shared" si="19"/>
        <v/>
      </c>
    </row>
    <row r="265" spans="1:23" x14ac:dyDescent="0.25">
      <c r="A265">
        <v>264</v>
      </c>
      <c r="B265" t="s">
        <v>537</v>
      </c>
      <c r="C265">
        <v>-12.055650755808699</v>
      </c>
      <c r="D265">
        <v>970.52897911698699</v>
      </c>
      <c r="E265">
        <v>-1.24217318753091E-2</v>
      </c>
      <c r="F265">
        <v>0.99008914679206805</v>
      </c>
      <c r="G265">
        <v>-12.8070108592115</v>
      </c>
      <c r="H265">
        <v>2263.7528529891301</v>
      </c>
      <c r="I265">
        <v>-5.6574245029888098E-3</v>
      </c>
      <c r="J265">
        <v>0.99548605241441102</v>
      </c>
      <c r="K265">
        <v>-13.2315540346536</v>
      </c>
      <c r="L265">
        <v>2262.90469001563</v>
      </c>
      <c r="M265">
        <v>-5.8471548064016098E-3</v>
      </c>
      <c r="N265">
        <v>0.99533467203935</v>
      </c>
      <c r="O265">
        <v>-12.0758750585959</v>
      </c>
      <c r="P265">
        <v>970.38162024598398</v>
      </c>
      <c r="Q265">
        <v>-1.24444597946268E-2</v>
      </c>
      <c r="R265">
        <v>0.99007101393770502</v>
      </c>
      <c r="T265" t="str">
        <f t="shared" si="16"/>
        <v/>
      </c>
      <c r="U265" t="str">
        <f t="shared" si="17"/>
        <v/>
      </c>
      <c r="V265" t="str">
        <f t="shared" si="18"/>
        <v/>
      </c>
      <c r="W265" t="str">
        <f t="shared" si="19"/>
        <v/>
      </c>
    </row>
    <row r="266" spans="1:23" x14ac:dyDescent="0.25">
      <c r="A266">
        <v>265</v>
      </c>
      <c r="B266" t="s">
        <v>538</v>
      </c>
      <c r="C266">
        <v>-12.055650755808699</v>
      </c>
      <c r="D266">
        <v>970.52897911700097</v>
      </c>
      <c r="E266">
        <v>-1.2421731875309001E-2</v>
      </c>
      <c r="F266">
        <v>0.99008914679206805</v>
      </c>
      <c r="G266">
        <v>-12.8070108592115</v>
      </c>
      <c r="H266">
        <v>2263.7528529891301</v>
      </c>
      <c r="I266">
        <v>-5.6574245029888002E-3</v>
      </c>
      <c r="J266">
        <v>0.99548605241441102</v>
      </c>
      <c r="K266">
        <v>-13.2315540346536</v>
      </c>
      <c r="L266">
        <v>2262.90469001563</v>
      </c>
      <c r="M266">
        <v>-5.8471548064016202E-3</v>
      </c>
      <c r="N266">
        <v>0.99533467203935</v>
      </c>
      <c r="O266">
        <v>-12.0758750585959</v>
      </c>
      <c r="P266">
        <v>970.38162024598603</v>
      </c>
      <c r="Q266">
        <v>-1.2444459794626699E-2</v>
      </c>
      <c r="R266">
        <v>0.99007101393770502</v>
      </c>
      <c r="T266" t="str">
        <f t="shared" si="16"/>
        <v/>
      </c>
      <c r="U266" t="str">
        <f t="shared" si="17"/>
        <v/>
      </c>
      <c r="V266" t="str">
        <f t="shared" si="18"/>
        <v/>
      </c>
      <c r="W266" t="str">
        <f t="shared" si="19"/>
        <v/>
      </c>
    </row>
    <row r="267" spans="1:23" x14ac:dyDescent="0.25">
      <c r="A267">
        <v>266</v>
      </c>
      <c r="B267" t="s">
        <v>539</v>
      </c>
      <c r="C267">
        <v>-12.055650755808699</v>
      </c>
      <c r="D267">
        <v>970.52897911699904</v>
      </c>
      <c r="E267">
        <v>-1.2421731875309001E-2</v>
      </c>
      <c r="F267">
        <v>0.99008914679206805</v>
      </c>
      <c r="G267">
        <v>-12.8070108592115</v>
      </c>
      <c r="H267">
        <v>2263.7528529891101</v>
      </c>
      <c r="I267">
        <v>-5.6574245029888401E-3</v>
      </c>
      <c r="J267">
        <v>0.99548605241441102</v>
      </c>
      <c r="K267">
        <v>-13.2315540346536</v>
      </c>
      <c r="L267">
        <v>2262.90469001562</v>
      </c>
      <c r="M267">
        <v>-5.8471548064016297E-3</v>
      </c>
      <c r="N267">
        <v>0.99533467203935</v>
      </c>
      <c r="O267">
        <v>-12.0758750585959</v>
      </c>
      <c r="P267">
        <v>970.38162024598796</v>
      </c>
      <c r="Q267">
        <v>-1.2444459794626699E-2</v>
      </c>
      <c r="R267">
        <v>0.99007101393770502</v>
      </c>
      <c r="T267" t="str">
        <f t="shared" si="16"/>
        <v/>
      </c>
      <c r="U267" t="str">
        <f t="shared" si="17"/>
        <v/>
      </c>
      <c r="V267" t="str">
        <f t="shared" si="18"/>
        <v/>
      </c>
      <c r="W267" t="str">
        <f t="shared" si="19"/>
        <v/>
      </c>
    </row>
    <row r="268" spans="1:23" x14ac:dyDescent="0.25">
      <c r="A268">
        <v>267</v>
      </c>
      <c r="B268" t="s">
        <v>540</v>
      </c>
      <c r="C268">
        <v>-12.055650755808699</v>
      </c>
      <c r="D268">
        <v>970.52897911699995</v>
      </c>
      <c r="E268">
        <v>-1.2421731875309001E-2</v>
      </c>
      <c r="F268">
        <v>0.99008914679206805</v>
      </c>
      <c r="G268">
        <v>-12.8070108592115</v>
      </c>
      <c r="H268">
        <v>2263.7528529891301</v>
      </c>
      <c r="I268">
        <v>-5.6574245029888002E-3</v>
      </c>
      <c r="J268">
        <v>0.99548605241441102</v>
      </c>
      <c r="K268">
        <v>-13.2315540346536</v>
      </c>
      <c r="L268">
        <v>2262.90469001563</v>
      </c>
      <c r="M268">
        <v>-5.8471548064016002E-3</v>
      </c>
      <c r="N268">
        <v>0.99533467203935</v>
      </c>
      <c r="O268">
        <v>-12.0758750585959</v>
      </c>
      <c r="P268">
        <v>970.381620245985</v>
      </c>
      <c r="Q268">
        <v>-1.24444597946268E-2</v>
      </c>
      <c r="R268">
        <v>0.99007101393770502</v>
      </c>
      <c r="T268" t="str">
        <f t="shared" si="16"/>
        <v/>
      </c>
      <c r="U268" t="str">
        <f t="shared" si="17"/>
        <v/>
      </c>
      <c r="V268" t="str">
        <f t="shared" si="18"/>
        <v/>
      </c>
      <c r="W268" t="str">
        <f t="shared" si="19"/>
        <v/>
      </c>
    </row>
    <row r="269" spans="1:23" x14ac:dyDescent="0.25">
      <c r="A269">
        <v>268</v>
      </c>
      <c r="B269" t="s">
        <v>541</v>
      </c>
      <c r="C269">
        <v>-12.055650755808699</v>
      </c>
      <c r="D269">
        <v>970.52897911699802</v>
      </c>
      <c r="E269">
        <v>-1.2421731875309001E-2</v>
      </c>
      <c r="F269">
        <v>0.99008914679206805</v>
      </c>
      <c r="G269">
        <v>-12.8070108592115</v>
      </c>
      <c r="H269">
        <v>2263.7528529891401</v>
      </c>
      <c r="I269">
        <v>-5.6574245029887898E-3</v>
      </c>
      <c r="J269">
        <v>0.99548605241441102</v>
      </c>
      <c r="K269">
        <v>-13.2315540346537</v>
      </c>
      <c r="L269">
        <v>2262.90469001564</v>
      </c>
      <c r="M269">
        <v>-5.8471548064016002E-3</v>
      </c>
      <c r="N269">
        <v>0.99533467203935</v>
      </c>
      <c r="O269">
        <v>-12.0758750585959</v>
      </c>
      <c r="P269">
        <v>970.38162024598603</v>
      </c>
      <c r="Q269">
        <v>-1.2444459794626699E-2</v>
      </c>
      <c r="R269">
        <v>0.99007101393770502</v>
      </c>
      <c r="T269" t="str">
        <f t="shared" si="16"/>
        <v/>
      </c>
      <c r="U269" t="str">
        <f t="shared" si="17"/>
        <v/>
      </c>
      <c r="V269" t="str">
        <f t="shared" si="18"/>
        <v/>
      </c>
      <c r="W269" t="str">
        <f t="shared" si="19"/>
        <v/>
      </c>
    </row>
    <row r="270" spans="1:23" x14ac:dyDescent="0.25">
      <c r="A270">
        <v>269</v>
      </c>
      <c r="B270" t="s">
        <v>542</v>
      </c>
      <c r="C270">
        <v>-12.055650755808699</v>
      </c>
      <c r="D270">
        <v>970.52897911700097</v>
      </c>
      <c r="E270">
        <v>-1.2421731875309001E-2</v>
      </c>
      <c r="F270">
        <v>0.99008914679206805</v>
      </c>
      <c r="G270">
        <v>-12.8070108592115</v>
      </c>
      <c r="H270">
        <v>2263.7528529891301</v>
      </c>
      <c r="I270">
        <v>-5.6574245029888002E-3</v>
      </c>
      <c r="J270">
        <v>0.99548605241441102</v>
      </c>
      <c r="K270">
        <v>-13.2315540346537</v>
      </c>
      <c r="L270">
        <v>2262.90469001564</v>
      </c>
      <c r="M270">
        <v>-5.8471548064016002E-3</v>
      </c>
      <c r="N270">
        <v>0.99533467203935</v>
      </c>
      <c r="O270">
        <v>-12.0758750585959</v>
      </c>
      <c r="P270">
        <v>970.38162024598705</v>
      </c>
      <c r="Q270">
        <v>-1.2444459794626699E-2</v>
      </c>
      <c r="R270">
        <v>0.99007101393770502</v>
      </c>
      <c r="T270" t="str">
        <f t="shared" si="16"/>
        <v/>
      </c>
      <c r="U270" t="str">
        <f t="shared" si="17"/>
        <v/>
      </c>
      <c r="V270" t="str">
        <f t="shared" si="18"/>
        <v/>
      </c>
      <c r="W270" t="str">
        <f t="shared" si="19"/>
        <v/>
      </c>
    </row>
    <row r="271" spans="1:23" x14ac:dyDescent="0.25">
      <c r="A271">
        <v>270</v>
      </c>
      <c r="B271" t="s">
        <v>543</v>
      </c>
      <c r="C271">
        <v>2.8873149348572098</v>
      </c>
      <c r="D271">
        <v>1.10561055745325</v>
      </c>
      <c r="E271">
        <v>2.6115117257093399</v>
      </c>
      <c r="F271">
        <v>9.0142896574822804E-3</v>
      </c>
      <c r="G271">
        <v>4.0521343535004197</v>
      </c>
      <c r="H271">
        <v>1.2428818408876301</v>
      </c>
      <c r="I271">
        <v>3.26027319749601</v>
      </c>
      <c r="J271">
        <v>1.11304946005689E-3</v>
      </c>
      <c r="K271">
        <v>-13.2315540346536</v>
      </c>
      <c r="L271">
        <v>2262.90469001564</v>
      </c>
      <c r="M271">
        <v>-5.8471548064015898E-3</v>
      </c>
      <c r="N271">
        <v>0.99533467203935</v>
      </c>
      <c r="O271">
        <v>2.8666732477483499</v>
      </c>
      <c r="P271">
        <v>1.10554022044443</v>
      </c>
      <c r="Q271">
        <v>2.5930067443371101</v>
      </c>
      <c r="R271">
        <v>9.5140904836799201E-3</v>
      </c>
      <c r="T271" t="str">
        <f t="shared" si="16"/>
        <v>**</v>
      </c>
      <c r="U271" t="str">
        <f t="shared" si="17"/>
        <v>**</v>
      </c>
      <c r="V271" t="str">
        <f t="shared" si="18"/>
        <v/>
      </c>
      <c r="W271" t="str">
        <f t="shared" si="19"/>
        <v>**</v>
      </c>
    </row>
    <row r="272" spans="1:23" x14ac:dyDescent="0.25">
      <c r="A272">
        <v>271</v>
      </c>
      <c r="B272" t="s">
        <v>544</v>
      </c>
      <c r="C272">
        <v>-12.0335585082818</v>
      </c>
      <c r="D272">
        <v>1062.10365079638</v>
      </c>
      <c r="E272">
        <v>-1.13299285801897E-2</v>
      </c>
      <c r="F272">
        <v>0.99096021831331504</v>
      </c>
      <c r="G272">
        <v>-12.7193088243495</v>
      </c>
      <c r="H272">
        <v>2764.4799567964801</v>
      </c>
      <c r="I272">
        <v>-4.6009770456389302E-3</v>
      </c>
      <c r="J272">
        <v>0.99632896440270002</v>
      </c>
      <c r="K272">
        <v>-13.2315540346536</v>
      </c>
      <c r="L272">
        <v>2262.90469001563</v>
      </c>
      <c r="M272">
        <v>-5.8471548064016098E-3</v>
      </c>
      <c r="N272">
        <v>0.99533467203935</v>
      </c>
      <c r="O272">
        <v>-12.0546180914211</v>
      </c>
      <c r="P272">
        <v>1061.8483772224699</v>
      </c>
      <c r="Q272">
        <v>-1.13524852982805E-2</v>
      </c>
      <c r="R272">
        <v>0.99094222181362701</v>
      </c>
      <c r="T272" t="str">
        <f t="shared" si="16"/>
        <v/>
      </c>
      <c r="U272" t="str">
        <f t="shared" si="17"/>
        <v/>
      </c>
      <c r="V272" t="str">
        <f t="shared" si="18"/>
        <v/>
      </c>
      <c r="W272" t="str">
        <f t="shared" si="19"/>
        <v/>
      </c>
    </row>
    <row r="273" spans="1:23" x14ac:dyDescent="0.25">
      <c r="A273">
        <v>272</v>
      </c>
      <c r="B273" t="s">
        <v>545</v>
      </c>
      <c r="C273">
        <v>-12.0335585082818</v>
      </c>
      <c r="D273">
        <v>1062.10365079638</v>
      </c>
      <c r="E273">
        <v>-1.13299285801898E-2</v>
      </c>
      <c r="F273">
        <v>0.99096021831331504</v>
      </c>
      <c r="G273">
        <v>-12.7193088243495</v>
      </c>
      <c r="H273">
        <v>2764.4799567964801</v>
      </c>
      <c r="I273">
        <v>-4.6009770456389197E-3</v>
      </c>
      <c r="J273">
        <v>0.99632896440270002</v>
      </c>
      <c r="K273">
        <v>-13.2315540346536</v>
      </c>
      <c r="L273">
        <v>2262.90469001563</v>
      </c>
      <c r="M273">
        <v>-5.8471548064016098E-3</v>
      </c>
      <c r="N273">
        <v>0.99533467203935</v>
      </c>
      <c r="O273">
        <v>-12.0546180914211</v>
      </c>
      <c r="P273">
        <v>1061.8483772224799</v>
      </c>
      <c r="Q273">
        <v>-1.13524852982805E-2</v>
      </c>
      <c r="R273">
        <v>0.99094222181362701</v>
      </c>
      <c r="T273" t="str">
        <f t="shared" si="16"/>
        <v/>
      </c>
      <c r="U273" t="str">
        <f t="shared" si="17"/>
        <v/>
      </c>
      <c r="V273" t="str">
        <f t="shared" si="18"/>
        <v/>
      </c>
      <c r="W273" t="str">
        <f t="shared" si="19"/>
        <v/>
      </c>
    </row>
    <row r="274" spans="1:23" x14ac:dyDescent="0.25">
      <c r="A274">
        <v>273</v>
      </c>
      <c r="B274" t="s">
        <v>546</v>
      </c>
      <c r="C274">
        <v>3.1324601754230401</v>
      </c>
      <c r="D274">
        <v>1.1297059481940299</v>
      </c>
      <c r="E274">
        <v>2.7728101993537702</v>
      </c>
      <c r="F274">
        <v>5.5574524241357604E-3</v>
      </c>
      <c r="G274">
        <v>-12.7193088243495</v>
      </c>
      <c r="H274">
        <v>2764.4799567964801</v>
      </c>
      <c r="I274">
        <v>-4.6009770456389197E-3</v>
      </c>
      <c r="J274">
        <v>0.99632896440270002</v>
      </c>
      <c r="K274">
        <v>3.6540310541889398</v>
      </c>
      <c r="L274">
        <v>1.2499014596996001</v>
      </c>
      <c r="M274">
        <v>2.9234553058823902</v>
      </c>
      <c r="N274">
        <v>3.4616991809051601E-3</v>
      </c>
      <c r="O274">
        <v>3.1107906720160399</v>
      </c>
      <c r="P274">
        <v>1.1296128771490399</v>
      </c>
      <c r="Q274">
        <v>2.7538555331160599</v>
      </c>
      <c r="R274">
        <v>5.8897760062515897E-3</v>
      </c>
      <c r="T274" t="str">
        <f t="shared" si="16"/>
        <v>**</v>
      </c>
      <c r="U274" t="str">
        <f t="shared" si="17"/>
        <v/>
      </c>
      <c r="V274" t="str">
        <f t="shared" si="18"/>
        <v>**</v>
      </c>
      <c r="W274" t="str">
        <f t="shared" si="19"/>
        <v>**</v>
      </c>
    </row>
    <row r="275" spans="1:23" x14ac:dyDescent="0.25">
      <c r="A275">
        <v>274</v>
      </c>
      <c r="B275" t="s">
        <v>547</v>
      </c>
      <c r="C275">
        <v>-12.0421546556334</v>
      </c>
      <c r="D275">
        <v>1186.07270299059</v>
      </c>
      <c r="E275">
        <v>-1.01529650124061E-2</v>
      </c>
      <c r="F275">
        <v>0.99189924514507999</v>
      </c>
      <c r="G275">
        <v>-12.7193088243495</v>
      </c>
      <c r="H275">
        <v>2764.4799567964801</v>
      </c>
      <c r="I275">
        <v>-4.6009770456389197E-3</v>
      </c>
      <c r="J275">
        <v>0.99632896440270002</v>
      </c>
      <c r="K275">
        <v>-13.2958030361968</v>
      </c>
      <c r="L275">
        <v>2772.07436275075</v>
      </c>
      <c r="M275">
        <v>-4.7963370733688504E-3</v>
      </c>
      <c r="N275">
        <v>0.99617309137366805</v>
      </c>
      <c r="O275">
        <v>-12.0529905298363</v>
      </c>
      <c r="P275">
        <v>1186.19141162541</v>
      </c>
      <c r="Q275">
        <v>-1.0161083963102001E-2</v>
      </c>
      <c r="R275">
        <v>0.99189276749381305</v>
      </c>
      <c r="T275" t="str">
        <f t="shared" si="16"/>
        <v/>
      </c>
      <c r="U275" t="str">
        <f t="shared" si="17"/>
        <v/>
      </c>
      <c r="V275" t="str">
        <f t="shared" si="18"/>
        <v/>
      </c>
      <c r="W275" t="str">
        <f t="shared" si="19"/>
        <v/>
      </c>
    </row>
    <row r="276" spans="1:23" x14ac:dyDescent="0.25">
      <c r="A276">
        <v>275</v>
      </c>
      <c r="B276" t="s">
        <v>548</v>
      </c>
      <c r="C276">
        <v>-12.0421546556334</v>
      </c>
      <c r="D276">
        <v>1186.0727029906</v>
      </c>
      <c r="E276">
        <v>-1.0152965012406E-2</v>
      </c>
      <c r="F276">
        <v>0.99189924514507999</v>
      </c>
      <c r="G276">
        <v>-12.7193088243495</v>
      </c>
      <c r="H276">
        <v>2764.4799567964801</v>
      </c>
      <c r="I276">
        <v>-4.6009770456389197E-3</v>
      </c>
      <c r="J276">
        <v>0.99632896440270002</v>
      </c>
      <c r="K276">
        <v>-13.2958030361968</v>
      </c>
      <c r="L276">
        <v>2772.07436275077</v>
      </c>
      <c r="M276">
        <v>-4.7963370733688296E-3</v>
      </c>
      <c r="N276">
        <v>0.99617309137366805</v>
      </c>
      <c r="O276">
        <v>-12.0529905298363</v>
      </c>
      <c r="P276">
        <v>1186.1914116254</v>
      </c>
      <c r="Q276">
        <v>-1.0161083963102099E-2</v>
      </c>
      <c r="R276">
        <v>0.99189276749381305</v>
      </c>
      <c r="T276" t="str">
        <f t="shared" si="16"/>
        <v/>
      </c>
      <c r="U276" t="str">
        <f t="shared" si="17"/>
        <v/>
      </c>
      <c r="V276" t="str">
        <f t="shared" si="18"/>
        <v/>
      </c>
      <c r="W276" t="str">
        <f t="shared" si="19"/>
        <v/>
      </c>
    </row>
    <row r="277" spans="1:23" x14ac:dyDescent="0.25">
      <c r="A277">
        <v>276</v>
      </c>
      <c r="B277" t="s">
        <v>549</v>
      </c>
      <c r="C277">
        <v>3.4127324422712499</v>
      </c>
      <c r="D277">
        <v>1.1685827685194199</v>
      </c>
      <c r="E277">
        <v>2.9204028454014801</v>
      </c>
      <c r="F277">
        <v>3.4957917713473699E-3</v>
      </c>
      <c r="G277">
        <v>4.8232640523323598</v>
      </c>
      <c r="H277">
        <v>1.43312611732446</v>
      </c>
      <c r="I277">
        <v>3.36555449937444</v>
      </c>
      <c r="J277">
        <v>7.6389974950951702E-4</v>
      </c>
      <c r="K277">
        <v>-13.2958030361968</v>
      </c>
      <c r="L277">
        <v>2772.07436275076</v>
      </c>
      <c r="M277">
        <v>-4.79633707336884E-3</v>
      </c>
      <c r="N277">
        <v>0.99617309137366805</v>
      </c>
      <c r="O277">
        <v>3.4021976311252899</v>
      </c>
      <c r="P277">
        <v>1.1686553585364601</v>
      </c>
      <c r="Q277">
        <v>2.9112069749853</v>
      </c>
      <c r="R277">
        <v>3.6003543506762199E-3</v>
      </c>
      <c r="T277" t="str">
        <f t="shared" si="16"/>
        <v>**</v>
      </c>
      <c r="U277" t="str">
        <f t="shared" si="17"/>
        <v>***</v>
      </c>
      <c r="V277" t="str">
        <f t="shared" si="18"/>
        <v/>
      </c>
      <c r="W277" t="str">
        <f t="shared" si="19"/>
        <v>**</v>
      </c>
    </row>
    <row r="278" spans="1:23" x14ac:dyDescent="0.25">
      <c r="A278">
        <v>277</v>
      </c>
      <c r="B278" t="s">
        <v>550</v>
      </c>
      <c r="C278">
        <v>-12.0603927166073</v>
      </c>
      <c r="D278">
        <v>1377.7622682823901</v>
      </c>
      <c r="E278">
        <v>-8.7536093811326297E-3</v>
      </c>
      <c r="F278">
        <v>0.99301571941948097</v>
      </c>
      <c r="G278">
        <v>-12.7222988488484</v>
      </c>
      <c r="H278">
        <v>3956.1803385468302</v>
      </c>
      <c r="I278">
        <v>-3.2158035681259102E-3</v>
      </c>
      <c r="J278">
        <v>0.99743416440480404</v>
      </c>
      <c r="K278">
        <v>-13.2958030361968</v>
      </c>
      <c r="L278">
        <v>2772.07436275075</v>
      </c>
      <c r="M278">
        <v>-4.7963370733688504E-3</v>
      </c>
      <c r="N278">
        <v>0.99617309137366805</v>
      </c>
      <c r="O278">
        <v>-12.073598259887801</v>
      </c>
      <c r="P278">
        <v>1377.8041177387699</v>
      </c>
      <c r="Q278">
        <v>-8.7629279840612008E-3</v>
      </c>
      <c r="R278">
        <v>0.99300828453523604</v>
      </c>
      <c r="T278" t="str">
        <f t="shared" si="16"/>
        <v/>
      </c>
      <c r="U278" t="str">
        <f t="shared" si="17"/>
        <v/>
      </c>
      <c r="V278" t="str">
        <f t="shared" si="18"/>
        <v/>
      </c>
      <c r="W278" t="str">
        <f t="shared" si="19"/>
        <v/>
      </c>
    </row>
    <row r="279" spans="1:23" x14ac:dyDescent="0.25">
      <c r="A279">
        <v>278</v>
      </c>
      <c r="B279" t="s">
        <v>551</v>
      </c>
      <c r="C279">
        <v>-12.0603927166073</v>
      </c>
      <c r="D279">
        <v>1377.7622682823901</v>
      </c>
      <c r="E279">
        <v>-8.7536093811326401E-3</v>
      </c>
      <c r="F279">
        <v>0.99301571941948097</v>
      </c>
      <c r="G279">
        <v>-12.7222988488484</v>
      </c>
      <c r="H279">
        <v>3956.1803385468102</v>
      </c>
      <c r="I279">
        <v>-3.2158035681259202E-3</v>
      </c>
      <c r="J279">
        <v>0.99743416440480404</v>
      </c>
      <c r="K279">
        <v>-13.2958030361968</v>
      </c>
      <c r="L279">
        <v>2772.07436275075</v>
      </c>
      <c r="M279">
        <v>-4.7963370733688504E-3</v>
      </c>
      <c r="N279">
        <v>0.99617309137366805</v>
      </c>
      <c r="O279">
        <v>-12.073598259887801</v>
      </c>
      <c r="P279">
        <v>1377.8041177387599</v>
      </c>
      <c r="Q279">
        <v>-8.7629279840612303E-3</v>
      </c>
      <c r="R279">
        <v>0.99300828453523604</v>
      </c>
      <c r="T279" t="str">
        <f t="shared" si="16"/>
        <v/>
      </c>
      <c r="U279" t="str">
        <f t="shared" si="17"/>
        <v/>
      </c>
      <c r="V279" t="str">
        <f t="shared" si="18"/>
        <v/>
      </c>
      <c r="W279" t="str">
        <f t="shared" si="19"/>
        <v/>
      </c>
    </row>
    <row r="280" spans="1:23" x14ac:dyDescent="0.25">
      <c r="A280">
        <v>279</v>
      </c>
      <c r="B280" t="s">
        <v>552</v>
      </c>
      <c r="C280">
        <v>-12.0603927166073</v>
      </c>
      <c r="D280">
        <v>1377.7622682823901</v>
      </c>
      <c r="E280">
        <v>-8.7536093811326505E-3</v>
      </c>
      <c r="F280">
        <v>0.99301571941948097</v>
      </c>
      <c r="G280">
        <v>-12.7222988488484</v>
      </c>
      <c r="H280">
        <v>3956.1803385468302</v>
      </c>
      <c r="I280">
        <v>-3.2158035681259002E-3</v>
      </c>
      <c r="J280">
        <v>0.99743416440480404</v>
      </c>
      <c r="K280">
        <v>-13.2958030361968</v>
      </c>
      <c r="L280">
        <v>2772.07436275075</v>
      </c>
      <c r="M280">
        <v>-4.7963370733688504E-3</v>
      </c>
      <c r="N280">
        <v>0.99617309137366805</v>
      </c>
      <c r="O280">
        <v>-12.073598259887801</v>
      </c>
      <c r="P280">
        <v>1377.8041177387699</v>
      </c>
      <c r="Q280">
        <v>-8.76292798406118E-3</v>
      </c>
      <c r="R280">
        <v>0.99300828453523604</v>
      </c>
      <c r="T280" t="str">
        <f t="shared" si="16"/>
        <v/>
      </c>
      <c r="U280" t="str">
        <f t="shared" si="17"/>
        <v/>
      </c>
      <c r="V280" t="str">
        <f t="shared" si="18"/>
        <v/>
      </c>
      <c r="W280" t="str">
        <f t="shared" si="19"/>
        <v/>
      </c>
    </row>
    <row r="281" spans="1:23" x14ac:dyDescent="0.25">
      <c r="A281">
        <v>280</v>
      </c>
      <c r="B281" t="s">
        <v>553</v>
      </c>
      <c r="C281">
        <v>-12.0603927166073</v>
      </c>
      <c r="D281">
        <v>1377.7622682823901</v>
      </c>
      <c r="E281">
        <v>-8.7536093811326401E-3</v>
      </c>
      <c r="F281">
        <v>0.99301571941948097</v>
      </c>
      <c r="G281">
        <v>-12.7222988488484</v>
      </c>
      <c r="H281">
        <v>3956.1803385468202</v>
      </c>
      <c r="I281">
        <v>-3.2158035681259102E-3</v>
      </c>
      <c r="J281">
        <v>0.99743416440480404</v>
      </c>
      <c r="K281">
        <v>-13.2958030361968</v>
      </c>
      <c r="L281">
        <v>2772.07436275076</v>
      </c>
      <c r="M281">
        <v>-4.79633707336884E-3</v>
      </c>
      <c r="N281">
        <v>0.99617309137366805</v>
      </c>
      <c r="O281">
        <v>-12.073598259887801</v>
      </c>
      <c r="P281">
        <v>1377.8041177387699</v>
      </c>
      <c r="Q281">
        <v>-8.7629279840611904E-3</v>
      </c>
      <c r="R281">
        <v>0.99300828453523604</v>
      </c>
      <c r="T281" t="str">
        <f t="shared" si="16"/>
        <v/>
      </c>
      <c r="U281" t="str">
        <f t="shared" si="17"/>
        <v/>
      </c>
      <c r="V281" t="str">
        <f t="shared" si="18"/>
        <v/>
      </c>
      <c r="W281" t="str">
        <f t="shared" si="19"/>
        <v/>
      </c>
    </row>
    <row r="282" spans="1:23" x14ac:dyDescent="0.25">
      <c r="A282">
        <v>281</v>
      </c>
      <c r="B282" t="s">
        <v>554</v>
      </c>
      <c r="C282">
        <v>-12.0603927166073</v>
      </c>
      <c r="D282">
        <v>1377.7622682823901</v>
      </c>
      <c r="E282">
        <v>-8.7536093811326401E-3</v>
      </c>
      <c r="F282">
        <v>0.99301571941948097</v>
      </c>
      <c r="G282">
        <v>-12.7222988488484</v>
      </c>
      <c r="H282">
        <v>3956.1803385468202</v>
      </c>
      <c r="I282">
        <v>-3.2158035681259102E-3</v>
      </c>
      <c r="J282">
        <v>0.99743416440480404</v>
      </c>
      <c r="K282">
        <v>-13.2958030361968</v>
      </c>
      <c r="L282">
        <v>2772.07436275075</v>
      </c>
      <c r="M282">
        <v>-4.7963370733688504E-3</v>
      </c>
      <c r="N282">
        <v>0.99617309137366805</v>
      </c>
      <c r="O282">
        <v>-12.073598259887801</v>
      </c>
      <c r="P282">
        <v>1377.8041177387699</v>
      </c>
      <c r="Q282">
        <v>-8.7629279840612199E-3</v>
      </c>
      <c r="R282">
        <v>0.99300828453523604</v>
      </c>
      <c r="T282" t="str">
        <f t="shared" si="16"/>
        <v/>
      </c>
      <c r="U282" t="str">
        <f t="shared" si="17"/>
        <v/>
      </c>
      <c r="V282" t="str">
        <f t="shared" si="18"/>
        <v/>
      </c>
      <c r="W282" t="str">
        <f t="shared" si="19"/>
        <v/>
      </c>
    </row>
    <row r="283" spans="1:23" x14ac:dyDescent="0.25">
      <c r="A283">
        <v>282</v>
      </c>
      <c r="B283" t="s">
        <v>555</v>
      </c>
      <c r="C283">
        <v>-12.0603927166073</v>
      </c>
      <c r="D283">
        <v>1377.7622682823901</v>
      </c>
      <c r="E283">
        <v>-8.7536093811326505E-3</v>
      </c>
      <c r="F283">
        <v>0.99301571941948097</v>
      </c>
      <c r="G283">
        <v>-12.7222988488484</v>
      </c>
      <c r="H283">
        <v>3956.1803385468202</v>
      </c>
      <c r="I283">
        <v>-3.2158035681259102E-3</v>
      </c>
      <c r="J283">
        <v>0.99743416440480404</v>
      </c>
      <c r="K283">
        <v>-13.2958030361968</v>
      </c>
      <c r="L283">
        <v>2772.07436275076</v>
      </c>
      <c r="M283">
        <v>-4.7963370733688504E-3</v>
      </c>
      <c r="N283">
        <v>0.99617309137366805</v>
      </c>
      <c r="O283">
        <v>-12.073598259887801</v>
      </c>
      <c r="P283">
        <v>1377.8041177387699</v>
      </c>
      <c r="Q283">
        <v>-8.7629279840612095E-3</v>
      </c>
      <c r="R283">
        <v>0.99300828453523604</v>
      </c>
      <c r="T283" t="str">
        <f t="shared" si="16"/>
        <v/>
      </c>
      <c r="U283" t="str">
        <f t="shared" si="17"/>
        <v/>
      </c>
      <c r="V283" t="str">
        <f t="shared" si="18"/>
        <v/>
      </c>
      <c r="W283" t="str">
        <f t="shared" si="19"/>
        <v/>
      </c>
    </row>
    <row r="284" spans="1:23" x14ac:dyDescent="0.25">
      <c r="A284">
        <v>283</v>
      </c>
      <c r="B284" t="s">
        <v>556</v>
      </c>
      <c r="C284">
        <v>-12.0603927166073</v>
      </c>
      <c r="D284">
        <v>1377.7622682823901</v>
      </c>
      <c r="E284">
        <v>-8.7536093811326401E-3</v>
      </c>
      <c r="F284">
        <v>0.99301571941948097</v>
      </c>
      <c r="G284">
        <v>-12.7222988488484</v>
      </c>
      <c r="H284">
        <v>3956.1803385468102</v>
      </c>
      <c r="I284">
        <v>-3.2158035681259202E-3</v>
      </c>
      <c r="J284">
        <v>0.99743416440480404</v>
      </c>
      <c r="K284">
        <v>-13.2958030361968</v>
      </c>
      <c r="L284">
        <v>2772.07436275075</v>
      </c>
      <c r="M284">
        <v>-4.7963370733688504E-3</v>
      </c>
      <c r="N284">
        <v>0.99617309137366805</v>
      </c>
      <c r="O284">
        <v>-12.073598259887801</v>
      </c>
      <c r="P284">
        <v>1377.8041177387699</v>
      </c>
      <c r="Q284">
        <v>-8.7629279840612095E-3</v>
      </c>
      <c r="R284">
        <v>0.99300828453523604</v>
      </c>
      <c r="T284" t="str">
        <f t="shared" si="16"/>
        <v/>
      </c>
      <c r="U284" t="str">
        <f t="shared" si="17"/>
        <v/>
      </c>
      <c r="V284" t="str">
        <f t="shared" si="18"/>
        <v/>
      </c>
      <c r="W284" t="str">
        <f t="shared" si="19"/>
        <v/>
      </c>
    </row>
    <row r="285" spans="1:23" x14ac:dyDescent="0.25">
      <c r="A285">
        <v>284</v>
      </c>
      <c r="B285" t="s">
        <v>557</v>
      </c>
      <c r="C285">
        <v>-12.0603927166073</v>
      </c>
      <c r="D285">
        <v>1377.7622682823901</v>
      </c>
      <c r="E285">
        <v>-8.7536093811326505E-3</v>
      </c>
      <c r="F285">
        <v>0.99301571941948097</v>
      </c>
      <c r="G285">
        <v>-12.7222988488484</v>
      </c>
      <c r="H285">
        <v>3956.1803385468102</v>
      </c>
      <c r="I285">
        <v>-3.2158035681259202E-3</v>
      </c>
      <c r="J285">
        <v>0.99743416440480404</v>
      </c>
      <c r="K285">
        <v>-13.2958030361968</v>
      </c>
      <c r="L285">
        <v>2772.07436275075</v>
      </c>
      <c r="M285">
        <v>-4.7963370733688504E-3</v>
      </c>
      <c r="N285">
        <v>0.99617309137366805</v>
      </c>
      <c r="O285">
        <v>-12.073598259887801</v>
      </c>
      <c r="P285">
        <v>1377.8041177387699</v>
      </c>
      <c r="Q285">
        <v>-8.7629279840612095E-3</v>
      </c>
      <c r="R285">
        <v>0.99300828453523604</v>
      </c>
      <c r="T285" t="str">
        <f t="shared" si="16"/>
        <v/>
      </c>
      <c r="U285" t="str">
        <f t="shared" si="17"/>
        <v/>
      </c>
      <c r="V285" t="str">
        <f t="shared" si="18"/>
        <v/>
      </c>
      <c r="W285" t="str">
        <f t="shared" si="19"/>
        <v/>
      </c>
    </row>
    <row r="286" spans="1:23" x14ac:dyDescent="0.25">
      <c r="A286">
        <v>285</v>
      </c>
      <c r="B286" t="s">
        <v>558</v>
      </c>
      <c r="C286">
        <v>3.8198127621685098</v>
      </c>
      <c r="D286">
        <v>1.2427090347665399</v>
      </c>
      <c r="E286">
        <v>3.0737788615869399</v>
      </c>
      <c r="F286">
        <v>2.1136604426561598E-3</v>
      </c>
      <c r="G286">
        <v>22.409838124631701</v>
      </c>
      <c r="H286">
        <v>3956.1803400538602</v>
      </c>
      <c r="I286">
        <v>5.6645137982579002E-3</v>
      </c>
      <c r="J286">
        <v>0.99548039606580296</v>
      </c>
      <c r="K286">
        <v>-13.2958030361968</v>
      </c>
      <c r="L286">
        <v>2772.07436275076</v>
      </c>
      <c r="M286">
        <v>-4.7963370733688504E-3</v>
      </c>
      <c r="N286">
        <v>0.99617309137366805</v>
      </c>
      <c r="O286">
        <v>3.8067148975584399</v>
      </c>
      <c r="P286">
        <v>1.2427474007449899</v>
      </c>
      <c r="Q286">
        <v>3.0631445258114498</v>
      </c>
      <c r="R286">
        <v>2.1902425134947999E-3</v>
      </c>
      <c r="T286" t="str">
        <f t="shared" si="16"/>
        <v>**</v>
      </c>
      <c r="U286" t="str">
        <f t="shared" si="17"/>
        <v/>
      </c>
      <c r="V286" t="str">
        <f t="shared" si="18"/>
        <v/>
      </c>
      <c r="W286" t="str">
        <f t="shared" si="19"/>
        <v>**</v>
      </c>
    </row>
    <row r="287" spans="1:23" x14ac:dyDescent="0.25">
      <c r="A287">
        <v>286</v>
      </c>
      <c r="B287" t="s">
        <v>559</v>
      </c>
      <c r="C287">
        <v>4.5024207621609902</v>
      </c>
      <c r="D287">
        <v>1.4411329411362199</v>
      </c>
      <c r="E287">
        <v>3.1242230564872</v>
      </c>
      <c r="F287">
        <v>1.78275255103279E-3</v>
      </c>
      <c r="G287" t="s">
        <v>170</v>
      </c>
      <c r="H287" t="s">
        <v>170</v>
      </c>
      <c r="I287" t="s">
        <v>170</v>
      </c>
      <c r="J287" t="s">
        <v>170</v>
      </c>
      <c r="K287">
        <v>4.3130906706279397</v>
      </c>
      <c r="L287">
        <v>1.44958018633443</v>
      </c>
      <c r="M287">
        <v>2.9754067496841898</v>
      </c>
      <c r="N287">
        <v>2.9260029402773001E-3</v>
      </c>
      <c r="O287">
        <v>4.4833783503064497</v>
      </c>
      <c r="P287">
        <v>1.4409422528342799</v>
      </c>
      <c r="Q287">
        <v>3.1114212533415699</v>
      </c>
      <c r="R287">
        <v>1.86189125132291E-3</v>
      </c>
      <c r="T287" t="str">
        <f t="shared" si="16"/>
        <v>**</v>
      </c>
      <c r="U287" t="str">
        <f t="shared" si="17"/>
        <v/>
      </c>
      <c r="V287" t="str">
        <f t="shared" si="18"/>
        <v>**</v>
      </c>
      <c r="W287" t="str">
        <f t="shared" si="19"/>
        <v>**</v>
      </c>
    </row>
    <row r="288" spans="1:23" x14ac:dyDescent="0.25">
      <c r="A288">
        <v>287</v>
      </c>
      <c r="B288" t="s">
        <v>560</v>
      </c>
      <c r="C288">
        <v>20.787318336828399</v>
      </c>
      <c r="D288">
        <v>2399.54473378086</v>
      </c>
      <c r="E288">
        <v>8.6630259666277305E-3</v>
      </c>
      <c r="F288">
        <v>0.99308799178692198</v>
      </c>
      <c r="G288" t="s">
        <v>170</v>
      </c>
      <c r="H288" t="s">
        <v>170</v>
      </c>
      <c r="I288" t="s">
        <v>170</v>
      </c>
      <c r="J288" t="s">
        <v>170</v>
      </c>
      <c r="K288">
        <v>21.526181838826101</v>
      </c>
      <c r="L288">
        <v>3956.1803367687298</v>
      </c>
      <c r="M288">
        <v>5.4411528308661297E-3</v>
      </c>
      <c r="N288">
        <v>0.99565860958526498</v>
      </c>
      <c r="O288">
        <v>20.770771505711799</v>
      </c>
      <c r="P288">
        <v>2399.5447338382601</v>
      </c>
      <c r="Q288">
        <v>8.6561301453577499E-3</v>
      </c>
      <c r="R288">
        <v>0.99309349364995603</v>
      </c>
      <c r="T288" t="str">
        <f t="shared" si="16"/>
        <v/>
      </c>
      <c r="U288" t="str">
        <f t="shared" si="17"/>
        <v/>
      </c>
      <c r="V288" t="str">
        <f t="shared" si="18"/>
        <v/>
      </c>
      <c r="W288" t="str">
        <f t="shared" si="19"/>
        <v/>
      </c>
    </row>
    <row r="289" spans="1:23" x14ac:dyDescent="0.25">
      <c r="A289">
        <v>288</v>
      </c>
      <c r="T289" t="str">
        <f t="shared" si="16"/>
        <v>***</v>
      </c>
      <c r="U289" t="str">
        <f t="shared" si="17"/>
        <v>***</v>
      </c>
      <c r="V289" t="str">
        <f t="shared" si="18"/>
        <v>***</v>
      </c>
      <c r="W289" t="str">
        <f t="shared" si="19"/>
        <v>***</v>
      </c>
    </row>
    <row r="290" spans="1:23" x14ac:dyDescent="0.25">
      <c r="T290" t="str">
        <f t="shared" ref="T290:T321" si="20">IF(B290&lt;0.001,"***",IF(B290&lt;0.01,"**",IF(B290&lt;0.05,"*",IF(B290&lt;0.1,"^",""))))</f>
        <v>***</v>
      </c>
      <c r="U290" t="str">
        <f t="shared" si="17"/>
        <v>***</v>
      </c>
      <c r="V290" t="str">
        <f t="shared" si="18"/>
        <v>***</v>
      </c>
      <c r="W290" t="str">
        <f t="shared" si="19"/>
        <v>***</v>
      </c>
    </row>
    <row r="291" spans="1:23" x14ac:dyDescent="0.25">
      <c r="T291" t="str">
        <f t="shared" si="20"/>
        <v>***</v>
      </c>
      <c r="U291" t="str">
        <f t="shared" si="17"/>
        <v>***</v>
      </c>
      <c r="V291" t="str">
        <f t="shared" si="18"/>
        <v>***</v>
      </c>
      <c r="W291" t="str">
        <f t="shared" si="19"/>
        <v>***</v>
      </c>
    </row>
    <row r="292" spans="1:23" x14ac:dyDescent="0.25">
      <c r="T292" t="str">
        <f t="shared" si="20"/>
        <v>***</v>
      </c>
      <c r="U292" t="str">
        <f t="shared" si="17"/>
        <v>***</v>
      </c>
      <c r="V292" t="str">
        <f t="shared" si="18"/>
        <v>***</v>
      </c>
      <c r="W292" t="str">
        <f t="shared" si="19"/>
        <v>***</v>
      </c>
    </row>
    <row r="293" spans="1:23" x14ac:dyDescent="0.25">
      <c r="T293" t="str">
        <f t="shared" si="20"/>
        <v>***</v>
      </c>
      <c r="U293" t="str">
        <f t="shared" si="17"/>
        <v>***</v>
      </c>
      <c r="V293" t="str">
        <f t="shared" si="18"/>
        <v>***</v>
      </c>
      <c r="W293" t="str">
        <f t="shared" si="19"/>
        <v>***</v>
      </c>
    </row>
    <row r="294" spans="1:23" x14ac:dyDescent="0.25">
      <c r="T294" t="str">
        <f t="shared" si="20"/>
        <v>***</v>
      </c>
      <c r="U294" t="str">
        <f t="shared" si="17"/>
        <v>***</v>
      </c>
      <c r="V294" t="str">
        <f t="shared" si="18"/>
        <v>***</v>
      </c>
      <c r="W294" t="str">
        <f t="shared" si="19"/>
        <v>***</v>
      </c>
    </row>
    <row r="295" spans="1:23" x14ac:dyDescent="0.25">
      <c r="T295" t="str">
        <f t="shared" si="20"/>
        <v>***</v>
      </c>
      <c r="U295" t="str">
        <f t="shared" si="17"/>
        <v>***</v>
      </c>
      <c r="V295" t="str">
        <f t="shared" si="18"/>
        <v>***</v>
      </c>
      <c r="W295" t="str">
        <f t="shared" si="19"/>
        <v>***</v>
      </c>
    </row>
    <row r="296" spans="1:23" x14ac:dyDescent="0.25">
      <c r="T296" t="str">
        <f t="shared" si="20"/>
        <v>***</v>
      </c>
      <c r="U296" t="str">
        <f t="shared" si="17"/>
        <v>***</v>
      </c>
      <c r="V296" t="str">
        <f t="shared" si="18"/>
        <v>***</v>
      </c>
      <c r="W296" t="str">
        <f t="shared" si="19"/>
        <v>***</v>
      </c>
    </row>
    <row r="297" spans="1:23" x14ac:dyDescent="0.25">
      <c r="T297" t="str">
        <f t="shared" si="20"/>
        <v>***</v>
      </c>
      <c r="U297" t="str">
        <f t="shared" si="17"/>
        <v>***</v>
      </c>
      <c r="V297" t="str">
        <f t="shared" si="18"/>
        <v>***</v>
      </c>
      <c r="W297" t="str">
        <f t="shared" si="19"/>
        <v>***</v>
      </c>
    </row>
    <row r="298" spans="1:23" x14ac:dyDescent="0.25">
      <c r="T298" t="str">
        <f t="shared" si="20"/>
        <v>***</v>
      </c>
      <c r="U298" t="str">
        <f t="shared" si="17"/>
        <v>***</v>
      </c>
      <c r="V298" t="str">
        <f t="shared" si="18"/>
        <v>***</v>
      </c>
      <c r="W298" t="str">
        <f t="shared" si="19"/>
        <v>***</v>
      </c>
    </row>
    <row r="299" spans="1:23" x14ac:dyDescent="0.25">
      <c r="T299" t="str">
        <f t="shared" si="20"/>
        <v>***</v>
      </c>
      <c r="U299" t="str">
        <f t="shared" si="17"/>
        <v>***</v>
      </c>
      <c r="V299" t="str">
        <f t="shared" si="18"/>
        <v>***</v>
      </c>
      <c r="W299" t="str">
        <f t="shared" si="19"/>
        <v>***</v>
      </c>
    </row>
    <row r="300" spans="1:23" x14ac:dyDescent="0.25">
      <c r="T300" t="str">
        <f t="shared" si="20"/>
        <v>***</v>
      </c>
      <c r="U300" t="str">
        <f t="shared" si="17"/>
        <v>***</v>
      </c>
      <c r="V300" t="str">
        <f t="shared" si="18"/>
        <v>***</v>
      </c>
      <c r="W300" t="str">
        <f t="shared" si="19"/>
        <v>***</v>
      </c>
    </row>
    <row r="301" spans="1:23" x14ac:dyDescent="0.25">
      <c r="T301" t="str">
        <f t="shared" si="20"/>
        <v>***</v>
      </c>
      <c r="U301" t="str">
        <f t="shared" si="17"/>
        <v>***</v>
      </c>
      <c r="V301" t="str">
        <f t="shared" si="18"/>
        <v>***</v>
      </c>
      <c r="W301" t="str">
        <f t="shared" si="19"/>
        <v>***</v>
      </c>
    </row>
    <row r="302" spans="1:23" x14ac:dyDescent="0.25">
      <c r="T302" t="str">
        <f t="shared" si="20"/>
        <v>***</v>
      </c>
      <c r="U302" t="str">
        <f t="shared" si="17"/>
        <v>***</v>
      </c>
      <c r="V302" t="str">
        <f t="shared" si="18"/>
        <v>***</v>
      </c>
      <c r="W302" t="str">
        <f t="shared" si="19"/>
        <v>***</v>
      </c>
    </row>
    <row r="303" spans="1:23" x14ac:dyDescent="0.25">
      <c r="T303" t="str">
        <f t="shared" si="20"/>
        <v>***</v>
      </c>
      <c r="U303" t="str">
        <f t="shared" si="17"/>
        <v>***</v>
      </c>
      <c r="V303" t="str">
        <f t="shared" si="18"/>
        <v>***</v>
      </c>
      <c r="W303" t="str">
        <f t="shared" si="19"/>
        <v>***</v>
      </c>
    </row>
    <row r="304" spans="1:23" x14ac:dyDescent="0.25">
      <c r="T304" t="str">
        <f t="shared" si="20"/>
        <v>***</v>
      </c>
      <c r="U304" t="str">
        <f t="shared" si="17"/>
        <v>***</v>
      </c>
      <c r="V304" t="str">
        <f t="shared" si="18"/>
        <v>***</v>
      </c>
      <c r="W304" t="str">
        <f t="shared" si="19"/>
        <v>***</v>
      </c>
    </row>
    <row r="305" spans="20:23" x14ac:dyDescent="0.25">
      <c r="T305" t="str">
        <f t="shared" si="20"/>
        <v>***</v>
      </c>
      <c r="U305" t="str">
        <f t="shared" si="17"/>
        <v>***</v>
      </c>
      <c r="V305" t="str">
        <f t="shared" si="18"/>
        <v>***</v>
      </c>
      <c r="W305" t="str">
        <f t="shared" si="19"/>
        <v>***</v>
      </c>
    </row>
    <row r="306" spans="20:23" x14ac:dyDescent="0.25">
      <c r="T306" t="str">
        <f t="shared" si="20"/>
        <v>***</v>
      </c>
      <c r="U306" t="str">
        <f t="shared" si="17"/>
        <v>***</v>
      </c>
      <c r="V306" t="str">
        <f t="shared" si="18"/>
        <v>***</v>
      </c>
      <c r="W306" t="str">
        <f t="shared" si="19"/>
        <v>***</v>
      </c>
    </row>
    <row r="307" spans="20:23" x14ac:dyDescent="0.25">
      <c r="T307" t="str">
        <f t="shared" si="20"/>
        <v>***</v>
      </c>
      <c r="U307" t="str">
        <f t="shared" si="17"/>
        <v>***</v>
      </c>
      <c r="V307" t="str">
        <f t="shared" si="18"/>
        <v>***</v>
      </c>
      <c r="W307" t="str">
        <f t="shared" si="19"/>
        <v>***</v>
      </c>
    </row>
    <row r="308" spans="20:23" x14ac:dyDescent="0.25">
      <c r="T308" t="str">
        <f t="shared" si="20"/>
        <v>***</v>
      </c>
      <c r="U308" t="str">
        <f t="shared" si="17"/>
        <v>***</v>
      </c>
      <c r="V308" t="str">
        <f t="shared" si="18"/>
        <v>***</v>
      </c>
      <c r="W308" t="str">
        <f t="shared" si="19"/>
        <v>***</v>
      </c>
    </row>
    <row r="309" spans="20:23" x14ac:dyDescent="0.25">
      <c r="T309" t="str">
        <f t="shared" si="20"/>
        <v>***</v>
      </c>
      <c r="U309" t="str">
        <f t="shared" si="17"/>
        <v>***</v>
      </c>
      <c r="V309" t="str">
        <f t="shared" si="18"/>
        <v>***</v>
      </c>
      <c r="W309" t="str">
        <f t="shared" si="19"/>
        <v>***</v>
      </c>
    </row>
    <row r="310" spans="20:23" x14ac:dyDescent="0.25">
      <c r="T310" t="str">
        <f t="shared" si="20"/>
        <v>***</v>
      </c>
      <c r="U310" t="str">
        <f t="shared" si="17"/>
        <v>***</v>
      </c>
      <c r="V310" t="str">
        <f t="shared" si="18"/>
        <v>***</v>
      </c>
      <c r="W310" t="str">
        <f t="shared" si="19"/>
        <v>***</v>
      </c>
    </row>
    <row r="311" spans="20:23" x14ac:dyDescent="0.25">
      <c r="T311" t="str">
        <f t="shared" si="20"/>
        <v>***</v>
      </c>
      <c r="U311" t="str">
        <f t="shared" si="17"/>
        <v>***</v>
      </c>
      <c r="V311" t="str">
        <f t="shared" si="18"/>
        <v>***</v>
      </c>
      <c r="W311" t="str">
        <f t="shared" si="19"/>
        <v>***</v>
      </c>
    </row>
    <row r="312" spans="20:23" x14ac:dyDescent="0.25">
      <c r="T312" t="str">
        <f t="shared" si="20"/>
        <v>***</v>
      </c>
      <c r="U312" t="str">
        <f t="shared" si="17"/>
        <v>***</v>
      </c>
      <c r="V312" t="str">
        <f t="shared" si="18"/>
        <v>***</v>
      </c>
      <c r="W312" t="str">
        <f t="shared" si="19"/>
        <v>***</v>
      </c>
    </row>
    <row r="313" spans="20:23" x14ac:dyDescent="0.25">
      <c r="T313" t="str">
        <f t="shared" si="20"/>
        <v>***</v>
      </c>
      <c r="U313" t="str">
        <f t="shared" si="17"/>
        <v>***</v>
      </c>
      <c r="V313" t="str">
        <f t="shared" si="18"/>
        <v>***</v>
      </c>
      <c r="W313" t="str">
        <f t="shared" si="19"/>
        <v>***</v>
      </c>
    </row>
    <row r="314" spans="20:23" x14ac:dyDescent="0.25">
      <c r="T314" t="str">
        <f t="shared" si="20"/>
        <v>***</v>
      </c>
      <c r="U314" t="str">
        <f t="shared" si="17"/>
        <v>***</v>
      </c>
      <c r="V314" t="str">
        <f t="shared" si="18"/>
        <v>***</v>
      </c>
      <c r="W314" t="str">
        <f t="shared" si="19"/>
        <v>***</v>
      </c>
    </row>
    <row r="315" spans="20:23" x14ac:dyDescent="0.25">
      <c r="T315" t="str">
        <f t="shared" si="20"/>
        <v>***</v>
      </c>
      <c r="U315" t="str">
        <f t="shared" si="17"/>
        <v>***</v>
      </c>
      <c r="V315" t="str">
        <f t="shared" si="18"/>
        <v>***</v>
      </c>
      <c r="W315" t="str">
        <f t="shared" si="19"/>
        <v>***</v>
      </c>
    </row>
    <row r="316" spans="20:23" x14ac:dyDescent="0.25">
      <c r="T316" t="str">
        <f t="shared" si="20"/>
        <v>***</v>
      </c>
      <c r="U316" t="str">
        <f t="shared" si="17"/>
        <v>***</v>
      </c>
      <c r="V316" t="str">
        <f t="shared" si="18"/>
        <v>***</v>
      </c>
      <c r="W316" t="str">
        <f t="shared" si="19"/>
        <v>***</v>
      </c>
    </row>
    <row r="317" spans="20:23" x14ac:dyDescent="0.25">
      <c r="T317" t="str">
        <f t="shared" si="20"/>
        <v>***</v>
      </c>
      <c r="U317" t="str">
        <f t="shared" si="17"/>
        <v>***</v>
      </c>
      <c r="V317" t="str">
        <f t="shared" si="18"/>
        <v>***</v>
      </c>
      <c r="W317" t="str">
        <f t="shared" si="19"/>
        <v>***</v>
      </c>
    </row>
    <row r="318" spans="20:23" x14ac:dyDescent="0.25">
      <c r="T318" t="str">
        <f t="shared" si="20"/>
        <v>***</v>
      </c>
      <c r="U318" t="str">
        <f t="shared" si="17"/>
        <v>***</v>
      </c>
      <c r="V318" t="str">
        <f t="shared" si="18"/>
        <v>***</v>
      </c>
      <c r="W318" t="str">
        <f t="shared" si="19"/>
        <v>***</v>
      </c>
    </row>
    <row r="319" spans="20:23" x14ac:dyDescent="0.25">
      <c r="T319" t="str">
        <f t="shared" si="20"/>
        <v>***</v>
      </c>
      <c r="U319" t="str">
        <f t="shared" si="17"/>
        <v>***</v>
      </c>
      <c r="V319" t="str">
        <f t="shared" si="18"/>
        <v>***</v>
      </c>
      <c r="W319" t="str">
        <f t="shared" si="19"/>
        <v>***</v>
      </c>
    </row>
    <row r="320" spans="20:23" x14ac:dyDescent="0.25">
      <c r="T320" t="str">
        <f t="shared" si="20"/>
        <v>***</v>
      </c>
      <c r="U320" t="str">
        <f t="shared" si="17"/>
        <v>***</v>
      </c>
      <c r="V320" t="str">
        <f t="shared" si="18"/>
        <v>***</v>
      </c>
      <c r="W320" t="str">
        <f t="shared" si="19"/>
        <v>***</v>
      </c>
    </row>
    <row r="321" spans="20:23" x14ac:dyDescent="0.25">
      <c r="T321" t="str">
        <f t="shared" si="20"/>
        <v>***</v>
      </c>
      <c r="U321" t="str">
        <f t="shared" si="17"/>
        <v>***</v>
      </c>
      <c r="V321" t="str">
        <f t="shared" si="18"/>
        <v>***</v>
      </c>
      <c r="W321" t="str">
        <f t="shared" si="19"/>
        <v>***</v>
      </c>
    </row>
    <row r="322" spans="20:23" x14ac:dyDescent="0.25">
      <c r="T322" t="str">
        <f t="shared" ref="T322:T353" si="21">IF(B322&lt;0.001,"***",IF(B322&lt;0.01,"**",IF(B322&lt;0.05,"*",IF(B322&lt;0.1,"^",""))))</f>
        <v>***</v>
      </c>
      <c r="U322" t="str">
        <f t="shared" si="17"/>
        <v>***</v>
      </c>
      <c r="V322" t="str">
        <f t="shared" si="18"/>
        <v>***</v>
      </c>
      <c r="W322" t="str">
        <f t="shared" si="19"/>
        <v>***</v>
      </c>
    </row>
    <row r="323" spans="20:23" x14ac:dyDescent="0.25">
      <c r="T323" t="str">
        <f t="shared" si="21"/>
        <v>***</v>
      </c>
      <c r="U323" t="str">
        <f t="shared" ref="U323:U386" si="22">IF(J323&lt;0.001,"***",IF(J323&lt;0.01,"**",IF(J323&lt;0.05,"*",IF(J323&lt;0.1,"^",""))))</f>
        <v>***</v>
      </c>
      <c r="V323" t="str">
        <f t="shared" ref="V323:V386" si="23">IF(N323&lt;0.001,"***",IF(N323&lt;0.01,"**",IF(N323&lt;0.05,"*",IF(N323&lt;0.1,"^",""))))</f>
        <v>***</v>
      </c>
      <c r="W323" t="str">
        <f t="shared" ref="W323:W386" si="24">IF(R323&lt;0.001,"***",IF(R323&lt;0.01,"**",IF(R323&lt;0.05,"*",IF(R323&lt;0.1,"^",""))))</f>
        <v>***</v>
      </c>
    </row>
    <row r="324" spans="20:23" x14ac:dyDescent="0.25">
      <c r="T324" t="str">
        <f t="shared" si="21"/>
        <v>***</v>
      </c>
      <c r="U324" t="str">
        <f t="shared" si="22"/>
        <v>***</v>
      </c>
      <c r="V324" t="str">
        <f t="shared" si="23"/>
        <v>***</v>
      </c>
      <c r="W324" t="str">
        <f t="shared" si="24"/>
        <v>***</v>
      </c>
    </row>
    <row r="325" spans="20:23" x14ac:dyDescent="0.25">
      <c r="T325" t="str">
        <f t="shared" si="21"/>
        <v>***</v>
      </c>
      <c r="U325" t="str">
        <f t="shared" si="22"/>
        <v>***</v>
      </c>
      <c r="V325" t="str">
        <f t="shared" si="23"/>
        <v>***</v>
      </c>
      <c r="W325" t="str">
        <f t="shared" si="24"/>
        <v>***</v>
      </c>
    </row>
    <row r="326" spans="20:23" x14ac:dyDescent="0.25">
      <c r="T326" t="str">
        <f t="shared" si="21"/>
        <v>***</v>
      </c>
      <c r="U326" t="str">
        <f t="shared" si="22"/>
        <v>***</v>
      </c>
      <c r="V326" t="str">
        <f t="shared" si="23"/>
        <v>***</v>
      </c>
      <c r="W326" t="str">
        <f t="shared" si="24"/>
        <v>***</v>
      </c>
    </row>
    <row r="327" spans="20:23" x14ac:dyDescent="0.25">
      <c r="T327" t="str">
        <f t="shared" si="21"/>
        <v>***</v>
      </c>
      <c r="U327" t="str">
        <f t="shared" si="22"/>
        <v>***</v>
      </c>
      <c r="V327" t="str">
        <f t="shared" si="23"/>
        <v>***</v>
      </c>
      <c r="W327" t="str">
        <f t="shared" si="24"/>
        <v>***</v>
      </c>
    </row>
    <row r="328" spans="20:23" x14ac:dyDescent="0.25">
      <c r="T328" t="str">
        <f t="shared" si="21"/>
        <v>***</v>
      </c>
      <c r="U328" t="str">
        <f t="shared" si="22"/>
        <v>***</v>
      </c>
      <c r="V328" t="str">
        <f t="shared" si="23"/>
        <v>***</v>
      </c>
      <c r="W328" t="str">
        <f t="shared" si="24"/>
        <v>***</v>
      </c>
    </row>
    <row r="329" spans="20:23" x14ac:dyDescent="0.25">
      <c r="T329" t="str">
        <f t="shared" si="21"/>
        <v>***</v>
      </c>
      <c r="U329" t="str">
        <f t="shared" si="22"/>
        <v>***</v>
      </c>
      <c r="V329" t="str">
        <f t="shared" si="23"/>
        <v>***</v>
      </c>
      <c r="W329" t="str">
        <f t="shared" si="24"/>
        <v>***</v>
      </c>
    </row>
    <row r="330" spans="20:23" x14ac:dyDescent="0.25">
      <c r="T330" t="str">
        <f t="shared" si="21"/>
        <v>***</v>
      </c>
      <c r="U330" t="str">
        <f t="shared" si="22"/>
        <v>***</v>
      </c>
      <c r="V330" t="str">
        <f t="shared" si="23"/>
        <v>***</v>
      </c>
      <c r="W330" t="str">
        <f t="shared" si="24"/>
        <v>***</v>
      </c>
    </row>
    <row r="331" spans="20:23" x14ac:dyDescent="0.25">
      <c r="T331" t="str">
        <f t="shared" si="21"/>
        <v>***</v>
      </c>
      <c r="U331" t="str">
        <f t="shared" si="22"/>
        <v>***</v>
      </c>
      <c r="V331" t="str">
        <f t="shared" si="23"/>
        <v>***</v>
      </c>
      <c r="W331" t="str">
        <f t="shared" si="24"/>
        <v>***</v>
      </c>
    </row>
    <row r="332" spans="20:23" x14ac:dyDescent="0.25">
      <c r="T332" t="str">
        <f t="shared" si="21"/>
        <v>***</v>
      </c>
      <c r="U332" t="str">
        <f t="shared" si="22"/>
        <v>***</v>
      </c>
      <c r="V332" t="str">
        <f t="shared" si="23"/>
        <v>***</v>
      </c>
      <c r="W332" t="str">
        <f t="shared" si="24"/>
        <v>***</v>
      </c>
    </row>
    <row r="333" spans="20:23" x14ac:dyDescent="0.25">
      <c r="T333" t="str">
        <f t="shared" si="21"/>
        <v>***</v>
      </c>
      <c r="U333" t="str">
        <f t="shared" si="22"/>
        <v>***</v>
      </c>
      <c r="V333" t="str">
        <f t="shared" si="23"/>
        <v>***</v>
      </c>
      <c r="W333" t="str">
        <f t="shared" si="24"/>
        <v>***</v>
      </c>
    </row>
    <row r="334" spans="20:23" x14ac:dyDescent="0.25">
      <c r="T334" t="str">
        <f t="shared" si="21"/>
        <v>***</v>
      </c>
      <c r="U334" t="str">
        <f t="shared" si="22"/>
        <v>***</v>
      </c>
      <c r="V334" t="str">
        <f t="shared" si="23"/>
        <v>***</v>
      </c>
      <c r="W334" t="str">
        <f t="shared" si="24"/>
        <v>***</v>
      </c>
    </row>
    <row r="335" spans="20:23" x14ac:dyDescent="0.25">
      <c r="T335" t="str">
        <f t="shared" si="21"/>
        <v>***</v>
      </c>
      <c r="U335" t="str">
        <f t="shared" si="22"/>
        <v>***</v>
      </c>
      <c r="V335" t="str">
        <f t="shared" si="23"/>
        <v>***</v>
      </c>
      <c r="W335" t="str">
        <f t="shared" si="24"/>
        <v>***</v>
      </c>
    </row>
    <row r="336" spans="20:23" x14ac:dyDescent="0.25">
      <c r="T336" t="str">
        <f t="shared" si="21"/>
        <v>***</v>
      </c>
      <c r="U336" t="str">
        <f t="shared" si="22"/>
        <v>***</v>
      </c>
      <c r="V336" t="str">
        <f t="shared" si="23"/>
        <v>***</v>
      </c>
      <c r="W336" t="str">
        <f t="shared" si="24"/>
        <v>***</v>
      </c>
    </row>
    <row r="337" spans="20:23" x14ac:dyDescent="0.25">
      <c r="T337" t="str">
        <f t="shared" si="21"/>
        <v>***</v>
      </c>
      <c r="U337" t="str">
        <f t="shared" si="22"/>
        <v>***</v>
      </c>
      <c r="V337" t="str">
        <f t="shared" si="23"/>
        <v>***</v>
      </c>
      <c r="W337" t="str">
        <f t="shared" si="24"/>
        <v>***</v>
      </c>
    </row>
    <row r="338" spans="20:23" x14ac:dyDescent="0.25">
      <c r="T338" t="str">
        <f t="shared" si="21"/>
        <v>***</v>
      </c>
      <c r="U338" t="str">
        <f t="shared" si="22"/>
        <v>***</v>
      </c>
      <c r="V338" t="str">
        <f t="shared" si="23"/>
        <v>***</v>
      </c>
      <c r="W338" t="str">
        <f t="shared" si="24"/>
        <v>***</v>
      </c>
    </row>
    <row r="339" spans="20:23" x14ac:dyDescent="0.25">
      <c r="T339" t="str">
        <f t="shared" si="21"/>
        <v>***</v>
      </c>
      <c r="U339" t="str">
        <f t="shared" si="22"/>
        <v>***</v>
      </c>
      <c r="V339" t="str">
        <f t="shared" si="23"/>
        <v>***</v>
      </c>
      <c r="W339" t="str">
        <f t="shared" si="24"/>
        <v>***</v>
      </c>
    </row>
    <row r="340" spans="20:23" x14ac:dyDescent="0.25">
      <c r="T340" t="str">
        <f t="shared" si="21"/>
        <v>***</v>
      </c>
      <c r="U340" t="str">
        <f t="shared" si="22"/>
        <v>***</v>
      </c>
      <c r="V340" t="str">
        <f t="shared" si="23"/>
        <v>***</v>
      </c>
      <c r="W340" t="str">
        <f t="shared" si="24"/>
        <v>***</v>
      </c>
    </row>
    <row r="341" spans="20:23" x14ac:dyDescent="0.25">
      <c r="T341" t="str">
        <f t="shared" si="21"/>
        <v>***</v>
      </c>
      <c r="U341" t="str">
        <f t="shared" si="22"/>
        <v>***</v>
      </c>
      <c r="V341" t="str">
        <f t="shared" si="23"/>
        <v>***</v>
      </c>
      <c r="W341" t="str">
        <f t="shared" si="24"/>
        <v>***</v>
      </c>
    </row>
    <row r="342" spans="20:23" x14ac:dyDescent="0.25">
      <c r="T342" t="str">
        <f t="shared" si="21"/>
        <v>***</v>
      </c>
      <c r="U342" t="str">
        <f t="shared" si="22"/>
        <v>***</v>
      </c>
      <c r="V342" t="str">
        <f t="shared" si="23"/>
        <v>***</v>
      </c>
      <c r="W342" t="str">
        <f t="shared" si="24"/>
        <v>***</v>
      </c>
    </row>
    <row r="343" spans="20:23" x14ac:dyDescent="0.25">
      <c r="T343" t="str">
        <f t="shared" si="21"/>
        <v>***</v>
      </c>
      <c r="U343" t="str">
        <f t="shared" si="22"/>
        <v>***</v>
      </c>
      <c r="V343" t="str">
        <f t="shared" si="23"/>
        <v>***</v>
      </c>
      <c r="W343" t="str">
        <f t="shared" si="24"/>
        <v>***</v>
      </c>
    </row>
    <row r="344" spans="20:23" x14ac:dyDescent="0.25">
      <c r="T344" t="str">
        <f t="shared" si="21"/>
        <v>***</v>
      </c>
      <c r="U344" t="str">
        <f t="shared" si="22"/>
        <v>***</v>
      </c>
      <c r="V344" t="str">
        <f t="shared" si="23"/>
        <v>***</v>
      </c>
      <c r="W344" t="str">
        <f t="shared" si="24"/>
        <v>***</v>
      </c>
    </row>
    <row r="345" spans="20:23" x14ac:dyDescent="0.25">
      <c r="T345" t="str">
        <f t="shared" si="21"/>
        <v>***</v>
      </c>
      <c r="U345" t="str">
        <f t="shared" si="22"/>
        <v>***</v>
      </c>
      <c r="V345" t="str">
        <f t="shared" si="23"/>
        <v>***</v>
      </c>
      <c r="W345" t="str">
        <f t="shared" si="24"/>
        <v>***</v>
      </c>
    </row>
    <row r="346" spans="20:23" x14ac:dyDescent="0.25">
      <c r="T346" t="str">
        <f t="shared" si="21"/>
        <v>***</v>
      </c>
      <c r="U346" t="str">
        <f t="shared" si="22"/>
        <v>***</v>
      </c>
      <c r="V346" t="str">
        <f t="shared" si="23"/>
        <v>***</v>
      </c>
      <c r="W346" t="str">
        <f t="shared" si="24"/>
        <v>***</v>
      </c>
    </row>
    <row r="347" spans="20:23" x14ac:dyDescent="0.25">
      <c r="T347" t="str">
        <f t="shared" si="21"/>
        <v>***</v>
      </c>
      <c r="U347" t="str">
        <f t="shared" si="22"/>
        <v>***</v>
      </c>
      <c r="V347" t="str">
        <f t="shared" si="23"/>
        <v>***</v>
      </c>
      <c r="W347" t="str">
        <f t="shared" si="24"/>
        <v>***</v>
      </c>
    </row>
    <row r="348" spans="20:23" x14ac:dyDescent="0.25">
      <c r="T348" t="str">
        <f t="shared" si="21"/>
        <v>***</v>
      </c>
      <c r="U348" t="str">
        <f t="shared" si="22"/>
        <v>***</v>
      </c>
      <c r="V348" t="str">
        <f t="shared" si="23"/>
        <v>***</v>
      </c>
      <c r="W348" t="str">
        <f t="shared" si="24"/>
        <v>***</v>
      </c>
    </row>
    <row r="349" spans="20:23" x14ac:dyDescent="0.25">
      <c r="T349" t="str">
        <f t="shared" si="21"/>
        <v>***</v>
      </c>
      <c r="U349" t="str">
        <f t="shared" si="22"/>
        <v>***</v>
      </c>
      <c r="V349" t="str">
        <f t="shared" si="23"/>
        <v>***</v>
      </c>
      <c r="W349" t="str">
        <f t="shared" si="24"/>
        <v>***</v>
      </c>
    </row>
    <row r="350" spans="20:23" x14ac:dyDescent="0.25">
      <c r="T350" t="str">
        <f t="shared" si="21"/>
        <v>***</v>
      </c>
      <c r="U350" t="str">
        <f t="shared" si="22"/>
        <v>***</v>
      </c>
      <c r="V350" t="str">
        <f t="shared" si="23"/>
        <v>***</v>
      </c>
      <c r="W350" t="str">
        <f t="shared" si="24"/>
        <v>***</v>
      </c>
    </row>
    <row r="351" spans="20:23" x14ac:dyDescent="0.25">
      <c r="T351" t="str">
        <f t="shared" si="21"/>
        <v>***</v>
      </c>
      <c r="U351" t="str">
        <f t="shared" si="22"/>
        <v>***</v>
      </c>
      <c r="V351" t="str">
        <f t="shared" si="23"/>
        <v>***</v>
      </c>
      <c r="W351" t="str">
        <f t="shared" si="24"/>
        <v>***</v>
      </c>
    </row>
    <row r="352" spans="20:23" x14ac:dyDescent="0.25">
      <c r="T352" t="str">
        <f t="shared" si="21"/>
        <v>***</v>
      </c>
      <c r="U352" t="str">
        <f t="shared" si="22"/>
        <v>***</v>
      </c>
      <c r="V352" t="str">
        <f t="shared" si="23"/>
        <v>***</v>
      </c>
      <c r="W352" t="str">
        <f t="shared" si="24"/>
        <v>***</v>
      </c>
    </row>
    <row r="353" spans="20:23" x14ac:dyDescent="0.25">
      <c r="T353" t="str">
        <f t="shared" si="21"/>
        <v>***</v>
      </c>
      <c r="U353" t="str">
        <f t="shared" si="22"/>
        <v>***</v>
      </c>
      <c r="V353" t="str">
        <f t="shared" si="23"/>
        <v>***</v>
      </c>
      <c r="W353" t="str">
        <f t="shared" si="24"/>
        <v>***</v>
      </c>
    </row>
    <row r="354" spans="20:23" x14ac:dyDescent="0.25">
      <c r="T354" t="str">
        <f t="shared" ref="T354:T385" si="25">IF(B354&lt;0.001,"***",IF(B354&lt;0.01,"**",IF(B354&lt;0.05,"*",IF(B354&lt;0.1,"^",""))))</f>
        <v>***</v>
      </c>
      <c r="U354" t="str">
        <f t="shared" si="22"/>
        <v>***</v>
      </c>
      <c r="V354" t="str">
        <f t="shared" si="23"/>
        <v>***</v>
      </c>
      <c r="W354" t="str">
        <f t="shared" si="24"/>
        <v>***</v>
      </c>
    </row>
    <row r="355" spans="20:23" x14ac:dyDescent="0.25">
      <c r="T355" t="str">
        <f t="shared" si="25"/>
        <v>***</v>
      </c>
      <c r="U355" t="str">
        <f t="shared" si="22"/>
        <v>***</v>
      </c>
      <c r="V355" t="str">
        <f t="shared" si="23"/>
        <v>***</v>
      </c>
      <c r="W355" t="str">
        <f t="shared" si="24"/>
        <v>***</v>
      </c>
    </row>
    <row r="356" spans="20:23" x14ac:dyDescent="0.25">
      <c r="T356" t="str">
        <f t="shared" si="25"/>
        <v>***</v>
      </c>
      <c r="U356" t="str">
        <f t="shared" si="22"/>
        <v>***</v>
      </c>
      <c r="V356" t="str">
        <f t="shared" si="23"/>
        <v>***</v>
      </c>
      <c r="W356" t="str">
        <f t="shared" si="24"/>
        <v>***</v>
      </c>
    </row>
    <row r="357" spans="20:23" x14ac:dyDescent="0.25">
      <c r="T357" t="str">
        <f t="shared" si="25"/>
        <v>***</v>
      </c>
      <c r="U357" t="str">
        <f t="shared" si="22"/>
        <v>***</v>
      </c>
      <c r="V357" t="str">
        <f t="shared" si="23"/>
        <v>***</v>
      </c>
      <c r="W357" t="str">
        <f t="shared" si="24"/>
        <v>***</v>
      </c>
    </row>
    <row r="358" spans="20:23" x14ac:dyDescent="0.25">
      <c r="T358" t="str">
        <f t="shared" si="25"/>
        <v>***</v>
      </c>
      <c r="U358" t="str">
        <f t="shared" si="22"/>
        <v>***</v>
      </c>
      <c r="V358" t="str">
        <f t="shared" si="23"/>
        <v>***</v>
      </c>
      <c r="W358" t="str">
        <f t="shared" si="24"/>
        <v>***</v>
      </c>
    </row>
    <row r="359" spans="20:23" x14ac:dyDescent="0.25">
      <c r="T359" t="str">
        <f t="shared" si="25"/>
        <v>***</v>
      </c>
      <c r="U359" t="str">
        <f t="shared" si="22"/>
        <v>***</v>
      </c>
      <c r="V359" t="str">
        <f t="shared" si="23"/>
        <v>***</v>
      </c>
      <c r="W359" t="str">
        <f t="shared" si="24"/>
        <v>***</v>
      </c>
    </row>
    <row r="360" spans="20:23" x14ac:dyDescent="0.25">
      <c r="T360" t="str">
        <f t="shared" si="25"/>
        <v>***</v>
      </c>
      <c r="U360" t="str">
        <f t="shared" si="22"/>
        <v>***</v>
      </c>
      <c r="V360" t="str">
        <f t="shared" si="23"/>
        <v>***</v>
      </c>
      <c r="W360" t="str">
        <f t="shared" si="24"/>
        <v>***</v>
      </c>
    </row>
    <row r="361" spans="20:23" x14ac:dyDescent="0.25">
      <c r="T361" t="str">
        <f t="shared" si="25"/>
        <v>***</v>
      </c>
      <c r="U361" t="str">
        <f t="shared" si="22"/>
        <v>***</v>
      </c>
      <c r="V361" t="str">
        <f t="shared" si="23"/>
        <v>***</v>
      </c>
      <c r="W361" t="str">
        <f t="shared" si="24"/>
        <v>***</v>
      </c>
    </row>
    <row r="362" spans="20:23" x14ac:dyDescent="0.25">
      <c r="T362" t="str">
        <f t="shared" si="25"/>
        <v>***</v>
      </c>
      <c r="U362" t="str">
        <f t="shared" si="22"/>
        <v>***</v>
      </c>
      <c r="V362" t="str">
        <f t="shared" si="23"/>
        <v>***</v>
      </c>
      <c r="W362" t="str">
        <f t="shared" si="24"/>
        <v>***</v>
      </c>
    </row>
    <row r="363" spans="20:23" x14ac:dyDescent="0.25">
      <c r="T363" t="str">
        <f t="shared" si="25"/>
        <v>***</v>
      </c>
      <c r="U363" t="str">
        <f t="shared" si="22"/>
        <v>***</v>
      </c>
      <c r="V363" t="str">
        <f t="shared" si="23"/>
        <v>***</v>
      </c>
      <c r="W363" t="str">
        <f t="shared" si="24"/>
        <v>***</v>
      </c>
    </row>
    <row r="364" spans="20:23" x14ac:dyDescent="0.25">
      <c r="T364" t="str">
        <f t="shared" si="25"/>
        <v>***</v>
      </c>
      <c r="U364" t="str">
        <f t="shared" si="22"/>
        <v>***</v>
      </c>
      <c r="V364" t="str">
        <f t="shared" si="23"/>
        <v>***</v>
      </c>
      <c r="W364" t="str">
        <f t="shared" si="24"/>
        <v>***</v>
      </c>
    </row>
    <row r="365" spans="20:23" x14ac:dyDescent="0.25">
      <c r="T365" t="str">
        <f t="shared" si="25"/>
        <v>***</v>
      </c>
      <c r="U365" t="str">
        <f t="shared" si="22"/>
        <v>***</v>
      </c>
      <c r="V365" t="str">
        <f t="shared" si="23"/>
        <v>***</v>
      </c>
      <c r="W365" t="str">
        <f t="shared" si="24"/>
        <v>***</v>
      </c>
    </row>
    <row r="366" spans="20:23" x14ac:dyDescent="0.25">
      <c r="T366" t="str">
        <f t="shared" si="25"/>
        <v>***</v>
      </c>
      <c r="U366" t="str">
        <f t="shared" si="22"/>
        <v>***</v>
      </c>
      <c r="V366" t="str">
        <f t="shared" si="23"/>
        <v>***</v>
      </c>
      <c r="W366" t="str">
        <f t="shared" si="24"/>
        <v>***</v>
      </c>
    </row>
    <row r="367" spans="20:23" x14ac:dyDescent="0.25">
      <c r="T367" t="str">
        <f t="shared" si="25"/>
        <v>***</v>
      </c>
      <c r="U367" t="str">
        <f t="shared" si="22"/>
        <v>***</v>
      </c>
      <c r="V367" t="str">
        <f t="shared" si="23"/>
        <v>***</v>
      </c>
      <c r="W367" t="str">
        <f t="shared" si="24"/>
        <v>***</v>
      </c>
    </row>
    <row r="368" spans="20:23" x14ac:dyDescent="0.25">
      <c r="T368" t="str">
        <f t="shared" si="25"/>
        <v>***</v>
      </c>
      <c r="U368" t="str">
        <f t="shared" si="22"/>
        <v>***</v>
      </c>
      <c r="V368" t="str">
        <f t="shared" si="23"/>
        <v>***</v>
      </c>
      <c r="W368" t="str">
        <f t="shared" si="24"/>
        <v>***</v>
      </c>
    </row>
    <row r="369" spans="20:23" x14ac:dyDescent="0.25">
      <c r="T369" t="str">
        <f t="shared" si="25"/>
        <v>***</v>
      </c>
      <c r="U369" t="str">
        <f t="shared" si="22"/>
        <v>***</v>
      </c>
      <c r="V369" t="str">
        <f t="shared" si="23"/>
        <v>***</v>
      </c>
      <c r="W369" t="str">
        <f t="shared" si="24"/>
        <v>***</v>
      </c>
    </row>
    <row r="370" spans="20:23" x14ac:dyDescent="0.25">
      <c r="T370" t="str">
        <f t="shared" si="25"/>
        <v>***</v>
      </c>
      <c r="U370" t="str">
        <f t="shared" si="22"/>
        <v>***</v>
      </c>
      <c r="V370" t="str">
        <f t="shared" si="23"/>
        <v>***</v>
      </c>
      <c r="W370" t="str">
        <f t="shared" si="24"/>
        <v>***</v>
      </c>
    </row>
    <row r="371" spans="20:23" x14ac:dyDescent="0.25">
      <c r="T371" t="str">
        <f t="shared" si="25"/>
        <v>***</v>
      </c>
      <c r="U371" t="str">
        <f t="shared" si="22"/>
        <v>***</v>
      </c>
      <c r="V371" t="str">
        <f t="shared" si="23"/>
        <v>***</v>
      </c>
      <c r="W371" t="str">
        <f t="shared" si="24"/>
        <v>***</v>
      </c>
    </row>
    <row r="372" spans="20:23" x14ac:dyDescent="0.25">
      <c r="T372" t="str">
        <f t="shared" si="25"/>
        <v>***</v>
      </c>
      <c r="U372" t="str">
        <f t="shared" si="22"/>
        <v>***</v>
      </c>
      <c r="V372" t="str">
        <f t="shared" si="23"/>
        <v>***</v>
      </c>
      <c r="W372" t="str">
        <f t="shared" si="24"/>
        <v>***</v>
      </c>
    </row>
    <row r="373" spans="20:23" x14ac:dyDescent="0.25">
      <c r="T373" t="str">
        <f t="shared" si="25"/>
        <v>***</v>
      </c>
      <c r="U373" t="str">
        <f t="shared" si="22"/>
        <v>***</v>
      </c>
      <c r="V373" t="str">
        <f t="shared" si="23"/>
        <v>***</v>
      </c>
      <c r="W373" t="str">
        <f t="shared" si="24"/>
        <v>***</v>
      </c>
    </row>
    <row r="374" spans="20:23" x14ac:dyDescent="0.25">
      <c r="T374" t="str">
        <f t="shared" si="25"/>
        <v>***</v>
      </c>
      <c r="U374" t="str">
        <f t="shared" si="22"/>
        <v>***</v>
      </c>
      <c r="V374" t="str">
        <f t="shared" si="23"/>
        <v>***</v>
      </c>
      <c r="W374" t="str">
        <f t="shared" si="24"/>
        <v>***</v>
      </c>
    </row>
    <row r="375" spans="20:23" x14ac:dyDescent="0.25">
      <c r="T375" t="str">
        <f t="shared" si="25"/>
        <v>***</v>
      </c>
      <c r="U375" t="str">
        <f t="shared" si="22"/>
        <v>***</v>
      </c>
      <c r="V375" t="str">
        <f t="shared" si="23"/>
        <v>***</v>
      </c>
      <c r="W375" t="str">
        <f t="shared" si="24"/>
        <v>***</v>
      </c>
    </row>
    <row r="376" spans="20:23" x14ac:dyDescent="0.25">
      <c r="T376" t="str">
        <f t="shared" si="25"/>
        <v>***</v>
      </c>
      <c r="U376" t="str">
        <f t="shared" si="22"/>
        <v>***</v>
      </c>
      <c r="V376" t="str">
        <f t="shared" si="23"/>
        <v>***</v>
      </c>
      <c r="W376" t="str">
        <f t="shared" si="24"/>
        <v>***</v>
      </c>
    </row>
    <row r="377" spans="20:23" x14ac:dyDescent="0.25">
      <c r="T377" t="str">
        <f t="shared" si="25"/>
        <v>***</v>
      </c>
      <c r="U377" t="str">
        <f t="shared" si="22"/>
        <v>***</v>
      </c>
      <c r="V377" t="str">
        <f t="shared" si="23"/>
        <v>***</v>
      </c>
      <c r="W377" t="str">
        <f t="shared" si="24"/>
        <v>***</v>
      </c>
    </row>
    <row r="378" spans="20:23" x14ac:dyDescent="0.25">
      <c r="T378" t="str">
        <f t="shared" si="25"/>
        <v>***</v>
      </c>
      <c r="U378" t="str">
        <f t="shared" si="22"/>
        <v>***</v>
      </c>
      <c r="V378" t="str">
        <f t="shared" si="23"/>
        <v>***</v>
      </c>
      <c r="W378" t="str">
        <f t="shared" si="24"/>
        <v>***</v>
      </c>
    </row>
    <row r="379" spans="20:23" x14ac:dyDescent="0.25">
      <c r="T379" t="str">
        <f t="shared" si="25"/>
        <v>***</v>
      </c>
      <c r="U379" t="str">
        <f t="shared" si="22"/>
        <v>***</v>
      </c>
      <c r="V379" t="str">
        <f t="shared" si="23"/>
        <v>***</v>
      </c>
      <c r="W379" t="str">
        <f t="shared" si="24"/>
        <v>***</v>
      </c>
    </row>
    <row r="380" spans="20:23" x14ac:dyDescent="0.25">
      <c r="T380" t="str">
        <f t="shared" si="25"/>
        <v>***</v>
      </c>
      <c r="U380" t="str">
        <f t="shared" si="22"/>
        <v>***</v>
      </c>
      <c r="V380" t="str">
        <f t="shared" si="23"/>
        <v>***</v>
      </c>
      <c r="W380" t="str">
        <f t="shared" si="24"/>
        <v>***</v>
      </c>
    </row>
    <row r="381" spans="20:23" x14ac:dyDescent="0.25">
      <c r="T381" t="str">
        <f t="shared" si="25"/>
        <v>***</v>
      </c>
      <c r="U381" t="str">
        <f t="shared" si="22"/>
        <v>***</v>
      </c>
      <c r="V381" t="str">
        <f t="shared" si="23"/>
        <v>***</v>
      </c>
      <c r="W381" t="str">
        <f t="shared" si="24"/>
        <v>***</v>
      </c>
    </row>
    <row r="382" spans="20:23" x14ac:dyDescent="0.25">
      <c r="T382" t="str">
        <f t="shared" si="25"/>
        <v>***</v>
      </c>
      <c r="U382" t="str">
        <f t="shared" si="22"/>
        <v>***</v>
      </c>
      <c r="V382" t="str">
        <f t="shared" si="23"/>
        <v>***</v>
      </c>
      <c r="W382" t="str">
        <f t="shared" si="24"/>
        <v>***</v>
      </c>
    </row>
    <row r="383" spans="20:23" x14ac:dyDescent="0.25">
      <c r="T383" t="str">
        <f t="shared" si="25"/>
        <v>***</v>
      </c>
      <c r="U383" t="str">
        <f t="shared" si="22"/>
        <v>***</v>
      </c>
      <c r="V383" t="str">
        <f t="shared" si="23"/>
        <v>***</v>
      </c>
      <c r="W383" t="str">
        <f t="shared" si="24"/>
        <v>***</v>
      </c>
    </row>
    <row r="384" spans="20:23" x14ac:dyDescent="0.25">
      <c r="T384" t="str">
        <f t="shared" si="25"/>
        <v>***</v>
      </c>
      <c r="U384" t="str">
        <f t="shared" si="22"/>
        <v>***</v>
      </c>
      <c r="V384" t="str">
        <f t="shared" si="23"/>
        <v>***</v>
      </c>
      <c r="W384" t="str">
        <f t="shared" si="24"/>
        <v>***</v>
      </c>
    </row>
    <row r="385" spans="20:23" x14ac:dyDescent="0.25">
      <c r="T385" t="str">
        <f t="shared" si="25"/>
        <v>***</v>
      </c>
      <c r="U385" t="str">
        <f t="shared" si="22"/>
        <v>***</v>
      </c>
      <c r="V385" t="str">
        <f t="shared" si="23"/>
        <v>***</v>
      </c>
      <c r="W385" t="str">
        <f t="shared" si="24"/>
        <v>***</v>
      </c>
    </row>
    <row r="386" spans="20:23" x14ac:dyDescent="0.25">
      <c r="T386" t="str">
        <f t="shared" ref="T386:T402" si="26">IF(B386&lt;0.001,"***",IF(B386&lt;0.01,"**",IF(B386&lt;0.05,"*",IF(B386&lt;0.1,"^",""))))</f>
        <v>***</v>
      </c>
      <c r="U386" t="str">
        <f t="shared" si="22"/>
        <v>***</v>
      </c>
      <c r="V386" t="str">
        <f t="shared" si="23"/>
        <v>***</v>
      </c>
      <c r="W386" t="str">
        <f t="shared" si="24"/>
        <v>***</v>
      </c>
    </row>
    <row r="387" spans="20:23" x14ac:dyDescent="0.25">
      <c r="T387" t="str">
        <f t="shared" si="26"/>
        <v>***</v>
      </c>
      <c r="U387" t="str">
        <f t="shared" ref="U387:U402" si="27">IF(J387&lt;0.001,"***",IF(J387&lt;0.01,"**",IF(J387&lt;0.05,"*",IF(J387&lt;0.1,"^",""))))</f>
        <v>***</v>
      </c>
      <c r="V387" t="str">
        <f t="shared" ref="V387:V402" si="28">IF(N387&lt;0.001,"***",IF(N387&lt;0.01,"**",IF(N387&lt;0.05,"*",IF(N387&lt;0.1,"^",""))))</f>
        <v>***</v>
      </c>
      <c r="W387" t="str">
        <f t="shared" ref="W387:W402" si="29">IF(R387&lt;0.001,"***",IF(R387&lt;0.01,"**",IF(R387&lt;0.05,"*",IF(R387&lt;0.1,"^",""))))</f>
        <v>***</v>
      </c>
    </row>
    <row r="388" spans="20:23" x14ac:dyDescent="0.25">
      <c r="T388" t="str">
        <f t="shared" si="26"/>
        <v>***</v>
      </c>
      <c r="U388" t="str">
        <f t="shared" si="27"/>
        <v>***</v>
      </c>
      <c r="V388" t="str">
        <f t="shared" si="28"/>
        <v>***</v>
      </c>
      <c r="W388" t="str">
        <f t="shared" si="29"/>
        <v>***</v>
      </c>
    </row>
    <row r="389" spans="20:23" x14ac:dyDescent="0.25">
      <c r="T389" t="str">
        <f t="shared" si="26"/>
        <v>***</v>
      </c>
      <c r="U389" t="str">
        <f t="shared" si="27"/>
        <v>***</v>
      </c>
      <c r="V389" t="str">
        <f t="shared" si="28"/>
        <v>***</v>
      </c>
      <c r="W389" t="str">
        <f t="shared" si="29"/>
        <v>***</v>
      </c>
    </row>
    <row r="390" spans="20:23" x14ac:dyDescent="0.25">
      <c r="T390" t="str">
        <f t="shared" si="26"/>
        <v>***</v>
      </c>
      <c r="U390" t="str">
        <f t="shared" si="27"/>
        <v>***</v>
      </c>
      <c r="V390" t="str">
        <f t="shared" si="28"/>
        <v>***</v>
      </c>
      <c r="W390" t="str">
        <f t="shared" si="29"/>
        <v>***</v>
      </c>
    </row>
    <row r="391" spans="20:23" x14ac:dyDescent="0.25">
      <c r="T391" t="str">
        <f t="shared" si="26"/>
        <v>***</v>
      </c>
      <c r="U391" t="str">
        <f t="shared" si="27"/>
        <v>***</v>
      </c>
      <c r="V391" t="str">
        <f t="shared" si="28"/>
        <v>***</v>
      </c>
      <c r="W391" t="str">
        <f t="shared" si="29"/>
        <v>***</v>
      </c>
    </row>
    <row r="392" spans="20:23" x14ac:dyDescent="0.25">
      <c r="T392" t="str">
        <f t="shared" si="26"/>
        <v>***</v>
      </c>
      <c r="U392" t="str">
        <f t="shared" si="27"/>
        <v>***</v>
      </c>
      <c r="V392" t="str">
        <f t="shared" si="28"/>
        <v>***</v>
      </c>
      <c r="W392" t="str">
        <f t="shared" si="29"/>
        <v>***</v>
      </c>
    </row>
    <row r="393" spans="20:23" x14ac:dyDescent="0.25">
      <c r="T393" t="str">
        <f t="shared" si="26"/>
        <v>***</v>
      </c>
      <c r="U393" t="str">
        <f t="shared" si="27"/>
        <v>***</v>
      </c>
      <c r="V393" t="str">
        <f t="shared" si="28"/>
        <v>***</v>
      </c>
      <c r="W393" t="str">
        <f t="shared" si="29"/>
        <v>***</v>
      </c>
    </row>
    <row r="394" spans="20:23" x14ac:dyDescent="0.25">
      <c r="T394" t="str">
        <f t="shared" si="26"/>
        <v>***</v>
      </c>
      <c r="U394" t="str">
        <f t="shared" si="27"/>
        <v>***</v>
      </c>
      <c r="V394" t="str">
        <f t="shared" si="28"/>
        <v>***</v>
      </c>
      <c r="W394" t="str">
        <f t="shared" si="29"/>
        <v>***</v>
      </c>
    </row>
    <row r="395" spans="20:23" x14ac:dyDescent="0.25">
      <c r="T395" t="str">
        <f t="shared" si="26"/>
        <v>***</v>
      </c>
      <c r="U395" t="str">
        <f t="shared" si="27"/>
        <v>***</v>
      </c>
      <c r="V395" t="str">
        <f t="shared" si="28"/>
        <v>***</v>
      </c>
      <c r="W395" t="str">
        <f t="shared" si="29"/>
        <v>***</v>
      </c>
    </row>
    <row r="396" spans="20:23" x14ac:dyDescent="0.25">
      <c r="T396" t="str">
        <f t="shared" si="26"/>
        <v>***</v>
      </c>
      <c r="U396" t="str">
        <f t="shared" si="27"/>
        <v>***</v>
      </c>
      <c r="V396" t="str">
        <f t="shared" si="28"/>
        <v>***</v>
      </c>
      <c r="W396" t="str">
        <f t="shared" si="29"/>
        <v>***</v>
      </c>
    </row>
    <row r="397" spans="20:23" x14ac:dyDescent="0.25">
      <c r="T397" t="str">
        <f t="shared" si="26"/>
        <v>***</v>
      </c>
      <c r="U397" t="str">
        <f t="shared" si="27"/>
        <v>***</v>
      </c>
      <c r="V397" t="str">
        <f t="shared" si="28"/>
        <v>***</v>
      </c>
      <c r="W397" t="str">
        <f t="shared" si="29"/>
        <v>***</v>
      </c>
    </row>
    <row r="398" spans="20:23" x14ac:dyDescent="0.25">
      <c r="T398" t="str">
        <f t="shared" si="26"/>
        <v>***</v>
      </c>
      <c r="U398" t="str">
        <f t="shared" si="27"/>
        <v>***</v>
      </c>
      <c r="V398" t="str">
        <f t="shared" si="28"/>
        <v>***</v>
      </c>
      <c r="W398" t="str">
        <f t="shared" si="29"/>
        <v>***</v>
      </c>
    </row>
    <row r="399" spans="20:23" x14ac:dyDescent="0.25">
      <c r="T399" t="str">
        <f t="shared" si="26"/>
        <v>***</v>
      </c>
      <c r="U399" t="str">
        <f t="shared" si="27"/>
        <v>***</v>
      </c>
      <c r="V399" t="str">
        <f t="shared" si="28"/>
        <v>***</v>
      </c>
      <c r="W399" t="str">
        <f t="shared" si="29"/>
        <v>***</v>
      </c>
    </row>
    <row r="400" spans="20:23" x14ac:dyDescent="0.25">
      <c r="T400" t="str">
        <f t="shared" si="26"/>
        <v>***</v>
      </c>
      <c r="U400" t="str">
        <f t="shared" si="27"/>
        <v>***</v>
      </c>
      <c r="V400" t="str">
        <f t="shared" si="28"/>
        <v>***</v>
      </c>
      <c r="W400" t="str">
        <f t="shared" si="29"/>
        <v>***</v>
      </c>
    </row>
    <row r="401" spans="20:23" x14ac:dyDescent="0.25">
      <c r="T401" t="str">
        <f t="shared" si="26"/>
        <v>***</v>
      </c>
      <c r="U401" t="str">
        <f t="shared" si="27"/>
        <v>***</v>
      </c>
      <c r="V401" t="str">
        <f t="shared" si="28"/>
        <v>***</v>
      </c>
      <c r="W401" t="str">
        <f t="shared" si="29"/>
        <v>***</v>
      </c>
    </row>
    <row r="402" spans="20:23" x14ac:dyDescent="0.25">
      <c r="T402" t="str">
        <f t="shared" si="26"/>
        <v>***</v>
      </c>
      <c r="U402" t="str">
        <f t="shared" si="27"/>
        <v>***</v>
      </c>
      <c r="V402" t="str">
        <f t="shared" si="28"/>
        <v>***</v>
      </c>
      <c r="W402" t="str">
        <f t="shared" si="29"/>
        <v>***</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T3" sqref="T3:W5"/>
    </sheetView>
  </sheetViews>
  <sheetFormatPr defaultRowHeight="15" x14ac:dyDescent="0.25"/>
  <cols>
    <col min="20" max="23" width="4" bestFit="1" customWidth="1"/>
  </cols>
  <sheetData>
    <row r="1" spans="1:23" x14ac:dyDescent="0.25">
      <c r="B1" t="s">
        <v>287</v>
      </c>
      <c r="C1" t="s">
        <v>283</v>
      </c>
      <c r="D1" t="s">
        <v>284</v>
      </c>
      <c r="E1" t="s">
        <v>285</v>
      </c>
      <c r="F1" t="s">
        <v>286</v>
      </c>
      <c r="G1" t="s">
        <v>288</v>
      </c>
      <c r="H1" t="s">
        <v>289</v>
      </c>
      <c r="I1" t="s">
        <v>290</v>
      </c>
      <c r="J1" t="s">
        <v>291</v>
      </c>
      <c r="K1" t="s">
        <v>292</v>
      </c>
      <c r="L1" t="s">
        <v>293</v>
      </c>
      <c r="M1" t="s">
        <v>294</v>
      </c>
      <c r="N1" t="s">
        <v>295</v>
      </c>
      <c r="O1" t="s">
        <v>296</v>
      </c>
      <c r="P1" t="s">
        <v>297</v>
      </c>
      <c r="Q1" t="s">
        <v>298</v>
      </c>
      <c r="R1" t="s">
        <v>299</v>
      </c>
    </row>
    <row r="2" spans="1:23" x14ac:dyDescent="0.25">
      <c r="A2">
        <v>1</v>
      </c>
      <c r="B2" t="s">
        <v>172</v>
      </c>
      <c r="C2">
        <v>-1.9341255243756399</v>
      </c>
      <c r="D2">
        <v>0.23613708570401301</v>
      </c>
      <c r="E2">
        <v>-8.19068939810656</v>
      </c>
      <c r="F2" s="1">
        <v>2.5973408915981199E-16</v>
      </c>
      <c r="G2">
        <v>-2.3056768364822702</v>
      </c>
      <c r="H2">
        <v>0.34404228146294402</v>
      </c>
      <c r="I2">
        <v>-6.7017252259752</v>
      </c>
      <c r="J2" s="1">
        <v>2.05973077060744E-11</v>
      </c>
      <c r="K2">
        <v>-1.5733436569421499</v>
      </c>
      <c r="L2">
        <v>0.34141850214022601</v>
      </c>
      <c r="M2">
        <v>-4.60825540232719</v>
      </c>
      <c r="N2" s="1">
        <v>4.0606168962625599E-6</v>
      </c>
      <c r="O2">
        <v>-1.9234025683417499</v>
      </c>
      <c r="P2">
        <v>0.233765039013451</v>
      </c>
      <c r="Q2">
        <v>-8.2279308165968992</v>
      </c>
      <c r="R2" s="1">
        <v>1.9047503416990001E-16</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-9.2782311768642295E-2</v>
      </c>
      <c r="D3">
        <v>0.124937196893249</v>
      </c>
      <c r="E3">
        <v>-0.74263161072774098</v>
      </c>
      <c r="F3">
        <v>0.45770474497614</v>
      </c>
      <c r="G3">
        <v>6.27784399678189E-2</v>
      </c>
      <c r="H3">
        <v>0.16430860462171801</v>
      </c>
      <c r="I3">
        <v>0.38207639893450202</v>
      </c>
      <c r="J3">
        <v>0.70240469713726394</v>
      </c>
      <c r="K3">
        <v>-0.269873875436971</v>
      </c>
      <c r="L3">
        <v>0.199538547525973</v>
      </c>
      <c r="M3">
        <v>-1.3524899262977901</v>
      </c>
      <c r="N3">
        <v>0.17621863921688199</v>
      </c>
      <c r="O3">
        <v>-9.1996564033197906E-2</v>
      </c>
      <c r="P3">
        <v>0.123947319785189</v>
      </c>
      <c r="Q3">
        <v>-0.74222310085151699</v>
      </c>
      <c r="R3">
        <v>0.45795217443971498</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3.3637740842419703E-2</v>
      </c>
      <c r="D4">
        <v>5.1179689596905498E-2</v>
      </c>
      <c r="E4">
        <v>0.65724784787388701</v>
      </c>
      <c r="F4">
        <v>0.51102156410030197</v>
      </c>
      <c r="G4">
        <v>4.1066382303343599E-2</v>
      </c>
      <c r="H4">
        <v>7.6284701623888396E-2</v>
      </c>
      <c r="I4">
        <v>0.53833050964551099</v>
      </c>
      <c r="J4">
        <v>0.59034889168817795</v>
      </c>
      <c r="K4">
        <v>2.21077767335968E-2</v>
      </c>
      <c r="L4">
        <v>7.2730858460264503E-2</v>
      </c>
      <c r="M4">
        <v>0.303966943352869</v>
      </c>
      <c r="N4">
        <v>0.76115307564712897</v>
      </c>
      <c r="O4">
        <v>2.6019895581533E-2</v>
      </c>
      <c r="P4">
        <v>5.0504122378331101E-2</v>
      </c>
      <c r="Q4">
        <v>0.51520340036038104</v>
      </c>
      <c r="R4">
        <v>0.60641089314688501</v>
      </c>
      <c r="T4" t="str">
        <f t="shared" si="0"/>
        <v/>
      </c>
      <c r="U4" t="str">
        <f t="shared" si="1"/>
        <v/>
      </c>
      <c r="V4" t="str">
        <f t="shared" si="2"/>
        <v/>
      </c>
      <c r="W4" t="str">
        <f t="shared" si="3"/>
        <v/>
      </c>
    </row>
    <row r="5" spans="1:23" x14ac:dyDescent="0.25">
      <c r="A5">
        <v>4</v>
      </c>
      <c r="B5" t="s">
        <v>12</v>
      </c>
      <c r="C5">
        <v>-0.16959355662712999</v>
      </c>
      <c r="D5">
        <v>5.7882847830320799E-2</v>
      </c>
      <c r="E5">
        <v>-2.92994493160186</v>
      </c>
      <c r="F5">
        <v>3.3902207835939599E-3</v>
      </c>
      <c r="G5">
        <v>-0.16014080916524301</v>
      </c>
      <c r="H5">
        <v>8.1384571631850602E-2</v>
      </c>
      <c r="I5">
        <v>-1.9677047621464701</v>
      </c>
      <c r="J5">
        <v>4.9102017586631103E-2</v>
      </c>
      <c r="K5">
        <v>-0.15885665593982101</v>
      </c>
      <c r="L5">
        <v>8.5710058001962006E-2</v>
      </c>
      <c r="M5">
        <v>-1.85341906939539</v>
      </c>
      <c r="N5">
        <v>6.3822316169068902E-2</v>
      </c>
      <c r="O5">
        <v>-0.16707460961217299</v>
      </c>
      <c r="P5">
        <v>5.70904056973707E-2</v>
      </c>
      <c r="Q5">
        <v>-2.9264918959906301</v>
      </c>
      <c r="R5">
        <v>3.4280843704558601E-3</v>
      </c>
      <c r="T5" t="str">
        <f t="shared" si="0"/>
        <v>**</v>
      </c>
      <c r="U5" t="str">
        <f t="shared" si="1"/>
        <v>*</v>
      </c>
      <c r="V5" t="str">
        <f t="shared" si="2"/>
        <v>^</v>
      </c>
      <c r="W5" t="str">
        <f t="shared" si="3"/>
        <v>**</v>
      </c>
    </row>
    <row r="6" spans="1:23" x14ac:dyDescent="0.25">
      <c r="A6">
        <v>5</v>
      </c>
      <c r="B6" t="s">
        <v>124</v>
      </c>
      <c r="C6">
        <v>0.10294993815112501</v>
      </c>
      <c r="D6">
        <v>4.9920781010057903E-2</v>
      </c>
      <c r="E6">
        <v>2.06226617589143</v>
      </c>
      <c r="F6">
        <v>3.9182401412273103E-2</v>
      </c>
      <c r="G6" t="s">
        <v>170</v>
      </c>
      <c r="H6" t="s">
        <v>170</v>
      </c>
      <c r="I6" t="s">
        <v>170</v>
      </c>
      <c r="J6" t="s">
        <v>170</v>
      </c>
      <c r="K6" t="s">
        <v>170</v>
      </c>
      <c r="L6" t="s">
        <v>170</v>
      </c>
      <c r="M6" t="s">
        <v>170</v>
      </c>
      <c r="N6" t="s">
        <v>170</v>
      </c>
      <c r="O6">
        <v>6.7216307043290499E-2</v>
      </c>
      <c r="P6">
        <v>4.7619267112850201E-2</v>
      </c>
      <c r="Q6">
        <v>1.4115359416178801</v>
      </c>
      <c r="R6">
        <v>0.158086645582905</v>
      </c>
      <c r="T6" t="str">
        <f t="shared" si="0"/>
        <v>*</v>
      </c>
      <c r="U6" t="str">
        <f t="shared" si="1"/>
        <v/>
      </c>
      <c r="V6" t="str">
        <f t="shared" si="2"/>
        <v/>
      </c>
      <c r="W6" t="str">
        <f t="shared" si="3"/>
        <v/>
      </c>
    </row>
    <row r="7" spans="1:23" x14ac:dyDescent="0.25">
      <c r="A7">
        <v>6</v>
      </c>
      <c r="B7" t="s">
        <v>25</v>
      </c>
      <c r="C7">
        <v>2.3784791666786601E-2</v>
      </c>
      <c r="D7">
        <v>5.9796541051560098E-2</v>
      </c>
      <c r="E7">
        <v>0.39776199841188198</v>
      </c>
      <c r="F7">
        <v>0.69080563175498599</v>
      </c>
      <c r="G7">
        <v>-5.0258929527940997E-2</v>
      </c>
      <c r="H7">
        <v>8.2160029376083105E-2</v>
      </c>
      <c r="I7">
        <v>-0.61171995567191795</v>
      </c>
      <c r="J7">
        <v>0.54072305646986296</v>
      </c>
      <c r="K7">
        <v>0.10282027334687199</v>
      </c>
      <c r="L7">
        <v>9.3833778972943704E-2</v>
      </c>
      <c r="M7">
        <v>1.0957703555403</v>
      </c>
      <c r="N7">
        <v>0.27317928462963098</v>
      </c>
      <c r="O7">
        <v>2.27717060975339E-2</v>
      </c>
      <c r="P7">
        <v>5.8954704938988897E-2</v>
      </c>
      <c r="Q7">
        <v>0.38625765528128703</v>
      </c>
      <c r="R7">
        <v>0.69930585779128895</v>
      </c>
      <c r="T7" t="str">
        <f t="shared" si="0"/>
        <v/>
      </c>
      <c r="U7" t="str">
        <f t="shared" si="1"/>
        <v/>
      </c>
      <c r="V7" t="str">
        <f t="shared" si="2"/>
        <v/>
      </c>
      <c r="W7" t="str">
        <f t="shared" si="3"/>
        <v/>
      </c>
    </row>
    <row r="8" spans="1:23" x14ac:dyDescent="0.25">
      <c r="A8">
        <v>7</v>
      </c>
      <c r="B8" t="s">
        <v>26</v>
      </c>
      <c r="C8">
        <v>0.13318018366588599</v>
      </c>
      <c r="D8">
        <v>0.100984307624989</v>
      </c>
      <c r="E8">
        <v>1.3188205850800001</v>
      </c>
      <c r="F8">
        <v>0.18722910065088699</v>
      </c>
      <c r="G8">
        <v>9.0998708839958004E-2</v>
      </c>
      <c r="H8">
        <v>0.13436515551665501</v>
      </c>
      <c r="I8">
        <v>0.67724930983820597</v>
      </c>
      <c r="J8">
        <v>0.49824778661315799</v>
      </c>
      <c r="K8">
        <v>0.14720041706574699</v>
      </c>
      <c r="L8">
        <v>0.16174925221514799</v>
      </c>
      <c r="M8">
        <v>0.91005315356852801</v>
      </c>
      <c r="N8">
        <v>0.36279447854071201</v>
      </c>
      <c r="O8">
        <v>9.9435549153126995E-2</v>
      </c>
      <c r="P8">
        <v>9.9165119843641195E-2</v>
      </c>
      <c r="Q8">
        <v>1.0027270607842</v>
      </c>
      <c r="R8">
        <v>0.315992569615694</v>
      </c>
      <c r="T8" t="str">
        <f t="shared" si="0"/>
        <v/>
      </c>
      <c r="U8" t="str">
        <f t="shared" si="1"/>
        <v/>
      </c>
      <c r="V8" t="str">
        <f t="shared" si="2"/>
        <v/>
      </c>
      <c r="W8" t="str">
        <f t="shared" si="3"/>
        <v/>
      </c>
    </row>
    <row r="9" spans="1:23" x14ac:dyDescent="0.25">
      <c r="A9">
        <v>8</v>
      </c>
      <c r="B9" t="s">
        <v>30</v>
      </c>
      <c r="C9">
        <v>3.4692423953311298E-2</v>
      </c>
      <c r="D9">
        <v>6.5165668105625907E-2</v>
      </c>
      <c r="E9">
        <v>0.53237271959030497</v>
      </c>
      <c r="F9">
        <v>0.59446787569569304</v>
      </c>
      <c r="G9">
        <v>0.113395344751478</v>
      </c>
      <c r="H9">
        <v>9.5400492409727797E-2</v>
      </c>
      <c r="I9">
        <v>1.1886243130115599</v>
      </c>
      <c r="J9">
        <v>0.23458753608590099</v>
      </c>
      <c r="K9">
        <v>-6.2254605419843199E-2</v>
      </c>
      <c r="L9">
        <v>9.2331250317347305E-2</v>
      </c>
      <c r="M9">
        <v>-0.67425281479315902</v>
      </c>
      <c r="N9">
        <v>0.50015059707234399</v>
      </c>
      <c r="O9">
        <v>2.1415887145354799E-2</v>
      </c>
      <c r="P9">
        <v>6.4335859511645804E-2</v>
      </c>
      <c r="Q9">
        <v>0.33287636642948998</v>
      </c>
      <c r="R9">
        <v>0.73922760991132996</v>
      </c>
      <c r="T9" t="str">
        <f t="shared" si="0"/>
        <v/>
      </c>
      <c r="U9" t="str">
        <f t="shared" si="1"/>
        <v/>
      </c>
      <c r="V9" t="str">
        <f t="shared" si="2"/>
        <v/>
      </c>
      <c r="W9" t="str">
        <f t="shared" si="3"/>
        <v/>
      </c>
    </row>
    <row r="10" spans="1:23" x14ac:dyDescent="0.25">
      <c r="A10">
        <v>9</v>
      </c>
      <c r="B10" t="s">
        <v>27</v>
      </c>
      <c r="C10">
        <v>-1.36262188189312E-2</v>
      </c>
      <c r="D10">
        <v>0.108140260427699</v>
      </c>
      <c r="E10">
        <v>-0.12600504904499901</v>
      </c>
      <c r="F10">
        <v>0.89972792787376898</v>
      </c>
      <c r="G10">
        <v>2.4854190188878401E-2</v>
      </c>
      <c r="H10">
        <v>0.14499915933772101</v>
      </c>
      <c r="I10">
        <v>0.17140920197330101</v>
      </c>
      <c r="J10">
        <v>0.86390201973193703</v>
      </c>
      <c r="K10">
        <v>-8.1412531899717699E-2</v>
      </c>
      <c r="L10">
        <v>0.175288352750296</v>
      </c>
      <c r="M10">
        <v>-0.46444918114834699</v>
      </c>
      <c r="N10">
        <v>0.64232596094040895</v>
      </c>
      <c r="O10">
        <v>-3.7013757633468598E-2</v>
      </c>
      <c r="P10">
        <v>0.104616547832815</v>
      </c>
      <c r="Q10">
        <v>-0.35380404343507299</v>
      </c>
      <c r="R10">
        <v>0.72348574303027602</v>
      </c>
      <c r="T10" t="str">
        <f t="shared" si="0"/>
        <v/>
      </c>
      <c r="U10" t="str">
        <f t="shared" si="1"/>
        <v/>
      </c>
      <c r="V10" t="str">
        <f t="shared" si="2"/>
        <v/>
      </c>
      <c r="W10" t="str">
        <f t="shared" si="3"/>
        <v/>
      </c>
    </row>
    <row r="11" spans="1:23" x14ac:dyDescent="0.25">
      <c r="A11">
        <v>10</v>
      </c>
      <c r="B11" t="s">
        <v>29</v>
      </c>
      <c r="C11">
        <v>-6.8129006665917799E-2</v>
      </c>
      <c r="D11">
        <v>5.9514653531125103E-2</v>
      </c>
      <c r="E11">
        <v>-1.1447433971918799</v>
      </c>
      <c r="F11">
        <v>0.252315468767002</v>
      </c>
      <c r="G11">
        <v>-7.9194808804881694E-2</v>
      </c>
      <c r="H11">
        <v>8.8375863710180302E-2</v>
      </c>
      <c r="I11">
        <v>-0.89611354820353495</v>
      </c>
      <c r="J11">
        <v>0.37019212186724398</v>
      </c>
      <c r="K11">
        <v>-8.5967257404360703E-2</v>
      </c>
      <c r="L11">
        <v>8.2927936665007099E-2</v>
      </c>
      <c r="M11">
        <v>-1.0366501430227399</v>
      </c>
      <c r="N11">
        <v>0.29989893537864398</v>
      </c>
      <c r="O11">
        <v>-7.3043909032076901E-2</v>
      </c>
      <c r="P11">
        <v>5.8903978963158E-2</v>
      </c>
      <c r="Q11">
        <v>-1.24005050792516</v>
      </c>
      <c r="R11">
        <v>0.21495671313749101</v>
      </c>
      <c r="T11" t="str">
        <f t="shared" si="0"/>
        <v/>
      </c>
      <c r="U11" t="str">
        <f t="shared" si="1"/>
        <v/>
      </c>
      <c r="V11" t="str">
        <f t="shared" si="2"/>
        <v/>
      </c>
      <c r="W11" t="str">
        <f t="shared" si="3"/>
        <v/>
      </c>
    </row>
    <row r="12" spans="1:23" x14ac:dyDescent="0.25">
      <c r="A12">
        <v>11</v>
      </c>
      <c r="B12" t="s">
        <v>28</v>
      </c>
      <c r="C12">
        <v>2.09625518403832E-2</v>
      </c>
      <c r="D12">
        <v>0.18072470801951299</v>
      </c>
      <c r="E12">
        <v>0.115991621013547</v>
      </c>
      <c r="F12">
        <v>0.90765918243447097</v>
      </c>
      <c r="G12">
        <v>3.7870314946360201E-2</v>
      </c>
      <c r="H12">
        <v>0.27417334729002502</v>
      </c>
      <c r="I12">
        <v>0.138125442610219</v>
      </c>
      <c r="J12">
        <v>0.89014127820559596</v>
      </c>
      <c r="K12">
        <v>-2.81894866451683E-2</v>
      </c>
      <c r="L12">
        <v>0.24788617997047799</v>
      </c>
      <c r="M12">
        <v>-0.11371947661029599</v>
      </c>
      <c r="N12">
        <v>0.90946017257753597</v>
      </c>
      <c r="O12">
        <v>3.6323451941148201E-2</v>
      </c>
      <c r="P12">
        <v>0.175625627044254</v>
      </c>
      <c r="Q12">
        <v>0.20682318721057399</v>
      </c>
      <c r="R12">
        <v>0.83614794688060701</v>
      </c>
      <c r="T12" t="str">
        <f t="shared" si="0"/>
        <v/>
      </c>
      <c r="U12" t="str">
        <f t="shared" si="1"/>
        <v/>
      </c>
      <c r="V12" t="str">
        <f t="shared" si="2"/>
        <v/>
      </c>
      <c r="W12" t="str">
        <f t="shared" si="3"/>
        <v/>
      </c>
    </row>
    <row r="13" spans="1:23" x14ac:dyDescent="0.25">
      <c r="A13">
        <v>12</v>
      </c>
      <c r="B13" t="s">
        <v>31</v>
      </c>
      <c r="C13">
        <v>-6.4639780493927601E-2</v>
      </c>
      <c r="D13">
        <v>9.7600800897400895E-3</v>
      </c>
      <c r="E13">
        <v>-6.62287398254833</v>
      </c>
      <c r="F13" s="1">
        <v>3.5228133650948302E-11</v>
      </c>
      <c r="G13">
        <v>-5.8295978694736898E-2</v>
      </c>
      <c r="H13">
        <v>1.3623080671857E-2</v>
      </c>
      <c r="I13">
        <v>-4.2792067447098603</v>
      </c>
      <c r="J13" s="1">
        <v>1.8756058160146602E-5</v>
      </c>
      <c r="K13">
        <v>-6.9738988016073894E-2</v>
      </c>
      <c r="L13">
        <v>1.45688138722837E-2</v>
      </c>
      <c r="M13">
        <v>-4.7868679377357104</v>
      </c>
      <c r="N13" s="1">
        <v>1.6940422425494501E-6</v>
      </c>
      <c r="O13">
        <v>-6.2078120558878201E-2</v>
      </c>
      <c r="P13">
        <v>9.6511584013598897E-3</v>
      </c>
      <c r="Q13">
        <v>-6.4321937302501597</v>
      </c>
      <c r="R13" s="1">
        <v>1.2577528701337601E-10</v>
      </c>
      <c r="T13" t="str">
        <f t="shared" si="0"/>
        <v>***</v>
      </c>
      <c r="U13" t="str">
        <f t="shared" si="1"/>
        <v>***</v>
      </c>
      <c r="V13" t="str">
        <f t="shared" si="2"/>
        <v>***</v>
      </c>
      <c r="W13" t="str">
        <f t="shared" si="3"/>
        <v>***</v>
      </c>
    </row>
    <row r="14" spans="1:23" x14ac:dyDescent="0.25">
      <c r="A14">
        <v>13</v>
      </c>
      <c r="B14" t="s">
        <v>173</v>
      </c>
      <c r="C14">
        <v>2.50577273758999E-2</v>
      </c>
      <c r="D14">
        <v>6.5801723070041396E-2</v>
      </c>
      <c r="E14">
        <v>0.38080655348838899</v>
      </c>
      <c r="F14">
        <v>0.70334679604449801</v>
      </c>
      <c r="G14">
        <v>5.7314285609929003E-2</v>
      </c>
      <c r="H14">
        <v>9.5969167837835906E-2</v>
      </c>
      <c r="I14">
        <v>0.59721561519399502</v>
      </c>
      <c r="J14">
        <v>0.55036343505947405</v>
      </c>
      <c r="K14">
        <v>-6.84359787078329E-3</v>
      </c>
      <c r="L14">
        <v>9.3968751914566107E-2</v>
      </c>
      <c r="M14">
        <v>-7.2828442767924606E-2</v>
      </c>
      <c r="N14">
        <v>0.94194263699421299</v>
      </c>
      <c r="O14">
        <v>3.4730175260099798E-2</v>
      </c>
      <c r="P14">
        <v>6.5071522534231596E-2</v>
      </c>
      <c r="Q14">
        <v>0.53372310816655</v>
      </c>
      <c r="R14">
        <v>0.59353311905508099</v>
      </c>
      <c r="T14" t="str">
        <f t="shared" si="0"/>
        <v/>
      </c>
      <c r="U14" t="str">
        <f t="shared" si="1"/>
        <v/>
      </c>
      <c r="V14" t="str">
        <f t="shared" si="2"/>
        <v/>
      </c>
      <c r="W14" t="str">
        <f t="shared" si="3"/>
        <v/>
      </c>
    </row>
    <row r="15" spans="1:23" x14ac:dyDescent="0.25">
      <c r="A15">
        <v>14</v>
      </c>
      <c r="B15" t="s">
        <v>32</v>
      </c>
      <c r="C15">
        <v>3.9547657197078603E-2</v>
      </c>
      <c r="D15">
        <v>2.9783961961255798E-2</v>
      </c>
      <c r="E15">
        <v>1.32781720741263</v>
      </c>
      <c r="F15">
        <v>0.18423850093674399</v>
      </c>
      <c r="G15">
        <v>7.8747601598566794E-2</v>
      </c>
      <c r="H15">
        <v>3.9786154629990897E-2</v>
      </c>
      <c r="I15">
        <v>1.9792714910731</v>
      </c>
      <c r="J15">
        <v>4.7785447584271001E-2</v>
      </c>
      <c r="K15">
        <v>-2.2840219920493399E-2</v>
      </c>
      <c r="L15">
        <v>4.9023805096548898E-2</v>
      </c>
      <c r="M15">
        <v>-0.46590059411975898</v>
      </c>
      <c r="N15">
        <v>0.64128665587286005</v>
      </c>
      <c r="O15">
        <v>4.5116952973654603E-2</v>
      </c>
      <c r="P15">
        <v>2.9336482235654899E-2</v>
      </c>
      <c r="Q15">
        <v>1.53791284896526</v>
      </c>
      <c r="R15">
        <v>0.12406992520632799</v>
      </c>
      <c r="T15" t="str">
        <f t="shared" si="0"/>
        <v/>
      </c>
      <c r="U15" t="str">
        <f t="shared" si="1"/>
        <v>*</v>
      </c>
      <c r="V15" t="str">
        <f t="shared" si="2"/>
        <v/>
      </c>
      <c r="W15" t="str">
        <f t="shared" si="3"/>
        <v/>
      </c>
    </row>
    <row r="16" spans="1:23" x14ac:dyDescent="0.25">
      <c r="A16">
        <v>15</v>
      </c>
      <c r="B16" t="s">
        <v>33</v>
      </c>
      <c r="C16">
        <v>2.0920251055293201E-2</v>
      </c>
      <c r="D16">
        <v>7.87760115744599E-3</v>
      </c>
      <c r="E16">
        <v>2.6556626360194899</v>
      </c>
      <c r="F16">
        <v>7.9152755790244701E-3</v>
      </c>
      <c r="G16">
        <v>1.7182906592263E-2</v>
      </c>
      <c r="H16">
        <v>1.3859993577963E-2</v>
      </c>
      <c r="I16">
        <v>1.23974852481774</v>
      </c>
      <c r="J16">
        <v>0.21506842292486</v>
      </c>
      <c r="K16">
        <v>2.46862142483362E-2</v>
      </c>
      <c r="L16">
        <v>9.7610671684350593E-3</v>
      </c>
      <c r="M16">
        <v>2.52904870157696</v>
      </c>
      <c r="N16">
        <v>1.14372155729993E-2</v>
      </c>
      <c r="O16">
        <v>1.9721194027764798E-2</v>
      </c>
      <c r="P16">
        <v>7.8173876712287291E-3</v>
      </c>
      <c r="Q16">
        <v>2.5227345575232398</v>
      </c>
      <c r="R16">
        <v>1.16446262565768E-2</v>
      </c>
      <c r="T16" t="str">
        <f t="shared" si="0"/>
        <v>**</v>
      </c>
      <c r="U16" t="str">
        <f t="shared" si="1"/>
        <v/>
      </c>
      <c r="V16" t="str">
        <f t="shared" si="2"/>
        <v>*</v>
      </c>
      <c r="W16" t="str">
        <f t="shared" si="3"/>
        <v>*</v>
      </c>
    </row>
    <row r="17" spans="1:23" x14ac:dyDescent="0.25">
      <c r="A17">
        <v>16</v>
      </c>
      <c r="B17" t="s">
        <v>118</v>
      </c>
      <c r="C17">
        <v>-1.5326204870044E-2</v>
      </c>
      <c r="D17">
        <v>1.21674928603836E-2</v>
      </c>
      <c r="E17">
        <v>-1.25960253652129</v>
      </c>
      <c r="F17">
        <v>0.207812780047921</v>
      </c>
      <c r="G17">
        <v>-1.0704948945556E-2</v>
      </c>
      <c r="H17">
        <v>1.7705193369416599E-2</v>
      </c>
      <c r="I17">
        <v>-0.60462197289792896</v>
      </c>
      <c r="J17">
        <v>0.54543020346516102</v>
      </c>
      <c r="K17">
        <v>-2.0011187885782999E-2</v>
      </c>
      <c r="L17">
        <v>1.7649615834434099E-2</v>
      </c>
      <c r="M17">
        <v>-1.1338030285476</v>
      </c>
      <c r="N17">
        <v>0.25687718034787199</v>
      </c>
      <c r="O17">
        <v>-1.44991271492118E-2</v>
      </c>
      <c r="P17">
        <v>1.2037892695104699E-2</v>
      </c>
      <c r="Q17">
        <v>-1.20445725148456</v>
      </c>
      <c r="R17">
        <v>0.22841289524012101</v>
      </c>
      <c r="T17" t="str">
        <f t="shared" si="0"/>
        <v/>
      </c>
      <c r="U17" t="str">
        <f t="shared" si="1"/>
        <v/>
      </c>
      <c r="V17" t="str">
        <f t="shared" si="2"/>
        <v/>
      </c>
      <c r="W17" t="str">
        <f t="shared" si="3"/>
        <v/>
      </c>
    </row>
    <row r="18" spans="1:23" x14ac:dyDescent="0.25">
      <c r="A18">
        <v>17</v>
      </c>
      <c r="B18" t="s">
        <v>34</v>
      </c>
      <c r="C18">
        <v>4.3413761702320698E-3</v>
      </c>
      <c r="D18">
        <v>1.0419652894206001E-3</v>
      </c>
      <c r="E18">
        <v>4.1665266725402503</v>
      </c>
      <c r="F18" s="1">
        <v>3.0927572145866001E-5</v>
      </c>
      <c r="G18">
        <v>5.6138020543024603E-3</v>
      </c>
      <c r="H18">
        <v>1.58586949663793E-3</v>
      </c>
      <c r="I18">
        <v>3.5398890427010601</v>
      </c>
      <c r="J18">
        <v>4.0029529123326201E-4</v>
      </c>
      <c r="K18">
        <v>3.8467451579647198E-3</v>
      </c>
      <c r="L18">
        <v>1.4300699478544401E-3</v>
      </c>
      <c r="M18">
        <v>2.6899000036579102</v>
      </c>
      <c r="N18">
        <v>7.1473432339829498E-3</v>
      </c>
      <c r="O18">
        <v>4.4120768812343997E-3</v>
      </c>
      <c r="P18">
        <v>1.0265064749439201E-3</v>
      </c>
      <c r="Q18">
        <v>4.2981481256369598</v>
      </c>
      <c r="R18" s="1">
        <v>1.7223105319738602E-5</v>
      </c>
      <c r="T18" t="str">
        <f t="shared" si="0"/>
        <v>***</v>
      </c>
      <c r="U18" t="str">
        <f t="shared" si="1"/>
        <v>***</v>
      </c>
      <c r="V18" t="str">
        <f t="shared" si="2"/>
        <v>**</v>
      </c>
      <c r="W18" t="str">
        <f t="shared" si="3"/>
        <v>***</v>
      </c>
    </row>
    <row r="19" spans="1:23" x14ac:dyDescent="0.25">
      <c r="A19">
        <v>18</v>
      </c>
      <c r="B19" t="s">
        <v>35</v>
      </c>
      <c r="C19">
        <v>-9.9742908611008692E-4</v>
      </c>
      <c r="D19">
        <v>3.4528978849017802E-4</v>
      </c>
      <c r="E19">
        <v>-2.88867241186444</v>
      </c>
      <c r="F19">
        <v>3.8687187756620599E-3</v>
      </c>
      <c r="G19">
        <v>-1.29012307951545E-3</v>
      </c>
      <c r="H19">
        <v>5.7564641638223096E-4</v>
      </c>
      <c r="I19">
        <v>-2.2411727803735699</v>
      </c>
      <c r="J19">
        <v>2.5014885284566201E-2</v>
      </c>
      <c r="K19">
        <v>-7.3094747372315697E-4</v>
      </c>
      <c r="L19">
        <v>4.5070991018770102E-4</v>
      </c>
      <c r="M19">
        <v>-1.62176925157636</v>
      </c>
      <c r="N19">
        <v>0.104852764507899</v>
      </c>
      <c r="O19">
        <v>-7.8358368699006902E-4</v>
      </c>
      <c r="P19">
        <v>3.3090482209613002E-4</v>
      </c>
      <c r="Q19">
        <v>-2.36800322831933</v>
      </c>
      <c r="R19">
        <v>1.7884379845543402E-2</v>
      </c>
      <c r="T19" t="str">
        <f t="shared" si="0"/>
        <v>**</v>
      </c>
      <c r="U19" t="str">
        <f t="shared" si="1"/>
        <v>*</v>
      </c>
      <c r="V19" t="str">
        <f t="shared" si="2"/>
        <v/>
      </c>
      <c r="W19" t="str">
        <f t="shared" si="3"/>
        <v>*</v>
      </c>
    </row>
    <row r="20" spans="1:23" x14ac:dyDescent="0.25">
      <c r="A20">
        <v>19</v>
      </c>
      <c r="B20" t="s">
        <v>36</v>
      </c>
      <c r="C20">
        <v>3.9874157984587502E-4</v>
      </c>
      <c r="D20">
        <v>2.02660849295654E-4</v>
      </c>
      <c r="E20">
        <v>1.9675313768381799</v>
      </c>
      <c r="F20">
        <v>4.9121982263404203E-2</v>
      </c>
      <c r="G20">
        <v>3.2185495155715501E-4</v>
      </c>
      <c r="H20">
        <v>3.0057064087555001E-4</v>
      </c>
      <c r="I20">
        <v>1.07081300628566</v>
      </c>
      <c r="J20">
        <v>0.28425351759508299</v>
      </c>
      <c r="K20">
        <v>4.9090498313617199E-4</v>
      </c>
      <c r="L20">
        <v>2.88456173321E-4</v>
      </c>
      <c r="M20">
        <v>1.7018355942408001</v>
      </c>
      <c r="N20">
        <v>8.87861919732678E-2</v>
      </c>
      <c r="O20">
        <v>3.9390417909081497E-4</v>
      </c>
      <c r="P20">
        <v>2.0027136309715401E-4</v>
      </c>
      <c r="Q20">
        <v>1.96685223987679</v>
      </c>
      <c r="R20">
        <v>4.9200247984259503E-2</v>
      </c>
      <c r="T20" t="str">
        <f t="shared" si="0"/>
        <v>*</v>
      </c>
      <c r="U20" t="str">
        <f t="shared" si="1"/>
        <v/>
      </c>
      <c r="V20" t="str">
        <f t="shared" si="2"/>
        <v>^</v>
      </c>
      <c r="W20" t="str">
        <f t="shared" si="3"/>
        <v>*</v>
      </c>
    </row>
    <row r="21" spans="1:23" x14ac:dyDescent="0.25">
      <c r="A21">
        <v>20</v>
      </c>
      <c r="B21" t="s">
        <v>37</v>
      </c>
      <c r="C21">
        <v>-6.2261193277654801E-2</v>
      </c>
      <c r="D21">
        <v>4.5543409865185902E-2</v>
      </c>
      <c r="E21">
        <v>-1.3670735999336801</v>
      </c>
      <c r="F21">
        <v>0.171602237242751</v>
      </c>
      <c r="G21">
        <v>6.6926428957254803E-3</v>
      </c>
      <c r="H21">
        <v>6.5077594294975699E-2</v>
      </c>
      <c r="I21">
        <v>0.10284096958762599</v>
      </c>
      <c r="J21">
        <v>0.91808918860343502</v>
      </c>
      <c r="K21">
        <v>-0.14643793324512799</v>
      </c>
      <c r="L21">
        <v>6.6587039148947105E-2</v>
      </c>
      <c r="M21">
        <v>-2.1991957461506</v>
      </c>
      <c r="N21">
        <v>2.7864006687148501E-2</v>
      </c>
      <c r="O21">
        <v>-6.2676662988653903E-2</v>
      </c>
      <c r="P21">
        <v>4.4995887488116101E-2</v>
      </c>
      <c r="Q21">
        <v>-1.3929420328737201</v>
      </c>
      <c r="R21">
        <v>0.16363732045092</v>
      </c>
      <c r="T21" t="str">
        <f t="shared" si="0"/>
        <v/>
      </c>
      <c r="U21" t="str">
        <f t="shared" si="1"/>
        <v/>
      </c>
      <c r="V21" t="str">
        <f t="shared" si="2"/>
        <v>*</v>
      </c>
      <c r="W21" t="str">
        <f t="shared" si="3"/>
        <v/>
      </c>
    </row>
    <row r="22" spans="1:23" x14ac:dyDescent="0.25">
      <c r="A22">
        <v>21</v>
      </c>
      <c r="B22" t="s">
        <v>38</v>
      </c>
      <c r="C22">
        <v>-9.8571256228540002E-2</v>
      </c>
      <c r="D22">
        <v>6.6696980566431405E-2</v>
      </c>
      <c r="E22">
        <v>-1.47789683118205</v>
      </c>
      <c r="F22">
        <v>0.139435394635784</v>
      </c>
      <c r="G22">
        <v>-1.0462269589787399E-2</v>
      </c>
      <c r="H22">
        <v>9.3692386354608498E-2</v>
      </c>
      <c r="I22">
        <v>-0.111666166236706</v>
      </c>
      <c r="J22">
        <v>0.91108810693375997</v>
      </c>
      <c r="K22">
        <v>-0.17790479473963</v>
      </c>
      <c r="L22">
        <v>9.91389673060694E-2</v>
      </c>
      <c r="M22">
        <v>-1.7944991719591801</v>
      </c>
      <c r="N22">
        <v>7.2733530660398005E-2</v>
      </c>
      <c r="O22">
        <v>-8.8222139895937995E-2</v>
      </c>
      <c r="P22">
        <v>6.60649586155522E-2</v>
      </c>
      <c r="Q22">
        <v>-1.3353847749958301</v>
      </c>
      <c r="R22">
        <v>0.18175044517987499</v>
      </c>
      <c r="T22" t="str">
        <f t="shared" si="0"/>
        <v/>
      </c>
      <c r="U22" t="str">
        <f t="shared" si="1"/>
        <v/>
      </c>
      <c r="V22" t="str">
        <f t="shared" si="2"/>
        <v>^</v>
      </c>
      <c r="W22" t="str">
        <f t="shared" si="3"/>
        <v/>
      </c>
    </row>
    <row r="23" spans="1:23" x14ac:dyDescent="0.25">
      <c r="A23">
        <v>22</v>
      </c>
      <c r="B23" t="s">
        <v>40</v>
      </c>
      <c r="C23">
        <v>-0.35308694677671398</v>
      </c>
      <c r="D23">
        <v>7.0266148836873502E-2</v>
      </c>
      <c r="E23">
        <v>-5.0249935797167904</v>
      </c>
      <c r="F23" s="1">
        <v>5.0344937853629604E-7</v>
      </c>
      <c r="G23">
        <v>-0.32413202758731502</v>
      </c>
      <c r="H23">
        <v>0.10119313788385299</v>
      </c>
      <c r="I23">
        <v>-3.2031028424016998</v>
      </c>
      <c r="J23">
        <v>1.35955420696717E-3</v>
      </c>
      <c r="K23">
        <v>-0.35314534212756998</v>
      </c>
      <c r="L23">
        <v>0.102018517919853</v>
      </c>
      <c r="M23">
        <v>-3.46158079266556</v>
      </c>
      <c r="N23">
        <v>5.3701290835710396E-4</v>
      </c>
      <c r="O23">
        <v>-0.37237936598528298</v>
      </c>
      <c r="P23">
        <v>6.9274226014186799E-2</v>
      </c>
      <c r="Q23">
        <v>-5.3754388523810199</v>
      </c>
      <c r="R23" s="1">
        <v>7.6396376103726495E-8</v>
      </c>
      <c r="T23" t="str">
        <f t="shared" si="0"/>
        <v>***</v>
      </c>
      <c r="U23" t="str">
        <f t="shared" si="1"/>
        <v>**</v>
      </c>
      <c r="V23" t="str">
        <f t="shared" si="2"/>
        <v>***</v>
      </c>
      <c r="W23" t="str">
        <f t="shared" si="3"/>
        <v>***</v>
      </c>
    </row>
    <row r="24" spans="1:23" x14ac:dyDescent="0.25">
      <c r="A24">
        <v>23</v>
      </c>
      <c r="B24" t="s">
        <v>41</v>
      </c>
      <c r="C24">
        <v>9.3654061708671604E-3</v>
      </c>
      <c r="D24">
        <v>5.4450837933879101E-2</v>
      </c>
      <c r="E24">
        <v>0.171997466452946</v>
      </c>
      <c r="F24">
        <v>0.86343952079522102</v>
      </c>
      <c r="G24">
        <v>0.16260436317756299</v>
      </c>
      <c r="H24">
        <v>7.9394462986675393E-2</v>
      </c>
      <c r="I24">
        <v>2.04805671656035</v>
      </c>
      <c r="J24">
        <v>4.05544423614842E-2</v>
      </c>
      <c r="K24">
        <v>-0.101531876634021</v>
      </c>
      <c r="L24">
        <v>7.7846227449593602E-2</v>
      </c>
      <c r="M24">
        <v>-1.30426200421548</v>
      </c>
      <c r="N24">
        <v>0.19214426550069799</v>
      </c>
      <c r="O24">
        <v>-7.2232161732019304E-3</v>
      </c>
      <c r="P24">
        <v>5.37292846052628E-2</v>
      </c>
      <c r="Q24">
        <v>-0.134437229646166</v>
      </c>
      <c r="R24">
        <v>0.893056843826328</v>
      </c>
      <c r="T24" t="str">
        <f t="shared" si="0"/>
        <v/>
      </c>
      <c r="U24" t="str">
        <f t="shared" si="1"/>
        <v>*</v>
      </c>
      <c r="V24" t="str">
        <f t="shared" si="2"/>
        <v/>
      </c>
      <c r="W24" t="str">
        <f t="shared" si="3"/>
        <v/>
      </c>
    </row>
    <row r="25" spans="1:23" x14ac:dyDescent="0.25">
      <c r="A25">
        <v>24</v>
      </c>
      <c r="B25" t="s">
        <v>39</v>
      </c>
      <c r="C25">
        <v>-2.0587503961558101E-2</v>
      </c>
      <c r="D25">
        <v>8.4013268948381598E-2</v>
      </c>
      <c r="E25">
        <v>-0.24505062377952699</v>
      </c>
      <c r="F25">
        <v>0.80641723392192999</v>
      </c>
      <c r="G25">
        <v>0.18404353454751099</v>
      </c>
      <c r="H25">
        <v>0.124806332817876</v>
      </c>
      <c r="I25">
        <v>1.4746329804920799</v>
      </c>
      <c r="J25">
        <v>0.140311243113446</v>
      </c>
      <c r="K25">
        <v>-0.147705716186287</v>
      </c>
      <c r="L25">
        <v>0.11884843050257</v>
      </c>
      <c r="M25">
        <v>-1.2428074612486699</v>
      </c>
      <c r="N25">
        <v>0.21393879239543101</v>
      </c>
      <c r="O25">
        <v>-2.30104056135725E-2</v>
      </c>
      <c r="P25">
        <v>8.2835212205011999E-2</v>
      </c>
      <c r="Q25">
        <v>-0.27778531618441699</v>
      </c>
      <c r="R25">
        <v>0.78117716372727997</v>
      </c>
      <c r="T25" t="str">
        <f t="shared" si="0"/>
        <v/>
      </c>
      <c r="U25" t="str">
        <f t="shared" si="1"/>
        <v/>
      </c>
      <c r="V25" t="str">
        <f t="shared" si="2"/>
        <v/>
      </c>
      <c r="W25" t="str">
        <f t="shared" si="3"/>
        <v/>
      </c>
    </row>
    <row r="26" spans="1:23" x14ac:dyDescent="0.25">
      <c r="A26">
        <v>25</v>
      </c>
      <c r="B26" t="s">
        <v>43</v>
      </c>
      <c r="C26">
        <v>-5.2696570540464699E-2</v>
      </c>
      <c r="D26">
        <v>1.1446567603727101E-2</v>
      </c>
      <c r="E26">
        <v>-4.6037006345296003</v>
      </c>
      <c r="F26" s="1">
        <v>4.1504896190517902E-6</v>
      </c>
      <c r="G26">
        <v>-4.0715341938243797E-2</v>
      </c>
      <c r="H26">
        <v>1.6802516232724499E-2</v>
      </c>
      <c r="I26">
        <v>-2.4231693262076202</v>
      </c>
      <c r="J26">
        <v>1.5385753378655199E-2</v>
      </c>
      <c r="K26">
        <v>-6.3857268167987105E-2</v>
      </c>
      <c r="L26">
        <v>1.6248221131951401E-2</v>
      </c>
      <c r="M26">
        <v>-3.9301082653543302</v>
      </c>
      <c r="N26" s="1">
        <v>8.4907621413069905E-5</v>
      </c>
      <c r="O26">
        <v>-5.57277723078329E-2</v>
      </c>
      <c r="P26">
        <v>1.13384619928877E-2</v>
      </c>
      <c r="Q26">
        <v>-4.9149322317955697</v>
      </c>
      <c r="R26" s="1">
        <v>8.8813175470910296E-7</v>
      </c>
      <c r="T26" t="str">
        <f t="shared" si="0"/>
        <v>***</v>
      </c>
      <c r="U26" t="str">
        <f t="shared" si="1"/>
        <v>*</v>
      </c>
      <c r="V26" t="str">
        <f t="shared" si="2"/>
        <v>***</v>
      </c>
      <c r="W26" t="str">
        <f t="shared" si="3"/>
        <v>***</v>
      </c>
    </row>
    <row r="27" spans="1:23" x14ac:dyDescent="0.25">
      <c r="A27">
        <v>26</v>
      </c>
      <c r="B27" t="s">
        <v>44</v>
      </c>
      <c r="C27">
        <v>5.9879294379700097E-2</v>
      </c>
      <c r="D27">
        <v>4.9473594161838101E-2</v>
      </c>
      <c r="E27">
        <v>1.2103283659526101</v>
      </c>
      <c r="F27">
        <v>0.226152917233435</v>
      </c>
      <c r="G27">
        <v>8.2848390270543998E-2</v>
      </c>
      <c r="H27">
        <v>7.9787474408801198E-2</v>
      </c>
      <c r="I27">
        <v>1.0383633632274101</v>
      </c>
      <c r="J27">
        <v>0.29910091944477202</v>
      </c>
      <c r="K27">
        <v>4.5189156759688702E-2</v>
      </c>
      <c r="L27">
        <v>6.5869491591057094E-2</v>
      </c>
      <c r="M27">
        <v>0.68604077044104395</v>
      </c>
      <c r="N27">
        <v>0.49268739907346099</v>
      </c>
      <c r="O27">
        <v>7.2759970024229806E-2</v>
      </c>
      <c r="P27">
        <v>4.85762620980182E-2</v>
      </c>
      <c r="Q27">
        <v>1.4978503260998799</v>
      </c>
      <c r="R27">
        <v>0.13417214203379099</v>
      </c>
      <c r="T27" t="str">
        <f t="shared" si="0"/>
        <v/>
      </c>
      <c r="U27" t="str">
        <f t="shared" si="1"/>
        <v/>
      </c>
      <c r="V27" t="str">
        <f t="shared" si="2"/>
        <v/>
      </c>
      <c r="W27" t="str">
        <f t="shared" si="3"/>
        <v/>
      </c>
    </row>
    <row r="28" spans="1:23" x14ac:dyDescent="0.25">
      <c r="A28">
        <v>27</v>
      </c>
      <c r="B28" t="s">
        <v>131</v>
      </c>
      <c r="C28">
        <v>0.94771191159594703</v>
      </c>
      <c r="D28">
        <v>0.40184252652764002</v>
      </c>
      <c r="E28">
        <v>2.3584161681074902</v>
      </c>
      <c r="F28">
        <v>1.8353104610004198E-2</v>
      </c>
      <c r="G28">
        <v>-3.5892203572680297E-2</v>
      </c>
      <c r="H28">
        <v>0.74328452333135198</v>
      </c>
      <c r="I28">
        <v>-4.82886464685338E-2</v>
      </c>
      <c r="J28">
        <v>0.96148620280490205</v>
      </c>
      <c r="K28">
        <v>1.4427546448592301</v>
      </c>
      <c r="L28">
        <v>0.52969105791125004</v>
      </c>
      <c r="M28">
        <v>2.7237662847254702</v>
      </c>
      <c r="N28">
        <v>6.4542162155204899E-3</v>
      </c>
      <c r="O28">
        <v>-7.1784442799504106E-2</v>
      </c>
      <c r="P28">
        <v>5.0912517973487101E-2</v>
      </c>
      <c r="Q28">
        <v>-1.40995664046485</v>
      </c>
      <c r="R28">
        <v>0.158552486371973</v>
      </c>
      <c r="T28" t="str">
        <f t="shared" si="0"/>
        <v>*</v>
      </c>
      <c r="U28" t="str">
        <f t="shared" si="1"/>
        <v/>
      </c>
      <c r="V28" t="str">
        <f t="shared" si="2"/>
        <v>**</v>
      </c>
      <c r="W28" t="str">
        <f t="shared" si="3"/>
        <v/>
      </c>
    </row>
    <row r="29" spans="1:23" x14ac:dyDescent="0.25">
      <c r="A29">
        <v>28</v>
      </c>
      <c r="B29" t="s">
        <v>145</v>
      </c>
      <c r="C29">
        <v>0.58896347334710897</v>
      </c>
      <c r="D29">
        <v>0.45790601529200298</v>
      </c>
      <c r="E29">
        <v>1.2862103874558899</v>
      </c>
      <c r="F29">
        <v>0.19836964682973199</v>
      </c>
      <c r="G29">
        <v>0.12885510167141301</v>
      </c>
      <c r="H29">
        <v>0.79272974638856497</v>
      </c>
      <c r="I29">
        <v>0.16254606599340801</v>
      </c>
      <c r="J29">
        <v>0.87087585516260801</v>
      </c>
      <c r="K29">
        <v>0.94291964876720802</v>
      </c>
      <c r="L29">
        <v>0.63672897582851995</v>
      </c>
      <c r="M29">
        <v>1.48088069580981</v>
      </c>
      <c r="N29">
        <v>0.13863836797808901</v>
      </c>
      <c r="O29">
        <v>-0.37992908071708498</v>
      </c>
      <c r="P29">
        <v>0.25512086124543798</v>
      </c>
      <c r="Q29">
        <v>-1.4892121281747099</v>
      </c>
      <c r="R29">
        <v>0.136431518099105</v>
      </c>
      <c r="T29" t="str">
        <f t="shared" si="0"/>
        <v/>
      </c>
      <c r="U29" t="str">
        <f t="shared" si="1"/>
        <v/>
      </c>
      <c r="V29" t="str">
        <f t="shared" si="2"/>
        <v/>
      </c>
      <c r="W29" t="str">
        <f t="shared" si="3"/>
        <v/>
      </c>
    </row>
    <row r="30" spans="1:23" x14ac:dyDescent="0.25">
      <c r="A30">
        <v>29</v>
      </c>
      <c r="B30" t="s">
        <v>46</v>
      </c>
      <c r="C30">
        <v>0.83413830539509504</v>
      </c>
      <c r="D30">
        <v>0.43000988339235902</v>
      </c>
      <c r="E30">
        <v>1.9398119383083801</v>
      </c>
      <c r="F30">
        <v>5.2402549251449701E-2</v>
      </c>
      <c r="G30">
        <v>-0.14595474392466601</v>
      </c>
      <c r="H30">
        <v>0.77354639939913705</v>
      </c>
      <c r="I30">
        <v>-0.188682597499049</v>
      </c>
      <c r="J30">
        <v>0.85034159177490198</v>
      </c>
      <c r="K30">
        <v>1.29140418578456</v>
      </c>
      <c r="L30">
        <v>0.57325363720316502</v>
      </c>
      <c r="M30">
        <v>2.25276230620213</v>
      </c>
      <c r="N30">
        <v>2.42741400450825E-2</v>
      </c>
      <c r="O30">
        <v>-0.23215123158107501</v>
      </c>
      <c r="P30">
        <v>0.15253005269245401</v>
      </c>
      <c r="Q30">
        <v>-1.5220032215497901</v>
      </c>
      <c r="R30">
        <v>0.12800827348389299</v>
      </c>
      <c r="T30" t="str">
        <f t="shared" si="0"/>
        <v>^</v>
      </c>
      <c r="U30" t="str">
        <f t="shared" si="1"/>
        <v/>
      </c>
      <c r="V30" t="str">
        <f t="shared" si="2"/>
        <v>*</v>
      </c>
      <c r="W30" t="str">
        <f t="shared" si="3"/>
        <v/>
      </c>
    </row>
    <row r="31" spans="1:23" x14ac:dyDescent="0.25">
      <c r="A31">
        <v>30</v>
      </c>
      <c r="B31" t="s">
        <v>129</v>
      </c>
      <c r="C31">
        <v>0.44529191146554697</v>
      </c>
      <c r="D31">
        <v>0.44539990281633102</v>
      </c>
      <c r="E31">
        <v>0.99975754069522504</v>
      </c>
      <c r="F31">
        <v>0.317427858194815</v>
      </c>
      <c r="G31">
        <v>-0.66211105565879302</v>
      </c>
      <c r="H31">
        <v>0.79036765546931598</v>
      </c>
      <c r="I31">
        <v>-0.83772539409603597</v>
      </c>
      <c r="J31">
        <v>0.402184947949982</v>
      </c>
      <c r="K31">
        <v>1.00499727509757</v>
      </c>
      <c r="L31">
        <v>0.59627739855681605</v>
      </c>
      <c r="M31">
        <v>1.68545257212497</v>
      </c>
      <c r="N31">
        <v>9.1901287953285005E-2</v>
      </c>
      <c r="O31">
        <v>-0.53493576827482303</v>
      </c>
      <c r="P31">
        <v>0.18801040880054801</v>
      </c>
      <c r="Q31">
        <v>-2.8452454929892301</v>
      </c>
      <c r="R31">
        <v>4.4377206820874603E-3</v>
      </c>
      <c r="T31" t="str">
        <f t="shared" si="0"/>
        <v/>
      </c>
      <c r="U31" t="str">
        <f t="shared" si="1"/>
        <v/>
      </c>
      <c r="V31" t="str">
        <f t="shared" si="2"/>
        <v>^</v>
      </c>
      <c r="W31" t="str">
        <f t="shared" si="3"/>
        <v>**</v>
      </c>
    </row>
    <row r="32" spans="1:23" x14ac:dyDescent="0.25">
      <c r="A32">
        <v>31</v>
      </c>
      <c r="B32" t="s">
        <v>130</v>
      </c>
      <c r="C32">
        <v>0.52890591783986196</v>
      </c>
      <c r="D32">
        <v>0.446989218396324</v>
      </c>
      <c r="E32">
        <v>1.1832632557389899</v>
      </c>
      <c r="F32">
        <v>0.23670483041187501</v>
      </c>
      <c r="G32">
        <v>-7.8869609874896898E-2</v>
      </c>
      <c r="H32">
        <v>0.83055806457210402</v>
      </c>
      <c r="I32">
        <v>-9.4959778538216702E-2</v>
      </c>
      <c r="J32">
        <v>0.92434677457678804</v>
      </c>
      <c r="K32">
        <v>0.76426824491366896</v>
      </c>
      <c r="L32">
        <v>0.58127221136740703</v>
      </c>
      <c r="M32">
        <v>1.3148198554267301</v>
      </c>
      <c r="N32">
        <v>0.18857045276880499</v>
      </c>
      <c r="O32">
        <v>-0.40857607834481802</v>
      </c>
      <c r="P32">
        <v>0.18974983413747801</v>
      </c>
      <c r="Q32">
        <v>-2.1532354966318201</v>
      </c>
      <c r="R32">
        <v>3.1300175271622099E-2</v>
      </c>
      <c r="T32" t="str">
        <f t="shared" si="0"/>
        <v/>
      </c>
      <c r="U32" t="str">
        <f t="shared" si="1"/>
        <v/>
      </c>
      <c r="V32" t="str">
        <f t="shared" si="2"/>
        <v/>
      </c>
      <c r="W32" t="str">
        <f t="shared" si="3"/>
        <v>*</v>
      </c>
    </row>
    <row r="33" spans="1:23" x14ac:dyDescent="0.25">
      <c r="A33">
        <v>32</v>
      </c>
      <c r="B33" t="s">
        <v>45</v>
      </c>
      <c r="C33">
        <v>1.3465003488942699</v>
      </c>
      <c r="D33">
        <v>0.59187841625382998</v>
      </c>
      <c r="E33">
        <v>2.2749610594295002</v>
      </c>
      <c r="F33">
        <v>2.2908265918729302E-2</v>
      </c>
      <c r="G33">
        <v>0.32575029887742002</v>
      </c>
      <c r="H33">
        <v>1.0917408053390201</v>
      </c>
      <c r="I33">
        <v>0.298376956585648</v>
      </c>
      <c r="J33">
        <v>0.76541547449520597</v>
      </c>
      <c r="K33">
        <v>1.8462746274218</v>
      </c>
      <c r="L33">
        <v>0.75055012706940805</v>
      </c>
      <c r="M33">
        <v>2.4598951633393802</v>
      </c>
      <c r="N33">
        <v>1.3897760595454599E-2</v>
      </c>
      <c r="O33">
        <v>0.41625793317815701</v>
      </c>
      <c r="P33">
        <v>0.42793189878802101</v>
      </c>
      <c r="Q33">
        <v>0.97272003876568602</v>
      </c>
      <c r="R33">
        <v>0.33069246309139699</v>
      </c>
      <c r="T33" t="str">
        <f t="shared" si="0"/>
        <v>*</v>
      </c>
      <c r="U33" t="str">
        <f t="shared" si="1"/>
        <v/>
      </c>
      <c r="V33" t="str">
        <f t="shared" si="2"/>
        <v>*</v>
      </c>
      <c r="W33" t="str">
        <f t="shared" si="3"/>
        <v/>
      </c>
    </row>
    <row r="34" spans="1:23" x14ac:dyDescent="0.25">
      <c r="A34">
        <v>33</v>
      </c>
      <c r="B34" t="s">
        <v>106</v>
      </c>
      <c r="C34">
        <v>0.25368665234711602</v>
      </c>
      <c r="D34">
        <v>0.14112891160442101</v>
      </c>
      <c r="E34">
        <v>1.79755267338978</v>
      </c>
      <c r="F34">
        <v>7.2247923893029906E-2</v>
      </c>
      <c r="G34">
        <v>3.6672751964644597E-2</v>
      </c>
      <c r="H34">
        <v>0.256707645679568</v>
      </c>
      <c r="I34">
        <v>0.14285804331056401</v>
      </c>
      <c r="J34">
        <v>0.88640229520315295</v>
      </c>
      <c r="K34">
        <v>0.31533879032870998</v>
      </c>
      <c r="L34">
        <v>0.17938656244371301</v>
      </c>
      <c r="M34">
        <v>1.75787297572892</v>
      </c>
      <c r="N34">
        <v>7.8769124946029098E-2</v>
      </c>
      <c r="O34" t="s">
        <v>170</v>
      </c>
      <c r="P34" t="s">
        <v>170</v>
      </c>
      <c r="Q34" t="s">
        <v>170</v>
      </c>
      <c r="R34" t="s">
        <v>170</v>
      </c>
      <c r="T34" t="str">
        <f t="shared" si="0"/>
        <v>^</v>
      </c>
      <c r="U34" t="str">
        <f t="shared" si="1"/>
        <v/>
      </c>
      <c r="V34" t="str">
        <f t="shared" si="2"/>
        <v>^</v>
      </c>
      <c r="W34" t="str">
        <f t="shared" si="3"/>
        <v/>
      </c>
    </row>
    <row r="35" spans="1:23" x14ac:dyDescent="0.25">
      <c r="A35">
        <v>34</v>
      </c>
      <c r="B35" t="s">
        <v>47</v>
      </c>
      <c r="C35">
        <v>-0.50678223294043501</v>
      </c>
      <c r="D35">
        <v>0.42772707802347598</v>
      </c>
      <c r="E35">
        <v>-1.18482616364218</v>
      </c>
      <c r="F35">
        <v>0.236086185687752</v>
      </c>
      <c r="G35">
        <v>-0.84211705939763803</v>
      </c>
      <c r="H35">
        <v>0.68008999503331002</v>
      </c>
      <c r="I35">
        <v>-1.2382435641571099</v>
      </c>
      <c r="J35">
        <v>0.215625762740839</v>
      </c>
      <c r="K35">
        <v>-0.10606659439726</v>
      </c>
      <c r="L35">
        <v>0.63115941247197904</v>
      </c>
      <c r="M35">
        <v>-0.16805040422647499</v>
      </c>
      <c r="N35">
        <v>0.86654362604568502</v>
      </c>
      <c r="O35" t="s">
        <v>170</v>
      </c>
      <c r="P35" t="s">
        <v>170</v>
      </c>
      <c r="Q35" t="s">
        <v>170</v>
      </c>
      <c r="R35" t="s">
        <v>170</v>
      </c>
      <c r="T35" t="str">
        <f t="shared" si="0"/>
        <v/>
      </c>
      <c r="U35" t="str">
        <f t="shared" si="1"/>
        <v/>
      </c>
      <c r="V35" t="str">
        <f t="shared" si="2"/>
        <v/>
      </c>
      <c r="W35" t="str">
        <f t="shared" si="3"/>
        <v/>
      </c>
    </row>
    <row r="36" spans="1:23" x14ac:dyDescent="0.25">
      <c r="A36">
        <v>35</v>
      </c>
      <c r="B36" t="s">
        <v>61</v>
      </c>
      <c r="C36">
        <v>-0.28004619192858199</v>
      </c>
      <c r="D36">
        <v>0.364205214136466</v>
      </c>
      <c r="E36">
        <v>-0.76892416983258904</v>
      </c>
      <c r="F36">
        <v>0.44193832813202</v>
      </c>
      <c r="G36">
        <v>-0.64937028135512398</v>
      </c>
      <c r="H36">
        <v>0.55477486728932701</v>
      </c>
      <c r="I36">
        <v>-1.17051135450313</v>
      </c>
      <c r="J36">
        <v>0.24179524749477799</v>
      </c>
      <c r="K36">
        <v>-8.2736214698707705E-2</v>
      </c>
      <c r="L36">
        <v>0.544203108846949</v>
      </c>
      <c r="M36">
        <v>-0.15203186706156099</v>
      </c>
      <c r="N36">
        <v>0.87916180150982903</v>
      </c>
      <c r="O36" t="s">
        <v>170</v>
      </c>
      <c r="P36" t="s">
        <v>170</v>
      </c>
      <c r="Q36" t="s">
        <v>170</v>
      </c>
      <c r="R36" t="s">
        <v>170</v>
      </c>
      <c r="T36" t="str">
        <f t="shared" si="0"/>
        <v/>
      </c>
      <c r="U36" t="str">
        <f t="shared" si="1"/>
        <v/>
      </c>
      <c r="V36" t="str">
        <f t="shared" si="2"/>
        <v/>
      </c>
      <c r="W36" t="str">
        <f t="shared" si="3"/>
        <v/>
      </c>
    </row>
    <row r="37" spans="1:23" x14ac:dyDescent="0.25">
      <c r="A37">
        <v>36</v>
      </c>
      <c r="B37" t="s">
        <v>67</v>
      </c>
      <c r="C37">
        <v>-0.40769531177893698</v>
      </c>
      <c r="D37">
        <v>0.36653870539508099</v>
      </c>
      <c r="E37">
        <v>-1.11228447576769</v>
      </c>
      <c r="F37">
        <v>0.26601585651452098</v>
      </c>
      <c r="G37">
        <v>-0.48248057638020198</v>
      </c>
      <c r="H37">
        <v>0.61328530687318406</v>
      </c>
      <c r="I37">
        <v>-0.786714716581283</v>
      </c>
      <c r="J37">
        <v>0.43144888715634799</v>
      </c>
      <c r="K37">
        <v>-0.24118796970623099</v>
      </c>
      <c r="L37">
        <v>0.53394790449579299</v>
      </c>
      <c r="M37">
        <v>-0.451706931847564</v>
      </c>
      <c r="N37">
        <v>0.65148012384066301</v>
      </c>
      <c r="O37" t="s">
        <v>170</v>
      </c>
      <c r="P37" t="s">
        <v>170</v>
      </c>
      <c r="Q37" t="s">
        <v>170</v>
      </c>
      <c r="R37" t="s">
        <v>170</v>
      </c>
      <c r="T37" t="str">
        <f t="shared" si="0"/>
        <v/>
      </c>
      <c r="U37" t="str">
        <f t="shared" si="1"/>
        <v/>
      </c>
      <c r="V37" t="str">
        <f t="shared" si="2"/>
        <v/>
      </c>
      <c r="W37" t="str">
        <f t="shared" si="3"/>
        <v/>
      </c>
    </row>
    <row r="38" spans="1:23" x14ac:dyDescent="0.25">
      <c r="A38">
        <v>37</v>
      </c>
      <c r="B38" t="s">
        <v>62</v>
      </c>
      <c r="C38">
        <v>-0.50058602827478504</v>
      </c>
      <c r="D38">
        <v>0.35456166084246399</v>
      </c>
      <c r="E38">
        <v>-1.41184477499726</v>
      </c>
      <c r="F38">
        <v>0.157995671403487</v>
      </c>
      <c r="G38">
        <v>-0.82137591272796795</v>
      </c>
      <c r="H38">
        <v>0.54025413999966199</v>
      </c>
      <c r="I38">
        <v>-1.5203509828327899</v>
      </c>
      <c r="J38">
        <v>0.12842278690544701</v>
      </c>
      <c r="K38">
        <v>-0.37063335967962302</v>
      </c>
      <c r="L38">
        <v>0.52642430319701194</v>
      </c>
      <c r="M38">
        <v>-0.70405822343068203</v>
      </c>
      <c r="N38">
        <v>0.48139651531996502</v>
      </c>
      <c r="O38" t="s">
        <v>170</v>
      </c>
      <c r="P38" t="s">
        <v>170</v>
      </c>
      <c r="Q38" t="s">
        <v>170</v>
      </c>
      <c r="R38" t="s">
        <v>170</v>
      </c>
      <c r="T38" t="str">
        <f t="shared" si="0"/>
        <v/>
      </c>
      <c r="U38" t="str">
        <f t="shared" si="1"/>
        <v/>
      </c>
      <c r="V38" t="str">
        <f t="shared" si="2"/>
        <v/>
      </c>
      <c r="W38" t="str">
        <f t="shared" si="3"/>
        <v/>
      </c>
    </row>
    <row r="39" spans="1:23" x14ac:dyDescent="0.25">
      <c r="A39">
        <v>38</v>
      </c>
      <c r="B39" t="s">
        <v>58</v>
      </c>
      <c r="C39">
        <v>9.1182702930294193E-2</v>
      </c>
      <c r="D39">
        <v>0.38147062894696399</v>
      </c>
      <c r="E39">
        <v>0.23902941933433</v>
      </c>
      <c r="F39">
        <v>0.81108277051258404</v>
      </c>
      <c r="G39">
        <v>-0.51738267534898297</v>
      </c>
      <c r="H39">
        <v>0.57821190415190304</v>
      </c>
      <c r="I39">
        <v>-0.89479768858764397</v>
      </c>
      <c r="J39">
        <v>0.370895246161834</v>
      </c>
      <c r="K39">
        <v>0.59348797245274998</v>
      </c>
      <c r="L39">
        <v>0.58098443041665904</v>
      </c>
      <c r="M39">
        <v>1.0215213031218799</v>
      </c>
      <c r="N39">
        <v>0.307007521361854</v>
      </c>
      <c r="O39" t="s">
        <v>170</v>
      </c>
      <c r="P39" t="s">
        <v>170</v>
      </c>
      <c r="Q39" t="s">
        <v>170</v>
      </c>
      <c r="R39" t="s">
        <v>170</v>
      </c>
      <c r="T39" t="str">
        <f t="shared" si="0"/>
        <v/>
      </c>
      <c r="U39" t="str">
        <f t="shared" si="1"/>
        <v/>
      </c>
      <c r="V39" t="str">
        <f t="shared" si="2"/>
        <v/>
      </c>
      <c r="W39" t="str">
        <f t="shared" si="3"/>
        <v/>
      </c>
    </row>
    <row r="40" spans="1:23" x14ac:dyDescent="0.25">
      <c r="A40">
        <v>39</v>
      </c>
      <c r="B40" t="s">
        <v>65</v>
      </c>
      <c r="C40">
        <v>-0.181372489183906</v>
      </c>
      <c r="D40">
        <v>0.40022595127453903</v>
      </c>
      <c r="E40">
        <v>-0.45317523415539801</v>
      </c>
      <c r="F40">
        <v>0.65042256428276402</v>
      </c>
      <c r="G40">
        <v>-1.4758908625382501</v>
      </c>
      <c r="H40">
        <v>0.78753214774318903</v>
      </c>
      <c r="I40">
        <v>-1.87407062272655</v>
      </c>
      <c r="J40">
        <v>6.0920691780293003E-2</v>
      </c>
      <c r="K40">
        <v>0.13027463168999501</v>
      </c>
      <c r="L40">
        <v>0.56474966442942298</v>
      </c>
      <c r="M40">
        <v>0.23067677573852699</v>
      </c>
      <c r="N40">
        <v>0.81756591724334404</v>
      </c>
      <c r="O40" t="s">
        <v>170</v>
      </c>
      <c r="P40" t="s">
        <v>170</v>
      </c>
      <c r="Q40" t="s">
        <v>170</v>
      </c>
      <c r="R40" t="s">
        <v>170</v>
      </c>
      <c r="T40" t="str">
        <f t="shared" si="0"/>
        <v/>
      </c>
      <c r="U40" t="str">
        <f t="shared" si="1"/>
        <v>^</v>
      </c>
      <c r="V40" t="str">
        <f t="shared" si="2"/>
        <v/>
      </c>
      <c r="W40" t="str">
        <f t="shared" si="3"/>
        <v/>
      </c>
    </row>
    <row r="41" spans="1:23" x14ac:dyDescent="0.25">
      <c r="A41">
        <v>40</v>
      </c>
      <c r="B41" t="s">
        <v>54</v>
      </c>
      <c r="C41">
        <v>-4.5540361217134201E-2</v>
      </c>
      <c r="D41">
        <v>0.43495579440660098</v>
      </c>
      <c r="E41">
        <v>-0.104701125500038</v>
      </c>
      <c r="F41">
        <v>0.916612968852758</v>
      </c>
      <c r="G41">
        <v>-0.29911001692713401</v>
      </c>
      <c r="H41">
        <v>0.61853958745846105</v>
      </c>
      <c r="I41">
        <v>-0.48357457306194102</v>
      </c>
      <c r="J41">
        <v>0.62868782375818999</v>
      </c>
      <c r="K41">
        <v>-0.237736068478408</v>
      </c>
      <c r="L41">
        <v>0.79963661447632906</v>
      </c>
      <c r="M41">
        <v>-0.29730513107394102</v>
      </c>
      <c r="N41">
        <v>0.76623356462977499</v>
      </c>
      <c r="O41" t="s">
        <v>170</v>
      </c>
      <c r="P41" t="s">
        <v>170</v>
      </c>
      <c r="Q41" t="s">
        <v>170</v>
      </c>
      <c r="R41" t="s">
        <v>170</v>
      </c>
      <c r="T41" t="str">
        <f t="shared" si="0"/>
        <v/>
      </c>
      <c r="U41" t="str">
        <f t="shared" si="1"/>
        <v/>
      </c>
      <c r="V41" t="str">
        <f t="shared" si="2"/>
        <v/>
      </c>
      <c r="W41" t="str">
        <f t="shared" si="3"/>
        <v/>
      </c>
    </row>
    <row r="42" spans="1:23" x14ac:dyDescent="0.25">
      <c r="A42">
        <v>41</v>
      </c>
      <c r="B42" t="s">
        <v>64</v>
      </c>
      <c r="C42">
        <v>-0.24416021607990199</v>
      </c>
      <c r="D42">
        <v>0.38999722358045702</v>
      </c>
      <c r="E42">
        <v>-0.62605629301238197</v>
      </c>
      <c r="F42">
        <v>0.53127801874188496</v>
      </c>
      <c r="G42">
        <v>-0.37673431875489799</v>
      </c>
      <c r="H42">
        <v>0.92426941478341096</v>
      </c>
      <c r="I42">
        <v>-0.40760227778734898</v>
      </c>
      <c r="J42">
        <v>0.68356569176807902</v>
      </c>
      <c r="K42">
        <v>-0.18966881269694699</v>
      </c>
      <c r="L42">
        <v>0.55868568180729905</v>
      </c>
      <c r="M42">
        <v>-0.33949109288676299</v>
      </c>
      <c r="N42">
        <v>0.73423980594954896</v>
      </c>
      <c r="O42" t="s">
        <v>170</v>
      </c>
      <c r="P42" t="s">
        <v>170</v>
      </c>
      <c r="Q42" t="s">
        <v>170</v>
      </c>
      <c r="R42" t="s">
        <v>170</v>
      </c>
      <c r="T42" t="str">
        <f t="shared" si="0"/>
        <v/>
      </c>
      <c r="U42" t="str">
        <f t="shared" si="1"/>
        <v/>
      </c>
      <c r="V42" t="str">
        <f t="shared" si="2"/>
        <v/>
      </c>
      <c r="W42" t="str">
        <f t="shared" si="3"/>
        <v/>
      </c>
    </row>
    <row r="43" spans="1:23" x14ac:dyDescent="0.25">
      <c r="A43">
        <v>42</v>
      </c>
      <c r="B43" t="s">
        <v>59</v>
      </c>
      <c r="C43">
        <v>-0.20382200020893401</v>
      </c>
      <c r="D43">
        <v>0.38688255336154498</v>
      </c>
      <c r="E43">
        <v>-0.52683171788948802</v>
      </c>
      <c r="F43">
        <v>0.59831045474536004</v>
      </c>
      <c r="G43">
        <v>-1.1377768726175299</v>
      </c>
      <c r="H43">
        <v>0.63639153902091905</v>
      </c>
      <c r="I43">
        <v>-1.7878566933306299</v>
      </c>
      <c r="J43">
        <v>7.3799131379107097E-2</v>
      </c>
      <c r="K43">
        <v>0.20692344016361</v>
      </c>
      <c r="L43">
        <v>0.557158552064974</v>
      </c>
      <c r="M43">
        <v>0.37139058423620702</v>
      </c>
      <c r="N43">
        <v>0.71034663759692895</v>
      </c>
      <c r="O43" t="s">
        <v>170</v>
      </c>
      <c r="P43" t="s">
        <v>170</v>
      </c>
      <c r="Q43" t="s">
        <v>170</v>
      </c>
      <c r="R43" t="s">
        <v>170</v>
      </c>
      <c r="T43" t="str">
        <f t="shared" si="0"/>
        <v/>
      </c>
      <c r="U43" t="str">
        <f t="shared" si="1"/>
        <v>^</v>
      </c>
      <c r="V43" t="str">
        <f t="shared" si="2"/>
        <v/>
      </c>
      <c r="W43" t="str">
        <f t="shared" si="3"/>
        <v/>
      </c>
    </row>
    <row r="44" spans="1:23" x14ac:dyDescent="0.25">
      <c r="A44">
        <v>43</v>
      </c>
      <c r="B44" t="s">
        <v>60</v>
      </c>
      <c r="C44">
        <v>-0.23413277529601401</v>
      </c>
      <c r="D44">
        <v>0.38718634455176898</v>
      </c>
      <c r="E44">
        <v>-0.60470308054655497</v>
      </c>
      <c r="F44">
        <v>0.545376300929032</v>
      </c>
      <c r="G44">
        <v>-0.59279082040033104</v>
      </c>
      <c r="H44">
        <v>0.59046943991475798</v>
      </c>
      <c r="I44">
        <v>-1.0039314151226999</v>
      </c>
      <c r="J44">
        <v>0.315411673027573</v>
      </c>
      <c r="K44">
        <v>-1.93021725205944E-2</v>
      </c>
      <c r="L44">
        <v>0.59297603610023297</v>
      </c>
      <c r="M44">
        <v>-3.25513534198398E-2</v>
      </c>
      <c r="N44">
        <v>0.97403236359798195</v>
      </c>
      <c r="O44" t="s">
        <v>170</v>
      </c>
      <c r="P44" t="s">
        <v>170</v>
      </c>
      <c r="Q44" t="s">
        <v>170</v>
      </c>
      <c r="R44" t="s">
        <v>170</v>
      </c>
      <c r="T44" t="str">
        <f t="shared" si="0"/>
        <v/>
      </c>
      <c r="U44" t="str">
        <f t="shared" si="1"/>
        <v/>
      </c>
      <c r="V44" t="str">
        <f t="shared" si="2"/>
        <v/>
      </c>
      <c r="W44" t="str">
        <f t="shared" si="3"/>
        <v/>
      </c>
    </row>
    <row r="45" spans="1:23" x14ac:dyDescent="0.25">
      <c r="A45">
        <v>44</v>
      </c>
      <c r="B45" t="s">
        <v>52</v>
      </c>
      <c r="C45">
        <v>-0.42769121170286001</v>
      </c>
      <c r="D45">
        <v>0.47696550585736103</v>
      </c>
      <c r="E45">
        <v>-0.89669212228266104</v>
      </c>
      <c r="F45">
        <v>0.36988322538392299</v>
      </c>
      <c r="G45">
        <v>-0.68844944249843298</v>
      </c>
      <c r="H45">
        <v>0.64757587096213598</v>
      </c>
      <c r="I45">
        <v>-1.0631178111617601</v>
      </c>
      <c r="J45">
        <v>0.28772852816724998</v>
      </c>
      <c r="K45">
        <v>-1.2868973836008999</v>
      </c>
      <c r="L45">
        <v>1.3097199395394199</v>
      </c>
      <c r="M45">
        <v>-0.98257447622997296</v>
      </c>
      <c r="N45">
        <v>0.32581691149436498</v>
      </c>
      <c r="O45" t="s">
        <v>170</v>
      </c>
      <c r="P45" t="s">
        <v>170</v>
      </c>
      <c r="Q45" t="s">
        <v>170</v>
      </c>
      <c r="R45" t="s">
        <v>170</v>
      </c>
      <c r="T45" t="str">
        <f t="shared" si="0"/>
        <v/>
      </c>
      <c r="U45" t="str">
        <f t="shared" si="1"/>
        <v/>
      </c>
      <c r="V45" t="str">
        <f t="shared" si="2"/>
        <v/>
      </c>
      <c r="W45" t="str">
        <f t="shared" si="3"/>
        <v/>
      </c>
    </row>
    <row r="46" spans="1:23" x14ac:dyDescent="0.25">
      <c r="A46">
        <v>45</v>
      </c>
      <c r="B46" t="s">
        <v>48</v>
      </c>
      <c r="C46">
        <v>-0.25426772974575901</v>
      </c>
      <c r="D46">
        <v>0.43045204768371098</v>
      </c>
      <c r="E46">
        <v>-0.59069931508977402</v>
      </c>
      <c r="F46">
        <v>0.55472190695503198</v>
      </c>
      <c r="G46">
        <v>-0.50986292956482904</v>
      </c>
      <c r="H46">
        <v>0.62964024962760701</v>
      </c>
      <c r="I46">
        <v>-0.809768641484374</v>
      </c>
      <c r="J46">
        <v>0.41807315868504702</v>
      </c>
      <c r="K46">
        <v>-0.21790913148077601</v>
      </c>
      <c r="L46">
        <v>0.65155803013086599</v>
      </c>
      <c r="M46">
        <v>-0.33444316761318799</v>
      </c>
      <c r="N46">
        <v>0.73804516977588097</v>
      </c>
      <c r="O46" t="s">
        <v>170</v>
      </c>
      <c r="P46" t="s">
        <v>170</v>
      </c>
      <c r="Q46" t="s">
        <v>170</v>
      </c>
      <c r="R46" t="s">
        <v>170</v>
      </c>
      <c r="T46" t="str">
        <f t="shared" si="0"/>
        <v/>
      </c>
      <c r="U46" t="str">
        <f t="shared" si="1"/>
        <v/>
      </c>
      <c r="V46" t="str">
        <f t="shared" si="2"/>
        <v/>
      </c>
      <c r="W46" t="str">
        <f t="shared" si="3"/>
        <v/>
      </c>
    </row>
    <row r="47" spans="1:23" x14ac:dyDescent="0.25">
      <c r="A47">
        <v>46</v>
      </c>
      <c r="B47" t="s">
        <v>56</v>
      </c>
      <c r="C47">
        <v>-0.41688924380974302</v>
      </c>
      <c r="D47">
        <v>0.41375325246890299</v>
      </c>
      <c r="E47">
        <v>-1.0075793756837601</v>
      </c>
      <c r="F47">
        <v>0.313656434155488</v>
      </c>
      <c r="G47">
        <v>-0.72807020407263001</v>
      </c>
      <c r="H47">
        <v>0.59991180860374504</v>
      </c>
      <c r="I47">
        <v>-1.21362872614087</v>
      </c>
      <c r="J47">
        <v>0.22488953242811099</v>
      </c>
      <c r="K47">
        <v>-1.58421454657274E-2</v>
      </c>
      <c r="L47">
        <v>0.73151136556456997</v>
      </c>
      <c r="M47">
        <v>-2.1656731817831201E-2</v>
      </c>
      <c r="N47">
        <v>0.98272177867703803</v>
      </c>
      <c r="O47" t="s">
        <v>170</v>
      </c>
      <c r="P47" t="s">
        <v>170</v>
      </c>
      <c r="Q47" t="s">
        <v>170</v>
      </c>
      <c r="R47" t="s">
        <v>170</v>
      </c>
      <c r="T47" t="str">
        <f t="shared" si="0"/>
        <v/>
      </c>
      <c r="U47" t="str">
        <f t="shared" si="1"/>
        <v/>
      </c>
      <c r="V47" t="str">
        <f t="shared" si="2"/>
        <v/>
      </c>
      <c r="W47" t="str">
        <f t="shared" si="3"/>
        <v/>
      </c>
    </row>
    <row r="48" spans="1:23" x14ac:dyDescent="0.25">
      <c r="A48">
        <v>47</v>
      </c>
      <c r="B48" t="s">
        <v>66</v>
      </c>
      <c r="C48">
        <v>-0.45203123338560303</v>
      </c>
      <c r="D48">
        <v>0.379917459115023</v>
      </c>
      <c r="E48">
        <v>-1.1898143202962099</v>
      </c>
      <c r="F48">
        <v>0.23411937984518799</v>
      </c>
      <c r="G48">
        <v>-1.2260569211344301</v>
      </c>
      <c r="H48">
        <v>0.61386494980205697</v>
      </c>
      <c r="I48">
        <v>-1.9972746799272001</v>
      </c>
      <c r="J48">
        <v>4.5795352341029598E-2</v>
      </c>
      <c r="K48">
        <v>-0.12409009196569901</v>
      </c>
      <c r="L48">
        <v>0.54864673494241301</v>
      </c>
      <c r="M48">
        <v>-0.22617484815383701</v>
      </c>
      <c r="N48">
        <v>0.82106543203656601</v>
      </c>
      <c r="O48" t="s">
        <v>170</v>
      </c>
      <c r="P48" t="s">
        <v>170</v>
      </c>
      <c r="Q48" t="s">
        <v>170</v>
      </c>
      <c r="R48" t="s">
        <v>170</v>
      </c>
      <c r="T48" t="str">
        <f t="shared" si="0"/>
        <v/>
      </c>
      <c r="U48" t="str">
        <f t="shared" si="1"/>
        <v>*</v>
      </c>
      <c r="V48" t="str">
        <f t="shared" si="2"/>
        <v/>
      </c>
      <c r="W48" t="str">
        <f t="shared" si="3"/>
        <v/>
      </c>
    </row>
    <row r="49" spans="1:23" x14ac:dyDescent="0.25">
      <c r="A49">
        <v>48</v>
      </c>
      <c r="B49" t="s">
        <v>50</v>
      </c>
      <c r="C49">
        <v>-0.51650700609794997</v>
      </c>
      <c r="D49">
        <v>0.51064665919996499</v>
      </c>
      <c r="E49">
        <v>-1.0114763247588201</v>
      </c>
      <c r="F49">
        <v>0.311788506935051</v>
      </c>
      <c r="G49">
        <v>-0.58794219632099298</v>
      </c>
      <c r="H49">
        <v>1.0221035136794501</v>
      </c>
      <c r="I49">
        <v>-0.57522764421821804</v>
      </c>
      <c r="J49">
        <v>0.56513734902943402</v>
      </c>
      <c r="K49">
        <v>-0.37689427486675198</v>
      </c>
      <c r="L49">
        <v>0.67123229381987104</v>
      </c>
      <c r="M49">
        <v>-0.56149603995050501</v>
      </c>
      <c r="N49">
        <v>0.57445942916138104</v>
      </c>
      <c r="O49" t="s">
        <v>170</v>
      </c>
      <c r="P49" t="s">
        <v>170</v>
      </c>
      <c r="Q49" t="s">
        <v>170</v>
      </c>
      <c r="R49" t="s">
        <v>170</v>
      </c>
      <c r="T49" t="str">
        <f t="shared" si="0"/>
        <v/>
      </c>
      <c r="U49" t="str">
        <f t="shared" si="1"/>
        <v/>
      </c>
      <c r="V49" t="str">
        <f t="shared" si="2"/>
        <v/>
      </c>
      <c r="W49" t="str">
        <f t="shared" si="3"/>
        <v/>
      </c>
    </row>
    <row r="50" spans="1:23" x14ac:dyDescent="0.25">
      <c r="A50">
        <v>49</v>
      </c>
      <c r="B50" t="s">
        <v>57</v>
      </c>
      <c r="C50">
        <v>-0.53550881951862594</v>
      </c>
      <c r="D50">
        <v>0.43742050095940199</v>
      </c>
      <c r="E50">
        <v>-1.22424261858803</v>
      </c>
      <c r="F50">
        <v>0.22086071620264699</v>
      </c>
      <c r="G50">
        <v>-0.98633517297111595</v>
      </c>
      <c r="H50">
        <v>0.69165309964609201</v>
      </c>
      <c r="I50">
        <v>-1.42605472812282</v>
      </c>
      <c r="J50">
        <v>0.153852545225905</v>
      </c>
      <c r="K50">
        <v>-1.91562138215195E-2</v>
      </c>
      <c r="L50">
        <v>0.62420566616578599</v>
      </c>
      <c r="M50">
        <v>-3.06889457431355E-2</v>
      </c>
      <c r="N50">
        <v>0.97551760703063894</v>
      </c>
      <c r="O50" t="s">
        <v>170</v>
      </c>
      <c r="P50" t="s">
        <v>170</v>
      </c>
      <c r="Q50" t="s">
        <v>170</v>
      </c>
      <c r="R50" t="s">
        <v>170</v>
      </c>
      <c r="T50" t="str">
        <f t="shared" si="0"/>
        <v/>
      </c>
      <c r="U50" t="str">
        <f t="shared" si="1"/>
        <v/>
      </c>
      <c r="V50" t="str">
        <f t="shared" si="2"/>
        <v/>
      </c>
      <c r="W50" t="str">
        <f t="shared" si="3"/>
        <v/>
      </c>
    </row>
    <row r="51" spans="1:23" x14ac:dyDescent="0.25">
      <c r="A51">
        <v>50</v>
      </c>
      <c r="B51" t="s">
        <v>55</v>
      </c>
      <c r="C51">
        <v>-9.72612904860818E-2</v>
      </c>
      <c r="D51">
        <v>0.437526995440911</v>
      </c>
      <c r="E51">
        <v>-0.22229780447733999</v>
      </c>
      <c r="F51">
        <v>0.82408206112375704</v>
      </c>
      <c r="G51">
        <v>-0.423418708484254</v>
      </c>
      <c r="H51">
        <v>0.70585140763569199</v>
      </c>
      <c r="I51">
        <v>-0.59986946813994502</v>
      </c>
      <c r="J51">
        <v>0.54859323176105401</v>
      </c>
      <c r="K51">
        <v>0.16732974828519401</v>
      </c>
      <c r="L51">
        <v>0.61413270089943195</v>
      </c>
      <c r="M51">
        <v>0.27246513341519002</v>
      </c>
      <c r="N51">
        <v>0.78526439696233397</v>
      </c>
      <c r="O51" t="s">
        <v>170</v>
      </c>
      <c r="P51" t="s">
        <v>170</v>
      </c>
      <c r="Q51" t="s">
        <v>170</v>
      </c>
      <c r="R51" t="s">
        <v>170</v>
      </c>
      <c r="T51" t="str">
        <f t="shared" si="0"/>
        <v/>
      </c>
      <c r="U51" t="str">
        <f t="shared" si="1"/>
        <v/>
      </c>
      <c r="V51" t="str">
        <f t="shared" si="2"/>
        <v/>
      </c>
      <c r="W51" t="str">
        <f t="shared" si="3"/>
        <v/>
      </c>
    </row>
    <row r="52" spans="1:23" x14ac:dyDescent="0.25">
      <c r="A52">
        <v>51</v>
      </c>
      <c r="B52" t="s">
        <v>51</v>
      </c>
      <c r="C52">
        <v>1.4682238531320899</v>
      </c>
      <c r="D52">
        <v>1.3708270193653</v>
      </c>
      <c r="E52">
        <v>1.07104968926852</v>
      </c>
      <c r="F52">
        <v>0.28414708804203898</v>
      </c>
      <c r="G52" t="s">
        <v>170</v>
      </c>
      <c r="H52" t="s">
        <v>170</v>
      </c>
      <c r="I52" t="s">
        <v>170</v>
      </c>
      <c r="J52" t="s">
        <v>170</v>
      </c>
      <c r="K52">
        <v>1.5779989872665701</v>
      </c>
      <c r="L52">
        <v>1.42972287997598</v>
      </c>
      <c r="M52">
        <v>1.1037096834409501</v>
      </c>
      <c r="N52">
        <v>0.26971909371026898</v>
      </c>
      <c r="O52" t="s">
        <v>170</v>
      </c>
      <c r="P52" t="s">
        <v>170</v>
      </c>
      <c r="Q52" t="s">
        <v>170</v>
      </c>
      <c r="R52" t="s">
        <v>170</v>
      </c>
      <c r="T52" t="str">
        <f t="shared" si="0"/>
        <v/>
      </c>
      <c r="U52" t="str">
        <f t="shared" si="1"/>
        <v/>
      </c>
      <c r="V52" t="str">
        <f t="shared" si="2"/>
        <v/>
      </c>
      <c r="W52" t="str">
        <f t="shared" si="3"/>
        <v/>
      </c>
    </row>
    <row r="53" spans="1:23" x14ac:dyDescent="0.25">
      <c r="A53">
        <v>52</v>
      </c>
      <c r="B53" t="s">
        <v>49</v>
      </c>
      <c r="C53">
        <v>0.32577550891625401</v>
      </c>
      <c r="D53">
        <v>0.60157150128578596</v>
      </c>
      <c r="E53">
        <v>0.54154079476828398</v>
      </c>
      <c r="F53">
        <v>0.58813488723566199</v>
      </c>
      <c r="G53" t="s">
        <v>170</v>
      </c>
      <c r="H53" t="s">
        <v>170</v>
      </c>
      <c r="I53" t="s">
        <v>170</v>
      </c>
      <c r="J53" t="s">
        <v>170</v>
      </c>
      <c r="K53">
        <v>0.65647823400009397</v>
      </c>
      <c r="L53">
        <v>0.72121689595515404</v>
      </c>
      <c r="M53">
        <v>0.91023690332528495</v>
      </c>
      <c r="N53">
        <v>0.36269758610286801</v>
      </c>
      <c r="O53" t="s">
        <v>170</v>
      </c>
      <c r="P53" t="s">
        <v>170</v>
      </c>
      <c r="Q53" t="s">
        <v>170</v>
      </c>
      <c r="R53" t="s">
        <v>170</v>
      </c>
      <c r="T53" t="str">
        <f t="shared" si="0"/>
        <v/>
      </c>
      <c r="U53" t="str">
        <f t="shared" si="1"/>
        <v/>
      </c>
      <c r="V53" t="str">
        <f t="shared" si="2"/>
        <v/>
      </c>
      <c r="W53" t="str">
        <f t="shared" si="3"/>
        <v/>
      </c>
    </row>
    <row r="54" spans="1:23" x14ac:dyDescent="0.25">
      <c r="A54">
        <v>53</v>
      </c>
      <c r="B54" t="s">
        <v>63</v>
      </c>
      <c r="C54">
        <v>-1.4559591225191599</v>
      </c>
      <c r="D54">
        <v>0.85183808845984699</v>
      </c>
      <c r="E54">
        <v>-1.70919702023607</v>
      </c>
      <c r="F54">
        <v>8.7414460647447095E-2</v>
      </c>
      <c r="G54">
        <v>-2.0542703242956399</v>
      </c>
      <c r="H54">
        <v>1.2081699877241501</v>
      </c>
      <c r="I54">
        <v>-1.7003156386671201</v>
      </c>
      <c r="J54">
        <v>8.9071570393198393E-2</v>
      </c>
      <c r="K54">
        <v>-1.07992090822145</v>
      </c>
      <c r="L54">
        <v>1.27088935796392</v>
      </c>
      <c r="M54">
        <v>-0.84973636883039505</v>
      </c>
      <c r="N54">
        <v>0.39547167362852598</v>
      </c>
      <c r="O54" t="s">
        <v>170</v>
      </c>
      <c r="P54" t="s">
        <v>170</v>
      </c>
      <c r="Q54" t="s">
        <v>170</v>
      </c>
      <c r="R54" t="s">
        <v>170</v>
      </c>
      <c r="T54" t="str">
        <f t="shared" si="0"/>
        <v>^</v>
      </c>
      <c r="U54" t="str">
        <f t="shared" si="1"/>
        <v>^</v>
      </c>
      <c r="V54" t="str">
        <f t="shared" si="2"/>
        <v/>
      </c>
      <c r="W54" t="str">
        <f t="shared" si="3"/>
        <v/>
      </c>
    </row>
    <row r="55" spans="1:23" x14ac:dyDescent="0.25">
      <c r="A55">
        <v>54</v>
      </c>
      <c r="B55" t="s">
        <v>53</v>
      </c>
      <c r="C55">
        <v>0.32843627818007098</v>
      </c>
      <c r="D55">
        <v>0.63091376478076899</v>
      </c>
      <c r="E55">
        <v>0.52057237694631098</v>
      </c>
      <c r="F55">
        <v>0.60266469631847197</v>
      </c>
      <c r="G55">
        <v>-0.118087773757154</v>
      </c>
      <c r="H55">
        <v>0.75055485691320201</v>
      </c>
      <c r="I55">
        <v>-0.15733396788985199</v>
      </c>
      <c r="J55">
        <v>0.87498165111182202</v>
      </c>
      <c r="K55" t="s">
        <v>170</v>
      </c>
      <c r="L55" t="s">
        <v>170</v>
      </c>
      <c r="M55" t="s">
        <v>170</v>
      </c>
      <c r="N55" t="s">
        <v>170</v>
      </c>
      <c r="O55" t="s">
        <v>170</v>
      </c>
      <c r="P55" t="s">
        <v>170</v>
      </c>
      <c r="Q55" t="s">
        <v>170</v>
      </c>
      <c r="R55" t="s">
        <v>170</v>
      </c>
      <c r="T55" t="str">
        <f t="shared" si="0"/>
        <v/>
      </c>
      <c r="U55" t="str">
        <f t="shared" si="1"/>
        <v/>
      </c>
      <c r="V55" t="str">
        <f t="shared" si="2"/>
        <v/>
      </c>
      <c r="W55" t="str">
        <f t="shared" si="3"/>
        <v/>
      </c>
    </row>
    <row r="56" spans="1:23" x14ac:dyDescent="0.25">
      <c r="A56">
        <v>55</v>
      </c>
      <c r="B56" t="s">
        <v>75</v>
      </c>
      <c r="C56">
        <v>-0.55185563144994598</v>
      </c>
      <c r="D56">
        <v>0.45628049857699599</v>
      </c>
      <c r="E56">
        <v>-1.2094657412951499</v>
      </c>
      <c r="F56">
        <v>0.22648396507136601</v>
      </c>
      <c r="G56">
        <v>1.1070736992411501</v>
      </c>
      <c r="H56">
        <v>0.86478187861773004</v>
      </c>
      <c r="I56">
        <v>1.28017680135793</v>
      </c>
      <c r="J56">
        <v>0.20048296281560701</v>
      </c>
      <c r="K56">
        <v>-1.39201027740421</v>
      </c>
      <c r="L56">
        <v>0.55987355950222495</v>
      </c>
      <c r="M56">
        <v>-2.4862940101008202</v>
      </c>
      <c r="N56">
        <v>1.2908127378946799E-2</v>
      </c>
      <c r="O56" t="s">
        <v>170</v>
      </c>
      <c r="P56" t="s">
        <v>170</v>
      </c>
      <c r="Q56" t="s">
        <v>170</v>
      </c>
      <c r="R56" t="s">
        <v>170</v>
      </c>
      <c r="T56" t="str">
        <f t="shared" si="0"/>
        <v/>
      </c>
      <c r="U56" t="str">
        <f t="shared" si="1"/>
        <v/>
      </c>
      <c r="V56" t="str">
        <f t="shared" si="2"/>
        <v>*</v>
      </c>
      <c r="W56" t="str">
        <f t="shared" si="3"/>
        <v/>
      </c>
    </row>
    <row r="57" spans="1:23" x14ac:dyDescent="0.25">
      <c r="A57">
        <v>56</v>
      </c>
      <c r="B57" t="s">
        <v>74</v>
      </c>
      <c r="C57">
        <v>-0.80285392568281799</v>
      </c>
      <c r="D57">
        <v>0.41228150356169502</v>
      </c>
      <c r="E57">
        <v>-1.9473440325286799</v>
      </c>
      <c r="F57">
        <v>5.1493503050292003E-2</v>
      </c>
      <c r="G57">
        <v>0.54314273509108602</v>
      </c>
      <c r="H57">
        <v>0.77487701676191301</v>
      </c>
      <c r="I57">
        <v>0.70094056649246395</v>
      </c>
      <c r="J57">
        <v>0.48334010668471</v>
      </c>
      <c r="K57">
        <v>-1.4673288784993801</v>
      </c>
      <c r="L57">
        <v>0.52106079441591402</v>
      </c>
      <c r="M57">
        <v>-2.8160416101621801</v>
      </c>
      <c r="N57">
        <v>4.86193691859597E-3</v>
      </c>
      <c r="O57" t="s">
        <v>170</v>
      </c>
      <c r="P57" t="s">
        <v>170</v>
      </c>
      <c r="Q57" t="s">
        <v>170</v>
      </c>
      <c r="R57" t="s">
        <v>170</v>
      </c>
      <c r="T57" t="str">
        <f t="shared" si="0"/>
        <v>^</v>
      </c>
      <c r="U57" t="str">
        <f t="shared" si="1"/>
        <v/>
      </c>
      <c r="V57" t="str">
        <f t="shared" si="2"/>
        <v>**</v>
      </c>
      <c r="W57" t="str">
        <f t="shared" si="3"/>
        <v/>
      </c>
    </row>
    <row r="58" spans="1:23" x14ac:dyDescent="0.25">
      <c r="A58">
        <v>57</v>
      </c>
      <c r="B58" t="s">
        <v>79</v>
      </c>
      <c r="C58">
        <v>-0.82650561562589597</v>
      </c>
      <c r="D58">
        <v>0.40326304871538599</v>
      </c>
      <c r="E58">
        <v>-2.0495446291416202</v>
      </c>
      <c r="F58">
        <v>4.0408888484255799E-2</v>
      </c>
      <c r="G58">
        <v>0.49726823431025102</v>
      </c>
      <c r="H58">
        <v>0.77980236489089405</v>
      </c>
      <c r="I58">
        <v>0.63768495287883098</v>
      </c>
      <c r="J58">
        <v>0.52367878248579203</v>
      </c>
      <c r="K58">
        <v>-1.4946330693221701</v>
      </c>
      <c r="L58">
        <v>0.48910238790104299</v>
      </c>
      <c r="M58">
        <v>-3.0558694995056199</v>
      </c>
      <c r="N58">
        <v>2.2440890568941902E-3</v>
      </c>
      <c r="O58" t="s">
        <v>170</v>
      </c>
      <c r="P58" t="s">
        <v>170</v>
      </c>
      <c r="Q58" t="s">
        <v>170</v>
      </c>
      <c r="R58" t="s">
        <v>170</v>
      </c>
      <c r="T58" t="str">
        <f t="shared" si="0"/>
        <v>*</v>
      </c>
      <c r="U58" t="str">
        <f t="shared" si="1"/>
        <v/>
      </c>
      <c r="V58" t="str">
        <f t="shared" si="2"/>
        <v>**</v>
      </c>
      <c r="W58" t="str">
        <f t="shared" si="3"/>
        <v/>
      </c>
    </row>
    <row r="59" spans="1:23" x14ac:dyDescent="0.25">
      <c r="A59">
        <v>58</v>
      </c>
      <c r="B59" t="s">
        <v>84</v>
      </c>
      <c r="C59">
        <v>-0.57126188914395504</v>
      </c>
      <c r="D59">
        <v>0.43876091414924401</v>
      </c>
      <c r="E59">
        <v>-1.30198901206054</v>
      </c>
      <c r="F59">
        <v>0.192920141819967</v>
      </c>
      <c r="G59">
        <v>0.88970002319825703</v>
      </c>
      <c r="H59">
        <v>0.88361598087196502</v>
      </c>
      <c r="I59">
        <v>1.00688539191006</v>
      </c>
      <c r="J59">
        <v>0.313989852732803</v>
      </c>
      <c r="K59">
        <v>-1.28197724280198</v>
      </c>
      <c r="L59">
        <v>0.52472193942012901</v>
      </c>
      <c r="M59">
        <v>-2.4431554057348901</v>
      </c>
      <c r="N59">
        <v>1.4559466295263199E-2</v>
      </c>
      <c r="O59" t="s">
        <v>170</v>
      </c>
      <c r="P59" t="s">
        <v>170</v>
      </c>
      <c r="Q59" t="s">
        <v>170</v>
      </c>
      <c r="R59" t="s">
        <v>170</v>
      </c>
      <c r="T59" t="str">
        <f t="shared" si="0"/>
        <v/>
      </c>
      <c r="U59" t="str">
        <f t="shared" si="1"/>
        <v/>
      </c>
      <c r="V59" t="str">
        <f t="shared" si="2"/>
        <v>*</v>
      </c>
      <c r="W59" t="str">
        <f t="shared" si="3"/>
        <v/>
      </c>
    </row>
    <row r="60" spans="1:23" x14ac:dyDescent="0.25">
      <c r="A60">
        <v>59</v>
      </c>
      <c r="B60" t="s">
        <v>72</v>
      </c>
      <c r="C60">
        <v>-0.92869595480748401</v>
      </c>
      <c r="D60">
        <v>0.41124925903333898</v>
      </c>
      <c r="E60">
        <v>-2.2582313144841302</v>
      </c>
      <c r="F60">
        <v>2.3931241921219499E-2</v>
      </c>
      <c r="G60">
        <v>0.50279894319855201</v>
      </c>
      <c r="H60">
        <v>0.78385497160604001</v>
      </c>
      <c r="I60">
        <v>0.64144384026597101</v>
      </c>
      <c r="J60">
        <v>0.52123435730182799</v>
      </c>
      <c r="K60">
        <v>-1.7466661709138001</v>
      </c>
      <c r="L60">
        <v>0.523791545345339</v>
      </c>
      <c r="M60">
        <v>-3.33465896201553</v>
      </c>
      <c r="N60">
        <v>8.54040709860668E-4</v>
      </c>
      <c r="O60" t="s">
        <v>170</v>
      </c>
      <c r="P60" t="s">
        <v>170</v>
      </c>
      <c r="Q60" t="s">
        <v>170</v>
      </c>
      <c r="R60" t="s">
        <v>170</v>
      </c>
      <c r="T60" t="str">
        <f t="shared" si="0"/>
        <v>*</v>
      </c>
      <c r="U60" t="str">
        <f t="shared" si="1"/>
        <v/>
      </c>
      <c r="V60" t="str">
        <f t="shared" si="2"/>
        <v>***</v>
      </c>
      <c r="W60" t="str">
        <f t="shared" si="3"/>
        <v/>
      </c>
    </row>
    <row r="61" spans="1:23" x14ac:dyDescent="0.25">
      <c r="A61">
        <v>60</v>
      </c>
      <c r="B61" t="s">
        <v>78</v>
      </c>
      <c r="C61">
        <v>-0.65741735915595001</v>
      </c>
      <c r="D61">
        <v>0.39982844083207503</v>
      </c>
      <c r="E61">
        <v>-1.6442486126995199</v>
      </c>
      <c r="F61">
        <v>0.100124859174124</v>
      </c>
      <c r="G61">
        <v>0.75854947602524103</v>
      </c>
      <c r="H61">
        <v>0.77179355026919405</v>
      </c>
      <c r="I61">
        <v>0.98283987442064902</v>
      </c>
      <c r="J61">
        <v>0.325686253490031</v>
      </c>
      <c r="K61">
        <v>-1.37550194965508</v>
      </c>
      <c r="L61">
        <v>0.48403482732799402</v>
      </c>
      <c r="M61">
        <v>-2.8417416929443502</v>
      </c>
      <c r="N61">
        <v>4.4867828266402197E-3</v>
      </c>
      <c r="O61" t="s">
        <v>170</v>
      </c>
      <c r="P61" t="s">
        <v>170</v>
      </c>
      <c r="Q61" t="s">
        <v>170</v>
      </c>
      <c r="R61" t="s">
        <v>170</v>
      </c>
      <c r="T61" t="str">
        <f t="shared" si="0"/>
        <v/>
      </c>
      <c r="U61" t="str">
        <f t="shared" si="1"/>
        <v/>
      </c>
      <c r="V61" t="str">
        <f t="shared" si="2"/>
        <v>**</v>
      </c>
      <c r="W61" t="str">
        <f t="shared" si="3"/>
        <v/>
      </c>
    </row>
    <row r="62" spans="1:23" x14ac:dyDescent="0.25">
      <c r="A62">
        <v>61</v>
      </c>
      <c r="B62" t="s">
        <v>71</v>
      </c>
      <c r="C62">
        <v>-0.67680556258269797</v>
      </c>
      <c r="D62">
        <v>0.45608093464358301</v>
      </c>
      <c r="E62">
        <v>-1.4839593396106501</v>
      </c>
      <c r="F62">
        <v>0.13781970784449099</v>
      </c>
      <c r="G62">
        <v>0.59627519238306104</v>
      </c>
      <c r="H62">
        <v>0.81204131035335003</v>
      </c>
      <c r="I62">
        <v>0.73429169770143699</v>
      </c>
      <c r="J62">
        <v>0.46277097679416102</v>
      </c>
      <c r="K62">
        <v>-1.05814790526026</v>
      </c>
      <c r="L62">
        <v>0.66489055067987002</v>
      </c>
      <c r="M62">
        <v>-1.5914617889790601</v>
      </c>
      <c r="N62">
        <v>0.11150568824419201</v>
      </c>
      <c r="O62" t="s">
        <v>170</v>
      </c>
      <c r="P62" t="s">
        <v>170</v>
      </c>
      <c r="Q62" t="s">
        <v>170</v>
      </c>
      <c r="R62" t="s">
        <v>170</v>
      </c>
      <c r="T62" t="str">
        <f t="shared" si="0"/>
        <v/>
      </c>
      <c r="U62" t="str">
        <f t="shared" si="1"/>
        <v/>
      </c>
      <c r="V62" t="str">
        <f t="shared" si="2"/>
        <v/>
      </c>
      <c r="W62" t="str">
        <f t="shared" si="3"/>
        <v/>
      </c>
    </row>
    <row r="63" spans="1:23" x14ac:dyDescent="0.25">
      <c r="A63">
        <v>62</v>
      </c>
      <c r="B63" t="s">
        <v>70</v>
      </c>
      <c r="C63">
        <v>-0.42868121730874598</v>
      </c>
      <c r="D63">
        <v>0.42073592629708001</v>
      </c>
      <c r="E63">
        <v>-1.0188842704296599</v>
      </c>
      <c r="F63">
        <v>0.30825791210990999</v>
      </c>
      <c r="G63">
        <v>0.39335529613881198</v>
      </c>
      <c r="H63">
        <v>0.81199458437985494</v>
      </c>
      <c r="I63">
        <v>0.48443093550830701</v>
      </c>
      <c r="J63">
        <v>0.62808006805572902</v>
      </c>
      <c r="K63">
        <v>-0.96384753468137396</v>
      </c>
      <c r="L63">
        <v>0.50855217268290698</v>
      </c>
      <c r="M63">
        <v>-1.89527758695145</v>
      </c>
      <c r="N63">
        <v>5.8055635896724002E-2</v>
      </c>
      <c r="O63" t="s">
        <v>170</v>
      </c>
      <c r="P63" t="s">
        <v>170</v>
      </c>
      <c r="Q63" t="s">
        <v>170</v>
      </c>
      <c r="R63" t="s">
        <v>170</v>
      </c>
      <c r="T63" t="str">
        <f t="shared" si="0"/>
        <v/>
      </c>
      <c r="U63" t="str">
        <f t="shared" si="1"/>
        <v/>
      </c>
      <c r="V63" t="str">
        <f t="shared" si="2"/>
        <v>^</v>
      </c>
      <c r="W63" t="str">
        <f t="shared" si="3"/>
        <v/>
      </c>
    </row>
    <row r="64" spans="1:23" x14ac:dyDescent="0.25">
      <c r="A64">
        <v>63</v>
      </c>
      <c r="B64" t="s">
        <v>76</v>
      </c>
      <c r="C64">
        <v>-0.75052229193043996</v>
      </c>
      <c r="D64">
        <v>0.42361910042638901</v>
      </c>
      <c r="E64">
        <v>-1.7716913405816901</v>
      </c>
      <c r="F64">
        <v>7.6445807887812203E-2</v>
      </c>
      <c r="G64">
        <v>0.61036342168747804</v>
      </c>
      <c r="H64">
        <v>0.78863541706056195</v>
      </c>
      <c r="I64">
        <v>0.773948783536063</v>
      </c>
      <c r="J64">
        <v>0.43896107925429301</v>
      </c>
      <c r="K64">
        <v>-1.6756119066585999</v>
      </c>
      <c r="L64">
        <v>0.590905852887187</v>
      </c>
      <c r="M64">
        <v>-2.8356664576455</v>
      </c>
      <c r="N64">
        <v>4.5730177369850897E-3</v>
      </c>
      <c r="O64" t="s">
        <v>170</v>
      </c>
      <c r="P64" t="s">
        <v>170</v>
      </c>
      <c r="Q64" t="s">
        <v>170</v>
      </c>
      <c r="R64" t="s">
        <v>170</v>
      </c>
      <c r="T64" t="str">
        <f t="shared" si="0"/>
        <v>^</v>
      </c>
      <c r="U64" t="str">
        <f t="shared" si="1"/>
        <v/>
      </c>
      <c r="V64" t="str">
        <f t="shared" si="2"/>
        <v>**</v>
      </c>
      <c r="W64" t="str">
        <f t="shared" si="3"/>
        <v/>
      </c>
    </row>
    <row r="65" spans="1:23" x14ac:dyDescent="0.25">
      <c r="A65">
        <v>64</v>
      </c>
      <c r="B65" t="s">
        <v>80</v>
      </c>
      <c r="C65">
        <v>-0.67175708471123696</v>
      </c>
      <c r="D65">
        <v>0.43951386937570902</v>
      </c>
      <c r="E65">
        <v>-1.52840929835823</v>
      </c>
      <c r="F65">
        <v>0.12641094763170299</v>
      </c>
      <c r="G65">
        <v>0.53270603342216005</v>
      </c>
      <c r="H65">
        <v>0.80783151168391998</v>
      </c>
      <c r="I65">
        <v>0.65942715246615902</v>
      </c>
      <c r="J65">
        <v>0.50962151090197005</v>
      </c>
      <c r="K65">
        <v>-1.27823551790414</v>
      </c>
      <c r="L65">
        <v>0.69139604013933398</v>
      </c>
      <c r="M65">
        <v>-1.84877471621988</v>
      </c>
      <c r="N65">
        <v>6.4490349697621394E-2</v>
      </c>
      <c r="O65" t="s">
        <v>170</v>
      </c>
      <c r="P65" t="s">
        <v>170</v>
      </c>
      <c r="Q65" t="s">
        <v>170</v>
      </c>
      <c r="R65" t="s">
        <v>170</v>
      </c>
      <c r="T65" t="str">
        <f t="shared" si="0"/>
        <v/>
      </c>
      <c r="U65" t="str">
        <f t="shared" si="1"/>
        <v/>
      </c>
      <c r="V65" t="str">
        <f t="shared" si="2"/>
        <v>^</v>
      </c>
      <c r="W65" t="str">
        <f t="shared" si="3"/>
        <v/>
      </c>
    </row>
    <row r="66" spans="1:23" x14ac:dyDescent="0.25">
      <c r="A66">
        <v>65</v>
      </c>
      <c r="B66" t="s">
        <v>82</v>
      </c>
      <c r="C66">
        <v>-0.45064134815601298</v>
      </c>
      <c r="D66">
        <v>0.43843122678701402</v>
      </c>
      <c r="E66">
        <v>-1.02784957052097</v>
      </c>
      <c r="F66">
        <v>0.30402059437708501</v>
      </c>
      <c r="G66">
        <v>0.701264796052395</v>
      </c>
      <c r="H66">
        <v>0.88996797100950897</v>
      </c>
      <c r="I66">
        <v>0.787966330133135</v>
      </c>
      <c r="J66">
        <v>0.43071640065535399</v>
      </c>
      <c r="K66">
        <v>-1.0667914644838701</v>
      </c>
      <c r="L66">
        <v>0.52002123115733101</v>
      </c>
      <c r="M66">
        <v>-2.0514382886054099</v>
      </c>
      <c r="N66">
        <v>4.02242835640748E-2</v>
      </c>
      <c r="O66" t="s">
        <v>170</v>
      </c>
      <c r="P66" t="s">
        <v>170</v>
      </c>
      <c r="Q66" t="s">
        <v>170</v>
      </c>
      <c r="R66" t="s">
        <v>170</v>
      </c>
      <c r="T66" t="str">
        <f t="shared" si="0"/>
        <v/>
      </c>
      <c r="U66" t="str">
        <f t="shared" si="1"/>
        <v/>
      </c>
      <c r="V66" t="str">
        <f t="shared" si="2"/>
        <v>*</v>
      </c>
      <c r="W66" t="str">
        <f t="shared" si="3"/>
        <v/>
      </c>
    </row>
    <row r="67" spans="1:23" x14ac:dyDescent="0.25">
      <c r="A67">
        <v>66</v>
      </c>
      <c r="B67" t="s">
        <v>77</v>
      </c>
      <c r="C67">
        <v>-0.538453291867383</v>
      </c>
      <c r="D67">
        <v>0.41382570605047198</v>
      </c>
      <c r="E67">
        <v>-1.3011596041395099</v>
      </c>
      <c r="F67">
        <v>0.19320382921936399</v>
      </c>
      <c r="G67">
        <v>0.70342556883427398</v>
      </c>
      <c r="H67">
        <v>0.81349768063419603</v>
      </c>
      <c r="I67">
        <v>0.86469277734865702</v>
      </c>
      <c r="J67">
        <v>0.38720743476980901</v>
      </c>
      <c r="K67">
        <v>-1.24217847027919</v>
      </c>
      <c r="L67">
        <v>0.49739638480071702</v>
      </c>
      <c r="M67">
        <v>-2.4973612761115498</v>
      </c>
      <c r="N67">
        <v>1.2512141024106501E-2</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v>
      </c>
      <c r="W67" t="str">
        <f t="shared" ref="W67:W130" si="7">IF(R67&lt;0.001,"***",IF(R67&lt;0.01,"**",IF(R67&lt;0.05,"*",IF(R67&lt;0.1,"^",""))))</f>
        <v/>
      </c>
    </row>
    <row r="68" spans="1:23" x14ac:dyDescent="0.25">
      <c r="A68">
        <v>67</v>
      </c>
      <c r="B68" t="s">
        <v>81</v>
      </c>
      <c r="C68">
        <v>-0.78403213990140397</v>
      </c>
      <c r="D68">
        <v>0.42664511283339301</v>
      </c>
      <c r="E68">
        <v>-1.83766816100287</v>
      </c>
      <c r="F68">
        <v>6.6111318226579396E-2</v>
      </c>
      <c r="G68">
        <v>0.61785077235641095</v>
      </c>
      <c r="H68">
        <v>0.81570123385637205</v>
      </c>
      <c r="I68">
        <v>0.75744739214799495</v>
      </c>
      <c r="J68">
        <v>0.448781872292906</v>
      </c>
      <c r="K68">
        <v>-1.5117961260894499</v>
      </c>
      <c r="L68">
        <v>0.52560934529081005</v>
      </c>
      <c r="M68">
        <v>-2.8762732999981102</v>
      </c>
      <c r="N68">
        <v>4.0240113177928399E-3</v>
      </c>
      <c r="O68" t="s">
        <v>170</v>
      </c>
      <c r="P68" t="s">
        <v>170</v>
      </c>
      <c r="Q68" t="s">
        <v>170</v>
      </c>
      <c r="R68" t="s">
        <v>170</v>
      </c>
      <c r="T68" t="str">
        <f t="shared" si="4"/>
        <v>^</v>
      </c>
      <c r="U68" t="str">
        <f t="shared" si="5"/>
        <v/>
      </c>
      <c r="V68" t="str">
        <f t="shared" si="6"/>
        <v>**</v>
      </c>
      <c r="W68" t="str">
        <f t="shared" si="7"/>
        <v/>
      </c>
    </row>
    <row r="69" spans="1:23" x14ac:dyDescent="0.25">
      <c r="A69">
        <v>68</v>
      </c>
      <c r="B69" t="s">
        <v>68</v>
      </c>
      <c r="C69">
        <v>-0.47524733636437699</v>
      </c>
      <c r="D69">
        <v>0.48823457142819199</v>
      </c>
      <c r="E69">
        <v>-0.973399599651814</v>
      </c>
      <c r="F69">
        <v>0.33035473781463698</v>
      </c>
      <c r="G69">
        <v>0.99095470240035</v>
      </c>
      <c r="H69">
        <v>0.86682627812773305</v>
      </c>
      <c r="I69">
        <v>1.1431987324388999</v>
      </c>
      <c r="J69">
        <v>0.25295608844635997</v>
      </c>
      <c r="K69">
        <v>-1.5154799229345699</v>
      </c>
      <c r="L69">
        <v>0.65070346825722303</v>
      </c>
      <c r="M69">
        <v>-2.3289870069287799</v>
      </c>
      <c r="N69">
        <v>1.9859754036475601E-2</v>
      </c>
      <c r="O69" t="s">
        <v>170</v>
      </c>
      <c r="P69" t="s">
        <v>170</v>
      </c>
      <c r="Q69" t="s">
        <v>170</v>
      </c>
      <c r="R69" t="s">
        <v>170</v>
      </c>
      <c r="T69" t="str">
        <f t="shared" si="4"/>
        <v/>
      </c>
      <c r="U69" t="str">
        <f t="shared" si="5"/>
        <v/>
      </c>
      <c r="V69" t="str">
        <f t="shared" si="6"/>
        <v>*</v>
      </c>
      <c r="W69" t="str">
        <f t="shared" si="7"/>
        <v/>
      </c>
    </row>
    <row r="70" spans="1:23" x14ac:dyDescent="0.25">
      <c r="A70">
        <v>69</v>
      </c>
      <c r="B70" t="s">
        <v>83</v>
      </c>
      <c r="C70">
        <v>-1.0517564668744599</v>
      </c>
      <c r="D70">
        <v>0.76474655606488295</v>
      </c>
      <c r="E70">
        <v>-1.37530069084119</v>
      </c>
      <c r="F70">
        <v>0.169038242435646</v>
      </c>
      <c r="G70">
        <v>0.27568720804369201</v>
      </c>
      <c r="H70">
        <v>1.3784599452747299</v>
      </c>
      <c r="I70">
        <v>0.19999653162845199</v>
      </c>
      <c r="J70">
        <v>0.84148329368544295</v>
      </c>
      <c r="K70">
        <v>-1.7793127777487301</v>
      </c>
      <c r="L70">
        <v>0.93400959239472503</v>
      </c>
      <c r="M70">
        <v>-1.90502623553011</v>
      </c>
      <c r="N70">
        <v>5.6776660853177903E-2</v>
      </c>
      <c r="O70" t="s">
        <v>170</v>
      </c>
      <c r="P70" t="s">
        <v>170</v>
      </c>
      <c r="Q70" t="s">
        <v>170</v>
      </c>
      <c r="R70" t="s">
        <v>170</v>
      </c>
      <c r="T70" t="str">
        <f t="shared" si="4"/>
        <v/>
      </c>
      <c r="U70" t="str">
        <f t="shared" si="5"/>
        <v/>
      </c>
      <c r="V70" t="str">
        <f t="shared" si="6"/>
        <v>^</v>
      </c>
      <c r="W70" t="str">
        <f t="shared" si="7"/>
        <v/>
      </c>
    </row>
    <row r="71" spans="1:23" x14ac:dyDescent="0.25">
      <c r="A71">
        <v>70</v>
      </c>
      <c r="B71" t="s">
        <v>69</v>
      </c>
      <c r="C71">
        <v>0.79698914206555405</v>
      </c>
      <c r="D71">
        <v>0.97164318624658397</v>
      </c>
      <c r="E71">
        <v>0.82024878406680202</v>
      </c>
      <c r="F71">
        <v>0.41207429662956202</v>
      </c>
      <c r="G71">
        <v>2.2122380417719398</v>
      </c>
      <c r="H71">
        <v>1.5670218043188999</v>
      </c>
      <c r="I71">
        <v>1.4117468153121699</v>
      </c>
      <c r="J71">
        <v>0.15802452345158299</v>
      </c>
      <c r="K71">
        <v>-1.47631126519365E-2</v>
      </c>
      <c r="L71">
        <v>1.35198374240821</v>
      </c>
      <c r="M71">
        <v>-1.09195933270912E-2</v>
      </c>
      <c r="N71">
        <v>0.99128759821527301</v>
      </c>
      <c r="O71" t="s">
        <v>170</v>
      </c>
      <c r="P71" t="s">
        <v>170</v>
      </c>
      <c r="Q71" t="s">
        <v>170</v>
      </c>
      <c r="R71" t="s">
        <v>170</v>
      </c>
      <c r="T71" t="str">
        <f t="shared" si="4"/>
        <v/>
      </c>
      <c r="U71" t="str">
        <f t="shared" si="5"/>
        <v/>
      </c>
      <c r="V71" t="str">
        <f t="shared" si="6"/>
        <v/>
      </c>
      <c r="W71" t="str">
        <f t="shared" si="7"/>
        <v/>
      </c>
    </row>
    <row r="72" spans="1:23" x14ac:dyDescent="0.25">
      <c r="A72">
        <v>71</v>
      </c>
      <c r="B72" t="s">
        <v>73</v>
      </c>
      <c r="C72">
        <v>-0.51471946113903999</v>
      </c>
      <c r="D72">
        <v>0.53094214256633498</v>
      </c>
      <c r="E72">
        <v>-0.96944548166984601</v>
      </c>
      <c r="F72">
        <v>0.33232296906568498</v>
      </c>
      <c r="G72" t="s">
        <v>170</v>
      </c>
      <c r="H72" t="s">
        <v>170</v>
      </c>
      <c r="I72" t="s">
        <v>170</v>
      </c>
      <c r="J72" t="s">
        <v>170</v>
      </c>
      <c r="K72">
        <v>-0.97205482734780901</v>
      </c>
      <c r="L72">
        <v>0.60489244815305798</v>
      </c>
      <c r="M72">
        <v>-1.6069878708451799</v>
      </c>
      <c r="N72">
        <v>0.108057028852169</v>
      </c>
      <c r="O72" t="s">
        <v>170</v>
      </c>
      <c r="P72" t="s">
        <v>170</v>
      </c>
      <c r="Q72" t="s">
        <v>170</v>
      </c>
      <c r="R72" t="s">
        <v>170</v>
      </c>
      <c r="T72" t="str">
        <f t="shared" si="4"/>
        <v/>
      </c>
      <c r="U72" t="str">
        <f t="shared" si="5"/>
        <v/>
      </c>
      <c r="V72" t="str">
        <f t="shared" si="6"/>
        <v/>
      </c>
      <c r="W72" t="str">
        <f t="shared" si="7"/>
        <v/>
      </c>
    </row>
    <row r="73" spans="1:23" x14ac:dyDescent="0.25">
      <c r="A73">
        <v>72</v>
      </c>
      <c r="B73" t="s">
        <v>174</v>
      </c>
      <c r="C73">
        <v>1.58874290241988</v>
      </c>
      <c r="D73">
        <v>0.12863776211989</v>
      </c>
      <c r="E73">
        <v>12.3505172683211</v>
      </c>
      <c r="F73" s="1">
        <v>4.8399230641058497E-35</v>
      </c>
      <c r="G73">
        <v>1.6028855741860399</v>
      </c>
      <c r="H73">
        <v>0.19006993294296701</v>
      </c>
      <c r="I73">
        <v>8.4331358956548303</v>
      </c>
      <c r="J73" s="1">
        <v>3.36523534504084E-17</v>
      </c>
      <c r="K73">
        <v>1.61974430799861</v>
      </c>
      <c r="L73">
        <v>0.175259215602317</v>
      </c>
      <c r="M73">
        <v>9.24199222524196</v>
      </c>
      <c r="N73" s="1">
        <v>2.4194969429072701E-20</v>
      </c>
      <c r="O73">
        <v>1.5607676176615899</v>
      </c>
      <c r="P73">
        <v>0.128456000945051</v>
      </c>
      <c r="Q73">
        <v>12.1502117937584</v>
      </c>
      <c r="R73" s="1">
        <v>5.7217181999476897E-34</v>
      </c>
      <c r="T73" t="str">
        <f t="shared" si="4"/>
        <v>***</v>
      </c>
      <c r="U73" t="str">
        <f t="shared" si="5"/>
        <v>***</v>
      </c>
      <c r="V73" t="str">
        <f t="shared" si="6"/>
        <v>***</v>
      </c>
      <c r="W73" t="str">
        <f t="shared" si="7"/>
        <v>***</v>
      </c>
    </row>
    <row r="74" spans="1:23" x14ac:dyDescent="0.25">
      <c r="A74">
        <v>73</v>
      </c>
      <c r="B74" t="s">
        <v>175</v>
      </c>
      <c r="C74">
        <v>0.56941518544084202</v>
      </c>
      <c r="D74">
        <v>0.171731223363675</v>
      </c>
      <c r="E74">
        <v>3.3157347527595</v>
      </c>
      <c r="F74">
        <v>9.1402537405814205E-4</v>
      </c>
      <c r="G74">
        <v>0.63972886329075695</v>
      </c>
      <c r="H74">
        <v>0.25095717381652799</v>
      </c>
      <c r="I74">
        <v>2.5491555135158501</v>
      </c>
      <c r="J74">
        <v>1.0798413550325301E-2</v>
      </c>
      <c r="K74">
        <v>0.55652735507496498</v>
      </c>
      <c r="L74">
        <v>0.23591626940042701</v>
      </c>
      <c r="M74">
        <v>2.3590037113140201</v>
      </c>
      <c r="N74">
        <v>1.83240725072428E-2</v>
      </c>
      <c r="O74">
        <v>0.54351853816596696</v>
      </c>
      <c r="P74">
        <v>0.17159576034346799</v>
      </c>
      <c r="Q74">
        <v>3.16743570515994</v>
      </c>
      <c r="R74">
        <v>1.5378971250349499E-3</v>
      </c>
      <c r="T74" t="str">
        <f t="shared" si="4"/>
        <v>***</v>
      </c>
      <c r="U74" t="str">
        <f t="shared" si="5"/>
        <v>*</v>
      </c>
      <c r="V74" t="str">
        <f t="shared" si="6"/>
        <v>*</v>
      </c>
      <c r="W74" t="str">
        <f t="shared" si="7"/>
        <v>**</v>
      </c>
    </row>
    <row r="75" spans="1:23" x14ac:dyDescent="0.25">
      <c r="A75">
        <v>74</v>
      </c>
      <c r="B75" t="s">
        <v>176</v>
      </c>
      <c r="C75">
        <v>1.6433522497813899</v>
      </c>
      <c r="D75">
        <v>0.13284430932208</v>
      </c>
      <c r="E75">
        <v>12.3705129573679</v>
      </c>
      <c r="F75" s="1">
        <v>3.7740346049332499E-35</v>
      </c>
      <c r="G75">
        <v>1.77115283903668</v>
      </c>
      <c r="H75">
        <v>0.19231501728167599</v>
      </c>
      <c r="I75">
        <v>9.2096439688979306</v>
      </c>
      <c r="J75" s="1">
        <v>3.27208410536604E-20</v>
      </c>
      <c r="K75">
        <v>1.57884336358933</v>
      </c>
      <c r="L75">
        <v>0.18444330010350299</v>
      </c>
      <c r="M75">
        <v>8.5600472486847892</v>
      </c>
      <c r="N75" s="1">
        <v>1.12821274554886E-17</v>
      </c>
      <c r="O75">
        <v>1.61621749096054</v>
      </c>
      <c r="P75">
        <v>0.132664451974288</v>
      </c>
      <c r="Q75">
        <v>12.182747276367399</v>
      </c>
      <c r="R75" s="1">
        <v>3.8412108354212501E-34</v>
      </c>
      <c r="T75" t="str">
        <f t="shared" si="4"/>
        <v>***</v>
      </c>
      <c r="U75" t="str">
        <f t="shared" si="5"/>
        <v>***</v>
      </c>
      <c r="V75" t="str">
        <f t="shared" si="6"/>
        <v>***</v>
      </c>
      <c r="W75" t="str">
        <f t="shared" si="7"/>
        <v>***</v>
      </c>
    </row>
    <row r="76" spans="1:23" x14ac:dyDescent="0.25">
      <c r="A76">
        <v>75</v>
      </c>
      <c r="B76" t="s">
        <v>177</v>
      </c>
      <c r="C76">
        <v>0.90911963700929299</v>
      </c>
      <c r="D76">
        <v>0.16534463843667799</v>
      </c>
      <c r="E76">
        <v>5.49833151897126</v>
      </c>
      <c r="F76" s="1">
        <v>3.8340161590096997E-8</v>
      </c>
      <c r="G76">
        <v>1.0874255287216701</v>
      </c>
      <c r="H76">
        <v>0.23476801200404299</v>
      </c>
      <c r="I76">
        <v>4.6319152231988996</v>
      </c>
      <c r="J76" s="1">
        <v>3.6229851362189298E-6</v>
      </c>
      <c r="K76">
        <v>0.79185808634317001</v>
      </c>
      <c r="L76">
        <v>0.23398078599615399</v>
      </c>
      <c r="M76">
        <v>3.3842868036018401</v>
      </c>
      <c r="N76">
        <v>7.1363416387757003E-4</v>
      </c>
      <c r="O76">
        <v>0.87999321814024001</v>
      </c>
      <c r="P76">
        <v>0.165188658661686</v>
      </c>
      <c r="Q76">
        <v>5.3272011848132301</v>
      </c>
      <c r="R76" s="1">
        <v>9.9737671779592807E-8</v>
      </c>
      <c r="T76" t="str">
        <f t="shared" si="4"/>
        <v>***</v>
      </c>
      <c r="U76" t="str">
        <f t="shared" si="5"/>
        <v>***</v>
      </c>
      <c r="V76" t="str">
        <f t="shared" si="6"/>
        <v>***</v>
      </c>
      <c r="W76" t="str">
        <f t="shared" si="7"/>
        <v>***</v>
      </c>
    </row>
    <row r="77" spans="1:23" x14ac:dyDescent="0.25">
      <c r="A77">
        <v>76</v>
      </c>
      <c r="B77" t="s">
        <v>357</v>
      </c>
      <c r="C77">
        <v>0.83835584886682402</v>
      </c>
      <c r="D77">
        <v>0.172539951149948</v>
      </c>
      <c r="E77">
        <v>4.8589085790237601</v>
      </c>
      <c r="F77" s="1">
        <v>1.1803461680986901E-6</v>
      </c>
      <c r="G77">
        <v>0.82601461862079795</v>
      </c>
      <c r="H77">
        <v>0.25953524284069002</v>
      </c>
      <c r="I77">
        <v>3.1826684098075599</v>
      </c>
      <c r="J77">
        <v>1.45924625639922E-3</v>
      </c>
      <c r="K77">
        <v>0.89482084497019798</v>
      </c>
      <c r="L77">
        <v>0.23163289837248299</v>
      </c>
      <c r="M77">
        <v>3.8630991161335801</v>
      </c>
      <c r="N77">
        <v>1.11957554775034E-4</v>
      </c>
      <c r="O77">
        <v>0.81184001033642195</v>
      </c>
      <c r="P77">
        <v>0.172390958333346</v>
      </c>
      <c r="Q77">
        <v>4.7092957669310902</v>
      </c>
      <c r="R77" s="1">
        <v>2.4857414668785299E-6</v>
      </c>
      <c r="T77" t="str">
        <f t="shared" si="4"/>
        <v>***</v>
      </c>
      <c r="U77" t="str">
        <f t="shared" si="5"/>
        <v>**</v>
      </c>
      <c r="V77" t="str">
        <f t="shared" si="6"/>
        <v>***</v>
      </c>
      <c r="W77" t="str">
        <f t="shared" si="7"/>
        <v>***</v>
      </c>
    </row>
    <row r="78" spans="1:23" x14ac:dyDescent="0.25">
      <c r="A78">
        <v>77</v>
      </c>
      <c r="B78" t="s">
        <v>358</v>
      </c>
      <c r="C78">
        <v>1.22146456486244</v>
      </c>
      <c r="D78">
        <v>0.157333624433937</v>
      </c>
      <c r="E78">
        <v>7.7635315989006903</v>
      </c>
      <c r="F78" s="1">
        <v>8.2596532024355704E-15</v>
      </c>
      <c r="G78">
        <v>1.6280592400082801</v>
      </c>
      <c r="H78">
        <v>0.21194373799881</v>
      </c>
      <c r="I78">
        <v>7.6815633025091596</v>
      </c>
      <c r="J78" s="1">
        <v>1.5715878638391401E-14</v>
      </c>
      <c r="K78">
        <v>0.80309468103437398</v>
      </c>
      <c r="L78">
        <v>0.24352919525807301</v>
      </c>
      <c r="M78">
        <v>3.2977347138330502</v>
      </c>
      <c r="N78">
        <v>9.7468174407430404E-4</v>
      </c>
      <c r="O78">
        <v>1.1936072563951501</v>
      </c>
      <c r="P78">
        <v>0.15716346084195901</v>
      </c>
      <c r="Q78">
        <v>7.5946867675268601</v>
      </c>
      <c r="R78" s="1">
        <v>3.08537847816235E-14</v>
      </c>
      <c r="T78" t="str">
        <f t="shared" si="4"/>
        <v>***</v>
      </c>
      <c r="U78" t="str">
        <f t="shared" si="5"/>
        <v>***</v>
      </c>
      <c r="V78" t="str">
        <f t="shared" si="6"/>
        <v>***</v>
      </c>
      <c r="W78" t="str">
        <f t="shared" si="7"/>
        <v>***</v>
      </c>
    </row>
    <row r="79" spans="1:23" x14ac:dyDescent="0.25">
      <c r="A79">
        <v>78</v>
      </c>
      <c r="B79" t="s">
        <v>359</v>
      </c>
      <c r="C79">
        <v>1.1436488339561</v>
      </c>
      <c r="D79">
        <v>0.165276275358435</v>
      </c>
      <c r="E79">
        <v>6.9196188713465698</v>
      </c>
      <c r="F79" s="1">
        <v>4.5286034922663301E-12</v>
      </c>
      <c r="G79">
        <v>1.3267720042561499</v>
      </c>
      <c r="H79">
        <v>0.236172452193291</v>
      </c>
      <c r="I79">
        <v>5.6178101719089604</v>
      </c>
      <c r="J79" s="1">
        <v>1.9339279868776099E-8</v>
      </c>
      <c r="K79">
        <v>1.02718270167352</v>
      </c>
      <c r="L79">
        <v>0.23231802594842399</v>
      </c>
      <c r="M79">
        <v>4.4214507138656396</v>
      </c>
      <c r="N79" s="1">
        <v>9.8040428848370606E-6</v>
      </c>
      <c r="O79">
        <v>1.1141053092092701</v>
      </c>
      <c r="P79">
        <v>0.16510231834594999</v>
      </c>
      <c r="Q79">
        <v>6.7479688981399502</v>
      </c>
      <c r="R79" s="1">
        <v>1.4992907428180999E-11</v>
      </c>
      <c r="T79" t="str">
        <f t="shared" si="4"/>
        <v>***</v>
      </c>
      <c r="U79" t="str">
        <f t="shared" si="5"/>
        <v>***</v>
      </c>
      <c r="V79" t="str">
        <f t="shared" si="6"/>
        <v>***</v>
      </c>
      <c r="W79" t="str">
        <f t="shared" si="7"/>
        <v>***</v>
      </c>
    </row>
    <row r="80" spans="1:23" x14ac:dyDescent="0.25">
      <c r="A80">
        <v>79</v>
      </c>
      <c r="B80" t="s">
        <v>360</v>
      </c>
      <c r="C80">
        <v>0.67009416254332499</v>
      </c>
      <c r="D80">
        <v>0.19750649221349301</v>
      </c>
      <c r="E80">
        <v>3.3927703086286001</v>
      </c>
      <c r="F80">
        <v>6.9189628814634197E-4</v>
      </c>
      <c r="G80">
        <v>0.60905895260251097</v>
      </c>
      <c r="H80">
        <v>0.30661775156040799</v>
      </c>
      <c r="I80">
        <v>1.9863786408417301</v>
      </c>
      <c r="J80">
        <v>4.6991296470923601E-2</v>
      </c>
      <c r="K80">
        <v>0.75896047837632896</v>
      </c>
      <c r="L80">
        <v>0.25934201849242999</v>
      </c>
      <c r="M80">
        <v>2.9264848125583698</v>
      </c>
      <c r="N80">
        <v>3.4281624365208501E-3</v>
      </c>
      <c r="O80">
        <v>0.64024084275043203</v>
      </c>
      <c r="P80">
        <v>0.19735541106467999</v>
      </c>
      <c r="Q80">
        <v>3.2441007788765601</v>
      </c>
      <c r="R80">
        <v>1.1782205146044201E-3</v>
      </c>
      <c r="T80" t="str">
        <f t="shared" si="4"/>
        <v>***</v>
      </c>
      <c r="U80" t="str">
        <f t="shared" si="5"/>
        <v>*</v>
      </c>
      <c r="V80" t="str">
        <f t="shared" si="6"/>
        <v>**</v>
      </c>
      <c r="W80" t="str">
        <f t="shared" si="7"/>
        <v>**</v>
      </c>
    </row>
    <row r="81" spans="1:23" x14ac:dyDescent="0.25">
      <c r="A81">
        <v>80</v>
      </c>
      <c r="B81" t="s">
        <v>361</v>
      </c>
      <c r="C81">
        <v>0.69513564126197802</v>
      </c>
      <c r="D81">
        <v>0.19980367293457499</v>
      </c>
      <c r="E81">
        <v>3.47909340730487</v>
      </c>
      <c r="F81">
        <v>5.0311319008899404E-4</v>
      </c>
      <c r="G81">
        <v>0.30358164023088902</v>
      </c>
      <c r="H81">
        <v>0.35025065405467398</v>
      </c>
      <c r="I81">
        <v>0.866755384226919</v>
      </c>
      <c r="J81">
        <v>0.38607605245951698</v>
      </c>
      <c r="K81">
        <v>0.96458331851654699</v>
      </c>
      <c r="L81">
        <v>0.24797181245210101</v>
      </c>
      <c r="M81">
        <v>3.88989098792376</v>
      </c>
      <c r="N81">
        <v>1.00289263507719E-4</v>
      </c>
      <c r="O81">
        <v>0.66222436839186705</v>
      </c>
      <c r="P81">
        <v>0.19965008494869901</v>
      </c>
      <c r="Q81">
        <v>3.3169250519579201</v>
      </c>
      <c r="R81">
        <v>9.1014027994337505E-4</v>
      </c>
      <c r="T81" t="str">
        <f t="shared" si="4"/>
        <v>***</v>
      </c>
      <c r="U81" t="str">
        <f t="shared" si="5"/>
        <v/>
      </c>
      <c r="V81" t="str">
        <f t="shared" si="6"/>
        <v>***</v>
      </c>
      <c r="W81" t="str">
        <f t="shared" si="7"/>
        <v>***</v>
      </c>
    </row>
    <row r="82" spans="1:23" x14ac:dyDescent="0.25">
      <c r="A82">
        <v>81</v>
      </c>
      <c r="B82" t="s">
        <v>362</v>
      </c>
      <c r="C82">
        <v>0.89570542979656698</v>
      </c>
      <c r="D82">
        <v>0.19037182643797701</v>
      </c>
      <c r="E82">
        <v>4.7050314458604401</v>
      </c>
      <c r="F82" s="1">
        <v>2.5382682717993502E-6</v>
      </c>
      <c r="G82">
        <v>0.953966086708395</v>
      </c>
      <c r="H82">
        <v>0.280067751322297</v>
      </c>
      <c r="I82">
        <v>3.4061975440027901</v>
      </c>
      <c r="J82">
        <v>6.5874495676788297E-4</v>
      </c>
      <c r="K82">
        <v>0.90018455344041504</v>
      </c>
      <c r="L82">
        <v>0.26002498540897701</v>
      </c>
      <c r="M82">
        <v>3.4619156002434601</v>
      </c>
      <c r="N82">
        <v>5.3634532139486702E-4</v>
      </c>
      <c r="O82">
        <v>0.86049812556927197</v>
      </c>
      <c r="P82">
        <v>0.19020140297173299</v>
      </c>
      <c r="Q82">
        <v>4.5241418418830204</v>
      </c>
      <c r="R82" s="1">
        <v>6.06410474482148E-6</v>
      </c>
      <c r="T82" t="str">
        <f t="shared" si="4"/>
        <v>***</v>
      </c>
      <c r="U82" t="str">
        <f t="shared" si="5"/>
        <v>***</v>
      </c>
      <c r="V82" t="str">
        <f t="shared" si="6"/>
        <v>***</v>
      </c>
      <c r="W82" t="str">
        <f t="shared" si="7"/>
        <v>***</v>
      </c>
    </row>
    <row r="83" spans="1:23" x14ac:dyDescent="0.25">
      <c r="A83">
        <v>82</v>
      </c>
      <c r="B83" t="s">
        <v>178</v>
      </c>
      <c r="C83">
        <v>1.80479028248355</v>
      </c>
      <c r="D83">
        <v>0.104211370908566</v>
      </c>
      <c r="E83">
        <v>17.318554268584201</v>
      </c>
      <c r="F83" s="1">
        <v>3.4081299239471E-67</v>
      </c>
      <c r="G83">
        <v>1.9397339074587701</v>
      </c>
      <c r="H83">
        <v>0.151621025566504</v>
      </c>
      <c r="I83">
        <v>12.793304228165701</v>
      </c>
      <c r="J83" s="1">
        <v>1.78710921123138E-37</v>
      </c>
      <c r="K83">
        <v>1.6809931655538699</v>
      </c>
      <c r="L83">
        <v>0.143996001890936</v>
      </c>
      <c r="M83">
        <v>11.673887771044299</v>
      </c>
      <c r="N83" s="1">
        <v>1.73317723517464E-31</v>
      </c>
      <c r="O83">
        <v>1.79868995844202</v>
      </c>
      <c r="P83">
        <v>0.104117318280452</v>
      </c>
      <c r="Q83">
        <v>17.275607825367199</v>
      </c>
      <c r="R83" s="1">
        <v>7.1812853658919099E-67</v>
      </c>
      <c r="T83" t="str">
        <f t="shared" si="4"/>
        <v>***</v>
      </c>
      <c r="U83" t="str">
        <f t="shared" si="5"/>
        <v>***</v>
      </c>
      <c r="V83" t="str">
        <f t="shared" si="6"/>
        <v>***</v>
      </c>
      <c r="W83" t="str">
        <f t="shared" si="7"/>
        <v>***</v>
      </c>
    </row>
    <row r="84" spans="1:23" x14ac:dyDescent="0.25">
      <c r="A84">
        <v>83</v>
      </c>
      <c r="B84" t="s">
        <v>363</v>
      </c>
      <c r="C84">
        <v>1.8873332261325899</v>
      </c>
      <c r="D84">
        <v>0.148136355327629</v>
      </c>
      <c r="E84">
        <v>12.7405134408662</v>
      </c>
      <c r="F84" s="1">
        <v>3.5207014486422198E-37</v>
      </c>
      <c r="G84">
        <v>1.9898248505193299</v>
      </c>
      <c r="H84">
        <v>0.21600155182838901</v>
      </c>
      <c r="I84">
        <v>9.2120859025134596</v>
      </c>
      <c r="J84" s="1">
        <v>3.1984796839891601E-20</v>
      </c>
      <c r="K84">
        <v>1.85458956839108</v>
      </c>
      <c r="L84">
        <v>0.204205302018824</v>
      </c>
      <c r="M84">
        <v>9.0819853845916398</v>
      </c>
      <c r="N84" s="1">
        <v>1.06612091003213E-19</v>
      </c>
      <c r="O84">
        <v>1.8505752868344501</v>
      </c>
      <c r="P84">
        <v>0.14790172460553699</v>
      </c>
      <c r="Q84">
        <v>12.512195457963999</v>
      </c>
      <c r="R84" s="1">
        <v>6.4029703281994704E-36</v>
      </c>
      <c r="T84" t="str">
        <f t="shared" si="4"/>
        <v>***</v>
      </c>
      <c r="U84" t="str">
        <f t="shared" si="5"/>
        <v>***</v>
      </c>
      <c r="V84" t="str">
        <f t="shared" si="6"/>
        <v>***</v>
      </c>
      <c r="W84" t="str">
        <f t="shared" si="7"/>
        <v>***</v>
      </c>
    </row>
    <row r="85" spans="1:23" x14ac:dyDescent="0.25">
      <c r="A85">
        <v>84</v>
      </c>
      <c r="B85" t="s">
        <v>364</v>
      </c>
      <c r="C85">
        <v>1.0031964944042699</v>
      </c>
      <c r="D85">
        <v>0.198819643513586</v>
      </c>
      <c r="E85">
        <v>5.0457614583526498</v>
      </c>
      <c r="F85" s="1">
        <v>4.5171870213899898E-7</v>
      </c>
      <c r="G85">
        <v>1.1324567183069001</v>
      </c>
      <c r="H85">
        <v>0.287285412989918</v>
      </c>
      <c r="I85">
        <v>3.94192209942327</v>
      </c>
      <c r="J85" s="1">
        <v>8.0831231929764997E-5</v>
      </c>
      <c r="K85">
        <v>0.95202419857973897</v>
      </c>
      <c r="L85">
        <v>0.276055856175352</v>
      </c>
      <c r="M85">
        <v>3.4486651062928702</v>
      </c>
      <c r="N85">
        <v>5.63364935990928E-4</v>
      </c>
      <c r="O85">
        <v>0.96718940230934403</v>
      </c>
      <c r="P85">
        <v>0.19863329443429401</v>
      </c>
      <c r="Q85">
        <v>4.86922096853848</v>
      </c>
      <c r="R85" s="1">
        <v>1.12039067035467E-6</v>
      </c>
      <c r="T85" t="str">
        <f t="shared" si="4"/>
        <v>***</v>
      </c>
      <c r="U85" t="str">
        <f t="shared" si="5"/>
        <v>***</v>
      </c>
      <c r="V85" t="str">
        <f t="shared" si="6"/>
        <v>***</v>
      </c>
      <c r="W85" t="str">
        <f t="shared" si="7"/>
        <v>***</v>
      </c>
    </row>
    <row r="86" spans="1:23" x14ac:dyDescent="0.25">
      <c r="A86">
        <v>85</v>
      </c>
      <c r="B86" t="s">
        <v>365</v>
      </c>
      <c r="C86">
        <v>0.315242163258104</v>
      </c>
      <c r="D86">
        <v>0.26428195413331601</v>
      </c>
      <c r="E86">
        <v>1.1928251563445</v>
      </c>
      <c r="F86">
        <v>0.23293785571196299</v>
      </c>
      <c r="G86">
        <v>0.122993728943231</v>
      </c>
      <c r="H86">
        <v>0.43644215726183999</v>
      </c>
      <c r="I86">
        <v>0.28180991890167401</v>
      </c>
      <c r="J86">
        <v>0.77808926488246399</v>
      </c>
      <c r="K86">
        <v>0.50006240315435202</v>
      </c>
      <c r="L86">
        <v>0.33424314297959701</v>
      </c>
      <c r="M86">
        <v>1.4961037007268601</v>
      </c>
      <c r="N86">
        <v>0.13462663369338401</v>
      </c>
      <c r="O86">
        <v>0.279376716970267</v>
      </c>
      <c r="P86">
        <v>0.26413783745723601</v>
      </c>
      <c r="Q86">
        <v>1.05769290632395</v>
      </c>
      <c r="R86">
        <v>0.29019547033615201</v>
      </c>
      <c r="T86" t="str">
        <f t="shared" si="4"/>
        <v/>
      </c>
      <c r="U86" t="str">
        <f t="shared" si="5"/>
        <v/>
      </c>
      <c r="V86" t="str">
        <f t="shared" si="6"/>
        <v/>
      </c>
      <c r="W86" t="str">
        <f t="shared" si="7"/>
        <v/>
      </c>
    </row>
    <row r="87" spans="1:23" x14ac:dyDescent="0.25">
      <c r="A87">
        <v>86</v>
      </c>
      <c r="B87" t="s">
        <v>366</v>
      </c>
      <c r="C87">
        <v>0.83329725623852902</v>
      </c>
      <c r="D87">
        <v>0.219470712580037</v>
      </c>
      <c r="E87">
        <v>3.7968494586021002</v>
      </c>
      <c r="F87">
        <v>1.46546722396438E-4</v>
      </c>
      <c r="G87">
        <v>0.67934215383697905</v>
      </c>
      <c r="H87">
        <v>0.35216666568066801</v>
      </c>
      <c r="I87">
        <v>1.92903593678847</v>
      </c>
      <c r="J87">
        <v>5.3726401040238299E-2</v>
      </c>
      <c r="K87">
        <v>1.0021983030093899</v>
      </c>
      <c r="L87">
        <v>0.28261518459132401</v>
      </c>
      <c r="M87">
        <v>3.54615872625038</v>
      </c>
      <c r="N87">
        <v>3.9089068486539602E-4</v>
      </c>
      <c r="O87">
        <v>0.796167456464829</v>
      </c>
      <c r="P87">
        <v>0.21928875439003601</v>
      </c>
      <c r="Q87">
        <v>3.6306807372745298</v>
      </c>
      <c r="R87">
        <v>2.8267467541828799E-4</v>
      </c>
      <c r="T87" t="str">
        <f t="shared" si="4"/>
        <v>***</v>
      </c>
      <c r="U87" t="str">
        <f t="shared" si="5"/>
        <v>^</v>
      </c>
      <c r="V87" t="str">
        <f t="shared" si="6"/>
        <v>***</v>
      </c>
      <c r="W87" t="str">
        <f t="shared" si="7"/>
        <v>***</v>
      </c>
    </row>
    <row r="88" spans="1:23" x14ac:dyDescent="0.25">
      <c r="A88">
        <v>87</v>
      </c>
      <c r="B88" t="s">
        <v>367</v>
      </c>
      <c r="C88">
        <v>0.90392788691551096</v>
      </c>
      <c r="D88">
        <v>0.21974298853861099</v>
      </c>
      <c r="E88">
        <v>4.1135687328502897</v>
      </c>
      <c r="F88" s="1">
        <v>3.8958897103787397E-5</v>
      </c>
      <c r="G88">
        <v>0.91991763802095206</v>
      </c>
      <c r="H88">
        <v>0.32802185485466701</v>
      </c>
      <c r="I88">
        <v>2.8044400835076302</v>
      </c>
      <c r="J88">
        <v>5.0404054866990296E-3</v>
      </c>
      <c r="K88">
        <v>0.96457030912160702</v>
      </c>
      <c r="L88">
        <v>0.29656984811859699</v>
      </c>
      <c r="M88">
        <v>3.2524220356206901</v>
      </c>
      <c r="N88">
        <v>1.1442598241677799E-3</v>
      </c>
      <c r="O88">
        <v>0.86338125593717496</v>
      </c>
      <c r="P88">
        <v>0.21955436907000001</v>
      </c>
      <c r="Q88">
        <v>3.9324257567468699</v>
      </c>
      <c r="R88" s="1">
        <v>8.4092955922228995E-5</v>
      </c>
      <c r="T88" t="str">
        <f t="shared" si="4"/>
        <v>***</v>
      </c>
      <c r="U88" t="str">
        <f t="shared" si="5"/>
        <v>**</v>
      </c>
      <c r="V88" t="str">
        <f t="shared" si="6"/>
        <v>**</v>
      </c>
      <c r="W88" t="str">
        <f t="shared" si="7"/>
        <v>***</v>
      </c>
    </row>
    <row r="89" spans="1:23" x14ac:dyDescent="0.25">
      <c r="A89">
        <v>88</v>
      </c>
      <c r="B89" t="s">
        <v>179</v>
      </c>
      <c r="C89">
        <v>1.61705927823156</v>
      </c>
      <c r="D89">
        <v>0.10837159924769101</v>
      </c>
      <c r="E89">
        <v>14.921430425103001</v>
      </c>
      <c r="F89" s="1">
        <v>2.3909238606902002E-50</v>
      </c>
      <c r="G89">
        <v>1.70885396955835</v>
      </c>
      <c r="H89">
        <v>0.15790914444679699</v>
      </c>
      <c r="I89">
        <v>10.821754341998201</v>
      </c>
      <c r="J89" s="1">
        <v>2.7152942502394199E-27</v>
      </c>
      <c r="K89">
        <v>1.5461505845310599</v>
      </c>
      <c r="L89">
        <v>0.14944346018841101</v>
      </c>
      <c r="M89">
        <v>10.3460571816375</v>
      </c>
      <c r="N89" s="1">
        <v>4.36076457705011E-25</v>
      </c>
      <c r="O89">
        <v>1.6065259394479201</v>
      </c>
      <c r="P89">
        <v>0.108261132486385</v>
      </c>
      <c r="Q89">
        <v>14.8393601891238</v>
      </c>
      <c r="R89" s="1">
        <v>8.1529841222152101E-50</v>
      </c>
      <c r="T89" t="str">
        <f t="shared" si="4"/>
        <v>***</v>
      </c>
      <c r="U89" t="str">
        <f t="shared" si="5"/>
        <v>***</v>
      </c>
      <c r="V89" t="str">
        <f t="shared" si="6"/>
        <v>***</v>
      </c>
      <c r="W89" t="str">
        <f t="shared" si="7"/>
        <v>***</v>
      </c>
    </row>
    <row r="90" spans="1:23" x14ac:dyDescent="0.25">
      <c r="A90">
        <v>89</v>
      </c>
      <c r="B90" t="s">
        <v>180</v>
      </c>
      <c r="C90">
        <v>1.9234581510447399</v>
      </c>
      <c r="D90">
        <v>0.108088694906521</v>
      </c>
      <c r="E90">
        <v>17.795183415880899</v>
      </c>
      <c r="F90" s="1">
        <v>7.7014813702815008E-71</v>
      </c>
      <c r="G90">
        <v>2.0067979123522499</v>
      </c>
      <c r="H90">
        <v>0.15768905385618301</v>
      </c>
      <c r="I90">
        <v>12.7262981372347</v>
      </c>
      <c r="J90" s="1">
        <v>4.2239575181765199E-37</v>
      </c>
      <c r="K90">
        <v>1.86934399825474</v>
      </c>
      <c r="L90">
        <v>0.14893158665853601</v>
      </c>
      <c r="M90">
        <v>12.5516959846852</v>
      </c>
      <c r="N90" s="1">
        <v>3.8908609978504202E-36</v>
      </c>
      <c r="O90">
        <v>1.90862388880834</v>
      </c>
      <c r="P90">
        <v>0.107952836249451</v>
      </c>
      <c r="Q90">
        <v>17.680164367316902</v>
      </c>
      <c r="R90" s="1">
        <v>5.9622138835710404E-70</v>
      </c>
      <c r="T90" t="str">
        <f t="shared" si="4"/>
        <v>***</v>
      </c>
      <c r="U90" t="str">
        <f t="shared" si="5"/>
        <v>***</v>
      </c>
      <c r="V90" t="str">
        <f t="shared" si="6"/>
        <v>***</v>
      </c>
      <c r="W90" t="str">
        <f t="shared" si="7"/>
        <v>***</v>
      </c>
    </row>
    <row r="91" spans="1:23" x14ac:dyDescent="0.25">
      <c r="A91">
        <v>90</v>
      </c>
      <c r="B91" t="s">
        <v>181</v>
      </c>
      <c r="C91">
        <v>1.36857764076991</v>
      </c>
      <c r="D91">
        <v>0.118876788936251</v>
      </c>
      <c r="E91">
        <v>11.5125724122968</v>
      </c>
      <c r="F91" s="1">
        <v>1.1402554613913001E-30</v>
      </c>
      <c r="G91">
        <v>1.37080977432644</v>
      </c>
      <c r="H91">
        <v>0.17491355739790301</v>
      </c>
      <c r="I91">
        <v>7.8370698916610602</v>
      </c>
      <c r="J91" s="1">
        <v>4.6118138224110196E-15</v>
      </c>
      <c r="K91">
        <v>1.39282939376702</v>
      </c>
      <c r="L91">
        <v>0.162489580253321</v>
      </c>
      <c r="M91">
        <v>8.5718074451026496</v>
      </c>
      <c r="N91" s="1">
        <v>1.0187332531991E-17</v>
      </c>
      <c r="O91">
        <v>1.35261784724484</v>
      </c>
      <c r="P91">
        <v>0.11874026577651201</v>
      </c>
      <c r="Q91">
        <v>11.391399862542601</v>
      </c>
      <c r="R91" s="1">
        <v>4.6151490587435001E-30</v>
      </c>
      <c r="T91" t="str">
        <f t="shared" si="4"/>
        <v>***</v>
      </c>
      <c r="U91" t="str">
        <f t="shared" si="5"/>
        <v>***</v>
      </c>
      <c r="V91" t="str">
        <f t="shared" si="6"/>
        <v>***</v>
      </c>
      <c r="W91" t="str">
        <f t="shared" si="7"/>
        <v>***</v>
      </c>
    </row>
    <row r="92" spans="1:23" x14ac:dyDescent="0.25">
      <c r="A92">
        <v>91</v>
      </c>
      <c r="B92" t="s">
        <v>182</v>
      </c>
      <c r="C92">
        <v>1.2805899438856101</v>
      </c>
      <c r="D92">
        <v>0.123706492532955</v>
      </c>
      <c r="E92">
        <v>10.3518410203448</v>
      </c>
      <c r="F92" s="1">
        <v>4.10514822162099E-25</v>
      </c>
      <c r="G92">
        <v>1.48478053790956</v>
      </c>
      <c r="H92">
        <v>0.17636756655324801</v>
      </c>
      <c r="I92">
        <v>8.4186711135535202</v>
      </c>
      <c r="J92" s="1">
        <v>3.8077870500654101E-17</v>
      </c>
      <c r="K92">
        <v>1.10655220709197</v>
      </c>
      <c r="L92">
        <v>0.17508414220218599</v>
      </c>
      <c r="M92">
        <v>6.3201166774665998</v>
      </c>
      <c r="N92" s="1">
        <v>2.61365885456725E-10</v>
      </c>
      <c r="O92">
        <v>1.2632247294738701</v>
      </c>
      <c r="P92">
        <v>0.123570427220395</v>
      </c>
      <c r="Q92">
        <v>10.2227107074805</v>
      </c>
      <c r="R92" s="1">
        <v>1.56891100439777E-24</v>
      </c>
      <c r="T92" t="str">
        <f t="shared" si="4"/>
        <v>***</v>
      </c>
      <c r="U92" t="str">
        <f t="shared" si="5"/>
        <v>***</v>
      </c>
      <c r="V92" t="str">
        <f t="shared" si="6"/>
        <v>***</v>
      </c>
      <c r="W92" t="str">
        <f t="shared" si="7"/>
        <v>***</v>
      </c>
    </row>
    <row r="93" spans="1:23" x14ac:dyDescent="0.25">
      <c r="A93">
        <v>92</v>
      </c>
      <c r="B93" t="s">
        <v>183</v>
      </c>
      <c r="C93">
        <v>0.83474424405318803</v>
      </c>
      <c r="D93">
        <v>0.139084111099473</v>
      </c>
      <c r="E93">
        <v>6.0017225364885798</v>
      </c>
      <c r="F93" s="1">
        <v>1.95235123652065E-9</v>
      </c>
      <c r="G93">
        <v>0.72710726727470198</v>
      </c>
      <c r="H93">
        <v>0.21203570274086</v>
      </c>
      <c r="I93">
        <v>3.42917375647506</v>
      </c>
      <c r="J93">
        <v>6.05421801039872E-4</v>
      </c>
      <c r="K93">
        <v>0.94554995557548205</v>
      </c>
      <c r="L93">
        <v>0.18531042596491701</v>
      </c>
      <c r="M93">
        <v>5.1025189254839596</v>
      </c>
      <c r="N93" s="1">
        <v>3.3516221740111599E-7</v>
      </c>
      <c r="O93">
        <v>0.81650739482332402</v>
      </c>
      <c r="P93">
        <v>0.138958933138393</v>
      </c>
      <c r="Q93">
        <v>5.8758899221696099</v>
      </c>
      <c r="R93" s="1">
        <v>4.2057774201397799E-9</v>
      </c>
      <c r="T93" t="str">
        <f t="shared" si="4"/>
        <v>***</v>
      </c>
      <c r="U93" t="str">
        <f t="shared" si="5"/>
        <v>***</v>
      </c>
      <c r="V93" t="str">
        <f t="shared" si="6"/>
        <v>***</v>
      </c>
      <c r="W93" t="str">
        <f t="shared" si="7"/>
        <v>***</v>
      </c>
    </row>
    <row r="94" spans="1:23" x14ac:dyDescent="0.25">
      <c r="A94">
        <v>93</v>
      </c>
      <c r="B94" t="s">
        <v>184</v>
      </c>
      <c r="C94">
        <v>1.7465097326532399</v>
      </c>
      <c r="D94">
        <v>0.11963422122330999</v>
      </c>
      <c r="E94">
        <v>14.598747037381401</v>
      </c>
      <c r="F94" s="1">
        <v>2.8605432791250898E-48</v>
      </c>
      <c r="G94">
        <v>1.96189848696701</v>
      </c>
      <c r="H94">
        <v>0.171465123182902</v>
      </c>
      <c r="I94">
        <v>11.4419682005783</v>
      </c>
      <c r="J94" s="1">
        <v>2.5796599342750201E-30</v>
      </c>
      <c r="K94">
        <v>1.5711097397153899</v>
      </c>
      <c r="L94">
        <v>0.16842554875528701</v>
      </c>
      <c r="M94">
        <v>9.32821505600743</v>
      </c>
      <c r="N94" s="1">
        <v>1.07668773428068E-20</v>
      </c>
      <c r="O94">
        <v>1.72369440158217</v>
      </c>
      <c r="P94">
        <v>0.11946742890282</v>
      </c>
      <c r="Q94">
        <v>14.4281534926502</v>
      </c>
      <c r="R94" s="1">
        <v>3.4417244909819702E-47</v>
      </c>
      <c r="T94" t="str">
        <f t="shared" si="4"/>
        <v>***</v>
      </c>
      <c r="U94" t="str">
        <f t="shared" si="5"/>
        <v>***</v>
      </c>
      <c r="V94" t="str">
        <f t="shared" si="6"/>
        <v>***</v>
      </c>
      <c r="W94" t="str">
        <f t="shared" si="7"/>
        <v>***</v>
      </c>
    </row>
    <row r="95" spans="1:23" x14ac:dyDescent="0.25">
      <c r="A95">
        <v>94</v>
      </c>
      <c r="B95" t="s">
        <v>185</v>
      </c>
      <c r="C95">
        <v>0.62402861126339304</v>
      </c>
      <c r="D95">
        <v>0.15844088540909701</v>
      </c>
      <c r="E95">
        <v>3.9385579653392</v>
      </c>
      <c r="F95" s="1">
        <v>8.1972791782920296E-5</v>
      </c>
      <c r="G95">
        <v>0.49208797066286802</v>
      </c>
      <c r="H95">
        <v>0.24692152428293701</v>
      </c>
      <c r="I95">
        <v>1.9928921631757099</v>
      </c>
      <c r="J95">
        <v>4.6273256659605203E-2</v>
      </c>
      <c r="K95">
        <v>0.75314771289330296</v>
      </c>
      <c r="L95">
        <v>0.20802764880041799</v>
      </c>
      <c r="M95">
        <v>3.6204212143736401</v>
      </c>
      <c r="N95">
        <v>2.9412380361724803E-4</v>
      </c>
      <c r="O95">
        <v>0.59826132569803103</v>
      </c>
      <c r="P95">
        <v>0.158304396694746</v>
      </c>
      <c r="Q95">
        <v>3.7791832582618698</v>
      </c>
      <c r="R95">
        <v>1.5734359772507601E-4</v>
      </c>
      <c r="T95" t="str">
        <f t="shared" si="4"/>
        <v>***</v>
      </c>
      <c r="U95" t="str">
        <f t="shared" si="5"/>
        <v>*</v>
      </c>
      <c r="V95" t="str">
        <f t="shared" si="6"/>
        <v>***</v>
      </c>
      <c r="W95" t="str">
        <f t="shared" si="7"/>
        <v>***</v>
      </c>
    </row>
    <row r="96" spans="1:23" x14ac:dyDescent="0.25">
      <c r="A96">
        <v>95</v>
      </c>
      <c r="B96" t="s">
        <v>441</v>
      </c>
      <c r="C96">
        <v>2.5057360648112601</v>
      </c>
      <c r="D96">
        <v>0.62860548943355299</v>
      </c>
      <c r="E96">
        <v>3.9861822827370199</v>
      </c>
      <c r="F96" s="1">
        <v>6.71449352432407E-5</v>
      </c>
      <c r="G96">
        <v>-12.8800122231938</v>
      </c>
      <c r="H96">
        <v>1216.1401779568</v>
      </c>
      <c r="I96">
        <v>-1.0590894418793999E-2</v>
      </c>
      <c r="J96">
        <v>0.991549846829898</v>
      </c>
      <c r="K96">
        <v>3.17205288800209</v>
      </c>
      <c r="L96">
        <v>0.66697857645223901</v>
      </c>
      <c r="M96">
        <v>4.7558542357907898</v>
      </c>
      <c r="N96" s="1">
        <v>1.97609019995347E-6</v>
      </c>
      <c r="O96">
        <v>2.4269199291166101</v>
      </c>
      <c r="P96">
        <v>0.62800480251010105</v>
      </c>
      <c r="Q96">
        <v>3.86449262715244</v>
      </c>
      <c r="R96">
        <v>1.1132035225128899E-4</v>
      </c>
      <c r="T96" t="str">
        <f t="shared" si="4"/>
        <v>***</v>
      </c>
      <c r="U96" t="str">
        <f t="shared" si="5"/>
        <v/>
      </c>
      <c r="V96" t="str">
        <f t="shared" si="6"/>
        <v>***</v>
      </c>
      <c r="W96" t="str">
        <f t="shared" si="7"/>
        <v>***</v>
      </c>
    </row>
    <row r="97" spans="1:23" x14ac:dyDescent="0.25">
      <c r="A97">
        <v>96</v>
      </c>
      <c r="B97" t="s">
        <v>444</v>
      </c>
      <c r="C97">
        <v>1.4629122654259099</v>
      </c>
      <c r="D97">
        <v>1.03170124657407</v>
      </c>
      <c r="E97">
        <v>1.41796113001099</v>
      </c>
      <c r="F97">
        <v>0.15620211339764101</v>
      </c>
      <c r="G97">
        <v>2.4416796231190401</v>
      </c>
      <c r="H97">
        <v>1.0740441654570201</v>
      </c>
      <c r="I97">
        <v>2.2733512286062001</v>
      </c>
      <c r="J97">
        <v>2.3005022696884401E-2</v>
      </c>
      <c r="K97">
        <v>-13.900612671496299</v>
      </c>
      <c r="L97">
        <v>1782.52807877953</v>
      </c>
      <c r="M97">
        <v>-7.7982573385401597E-3</v>
      </c>
      <c r="N97">
        <v>0.99377795393183399</v>
      </c>
      <c r="O97">
        <v>1.38127692556485</v>
      </c>
      <c r="P97">
        <v>1.0312784645820099</v>
      </c>
      <c r="Q97">
        <v>1.3393830793554899</v>
      </c>
      <c r="R97">
        <v>0.180445994979684</v>
      </c>
      <c r="T97" t="str">
        <f t="shared" si="4"/>
        <v/>
      </c>
      <c r="U97" t="str">
        <f t="shared" si="5"/>
        <v>*</v>
      </c>
      <c r="V97" t="str">
        <f t="shared" si="6"/>
        <v/>
      </c>
      <c r="W97" t="str">
        <f t="shared" si="7"/>
        <v/>
      </c>
    </row>
    <row r="98" spans="1:23" x14ac:dyDescent="0.25">
      <c r="A98">
        <v>97</v>
      </c>
      <c r="B98" t="s">
        <v>445</v>
      </c>
      <c r="C98">
        <v>1.5166740410159301</v>
      </c>
      <c r="D98">
        <v>1.03308531819518</v>
      </c>
      <c r="E98">
        <v>1.4681014378034001</v>
      </c>
      <c r="F98">
        <v>0.14207667110250399</v>
      </c>
      <c r="G98">
        <v>2.5791247152268899</v>
      </c>
      <c r="H98">
        <v>1.08237361884349</v>
      </c>
      <c r="I98">
        <v>2.3828414424796001</v>
      </c>
      <c r="J98">
        <v>1.7179592040725802E-2</v>
      </c>
      <c r="K98">
        <v>-13.900612671496299</v>
      </c>
      <c r="L98">
        <v>1782.52807877952</v>
      </c>
      <c r="M98">
        <v>-7.7982573385401797E-3</v>
      </c>
      <c r="N98">
        <v>0.99377795393183399</v>
      </c>
      <c r="O98">
        <v>1.4322795103119399</v>
      </c>
      <c r="P98">
        <v>1.03263026698538</v>
      </c>
      <c r="Q98">
        <v>1.3870206559926599</v>
      </c>
      <c r="R98">
        <v>0.16543546430953401</v>
      </c>
      <c r="T98" t="str">
        <f t="shared" si="4"/>
        <v/>
      </c>
      <c r="U98" t="str">
        <f t="shared" si="5"/>
        <v>*</v>
      </c>
      <c r="V98" t="str">
        <f t="shared" si="6"/>
        <v/>
      </c>
      <c r="W98" t="str">
        <f t="shared" si="7"/>
        <v/>
      </c>
    </row>
    <row r="99" spans="1:23" x14ac:dyDescent="0.25">
      <c r="A99">
        <v>98</v>
      </c>
      <c r="B99" t="s">
        <v>446</v>
      </c>
      <c r="C99">
        <v>-12.956673725572299</v>
      </c>
      <c r="D99">
        <v>850.27307725413596</v>
      </c>
      <c r="E99">
        <v>-1.5238250007179399E-2</v>
      </c>
      <c r="F99">
        <v>0.98784210610657097</v>
      </c>
      <c r="G99">
        <v>-12.793384962858701</v>
      </c>
      <c r="H99">
        <v>1362.4200616512301</v>
      </c>
      <c r="I99">
        <v>-9.3901912654995E-3</v>
      </c>
      <c r="J99">
        <v>0.99250782147110495</v>
      </c>
      <c r="K99">
        <v>-13.900612671496299</v>
      </c>
      <c r="L99">
        <v>1782.52807877952</v>
      </c>
      <c r="M99">
        <v>-7.7982573385401701E-3</v>
      </c>
      <c r="N99">
        <v>0.99377795393183399</v>
      </c>
      <c r="O99">
        <v>-13.0434196927374</v>
      </c>
      <c r="P99">
        <v>850.14239105205104</v>
      </c>
      <c r="Q99">
        <v>-1.53426294583383E-2</v>
      </c>
      <c r="R99">
        <v>0.98775883308914603</v>
      </c>
      <c r="T99" t="str">
        <f t="shared" si="4"/>
        <v/>
      </c>
      <c r="U99" t="str">
        <f t="shared" si="5"/>
        <v/>
      </c>
      <c r="V99" t="str">
        <f t="shared" si="6"/>
        <v/>
      </c>
      <c r="W99" t="str">
        <f t="shared" si="7"/>
        <v/>
      </c>
    </row>
    <row r="100" spans="1:23" x14ac:dyDescent="0.25">
      <c r="A100">
        <v>99</v>
      </c>
      <c r="B100" t="s">
        <v>447</v>
      </c>
      <c r="C100">
        <v>-12.956673725572299</v>
      </c>
      <c r="D100">
        <v>850.27307725414005</v>
      </c>
      <c r="E100">
        <v>-1.5238250007179399E-2</v>
      </c>
      <c r="F100">
        <v>0.98784210610657097</v>
      </c>
      <c r="G100">
        <v>-12.793384962858701</v>
      </c>
      <c r="H100">
        <v>1362.4200616512501</v>
      </c>
      <c r="I100">
        <v>-9.3901912654993907E-3</v>
      </c>
      <c r="J100">
        <v>0.99250782147110495</v>
      </c>
      <c r="K100">
        <v>-13.900612671496299</v>
      </c>
      <c r="L100">
        <v>1782.52807877952</v>
      </c>
      <c r="M100">
        <v>-7.7982573385401797E-3</v>
      </c>
      <c r="N100">
        <v>0.99377795393183399</v>
      </c>
      <c r="O100">
        <v>-13.0434196927374</v>
      </c>
      <c r="P100">
        <v>850.14239105205002</v>
      </c>
      <c r="Q100">
        <v>-1.53426294583383E-2</v>
      </c>
      <c r="R100">
        <v>0.98775883308914603</v>
      </c>
      <c r="T100" t="str">
        <f t="shared" si="4"/>
        <v/>
      </c>
      <c r="U100" t="str">
        <f t="shared" si="5"/>
        <v/>
      </c>
      <c r="V100" t="str">
        <f t="shared" si="6"/>
        <v/>
      </c>
      <c r="W100" t="str">
        <f t="shared" si="7"/>
        <v/>
      </c>
    </row>
    <row r="101" spans="1:23" x14ac:dyDescent="0.25">
      <c r="A101">
        <v>100</v>
      </c>
      <c r="B101" t="s">
        <v>448</v>
      </c>
      <c r="C101">
        <v>-12.956673725572299</v>
      </c>
      <c r="D101">
        <v>850.27307725413903</v>
      </c>
      <c r="E101">
        <v>-1.5238250007179399E-2</v>
      </c>
      <c r="F101">
        <v>0.98784210610657097</v>
      </c>
      <c r="G101">
        <v>-12.793384962858701</v>
      </c>
      <c r="H101">
        <v>1362.4200616512401</v>
      </c>
      <c r="I101">
        <v>-9.3901912654994705E-3</v>
      </c>
      <c r="J101">
        <v>0.99250782147110495</v>
      </c>
      <c r="K101">
        <v>-13.900612671496299</v>
      </c>
      <c r="L101">
        <v>1782.52807877952</v>
      </c>
      <c r="M101">
        <v>-7.7982573385401797E-3</v>
      </c>
      <c r="N101">
        <v>0.99377795393183399</v>
      </c>
      <c r="O101">
        <v>-13.0434196927374</v>
      </c>
      <c r="P101">
        <v>850.14239105205195</v>
      </c>
      <c r="Q101">
        <v>-1.53426294583383E-2</v>
      </c>
      <c r="R101">
        <v>0.98775883308914603</v>
      </c>
      <c r="T101" t="str">
        <f t="shared" si="4"/>
        <v/>
      </c>
      <c r="U101" t="str">
        <f t="shared" si="5"/>
        <v/>
      </c>
      <c r="V101" t="str">
        <f t="shared" si="6"/>
        <v/>
      </c>
      <c r="W101" t="str">
        <f t="shared" si="7"/>
        <v/>
      </c>
    </row>
    <row r="102" spans="1:23" x14ac:dyDescent="0.25">
      <c r="A102">
        <v>101</v>
      </c>
      <c r="B102" t="s">
        <v>449</v>
      </c>
      <c r="C102">
        <v>2.3381344341760402</v>
      </c>
      <c r="D102">
        <v>0.75684265145331897</v>
      </c>
      <c r="E102">
        <v>3.0893269950976698</v>
      </c>
      <c r="F102">
        <v>2.0061050628542298E-3</v>
      </c>
      <c r="G102">
        <v>3.6437916220337301</v>
      </c>
      <c r="H102">
        <v>0.84699452629725802</v>
      </c>
      <c r="I102">
        <v>4.3020249941437196</v>
      </c>
      <c r="J102" s="1">
        <v>1.6924421459757599E-5</v>
      </c>
      <c r="K102">
        <v>-13.900612671496299</v>
      </c>
      <c r="L102">
        <v>1782.52807877952</v>
      </c>
      <c r="M102">
        <v>-7.7982573385401701E-3</v>
      </c>
      <c r="N102">
        <v>0.99377795393183399</v>
      </c>
      <c r="O102">
        <v>2.25038800132242</v>
      </c>
      <c r="P102">
        <v>0.75623634999201905</v>
      </c>
      <c r="Q102">
        <v>2.9757733826814401</v>
      </c>
      <c r="R102">
        <v>2.9225073511981599E-3</v>
      </c>
      <c r="T102" t="str">
        <f t="shared" si="4"/>
        <v>**</v>
      </c>
      <c r="U102" t="str">
        <f t="shared" si="5"/>
        <v>***</v>
      </c>
      <c r="V102" t="str">
        <f t="shared" si="6"/>
        <v/>
      </c>
      <c r="W102" t="str">
        <f t="shared" si="7"/>
        <v>**</v>
      </c>
    </row>
    <row r="103" spans="1:23" x14ac:dyDescent="0.25">
      <c r="A103">
        <v>102</v>
      </c>
      <c r="B103" t="s">
        <v>450</v>
      </c>
      <c r="C103">
        <v>1.6891989536879799</v>
      </c>
      <c r="D103">
        <v>1.03791018474871</v>
      </c>
      <c r="E103">
        <v>1.62750012333385</v>
      </c>
      <c r="F103">
        <v>0.103630922435588</v>
      </c>
      <c r="G103">
        <v>-12.799875751662</v>
      </c>
      <c r="H103">
        <v>1577.5523190879701</v>
      </c>
      <c r="I103">
        <v>-8.1137567336353102E-3</v>
      </c>
      <c r="J103">
        <v>0.993526229803538</v>
      </c>
      <c r="K103">
        <v>2.1621513026644301</v>
      </c>
      <c r="L103">
        <v>1.0595272076716</v>
      </c>
      <c r="M103">
        <v>2.04067558341983</v>
      </c>
      <c r="N103">
        <v>4.1283083856786501E-2</v>
      </c>
      <c r="O103">
        <v>1.6024809714054999</v>
      </c>
      <c r="P103">
        <v>1.03743133697017</v>
      </c>
      <c r="Q103">
        <v>1.5446622000888801</v>
      </c>
      <c r="R103">
        <v>0.12242799252524</v>
      </c>
      <c r="T103" t="str">
        <f t="shared" si="4"/>
        <v/>
      </c>
      <c r="U103" t="str">
        <f t="shared" si="5"/>
        <v/>
      </c>
      <c r="V103" t="str">
        <f t="shared" si="6"/>
        <v>*</v>
      </c>
      <c r="W103" t="str">
        <f t="shared" si="7"/>
        <v/>
      </c>
    </row>
    <row r="104" spans="1:23" x14ac:dyDescent="0.25">
      <c r="A104">
        <v>103</v>
      </c>
      <c r="B104" t="s">
        <v>451</v>
      </c>
      <c r="C104">
        <v>1.7574687115848799</v>
      </c>
      <c r="D104">
        <v>1.0399519496066201</v>
      </c>
      <c r="E104">
        <v>1.6899518408034799</v>
      </c>
      <c r="F104">
        <v>9.1037168526934997E-2</v>
      </c>
      <c r="G104">
        <v>-12.799875751662</v>
      </c>
      <c r="H104">
        <v>1577.5523190879701</v>
      </c>
      <c r="I104">
        <v>-8.1137567336353206E-3</v>
      </c>
      <c r="J104">
        <v>0.993526229803538</v>
      </c>
      <c r="K104">
        <v>2.2773465112105802</v>
      </c>
      <c r="L104">
        <v>1.06418910937744</v>
      </c>
      <c r="M104">
        <v>2.1399829138853499</v>
      </c>
      <c r="N104">
        <v>3.23561475857745E-2</v>
      </c>
      <c r="O104">
        <v>1.66915950706952</v>
      </c>
      <c r="P104">
        <v>1.03943579421907</v>
      </c>
      <c r="Q104">
        <v>1.6058322374048799</v>
      </c>
      <c r="R104">
        <v>0.108310775421424</v>
      </c>
      <c r="T104" t="str">
        <f t="shared" si="4"/>
        <v>^</v>
      </c>
      <c r="U104" t="str">
        <f t="shared" si="5"/>
        <v/>
      </c>
      <c r="V104" t="str">
        <f t="shared" si="6"/>
        <v>*</v>
      </c>
      <c r="W104" t="str">
        <f t="shared" si="7"/>
        <v/>
      </c>
    </row>
    <row r="105" spans="1:23" x14ac:dyDescent="0.25">
      <c r="A105">
        <v>104</v>
      </c>
      <c r="B105" t="s">
        <v>452</v>
      </c>
      <c r="C105">
        <v>-12.9707424115331</v>
      </c>
      <c r="D105">
        <v>945.40483425261505</v>
      </c>
      <c r="E105">
        <v>-1.371977584797E-2</v>
      </c>
      <c r="F105">
        <v>0.98905354608691298</v>
      </c>
      <c r="G105">
        <v>-12.799875751662</v>
      </c>
      <c r="H105">
        <v>1577.5523190879701</v>
      </c>
      <c r="I105">
        <v>-8.1137567336352894E-3</v>
      </c>
      <c r="J105">
        <v>0.993526229803538</v>
      </c>
      <c r="K105">
        <v>-13.8875695167145</v>
      </c>
      <c r="L105">
        <v>1935.22969530726</v>
      </c>
      <c r="M105">
        <v>-7.1761866564938196E-3</v>
      </c>
      <c r="N105">
        <v>0.99427428060490697</v>
      </c>
      <c r="O105">
        <v>-13.0440000903689</v>
      </c>
      <c r="P105">
        <v>945.12911885422602</v>
      </c>
      <c r="Q105">
        <v>-1.38012889775125E-2</v>
      </c>
      <c r="R105">
        <v>0.98898851417662703</v>
      </c>
      <c r="T105" t="str">
        <f t="shared" si="4"/>
        <v/>
      </c>
      <c r="U105" t="str">
        <f t="shared" si="5"/>
        <v/>
      </c>
      <c r="V105" t="str">
        <f t="shared" si="6"/>
        <v/>
      </c>
      <c r="W105" t="str">
        <f t="shared" si="7"/>
        <v/>
      </c>
    </row>
    <row r="106" spans="1:23" x14ac:dyDescent="0.25">
      <c r="A106">
        <v>105</v>
      </c>
      <c r="B106" t="s">
        <v>453</v>
      </c>
      <c r="C106">
        <v>-12.9707424115331</v>
      </c>
      <c r="D106">
        <v>945.40483425261095</v>
      </c>
      <c r="E106">
        <v>-1.37197758479701E-2</v>
      </c>
      <c r="F106">
        <v>0.98905354608691298</v>
      </c>
      <c r="G106">
        <v>-12.799875751662</v>
      </c>
      <c r="H106">
        <v>1577.5523190879701</v>
      </c>
      <c r="I106">
        <v>-8.1137567336353102E-3</v>
      </c>
      <c r="J106">
        <v>0.993526229803538</v>
      </c>
      <c r="K106">
        <v>-13.887569516714599</v>
      </c>
      <c r="L106">
        <v>1935.2296953072801</v>
      </c>
      <c r="M106">
        <v>-7.1761866564937398E-3</v>
      </c>
      <c r="N106">
        <v>0.99427428060490697</v>
      </c>
      <c r="O106">
        <v>-13.0440000903689</v>
      </c>
      <c r="P106">
        <v>945.12911885423102</v>
      </c>
      <c r="Q106">
        <v>-1.3801288977512399E-2</v>
      </c>
      <c r="R106">
        <v>0.98898851417662703</v>
      </c>
      <c r="T106" t="str">
        <f t="shared" si="4"/>
        <v/>
      </c>
      <c r="U106" t="str">
        <f t="shared" si="5"/>
        <v/>
      </c>
      <c r="V106" t="str">
        <f t="shared" si="6"/>
        <v/>
      </c>
      <c r="W106" t="str">
        <f t="shared" si="7"/>
        <v/>
      </c>
    </row>
    <row r="107" spans="1:23" x14ac:dyDescent="0.25">
      <c r="A107">
        <v>106</v>
      </c>
      <c r="B107" t="s">
        <v>454</v>
      </c>
      <c r="C107">
        <v>-12.9707424115331</v>
      </c>
      <c r="D107">
        <v>945.40483425260697</v>
      </c>
      <c r="E107">
        <v>-1.37197758479701E-2</v>
      </c>
      <c r="F107">
        <v>0.98905354608691298</v>
      </c>
      <c r="G107">
        <v>-12.799875751662</v>
      </c>
      <c r="H107">
        <v>1577.5523190879701</v>
      </c>
      <c r="I107">
        <v>-8.1137567336352894E-3</v>
      </c>
      <c r="J107">
        <v>0.993526229803538</v>
      </c>
      <c r="K107">
        <v>-13.887569516714599</v>
      </c>
      <c r="L107">
        <v>1935.2296953072801</v>
      </c>
      <c r="M107">
        <v>-7.1761866564937398E-3</v>
      </c>
      <c r="N107">
        <v>0.99427428060490697</v>
      </c>
      <c r="O107">
        <v>-13.0440000903689</v>
      </c>
      <c r="P107">
        <v>945.12911885423603</v>
      </c>
      <c r="Q107">
        <v>-1.38012889775123E-2</v>
      </c>
      <c r="R107">
        <v>0.98898851417662703</v>
      </c>
      <c r="T107" t="str">
        <f t="shared" si="4"/>
        <v/>
      </c>
      <c r="U107" t="str">
        <f t="shared" si="5"/>
        <v/>
      </c>
      <c r="V107" t="str">
        <f t="shared" si="6"/>
        <v/>
      </c>
      <c r="W107" t="str">
        <f t="shared" si="7"/>
        <v/>
      </c>
    </row>
    <row r="108" spans="1:23" x14ac:dyDescent="0.25">
      <c r="A108">
        <v>107</v>
      </c>
      <c r="B108" t="s">
        <v>455</v>
      </c>
      <c r="C108">
        <v>1.8004682220264601</v>
      </c>
      <c r="D108">
        <v>1.0418712827254</v>
      </c>
      <c r="E108">
        <v>1.7281100380429699</v>
      </c>
      <c r="F108">
        <v>8.3968498177174E-2</v>
      </c>
      <c r="G108">
        <v>-12.799875751662</v>
      </c>
      <c r="H108">
        <v>1577.5523190879601</v>
      </c>
      <c r="I108">
        <v>-8.1137567336353397E-3</v>
      </c>
      <c r="J108">
        <v>0.993526229803538</v>
      </c>
      <c r="K108">
        <v>2.3583226570276499</v>
      </c>
      <c r="L108">
        <v>1.06930529160647</v>
      </c>
      <c r="M108">
        <v>2.20547179139517</v>
      </c>
      <c r="N108">
        <v>2.7421005134528501E-2</v>
      </c>
      <c r="O108">
        <v>1.72664938767582</v>
      </c>
      <c r="P108">
        <v>1.0416138021641399</v>
      </c>
      <c r="Q108">
        <v>1.6576675386677899</v>
      </c>
      <c r="R108">
        <v>9.7384589307998301E-2</v>
      </c>
      <c r="T108" t="str">
        <f t="shared" si="4"/>
        <v>^</v>
      </c>
      <c r="U108" t="str">
        <f t="shared" si="5"/>
        <v/>
      </c>
      <c r="V108" t="str">
        <f t="shared" si="6"/>
        <v>*</v>
      </c>
      <c r="W108" t="str">
        <f t="shared" si="7"/>
        <v>^</v>
      </c>
    </row>
    <row r="109" spans="1:23" x14ac:dyDescent="0.25">
      <c r="A109">
        <v>108</v>
      </c>
      <c r="B109" t="s">
        <v>456</v>
      </c>
      <c r="C109">
        <v>-12.9181266702942</v>
      </c>
      <c r="D109">
        <v>975.67145000028904</v>
      </c>
      <c r="E109">
        <v>-1.32402425737582E-2</v>
      </c>
      <c r="F109">
        <v>0.98943612351835697</v>
      </c>
      <c r="G109">
        <v>-12.799875751662</v>
      </c>
      <c r="H109">
        <v>1577.5523190879601</v>
      </c>
      <c r="I109">
        <v>-8.1137567336353692E-3</v>
      </c>
      <c r="J109">
        <v>0.993526229803538</v>
      </c>
      <c r="K109">
        <v>-13.7807846716155</v>
      </c>
      <c r="L109">
        <v>2034.8300644542001</v>
      </c>
      <c r="M109">
        <v>-6.7724499024992999E-3</v>
      </c>
      <c r="N109">
        <v>0.99459640809094396</v>
      </c>
      <c r="O109">
        <v>-12.9940773999227</v>
      </c>
      <c r="P109">
        <v>975.58112404956705</v>
      </c>
      <c r="Q109">
        <v>-1.3319320228322201E-2</v>
      </c>
      <c r="R109">
        <v>0.98937303424191603</v>
      </c>
      <c r="T109" t="str">
        <f t="shared" si="4"/>
        <v/>
      </c>
      <c r="U109" t="str">
        <f t="shared" si="5"/>
        <v/>
      </c>
      <c r="V109" t="str">
        <f t="shared" si="6"/>
        <v/>
      </c>
      <c r="W109" t="str">
        <f t="shared" si="7"/>
        <v/>
      </c>
    </row>
    <row r="110" spans="1:23" x14ac:dyDescent="0.25">
      <c r="A110">
        <v>109</v>
      </c>
      <c r="B110" t="s">
        <v>457</v>
      </c>
      <c r="C110">
        <v>-12.9181266702942</v>
      </c>
      <c r="D110">
        <v>975.67145000028495</v>
      </c>
      <c r="E110">
        <v>-1.32402425737582E-2</v>
      </c>
      <c r="F110">
        <v>0.98943612351835697</v>
      </c>
      <c r="G110">
        <v>-12.799875751662</v>
      </c>
      <c r="H110">
        <v>1577.5523190879601</v>
      </c>
      <c r="I110">
        <v>-8.1137567336353501E-3</v>
      </c>
      <c r="J110">
        <v>0.993526229803538</v>
      </c>
      <c r="K110">
        <v>-13.7807846716155</v>
      </c>
      <c r="L110">
        <v>2034.8300644542001</v>
      </c>
      <c r="M110">
        <v>-6.7724499024992999E-3</v>
      </c>
      <c r="N110">
        <v>0.99459640809094396</v>
      </c>
      <c r="O110">
        <v>-12.9940773999227</v>
      </c>
      <c r="P110">
        <v>975.58112404956796</v>
      </c>
      <c r="Q110">
        <v>-1.3319320228322201E-2</v>
      </c>
      <c r="R110">
        <v>0.98937303424191603</v>
      </c>
      <c r="T110" t="str">
        <f t="shared" si="4"/>
        <v/>
      </c>
      <c r="U110" t="str">
        <f t="shared" si="5"/>
        <v/>
      </c>
      <c r="V110" t="str">
        <f t="shared" si="6"/>
        <v/>
      </c>
      <c r="W110" t="str">
        <f t="shared" si="7"/>
        <v/>
      </c>
    </row>
    <row r="111" spans="1:23" x14ac:dyDescent="0.25">
      <c r="A111">
        <v>110</v>
      </c>
      <c r="B111" t="s">
        <v>458</v>
      </c>
      <c r="C111">
        <v>1.9185817074546101</v>
      </c>
      <c r="D111">
        <v>1.0433374157142701</v>
      </c>
      <c r="E111">
        <v>1.83888900997684</v>
      </c>
      <c r="F111">
        <v>6.5931512586136998E-2</v>
      </c>
      <c r="G111">
        <v>3.12903327542175</v>
      </c>
      <c r="H111">
        <v>1.1240111201379399</v>
      </c>
      <c r="I111">
        <v>2.78380989241258</v>
      </c>
      <c r="J111">
        <v>5.3724513165287098E-3</v>
      </c>
      <c r="K111">
        <v>-13.7807846716155</v>
      </c>
      <c r="L111">
        <v>2034.8300644542101</v>
      </c>
      <c r="M111">
        <v>-6.7724499024992696E-3</v>
      </c>
      <c r="N111">
        <v>0.99459640809094396</v>
      </c>
      <c r="O111">
        <v>1.84270145363106</v>
      </c>
      <c r="P111">
        <v>1.0431548172123699</v>
      </c>
      <c r="Q111">
        <v>1.7664697734468</v>
      </c>
      <c r="R111">
        <v>7.7317068298659294E-2</v>
      </c>
      <c r="T111" t="str">
        <f t="shared" si="4"/>
        <v>^</v>
      </c>
      <c r="U111" t="str">
        <f t="shared" si="5"/>
        <v>**</v>
      </c>
      <c r="V111" t="str">
        <f t="shared" si="6"/>
        <v/>
      </c>
      <c r="W111" t="str">
        <f t="shared" si="7"/>
        <v>^</v>
      </c>
    </row>
    <row r="112" spans="1:23" x14ac:dyDescent="0.25">
      <c r="A112">
        <v>111</v>
      </c>
      <c r="B112" t="s">
        <v>459</v>
      </c>
      <c r="C112">
        <v>-12.912782416920001</v>
      </c>
      <c r="D112">
        <v>1006.73946200007</v>
      </c>
      <c r="E112">
        <v>-1.2826339787323299E-2</v>
      </c>
      <c r="F112">
        <v>0.98976634211121095</v>
      </c>
      <c r="G112">
        <v>-12.763695378133001</v>
      </c>
      <c r="H112">
        <v>1723.21610980267</v>
      </c>
      <c r="I112">
        <v>-7.4069034670262998E-3</v>
      </c>
      <c r="J112">
        <v>0.99409020011780802</v>
      </c>
      <c r="K112">
        <v>-13.7807846716155</v>
      </c>
      <c r="L112">
        <v>2034.8300644542101</v>
      </c>
      <c r="M112">
        <v>-6.7724499024992696E-3</v>
      </c>
      <c r="N112">
        <v>0.99459640809094396</v>
      </c>
      <c r="O112">
        <v>-12.9921422032922</v>
      </c>
      <c r="P112">
        <v>1006.66415807039</v>
      </c>
      <c r="Q112">
        <v>-1.2906133688315599E-2</v>
      </c>
      <c r="R112">
        <v>0.98970268105902504</v>
      </c>
      <c r="T112" t="str">
        <f t="shared" si="4"/>
        <v/>
      </c>
      <c r="U112" t="str">
        <f t="shared" si="5"/>
        <v/>
      </c>
      <c r="V112" t="str">
        <f t="shared" si="6"/>
        <v/>
      </c>
      <c r="W112" t="str">
        <f t="shared" si="7"/>
        <v/>
      </c>
    </row>
    <row r="113" spans="1:23" x14ac:dyDescent="0.25">
      <c r="A113">
        <v>112</v>
      </c>
      <c r="B113" t="s">
        <v>460</v>
      </c>
      <c r="C113">
        <v>-12.912782416920001</v>
      </c>
      <c r="D113">
        <v>1006.73946200007</v>
      </c>
      <c r="E113">
        <v>-1.2826339787323299E-2</v>
      </c>
      <c r="F113">
        <v>0.98976634211121095</v>
      </c>
      <c r="G113">
        <v>-12.763695378133001</v>
      </c>
      <c r="H113">
        <v>1723.21610980267</v>
      </c>
      <c r="I113">
        <v>-7.4069034670263103E-3</v>
      </c>
      <c r="J113">
        <v>0.99409020011780802</v>
      </c>
      <c r="K113">
        <v>-13.7807846716155</v>
      </c>
      <c r="L113">
        <v>2034.8300644542101</v>
      </c>
      <c r="M113">
        <v>-6.7724499024992696E-3</v>
      </c>
      <c r="N113">
        <v>0.99459640809094396</v>
      </c>
      <c r="O113">
        <v>-12.9921422032922</v>
      </c>
      <c r="P113">
        <v>1006.66415807039</v>
      </c>
      <c r="Q113">
        <v>-1.2906133688315599E-2</v>
      </c>
      <c r="R113">
        <v>0.98970268105902504</v>
      </c>
      <c r="T113" t="str">
        <f t="shared" si="4"/>
        <v/>
      </c>
      <c r="U113" t="str">
        <f t="shared" si="5"/>
        <v/>
      </c>
      <c r="V113" t="str">
        <f t="shared" si="6"/>
        <v/>
      </c>
      <c r="W113" t="str">
        <f t="shared" si="7"/>
        <v/>
      </c>
    </row>
    <row r="114" spans="1:23" x14ac:dyDescent="0.25">
      <c r="A114">
        <v>113</v>
      </c>
      <c r="B114" t="s">
        <v>461</v>
      </c>
      <c r="C114">
        <v>-12.912782416920001</v>
      </c>
      <c r="D114">
        <v>1006.73946200008</v>
      </c>
      <c r="E114">
        <v>-1.2826339787323299E-2</v>
      </c>
      <c r="F114">
        <v>0.98976634211121095</v>
      </c>
      <c r="G114">
        <v>-12.763695378133001</v>
      </c>
      <c r="H114">
        <v>1723.21610980266</v>
      </c>
      <c r="I114">
        <v>-7.4069034670263198E-3</v>
      </c>
      <c r="J114">
        <v>0.99409020011780802</v>
      </c>
      <c r="K114">
        <v>-13.7807846716155</v>
      </c>
      <c r="L114">
        <v>2034.8300644542201</v>
      </c>
      <c r="M114">
        <v>-6.7724499024992297E-3</v>
      </c>
      <c r="N114">
        <v>0.99459640809094396</v>
      </c>
      <c r="O114">
        <v>-12.9921422032922</v>
      </c>
      <c r="P114">
        <v>1006.66415807039</v>
      </c>
      <c r="Q114">
        <v>-1.29061336883157E-2</v>
      </c>
      <c r="R114">
        <v>0.98970268105902404</v>
      </c>
      <c r="T114" t="str">
        <f t="shared" si="4"/>
        <v/>
      </c>
      <c r="U114" t="str">
        <f t="shared" si="5"/>
        <v/>
      </c>
      <c r="V114" t="str">
        <f t="shared" si="6"/>
        <v/>
      </c>
      <c r="W114" t="str">
        <f t="shared" si="7"/>
        <v/>
      </c>
    </row>
    <row r="115" spans="1:23" x14ac:dyDescent="0.25">
      <c r="A115">
        <v>114</v>
      </c>
      <c r="B115" t="s">
        <v>462</v>
      </c>
      <c r="C115">
        <v>-12.912782416920001</v>
      </c>
      <c r="D115">
        <v>1006.73946200007</v>
      </c>
      <c r="E115">
        <v>-1.2826339787323299E-2</v>
      </c>
      <c r="F115">
        <v>0.98976634211121095</v>
      </c>
      <c r="G115">
        <v>-12.763695378133001</v>
      </c>
      <c r="H115">
        <v>1723.21610980267</v>
      </c>
      <c r="I115">
        <v>-7.4069034670262998E-3</v>
      </c>
      <c r="J115">
        <v>0.99409020011780802</v>
      </c>
      <c r="K115">
        <v>-13.7807846716155</v>
      </c>
      <c r="L115">
        <v>2034.8300644542001</v>
      </c>
      <c r="M115">
        <v>-6.7724499024992904E-3</v>
      </c>
      <c r="N115">
        <v>0.99459640809094396</v>
      </c>
      <c r="O115">
        <v>-12.9921422032922</v>
      </c>
      <c r="P115">
        <v>1006.6641580704</v>
      </c>
      <c r="Q115">
        <v>-1.2906133688315599E-2</v>
      </c>
      <c r="R115">
        <v>0.98970268105902504</v>
      </c>
      <c r="T115" t="str">
        <f t="shared" si="4"/>
        <v/>
      </c>
      <c r="U115" t="str">
        <f t="shared" si="5"/>
        <v/>
      </c>
      <c r="V115" t="str">
        <f t="shared" si="6"/>
        <v/>
      </c>
      <c r="W115" t="str">
        <f t="shared" si="7"/>
        <v/>
      </c>
    </row>
    <row r="116" spans="1:23" x14ac:dyDescent="0.25">
      <c r="A116">
        <v>115</v>
      </c>
      <c r="B116" t="s">
        <v>463</v>
      </c>
      <c r="C116">
        <v>1.9919176690832801</v>
      </c>
      <c r="D116">
        <v>1.04616159388517</v>
      </c>
      <c r="E116">
        <v>1.9040248473334001</v>
      </c>
      <c r="F116">
        <v>5.6906948216912299E-2</v>
      </c>
      <c r="G116">
        <v>3.3917852859419599</v>
      </c>
      <c r="H116">
        <v>1.15287192308446</v>
      </c>
      <c r="I116">
        <v>2.9420313028938998</v>
      </c>
      <c r="J116">
        <v>3.2606696480560401E-3</v>
      </c>
      <c r="K116">
        <v>-13.7807846716155</v>
      </c>
      <c r="L116">
        <v>2034.8300644542201</v>
      </c>
      <c r="M116">
        <v>-6.7724499024992401E-3</v>
      </c>
      <c r="N116">
        <v>0.99459640809094396</v>
      </c>
      <c r="O116">
        <v>1.9126717373314901</v>
      </c>
      <c r="P116">
        <v>1.04595538699469</v>
      </c>
      <c r="Q116">
        <v>1.82863605954276</v>
      </c>
      <c r="R116">
        <v>6.7454146983095098E-2</v>
      </c>
      <c r="T116" t="str">
        <f t="shared" si="4"/>
        <v>^</v>
      </c>
      <c r="U116" t="str">
        <f t="shared" si="5"/>
        <v>**</v>
      </c>
      <c r="V116" t="str">
        <f t="shared" si="6"/>
        <v/>
      </c>
      <c r="W116" t="str">
        <f t="shared" si="7"/>
        <v>^</v>
      </c>
    </row>
    <row r="117" spans="1:23" x14ac:dyDescent="0.25">
      <c r="A117">
        <v>116</v>
      </c>
      <c r="B117" t="s">
        <v>464</v>
      </c>
      <c r="C117">
        <v>-12.8898107322652</v>
      </c>
      <c r="D117">
        <v>1041.3132883281501</v>
      </c>
      <c r="E117">
        <v>-1.23784175970327E-2</v>
      </c>
      <c r="F117">
        <v>0.990123703929078</v>
      </c>
      <c r="G117">
        <v>-12.712952184296499</v>
      </c>
      <c r="H117">
        <v>1931.38458319865</v>
      </c>
      <c r="I117">
        <v>-6.5822997112475901E-3</v>
      </c>
      <c r="J117">
        <v>0.99474812261023804</v>
      </c>
      <c r="K117">
        <v>-13.7807846716155</v>
      </c>
      <c r="L117">
        <v>2034.8300644542001</v>
      </c>
      <c r="M117">
        <v>-6.7724499024992999E-3</v>
      </c>
      <c r="N117">
        <v>0.99459640809094396</v>
      </c>
      <c r="O117">
        <v>-12.972011045632801</v>
      </c>
      <c r="P117">
        <v>1041.30644550028</v>
      </c>
      <c r="Q117">
        <v>-1.2457438539526799E-2</v>
      </c>
      <c r="R117">
        <v>0.99006065920019004</v>
      </c>
      <c r="T117" t="str">
        <f t="shared" si="4"/>
        <v/>
      </c>
      <c r="U117" t="str">
        <f t="shared" si="5"/>
        <v/>
      </c>
      <c r="V117" t="str">
        <f t="shared" si="6"/>
        <v/>
      </c>
      <c r="W117" t="str">
        <f t="shared" si="7"/>
        <v/>
      </c>
    </row>
    <row r="118" spans="1:23" x14ac:dyDescent="0.25">
      <c r="A118">
        <v>117</v>
      </c>
      <c r="B118" t="s">
        <v>465</v>
      </c>
      <c r="C118">
        <v>-12.8898107322652</v>
      </c>
      <c r="D118">
        <v>1041.3132883281501</v>
      </c>
      <c r="E118">
        <v>-1.23784175970327E-2</v>
      </c>
      <c r="F118">
        <v>0.990123703929078</v>
      </c>
      <c r="G118">
        <v>-12.712952184296499</v>
      </c>
      <c r="H118">
        <v>1931.38458319868</v>
      </c>
      <c r="I118">
        <v>-6.5822997112474904E-3</v>
      </c>
      <c r="J118">
        <v>0.99474812261023804</v>
      </c>
      <c r="K118">
        <v>-13.7807846716155</v>
      </c>
      <c r="L118">
        <v>2034.8300644542201</v>
      </c>
      <c r="M118">
        <v>-6.7724499024992297E-3</v>
      </c>
      <c r="N118">
        <v>0.99459640809094396</v>
      </c>
      <c r="O118">
        <v>-12.9720110456329</v>
      </c>
      <c r="P118">
        <v>1041.30644550029</v>
      </c>
      <c r="Q118">
        <v>-1.2457438539526701E-2</v>
      </c>
      <c r="R118">
        <v>0.99006065920019004</v>
      </c>
      <c r="T118" t="str">
        <f t="shared" si="4"/>
        <v/>
      </c>
      <c r="U118" t="str">
        <f t="shared" si="5"/>
        <v/>
      </c>
      <c r="V118" t="str">
        <f t="shared" si="6"/>
        <v/>
      </c>
      <c r="W118" t="str">
        <f t="shared" si="7"/>
        <v/>
      </c>
    </row>
    <row r="119" spans="1:23" x14ac:dyDescent="0.25">
      <c r="A119">
        <v>118</v>
      </c>
      <c r="B119" t="s">
        <v>466</v>
      </c>
      <c r="C119">
        <v>-12.8898107322652</v>
      </c>
      <c r="D119">
        <v>1041.3132883281601</v>
      </c>
      <c r="E119">
        <v>-1.23784175970326E-2</v>
      </c>
      <c r="F119">
        <v>0.990123703929078</v>
      </c>
      <c r="G119">
        <v>-12.712952184296499</v>
      </c>
      <c r="H119">
        <v>1931.38458319868</v>
      </c>
      <c r="I119">
        <v>-6.5822997112474999E-3</v>
      </c>
      <c r="J119">
        <v>0.99474812261023804</v>
      </c>
      <c r="K119">
        <v>-13.7807846716155</v>
      </c>
      <c r="L119">
        <v>2034.8300644542201</v>
      </c>
      <c r="M119">
        <v>-6.7724499024992401E-3</v>
      </c>
      <c r="N119">
        <v>0.99459640809094396</v>
      </c>
      <c r="O119">
        <v>-12.972011045632801</v>
      </c>
      <c r="P119">
        <v>1041.30644550029</v>
      </c>
      <c r="Q119">
        <v>-1.2457438539526701E-2</v>
      </c>
      <c r="R119">
        <v>0.99006065920019004</v>
      </c>
      <c r="T119" t="str">
        <f t="shared" si="4"/>
        <v/>
      </c>
      <c r="U119" t="str">
        <f t="shared" si="5"/>
        <v/>
      </c>
      <c r="V119" t="str">
        <f t="shared" si="6"/>
        <v/>
      </c>
      <c r="W119" t="str">
        <f t="shared" si="7"/>
        <v/>
      </c>
    </row>
    <row r="120" spans="1:23" x14ac:dyDescent="0.25">
      <c r="A120">
        <v>119</v>
      </c>
      <c r="B120" t="s">
        <v>467</v>
      </c>
      <c r="C120">
        <v>-12.8898107322652</v>
      </c>
      <c r="D120">
        <v>1041.3132883281501</v>
      </c>
      <c r="E120">
        <v>-1.23784175970327E-2</v>
      </c>
      <c r="F120">
        <v>0.990123703929078</v>
      </c>
      <c r="G120">
        <v>-12.712952184296499</v>
      </c>
      <c r="H120">
        <v>1931.38458319868</v>
      </c>
      <c r="I120">
        <v>-6.5822997112474999E-3</v>
      </c>
      <c r="J120">
        <v>0.99474812261023804</v>
      </c>
      <c r="K120">
        <v>-13.7807846716155</v>
      </c>
      <c r="L120">
        <v>2034.8300644542001</v>
      </c>
      <c r="M120">
        <v>-6.7724499024992904E-3</v>
      </c>
      <c r="N120">
        <v>0.99459640809094396</v>
      </c>
      <c r="O120">
        <v>-12.972011045632801</v>
      </c>
      <c r="P120">
        <v>1041.30644550028</v>
      </c>
      <c r="Q120">
        <v>-1.2457438539526701E-2</v>
      </c>
      <c r="R120">
        <v>0.99006065920019004</v>
      </c>
      <c r="T120" t="str">
        <f t="shared" si="4"/>
        <v/>
      </c>
      <c r="U120" t="str">
        <f t="shared" si="5"/>
        <v/>
      </c>
      <c r="V120" t="str">
        <f t="shared" si="6"/>
        <v/>
      </c>
      <c r="W120" t="str">
        <f t="shared" si="7"/>
        <v/>
      </c>
    </row>
    <row r="121" spans="1:23" x14ac:dyDescent="0.25">
      <c r="A121">
        <v>120</v>
      </c>
      <c r="B121" t="s">
        <v>468</v>
      </c>
      <c r="C121">
        <v>-12.8898107322652</v>
      </c>
      <c r="D121">
        <v>1041.3132883281501</v>
      </c>
      <c r="E121">
        <v>-1.23784175970327E-2</v>
      </c>
      <c r="F121">
        <v>0.990123703929078</v>
      </c>
      <c r="G121">
        <v>-12.712952184296499</v>
      </c>
      <c r="H121">
        <v>1931.38458319865</v>
      </c>
      <c r="I121">
        <v>-6.5822997112475901E-3</v>
      </c>
      <c r="J121">
        <v>0.99474812261023804</v>
      </c>
      <c r="K121">
        <v>-13.7807846716155</v>
      </c>
      <c r="L121">
        <v>2034.8300644542301</v>
      </c>
      <c r="M121">
        <v>-6.7724499024992297E-3</v>
      </c>
      <c r="N121">
        <v>0.99459640809094396</v>
      </c>
      <c r="O121">
        <v>-12.972011045632801</v>
      </c>
      <c r="P121">
        <v>1041.30644550028</v>
      </c>
      <c r="Q121">
        <v>-1.2457438539526799E-2</v>
      </c>
      <c r="R121">
        <v>0.99006065920019004</v>
      </c>
      <c r="T121" t="str">
        <f t="shared" si="4"/>
        <v/>
      </c>
      <c r="U121" t="str">
        <f t="shared" si="5"/>
        <v/>
      </c>
      <c r="V121" t="str">
        <f t="shared" si="6"/>
        <v/>
      </c>
      <c r="W121" t="str">
        <f t="shared" si="7"/>
        <v/>
      </c>
    </row>
    <row r="122" spans="1:23" x14ac:dyDescent="0.25">
      <c r="A122">
        <v>121</v>
      </c>
      <c r="B122" t="s">
        <v>469</v>
      </c>
      <c r="C122">
        <v>2.8688814620677099</v>
      </c>
      <c r="D122">
        <v>0.77945704202453203</v>
      </c>
      <c r="E122">
        <v>3.6806152326447501</v>
      </c>
      <c r="F122">
        <v>2.3267188018415399E-4</v>
      </c>
      <c r="G122">
        <v>-12.712952184296499</v>
      </c>
      <c r="H122">
        <v>1931.38458319867</v>
      </c>
      <c r="I122">
        <v>-6.5822997112475303E-3</v>
      </c>
      <c r="J122">
        <v>0.99474812261023804</v>
      </c>
      <c r="K122">
        <v>3.38613263571043</v>
      </c>
      <c r="L122">
        <v>0.81373898036197401</v>
      </c>
      <c r="M122">
        <v>4.1612024462735899</v>
      </c>
      <c r="N122" s="1">
        <v>3.1657628600951197E-5</v>
      </c>
      <c r="O122">
        <v>2.7874681145207898</v>
      </c>
      <c r="P122">
        <v>0.77919948509243997</v>
      </c>
      <c r="Q122">
        <v>3.5773485068333999</v>
      </c>
      <c r="R122">
        <v>3.4709726310291401E-4</v>
      </c>
      <c r="T122" t="str">
        <f t="shared" si="4"/>
        <v>***</v>
      </c>
      <c r="U122" t="str">
        <f t="shared" si="5"/>
        <v/>
      </c>
      <c r="V122" t="str">
        <f t="shared" si="6"/>
        <v>***</v>
      </c>
      <c r="W122" t="str">
        <f t="shared" si="7"/>
        <v>***</v>
      </c>
    </row>
    <row r="123" spans="1:23" x14ac:dyDescent="0.25">
      <c r="A123">
        <v>122</v>
      </c>
      <c r="B123" t="s">
        <v>470</v>
      </c>
      <c r="C123">
        <v>-12.899862563471601</v>
      </c>
      <c r="D123">
        <v>1126.9814282147199</v>
      </c>
      <c r="E123">
        <v>-1.14463843329757E-2</v>
      </c>
      <c r="F123">
        <v>0.99086730609129603</v>
      </c>
      <c r="G123">
        <v>-12.712952184296499</v>
      </c>
      <c r="H123">
        <v>1931.38458319868</v>
      </c>
      <c r="I123">
        <v>-6.5822997112474999E-3</v>
      </c>
      <c r="J123">
        <v>0.99474812261023804</v>
      </c>
      <c r="K123">
        <v>-13.778389052807199</v>
      </c>
      <c r="L123">
        <v>2282.0079515358402</v>
      </c>
      <c r="M123">
        <v>-6.0378356891938097E-3</v>
      </c>
      <c r="N123">
        <v>0.99518253339343898</v>
      </c>
      <c r="O123">
        <v>-12.989535604555099</v>
      </c>
      <c r="P123">
        <v>1126.6487121510399</v>
      </c>
      <c r="Q123">
        <v>-1.1529357344895E-2</v>
      </c>
      <c r="R123">
        <v>0.99080110757443396</v>
      </c>
      <c r="T123" t="str">
        <f t="shared" si="4"/>
        <v/>
      </c>
      <c r="U123" t="str">
        <f t="shared" si="5"/>
        <v/>
      </c>
      <c r="V123" t="str">
        <f t="shared" si="6"/>
        <v/>
      </c>
      <c r="W123" t="str">
        <f t="shared" si="7"/>
        <v/>
      </c>
    </row>
    <row r="124" spans="1:23" x14ac:dyDescent="0.25">
      <c r="A124">
        <v>123</v>
      </c>
      <c r="B124" t="s">
        <v>471</v>
      </c>
      <c r="C124">
        <v>-12.899862563471601</v>
      </c>
      <c r="D124">
        <v>1126.9814282147199</v>
      </c>
      <c r="E124">
        <v>-1.14463843329757E-2</v>
      </c>
      <c r="F124">
        <v>0.99086730609129603</v>
      </c>
      <c r="G124">
        <v>-12.712952184296499</v>
      </c>
      <c r="H124">
        <v>1931.38458319864</v>
      </c>
      <c r="I124">
        <v>-6.5822997112476101E-3</v>
      </c>
      <c r="J124">
        <v>0.99474812261023804</v>
      </c>
      <c r="K124">
        <v>-13.7783890528071</v>
      </c>
      <c r="L124">
        <v>2282.0079515358302</v>
      </c>
      <c r="M124">
        <v>-6.0378356891938201E-3</v>
      </c>
      <c r="N124">
        <v>0.99518253339343898</v>
      </c>
      <c r="O124">
        <v>-12.989535604555099</v>
      </c>
      <c r="P124">
        <v>1126.6487121510399</v>
      </c>
      <c r="Q124">
        <v>-1.1529357344895E-2</v>
      </c>
      <c r="R124">
        <v>0.99080110757443396</v>
      </c>
      <c r="T124" t="str">
        <f t="shared" si="4"/>
        <v/>
      </c>
      <c r="U124" t="str">
        <f t="shared" si="5"/>
        <v/>
      </c>
      <c r="V124" t="str">
        <f t="shared" si="6"/>
        <v/>
      </c>
      <c r="W124" t="str">
        <f t="shared" si="7"/>
        <v/>
      </c>
    </row>
    <row r="125" spans="1:23" x14ac:dyDescent="0.25">
      <c r="A125">
        <v>124</v>
      </c>
      <c r="B125" t="s">
        <v>472</v>
      </c>
      <c r="C125">
        <v>2.2517482958844899</v>
      </c>
      <c r="D125">
        <v>1.0577467331111901</v>
      </c>
      <c r="E125">
        <v>2.12881611958408</v>
      </c>
      <c r="F125">
        <v>3.3269476737137899E-2</v>
      </c>
      <c r="G125">
        <v>3.7515945829421198</v>
      </c>
      <c r="H125">
        <v>1.20102208359532</v>
      </c>
      <c r="I125">
        <v>3.1236682773655202</v>
      </c>
      <c r="J125">
        <v>1.7861169877359301E-3</v>
      </c>
      <c r="K125">
        <v>-13.778389052807199</v>
      </c>
      <c r="L125">
        <v>2282.0079515358698</v>
      </c>
      <c r="M125">
        <v>-6.0378356891937403E-3</v>
      </c>
      <c r="N125">
        <v>0.99518253339343898</v>
      </c>
      <c r="O125">
        <v>2.1615482623609799</v>
      </c>
      <c r="P125">
        <v>1.05731137583966</v>
      </c>
      <c r="Q125">
        <v>2.04438192168735</v>
      </c>
      <c r="R125">
        <v>4.0915831846587702E-2</v>
      </c>
      <c r="T125" t="str">
        <f t="shared" si="4"/>
        <v>*</v>
      </c>
      <c r="U125" t="str">
        <f t="shared" si="5"/>
        <v>**</v>
      </c>
      <c r="V125" t="str">
        <f t="shared" si="6"/>
        <v/>
      </c>
      <c r="W125" t="str">
        <f t="shared" si="7"/>
        <v>*</v>
      </c>
    </row>
    <row r="126" spans="1:23" x14ac:dyDescent="0.25">
      <c r="A126">
        <v>125</v>
      </c>
      <c r="B126" t="s">
        <v>473</v>
      </c>
      <c r="C126">
        <v>-12.892986911289199</v>
      </c>
      <c r="D126">
        <v>1176.1898470569299</v>
      </c>
      <c r="E126">
        <v>-1.0961654654263599E-2</v>
      </c>
      <c r="F126">
        <v>0.99125404014018303</v>
      </c>
      <c r="G126">
        <v>-12.8048106897587</v>
      </c>
      <c r="H126">
        <v>2245.7247912204898</v>
      </c>
      <c r="I126">
        <v>-5.7018610382795799E-3</v>
      </c>
      <c r="J126">
        <v>0.995450597760829</v>
      </c>
      <c r="K126">
        <v>-13.778389052807199</v>
      </c>
      <c r="L126">
        <v>2282.0079515358698</v>
      </c>
      <c r="M126">
        <v>-6.0378356891937499E-3</v>
      </c>
      <c r="N126">
        <v>0.99518253339343898</v>
      </c>
      <c r="O126">
        <v>-12.9916802095173</v>
      </c>
      <c r="P126">
        <v>1175.41953142532</v>
      </c>
      <c r="Q126">
        <v>-1.1052802733134399E-2</v>
      </c>
      <c r="R126">
        <v>0.99118131890088301</v>
      </c>
      <c r="T126" t="str">
        <f t="shared" si="4"/>
        <v/>
      </c>
      <c r="U126" t="str">
        <f t="shared" si="5"/>
        <v/>
      </c>
      <c r="V126" t="str">
        <f t="shared" si="6"/>
        <v/>
      </c>
      <c r="W126" t="str">
        <f t="shared" si="7"/>
        <v/>
      </c>
    </row>
    <row r="127" spans="1:23" x14ac:dyDescent="0.25">
      <c r="A127">
        <v>126</v>
      </c>
      <c r="B127" t="s">
        <v>474</v>
      </c>
      <c r="C127">
        <v>-12.892986911289199</v>
      </c>
      <c r="D127">
        <v>1176.1898470569399</v>
      </c>
      <c r="E127">
        <v>-1.0961654654263599E-2</v>
      </c>
      <c r="F127">
        <v>0.99125404014018303</v>
      </c>
      <c r="G127">
        <v>-12.8048106897587</v>
      </c>
      <c r="H127">
        <v>2245.7247912204998</v>
      </c>
      <c r="I127">
        <v>-5.70186103827956E-3</v>
      </c>
      <c r="J127">
        <v>0.995450597760829</v>
      </c>
      <c r="K127">
        <v>-13.778389052807199</v>
      </c>
      <c r="L127">
        <v>2282.0079515358598</v>
      </c>
      <c r="M127">
        <v>-6.0378356891937603E-3</v>
      </c>
      <c r="N127">
        <v>0.99518253339343898</v>
      </c>
      <c r="O127">
        <v>-12.9916802095173</v>
      </c>
      <c r="P127">
        <v>1175.41953142533</v>
      </c>
      <c r="Q127">
        <v>-1.10528027331343E-2</v>
      </c>
      <c r="R127">
        <v>0.99118131890088301</v>
      </c>
      <c r="T127" t="str">
        <f t="shared" si="4"/>
        <v/>
      </c>
      <c r="U127" t="str">
        <f t="shared" si="5"/>
        <v/>
      </c>
      <c r="V127" t="str">
        <f t="shared" si="6"/>
        <v/>
      </c>
      <c r="W127" t="str">
        <f t="shared" si="7"/>
        <v/>
      </c>
    </row>
    <row r="128" spans="1:23" x14ac:dyDescent="0.25">
      <c r="A128">
        <v>127</v>
      </c>
      <c r="B128" t="s">
        <v>475</v>
      </c>
      <c r="C128">
        <v>2.3543778781836</v>
      </c>
      <c r="D128">
        <v>1.0632379459979899</v>
      </c>
      <c r="E128">
        <v>2.2143471149101099</v>
      </c>
      <c r="F128">
        <v>2.6804909892901001E-2</v>
      </c>
      <c r="G128">
        <v>4.1003526264663703</v>
      </c>
      <c r="H128">
        <v>1.28153810157727</v>
      </c>
      <c r="I128">
        <v>3.1995557692898999</v>
      </c>
      <c r="J128">
        <v>1.37639555239512E-3</v>
      </c>
      <c r="K128">
        <v>-13.778389052807199</v>
      </c>
      <c r="L128">
        <v>2282.0079515358798</v>
      </c>
      <c r="M128">
        <v>-6.0378356891937299E-3</v>
      </c>
      <c r="N128">
        <v>0.99518253339343898</v>
      </c>
      <c r="O128">
        <v>2.25426159694186</v>
      </c>
      <c r="P128">
        <v>1.0627418999268901</v>
      </c>
      <c r="Q128">
        <v>2.1211750445681399</v>
      </c>
      <c r="R128">
        <v>3.39070745321065E-2</v>
      </c>
      <c r="T128" t="str">
        <f t="shared" si="4"/>
        <v>*</v>
      </c>
      <c r="U128" t="str">
        <f t="shared" si="5"/>
        <v>**</v>
      </c>
      <c r="V128" t="str">
        <f t="shared" si="6"/>
        <v/>
      </c>
      <c r="W128" t="str">
        <f t="shared" si="7"/>
        <v>*</v>
      </c>
    </row>
    <row r="129" spans="1:23" x14ac:dyDescent="0.25">
      <c r="A129">
        <v>128</v>
      </c>
      <c r="B129" t="s">
        <v>476</v>
      </c>
      <c r="C129">
        <v>-12.864541266411001</v>
      </c>
      <c r="D129">
        <v>1232.3014889026299</v>
      </c>
      <c r="E129">
        <v>-1.0439443092669601E-2</v>
      </c>
      <c r="F129">
        <v>0.99167068082419196</v>
      </c>
      <c r="G129">
        <v>-12.737801924349499</v>
      </c>
      <c r="H129">
        <v>2738.1346364461101</v>
      </c>
      <c r="I129">
        <v>-4.6519998523089998E-3</v>
      </c>
      <c r="J129">
        <v>0.99628825452870096</v>
      </c>
      <c r="K129">
        <v>-13.778389052807199</v>
      </c>
      <c r="L129">
        <v>2282.0079515358798</v>
      </c>
      <c r="M129">
        <v>-6.0378356891937299E-3</v>
      </c>
      <c r="N129">
        <v>0.99518253339343898</v>
      </c>
      <c r="O129">
        <v>-12.966087018750001</v>
      </c>
      <c r="P129">
        <v>1231.4967358551601</v>
      </c>
      <c r="Q129">
        <v>-1.0528722197339999E-2</v>
      </c>
      <c r="R129">
        <v>0.99159945031979002</v>
      </c>
      <c r="T129" t="str">
        <f t="shared" si="4"/>
        <v/>
      </c>
      <c r="U129" t="str">
        <f t="shared" si="5"/>
        <v/>
      </c>
      <c r="V129" t="str">
        <f t="shared" si="6"/>
        <v/>
      </c>
      <c r="W129" t="str">
        <f t="shared" si="7"/>
        <v/>
      </c>
    </row>
    <row r="130" spans="1:23" x14ac:dyDescent="0.25">
      <c r="A130">
        <v>129</v>
      </c>
      <c r="B130" t="s">
        <v>477</v>
      </c>
      <c r="C130">
        <v>-12.864541266411001</v>
      </c>
      <c r="D130">
        <v>1232.3014889026299</v>
      </c>
      <c r="E130">
        <v>-1.0439443092669601E-2</v>
      </c>
      <c r="F130">
        <v>0.99167068082419196</v>
      </c>
      <c r="G130">
        <v>-12.737801924349499</v>
      </c>
      <c r="H130">
        <v>2738.1346364461201</v>
      </c>
      <c r="I130">
        <v>-4.6519998523089903E-3</v>
      </c>
      <c r="J130">
        <v>0.99628825452870096</v>
      </c>
      <c r="K130">
        <v>-13.778389052807199</v>
      </c>
      <c r="L130">
        <v>2282.0079515358798</v>
      </c>
      <c r="M130">
        <v>-6.03783568919371E-3</v>
      </c>
      <c r="N130">
        <v>0.99518253339343898</v>
      </c>
      <c r="O130">
        <v>-12.966087018750001</v>
      </c>
      <c r="P130">
        <v>1231.4967358551401</v>
      </c>
      <c r="Q130">
        <v>-1.05287221973401E-2</v>
      </c>
      <c r="R130">
        <v>0.99159945031979002</v>
      </c>
      <c r="T130" t="str">
        <f t="shared" si="4"/>
        <v/>
      </c>
      <c r="U130" t="str">
        <f t="shared" si="5"/>
        <v/>
      </c>
      <c r="V130" t="str">
        <f t="shared" si="6"/>
        <v/>
      </c>
      <c r="W130" t="str">
        <f t="shared" si="7"/>
        <v/>
      </c>
    </row>
    <row r="131" spans="1:23" x14ac:dyDescent="0.25">
      <c r="A131">
        <v>130</v>
      </c>
      <c r="B131" t="s">
        <v>478</v>
      </c>
      <c r="C131">
        <v>-12.864541266411001</v>
      </c>
      <c r="D131">
        <v>1232.3014889026199</v>
      </c>
      <c r="E131">
        <v>-1.0439443092669601E-2</v>
      </c>
      <c r="F131">
        <v>0.99167068082419196</v>
      </c>
      <c r="G131">
        <v>-12.737801924349499</v>
      </c>
      <c r="H131">
        <v>2738.1346364461101</v>
      </c>
      <c r="I131">
        <v>-4.6519998523089998E-3</v>
      </c>
      <c r="J131">
        <v>0.99628825452870096</v>
      </c>
      <c r="K131">
        <v>-13.778389052807199</v>
      </c>
      <c r="L131">
        <v>2282.0079515358798</v>
      </c>
      <c r="M131">
        <v>-6.0378356891937299E-3</v>
      </c>
      <c r="N131">
        <v>0.99518253339343898</v>
      </c>
      <c r="O131">
        <v>-12.966087018750001</v>
      </c>
      <c r="P131">
        <v>1231.4967358551601</v>
      </c>
      <c r="Q131">
        <v>-1.0528722197339999E-2</v>
      </c>
      <c r="R131">
        <v>0.99159945031979002</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479</v>
      </c>
      <c r="C132">
        <v>2.4884731192699601</v>
      </c>
      <c r="D132">
        <v>1.0697306243754801</v>
      </c>
      <c r="E132">
        <v>2.3262614555162</v>
      </c>
      <c r="F132">
        <v>2.0004606940683001E-2</v>
      </c>
      <c r="G132">
        <v>-12.737801924349499</v>
      </c>
      <c r="H132">
        <v>2738.1346364461301</v>
      </c>
      <c r="I132">
        <v>-4.6519998523089703E-3</v>
      </c>
      <c r="J132">
        <v>0.99628825452870096</v>
      </c>
      <c r="K132">
        <v>2.8313640436432799</v>
      </c>
      <c r="L132">
        <v>1.0889239428881801</v>
      </c>
      <c r="M132">
        <v>2.6001485798297299</v>
      </c>
      <c r="N132">
        <v>9.3183405164686001E-3</v>
      </c>
      <c r="O132">
        <v>2.3855761813746099</v>
      </c>
      <c r="P132">
        <v>1.0692890534936099</v>
      </c>
      <c r="Q132">
        <v>2.2309928017876799</v>
      </c>
      <c r="R132">
        <v>2.5681605827324799E-2</v>
      </c>
      <c r="T132" t="str">
        <f t="shared" si="8"/>
        <v>*</v>
      </c>
      <c r="U132" t="str">
        <f t="shared" si="9"/>
        <v/>
      </c>
      <c r="V132" t="str">
        <f t="shared" si="10"/>
        <v>**</v>
      </c>
      <c r="W132" t="str">
        <f t="shared" si="11"/>
        <v>*</v>
      </c>
    </row>
    <row r="133" spans="1:23" x14ac:dyDescent="0.25">
      <c r="A133">
        <v>132</v>
      </c>
      <c r="B133" t="s">
        <v>480</v>
      </c>
      <c r="C133">
        <v>-12.8030357857865</v>
      </c>
      <c r="D133">
        <v>1302.1881446950899</v>
      </c>
      <c r="E133">
        <v>-9.8319400602317301E-3</v>
      </c>
      <c r="F133">
        <v>0.99215537320955405</v>
      </c>
      <c r="G133">
        <v>-12.737801924349499</v>
      </c>
      <c r="H133">
        <v>2738.1346364460901</v>
      </c>
      <c r="I133">
        <v>-4.6519998523090302E-3</v>
      </c>
      <c r="J133">
        <v>0.99628825452870096</v>
      </c>
      <c r="K133">
        <v>-13.678179300130401</v>
      </c>
      <c r="L133">
        <v>2447.8516876170702</v>
      </c>
      <c r="M133">
        <v>-5.5878300835480003E-3</v>
      </c>
      <c r="N133">
        <v>0.99554157984946301</v>
      </c>
      <c r="O133">
        <v>-12.9024081210805</v>
      </c>
      <c r="P133">
        <v>1303.2875064244199</v>
      </c>
      <c r="Q133">
        <v>-9.8998939662042797E-3</v>
      </c>
      <c r="R133">
        <v>0.99210115647583597</v>
      </c>
      <c r="T133" t="str">
        <f t="shared" si="8"/>
        <v/>
      </c>
      <c r="U133" t="str">
        <f t="shared" si="9"/>
        <v/>
      </c>
      <c r="V133" t="str">
        <f t="shared" si="10"/>
        <v/>
      </c>
      <c r="W133" t="str">
        <f t="shared" si="11"/>
        <v/>
      </c>
    </row>
    <row r="134" spans="1:23" x14ac:dyDescent="0.25">
      <c r="A134">
        <v>133</v>
      </c>
      <c r="B134" t="s">
        <v>481</v>
      </c>
      <c r="C134">
        <v>2.6730959038657698</v>
      </c>
      <c r="D134">
        <v>1.0768854673623101</v>
      </c>
      <c r="E134">
        <v>2.482247170085</v>
      </c>
      <c r="F134">
        <v>1.3055668010565499E-2</v>
      </c>
      <c r="G134">
        <v>4.9492579201468097</v>
      </c>
      <c r="H134">
        <v>1.5060849747873799</v>
      </c>
      <c r="I134">
        <v>3.2861744210983299</v>
      </c>
      <c r="J134">
        <v>1.01558102370166E-3</v>
      </c>
      <c r="K134">
        <v>-13.678179300130401</v>
      </c>
      <c r="L134">
        <v>2447.8516876170802</v>
      </c>
      <c r="M134">
        <v>-5.5878300835479899E-3</v>
      </c>
      <c r="N134">
        <v>0.99554157984946301</v>
      </c>
      <c r="O134">
        <v>2.5747379534410699</v>
      </c>
      <c r="P134">
        <v>1.0761305054955099</v>
      </c>
      <c r="Q134">
        <v>2.39258894743024</v>
      </c>
      <c r="R134">
        <v>1.67299724094974E-2</v>
      </c>
      <c r="T134" t="str">
        <f t="shared" si="8"/>
        <v>*</v>
      </c>
      <c r="U134" t="str">
        <f t="shared" si="9"/>
        <v>**</v>
      </c>
      <c r="V134" t="str">
        <f t="shared" si="10"/>
        <v/>
      </c>
      <c r="W134" t="str">
        <f t="shared" si="11"/>
        <v>*</v>
      </c>
    </row>
    <row r="135" spans="1:23" x14ac:dyDescent="0.25">
      <c r="A135">
        <v>134</v>
      </c>
      <c r="B135" t="s">
        <v>482</v>
      </c>
      <c r="C135">
        <v>-12.8205727672023</v>
      </c>
      <c r="D135">
        <v>1380.4414507414899</v>
      </c>
      <c r="E135">
        <v>-9.2872991899192008E-3</v>
      </c>
      <c r="F135">
        <v>0.99258991388979601</v>
      </c>
      <c r="G135">
        <v>-13.205011814838301</v>
      </c>
      <c r="H135">
        <v>3956.1803417149099</v>
      </c>
      <c r="I135">
        <v>-3.33781846990177E-3</v>
      </c>
      <c r="J135">
        <v>0.99733681112121597</v>
      </c>
      <c r="K135">
        <v>-13.678179300130401</v>
      </c>
      <c r="L135">
        <v>2447.8516876170802</v>
      </c>
      <c r="M135">
        <v>-5.5878300835479804E-3</v>
      </c>
      <c r="N135">
        <v>0.99554157984946301</v>
      </c>
      <c r="O135">
        <v>-12.9190886406206</v>
      </c>
      <c r="P135">
        <v>1381.1832640258799</v>
      </c>
      <c r="Q135">
        <v>-9.3536382731455505E-3</v>
      </c>
      <c r="R135">
        <v>0.99253698525855705</v>
      </c>
      <c r="T135" t="str">
        <f t="shared" si="8"/>
        <v/>
      </c>
      <c r="U135" t="str">
        <f t="shared" si="9"/>
        <v/>
      </c>
      <c r="V135" t="str">
        <f t="shared" si="10"/>
        <v/>
      </c>
      <c r="W135" t="str">
        <f t="shared" si="11"/>
        <v/>
      </c>
    </row>
    <row r="136" spans="1:23" x14ac:dyDescent="0.25">
      <c r="A136">
        <v>135</v>
      </c>
      <c r="B136" t="s">
        <v>483</v>
      </c>
      <c r="C136">
        <v>-12.8205727672023</v>
      </c>
      <c r="D136">
        <v>1380.4414507414699</v>
      </c>
      <c r="E136">
        <v>-9.2872991899192892E-3</v>
      </c>
      <c r="F136">
        <v>0.99258991388979601</v>
      </c>
      <c r="G136">
        <v>-13.205011814838301</v>
      </c>
      <c r="H136">
        <v>3956.1803417149099</v>
      </c>
      <c r="I136">
        <v>-3.33781846990177E-3</v>
      </c>
      <c r="J136">
        <v>0.99733681112121597</v>
      </c>
      <c r="K136">
        <v>-13.678179300130401</v>
      </c>
      <c r="L136">
        <v>2447.8516876170802</v>
      </c>
      <c r="M136">
        <v>-5.5878300835479804E-3</v>
      </c>
      <c r="N136">
        <v>0.99554157984946301</v>
      </c>
      <c r="O136">
        <v>-12.9190886406206</v>
      </c>
      <c r="P136">
        <v>1381.1832640258899</v>
      </c>
      <c r="Q136">
        <v>-9.3536382731455505E-3</v>
      </c>
      <c r="R136">
        <v>0.99253698525855705</v>
      </c>
      <c r="T136" t="str">
        <f t="shared" si="8"/>
        <v/>
      </c>
      <c r="U136" t="str">
        <f t="shared" si="9"/>
        <v/>
      </c>
      <c r="V136" t="str">
        <f t="shared" si="10"/>
        <v/>
      </c>
      <c r="W136" t="str">
        <f t="shared" si="11"/>
        <v/>
      </c>
    </row>
    <row r="137" spans="1:23" x14ac:dyDescent="0.25">
      <c r="A137">
        <v>136</v>
      </c>
      <c r="B137" t="s">
        <v>484</v>
      </c>
      <c r="C137">
        <v>-12.8205727672023</v>
      </c>
      <c r="D137">
        <v>1380.4414507414799</v>
      </c>
      <c r="E137">
        <v>-9.2872991899192701E-3</v>
      </c>
      <c r="F137">
        <v>0.99258991388979601</v>
      </c>
      <c r="G137">
        <v>-13.205011814838301</v>
      </c>
      <c r="H137">
        <v>3956.1803417148999</v>
      </c>
      <c r="I137">
        <v>-3.33781846990178E-3</v>
      </c>
      <c r="J137">
        <v>0.99733681112121597</v>
      </c>
      <c r="K137">
        <v>-13.678179300130401</v>
      </c>
      <c r="L137">
        <v>2447.8516876170702</v>
      </c>
      <c r="M137">
        <v>-5.5878300835480003E-3</v>
      </c>
      <c r="N137">
        <v>0.99554157984946301</v>
      </c>
      <c r="O137">
        <v>-12.9190886406206</v>
      </c>
      <c r="P137">
        <v>1381.1832640258799</v>
      </c>
      <c r="Q137">
        <v>-9.35363827314558E-3</v>
      </c>
      <c r="R137">
        <v>0.99253698525855705</v>
      </c>
      <c r="T137" t="str">
        <f t="shared" si="8"/>
        <v/>
      </c>
      <c r="U137" t="str">
        <f t="shared" si="9"/>
        <v/>
      </c>
      <c r="V137" t="str">
        <f t="shared" si="10"/>
        <v/>
      </c>
      <c r="W137" t="str">
        <f t="shared" si="11"/>
        <v/>
      </c>
    </row>
    <row r="138" spans="1:23" x14ac:dyDescent="0.25">
      <c r="A138">
        <v>137</v>
      </c>
      <c r="B138" t="s">
        <v>485</v>
      </c>
      <c r="C138">
        <v>-12.8205727672023</v>
      </c>
      <c r="D138">
        <v>1380.4414507414799</v>
      </c>
      <c r="E138">
        <v>-9.2872991899192302E-3</v>
      </c>
      <c r="F138">
        <v>0.99258991388979601</v>
      </c>
      <c r="G138">
        <v>-13.205011814838301</v>
      </c>
      <c r="H138">
        <v>3956.1803417149199</v>
      </c>
      <c r="I138">
        <v>-3.3378184699017601E-3</v>
      </c>
      <c r="J138">
        <v>0.99733681112121597</v>
      </c>
      <c r="K138">
        <v>-13.678179300130401</v>
      </c>
      <c r="L138">
        <v>2447.8516876170702</v>
      </c>
      <c r="M138">
        <v>-5.5878300835480099E-3</v>
      </c>
      <c r="N138">
        <v>0.99554157984946301</v>
      </c>
      <c r="O138">
        <v>-12.9190886406206</v>
      </c>
      <c r="P138">
        <v>1381.1832640258699</v>
      </c>
      <c r="Q138">
        <v>-9.3536382731456095E-3</v>
      </c>
      <c r="R138">
        <v>0.99253698525855705</v>
      </c>
      <c r="T138" t="str">
        <f t="shared" si="8"/>
        <v/>
      </c>
      <c r="U138" t="str">
        <f t="shared" si="9"/>
        <v/>
      </c>
      <c r="V138" t="str">
        <f t="shared" si="10"/>
        <v/>
      </c>
      <c r="W138" t="str">
        <f t="shared" si="11"/>
        <v/>
      </c>
    </row>
    <row r="139" spans="1:23" x14ac:dyDescent="0.25">
      <c r="A139">
        <v>138</v>
      </c>
      <c r="B139" t="s">
        <v>486</v>
      </c>
      <c r="C139">
        <v>-12.8205727672023</v>
      </c>
      <c r="D139">
        <v>1380.4414507414799</v>
      </c>
      <c r="E139">
        <v>-9.2872991899192701E-3</v>
      </c>
      <c r="F139">
        <v>0.99258991388979601</v>
      </c>
      <c r="G139">
        <v>-13.205011814838301</v>
      </c>
      <c r="H139">
        <v>3956.1803417148999</v>
      </c>
      <c r="I139">
        <v>-3.33781846990178E-3</v>
      </c>
      <c r="J139">
        <v>0.99733681112121597</v>
      </c>
      <c r="K139">
        <v>-13.678179300130401</v>
      </c>
      <c r="L139">
        <v>2447.8516876170802</v>
      </c>
      <c r="M139">
        <v>-5.5878300835479804E-3</v>
      </c>
      <c r="N139">
        <v>0.99554157984946301</v>
      </c>
      <c r="O139">
        <v>-12.9190886406206</v>
      </c>
      <c r="P139">
        <v>1381.1832640258699</v>
      </c>
      <c r="Q139">
        <v>-9.3536382731456095E-3</v>
      </c>
      <c r="R139">
        <v>0.99253698525855705</v>
      </c>
      <c r="T139" t="str">
        <f t="shared" si="8"/>
        <v/>
      </c>
      <c r="U139" t="str">
        <f t="shared" si="9"/>
        <v/>
      </c>
      <c r="V139" t="str">
        <f t="shared" si="10"/>
        <v/>
      </c>
      <c r="W139" t="str">
        <f t="shared" si="11"/>
        <v/>
      </c>
    </row>
    <row r="140" spans="1:23" x14ac:dyDescent="0.25">
      <c r="A140">
        <v>139</v>
      </c>
      <c r="B140" t="s">
        <v>487</v>
      </c>
      <c r="C140">
        <v>-12.8205727672023</v>
      </c>
      <c r="D140">
        <v>1380.4414507414699</v>
      </c>
      <c r="E140">
        <v>-9.2872991899192892E-3</v>
      </c>
      <c r="F140">
        <v>0.99258991388979601</v>
      </c>
      <c r="G140">
        <v>-13.205011814838301</v>
      </c>
      <c r="H140">
        <v>3956.1803417149099</v>
      </c>
      <c r="I140">
        <v>-3.33781846990177E-3</v>
      </c>
      <c r="J140">
        <v>0.99733681112121597</v>
      </c>
      <c r="K140">
        <v>-13.678179300130401</v>
      </c>
      <c r="L140">
        <v>2447.8516876170802</v>
      </c>
      <c r="M140">
        <v>-5.5878300835479899E-3</v>
      </c>
      <c r="N140">
        <v>0.99554157984946301</v>
      </c>
      <c r="O140">
        <v>-12.9190886406206</v>
      </c>
      <c r="P140">
        <v>1381.1832640258799</v>
      </c>
      <c r="Q140">
        <v>-9.3536382731456008E-3</v>
      </c>
      <c r="R140">
        <v>0.99253698525855705</v>
      </c>
      <c r="T140" t="str">
        <f t="shared" si="8"/>
        <v/>
      </c>
      <c r="U140" t="str">
        <f t="shared" si="9"/>
        <v/>
      </c>
      <c r="V140" t="str">
        <f t="shared" si="10"/>
        <v/>
      </c>
      <c r="W140" t="str">
        <f t="shared" si="11"/>
        <v/>
      </c>
    </row>
    <row r="141" spans="1:23" x14ac:dyDescent="0.25">
      <c r="A141">
        <v>140</v>
      </c>
      <c r="B141" t="s">
        <v>488</v>
      </c>
      <c r="C141">
        <v>-12.8205727672023</v>
      </c>
      <c r="D141">
        <v>1380.4414507414899</v>
      </c>
      <c r="E141">
        <v>-9.2872991899192094E-3</v>
      </c>
      <c r="F141">
        <v>0.99258991388979601</v>
      </c>
      <c r="G141">
        <v>-13.205011814838301</v>
      </c>
      <c r="H141">
        <v>3956.1803417149099</v>
      </c>
      <c r="I141">
        <v>-3.33781846990177E-3</v>
      </c>
      <c r="J141">
        <v>0.99733681112121597</v>
      </c>
      <c r="K141">
        <v>-13.678179300130401</v>
      </c>
      <c r="L141">
        <v>2447.8516876170702</v>
      </c>
      <c r="M141">
        <v>-5.5878300835480003E-3</v>
      </c>
      <c r="N141">
        <v>0.99554157984946301</v>
      </c>
      <c r="O141">
        <v>-12.9190886406206</v>
      </c>
      <c r="P141">
        <v>1381.1832640258799</v>
      </c>
      <c r="Q141">
        <v>-9.35363827314558E-3</v>
      </c>
      <c r="R141">
        <v>0.99253698525855705</v>
      </c>
      <c r="T141" t="str">
        <f t="shared" si="8"/>
        <v/>
      </c>
      <c r="U141" t="str">
        <f t="shared" si="9"/>
        <v/>
      </c>
      <c r="V141" t="str">
        <f t="shared" si="10"/>
        <v/>
      </c>
      <c r="W141" t="str">
        <f t="shared" si="11"/>
        <v/>
      </c>
    </row>
    <row r="142" spans="1:23" x14ac:dyDescent="0.25">
      <c r="A142">
        <v>141</v>
      </c>
      <c r="B142" t="s">
        <v>489</v>
      </c>
      <c r="C142">
        <v>-12.8205727672023</v>
      </c>
      <c r="D142">
        <v>1380.4414507414799</v>
      </c>
      <c r="E142">
        <v>-9.2872991899192701E-3</v>
      </c>
      <c r="F142">
        <v>0.99258991388979601</v>
      </c>
      <c r="G142">
        <v>-13.205011814838301</v>
      </c>
      <c r="H142">
        <v>3956.1803417149199</v>
      </c>
      <c r="I142">
        <v>-3.33781846990177E-3</v>
      </c>
      <c r="J142">
        <v>0.99733681112121597</v>
      </c>
      <c r="K142">
        <v>-13.678179300130401</v>
      </c>
      <c r="L142">
        <v>2447.8516876170602</v>
      </c>
      <c r="M142">
        <v>-5.5878300835480203E-3</v>
      </c>
      <c r="N142">
        <v>0.99554157984946301</v>
      </c>
      <c r="O142">
        <v>-12.9190886406206</v>
      </c>
      <c r="P142">
        <v>1381.1832640258799</v>
      </c>
      <c r="Q142">
        <v>-9.3536382731455505E-3</v>
      </c>
      <c r="R142">
        <v>0.99253698525855705</v>
      </c>
      <c r="T142" t="str">
        <f t="shared" si="8"/>
        <v/>
      </c>
      <c r="U142" t="str">
        <f t="shared" si="9"/>
        <v/>
      </c>
      <c r="V142" t="str">
        <f t="shared" si="10"/>
        <v/>
      </c>
      <c r="W142" t="str">
        <f t="shared" si="11"/>
        <v/>
      </c>
    </row>
    <row r="143" spans="1:23" x14ac:dyDescent="0.25">
      <c r="A143">
        <v>142</v>
      </c>
      <c r="B143" t="s">
        <v>490</v>
      </c>
      <c r="C143">
        <v>-12.8205727672023</v>
      </c>
      <c r="D143">
        <v>1380.4414507414699</v>
      </c>
      <c r="E143">
        <v>-9.2872991899192701E-3</v>
      </c>
      <c r="F143">
        <v>0.99258991388979601</v>
      </c>
      <c r="G143">
        <v>-13.205011814838301</v>
      </c>
      <c r="H143">
        <v>3956.1803417148999</v>
      </c>
      <c r="I143">
        <v>-3.33781846990178E-3</v>
      </c>
      <c r="J143">
        <v>0.99733681112121597</v>
      </c>
      <c r="K143">
        <v>-13.678179300130401</v>
      </c>
      <c r="L143">
        <v>2447.8516876170702</v>
      </c>
      <c r="M143">
        <v>-5.5878300835480003E-3</v>
      </c>
      <c r="N143">
        <v>0.99554157984946301</v>
      </c>
      <c r="O143">
        <v>-12.9190886406206</v>
      </c>
      <c r="P143">
        <v>1381.1832640258799</v>
      </c>
      <c r="Q143">
        <v>-9.3536382731455696E-3</v>
      </c>
      <c r="R143">
        <v>0.99253698525855705</v>
      </c>
      <c r="T143" t="str">
        <f t="shared" si="8"/>
        <v/>
      </c>
      <c r="U143" t="str">
        <f t="shared" si="9"/>
        <v/>
      </c>
      <c r="V143" t="str">
        <f t="shared" si="10"/>
        <v/>
      </c>
      <c r="W143" t="str">
        <f t="shared" si="11"/>
        <v/>
      </c>
    </row>
    <row r="144" spans="1:23" x14ac:dyDescent="0.25">
      <c r="A144">
        <v>143</v>
      </c>
      <c r="B144" t="s">
        <v>491</v>
      </c>
      <c r="C144">
        <v>-12.8205727672023</v>
      </c>
      <c r="D144">
        <v>1380.4414507414899</v>
      </c>
      <c r="E144">
        <v>-9.2872991899192008E-3</v>
      </c>
      <c r="F144">
        <v>0.99258991388979601</v>
      </c>
      <c r="G144">
        <v>-13.205011814838301</v>
      </c>
      <c r="H144">
        <v>3956.1803417149199</v>
      </c>
      <c r="I144">
        <v>-3.3378184699017601E-3</v>
      </c>
      <c r="J144">
        <v>0.99733681112121597</v>
      </c>
      <c r="K144">
        <v>-13.678179300130401</v>
      </c>
      <c r="L144">
        <v>2447.8516876170702</v>
      </c>
      <c r="M144">
        <v>-5.5878300835480003E-3</v>
      </c>
      <c r="N144">
        <v>0.99554157984946301</v>
      </c>
      <c r="O144">
        <v>-12.9190886406206</v>
      </c>
      <c r="P144">
        <v>1381.1832640258799</v>
      </c>
      <c r="Q144">
        <v>-9.3536382731455505E-3</v>
      </c>
      <c r="R144">
        <v>0.99253698525855705</v>
      </c>
      <c r="T144" t="str">
        <f t="shared" si="8"/>
        <v/>
      </c>
      <c r="U144" t="str">
        <f t="shared" si="9"/>
        <v/>
      </c>
      <c r="V144" t="str">
        <f t="shared" si="10"/>
        <v/>
      </c>
      <c r="W144" t="str">
        <f t="shared" si="11"/>
        <v/>
      </c>
    </row>
    <row r="145" spans="1:23" x14ac:dyDescent="0.25">
      <c r="A145">
        <v>144</v>
      </c>
      <c r="B145" t="s">
        <v>492</v>
      </c>
      <c r="C145">
        <v>-12.8205727672023</v>
      </c>
      <c r="D145">
        <v>1380.4414507414799</v>
      </c>
      <c r="E145">
        <v>-9.2872991899192597E-3</v>
      </c>
      <c r="F145">
        <v>0.99258991388979601</v>
      </c>
      <c r="G145">
        <v>-13.205011814838301</v>
      </c>
      <c r="H145">
        <v>3956.1803417148899</v>
      </c>
      <c r="I145">
        <v>-3.33781846990178E-3</v>
      </c>
      <c r="J145">
        <v>0.99733681112121597</v>
      </c>
      <c r="K145">
        <v>-13.678179300130401</v>
      </c>
      <c r="L145">
        <v>2447.8516876170802</v>
      </c>
      <c r="M145">
        <v>-5.5878300835479804E-3</v>
      </c>
      <c r="N145">
        <v>0.99554157984946301</v>
      </c>
      <c r="O145">
        <v>-12.9190886406206</v>
      </c>
      <c r="P145">
        <v>1381.1832640258799</v>
      </c>
      <c r="Q145">
        <v>-9.3536382731456008E-3</v>
      </c>
      <c r="R145">
        <v>0.99253698525855705</v>
      </c>
      <c r="T145" t="str">
        <f t="shared" si="8"/>
        <v/>
      </c>
      <c r="U145" t="str">
        <f t="shared" si="9"/>
        <v/>
      </c>
      <c r="V145" t="str">
        <f t="shared" si="10"/>
        <v/>
      </c>
      <c r="W145" t="str">
        <f t="shared" si="11"/>
        <v/>
      </c>
    </row>
    <row r="146" spans="1:23" x14ac:dyDescent="0.25">
      <c r="A146">
        <v>145</v>
      </c>
      <c r="B146" t="s">
        <v>493</v>
      </c>
      <c r="C146">
        <v>-12.8205727672023</v>
      </c>
      <c r="D146">
        <v>1380.4414507414699</v>
      </c>
      <c r="E146">
        <v>-9.2872991899192701E-3</v>
      </c>
      <c r="F146">
        <v>0.99258991388979601</v>
      </c>
      <c r="G146">
        <v>-13.205011814838301</v>
      </c>
      <c r="H146">
        <v>3956.1803417149099</v>
      </c>
      <c r="I146">
        <v>-3.33781846990177E-3</v>
      </c>
      <c r="J146">
        <v>0.99733681112121597</v>
      </c>
      <c r="K146">
        <v>-13.678179300130401</v>
      </c>
      <c r="L146">
        <v>2447.8516876170902</v>
      </c>
      <c r="M146">
        <v>-5.58783008354797E-3</v>
      </c>
      <c r="N146">
        <v>0.99554157984946301</v>
      </c>
      <c r="O146">
        <v>-12.9190886406206</v>
      </c>
      <c r="P146">
        <v>1381.1832640258799</v>
      </c>
      <c r="Q146">
        <v>-9.3536382731456008E-3</v>
      </c>
      <c r="R146">
        <v>0.99253698525855705</v>
      </c>
      <c r="T146" t="str">
        <f t="shared" si="8"/>
        <v/>
      </c>
      <c r="U146" t="str">
        <f t="shared" si="9"/>
        <v/>
      </c>
      <c r="V146" t="str">
        <f t="shared" si="10"/>
        <v/>
      </c>
      <c r="W146" t="str">
        <f t="shared" si="11"/>
        <v/>
      </c>
    </row>
    <row r="147" spans="1:23" x14ac:dyDescent="0.25">
      <c r="A147">
        <v>146</v>
      </c>
      <c r="B147" t="s">
        <v>494</v>
      </c>
      <c r="C147">
        <v>-12.8205727672023</v>
      </c>
      <c r="D147">
        <v>1380.4414507414899</v>
      </c>
      <c r="E147">
        <v>-9.2872991899192094E-3</v>
      </c>
      <c r="F147">
        <v>0.99258991388979601</v>
      </c>
      <c r="G147">
        <v>-13.205011814838301</v>
      </c>
      <c r="H147">
        <v>3956.1803417148999</v>
      </c>
      <c r="I147">
        <v>-3.33781846990178E-3</v>
      </c>
      <c r="J147">
        <v>0.99733681112121597</v>
      </c>
      <c r="K147">
        <v>-13.678179300130401</v>
      </c>
      <c r="L147">
        <v>2447.8516876170902</v>
      </c>
      <c r="M147">
        <v>-5.58783008354797E-3</v>
      </c>
      <c r="N147">
        <v>0.99554157984946301</v>
      </c>
      <c r="O147">
        <v>-12.9190886406206</v>
      </c>
      <c r="P147">
        <v>1381.1832640258799</v>
      </c>
      <c r="Q147">
        <v>-9.35363827314558E-3</v>
      </c>
      <c r="R147">
        <v>0.99253698525855705</v>
      </c>
      <c r="T147" t="str">
        <f t="shared" si="8"/>
        <v/>
      </c>
      <c r="U147" t="str">
        <f t="shared" si="9"/>
        <v/>
      </c>
      <c r="V147" t="str">
        <f t="shared" si="10"/>
        <v/>
      </c>
      <c r="W147" t="str">
        <f t="shared" si="11"/>
        <v/>
      </c>
    </row>
    <row r="148" spans="1:23" x14ac:dyDescent="0.25">
      <c r="A148">
        <v>147</v>
      </c>
      <c r="B148" t="s">
        <v>495</v>
      </c>
      <c r="C148">
        <v>-12.8205727672023</v>
      </c>
      <c r="D148">
        <v>1380.4414507414799</v>
      </c>
      <c r="E148">
        <v>-9.2872991899192198E-3</v>
      </c>
      <c r="F148">
        <v>0.99258991388979601</v>
      </c>
      <c r="G148">
        <v>-13.205011814838301</v>
      </c>
      <c r="H148">
        <v>3956.1803417149199</v>
      </c>
      <c r="I148">
        <v>-3.3378184699017601E-3</v>
      </c>
      <c r="J148">
        <v>0.99733681112121597</v>
      </c>
      <c r="K148">
        <v>-13.678179300130401</v>
      </c>
      <c r="L148">
        <v>2447.8516876170802</v>
      </c>
      <c r="M148">
        <v>-5.5878300835479804E-3</v>
      </c>
      <c r="N148">
        <v>0.99554157984946301</v>
      </c>
      <c r="O148">
        <v>-12.9190886406206</v>
      </c>
      <c r="P148">
        <v>1381.1832640258899</v>
      </c>
      <c r="Q148">
        <v>-9.3536382731455401E-3</v>
      </c>
      <c r="R148">
        <v>0.99253698525855705</v>
      </c>
      <c r="T148" t="str">
        <f t="shared" si="8"/>
        <v/>
      </c>
      <c r="U148" t="str">
        <f t="shared" si="9"/>
        <v/>
      </c>
      <c r="V148" t="str">
        <f t="shared" si="10"/>
        <v/>
      </c>
      <c r="W148" t="str">
        <f t="shared" si="11"/>
        <v/>
      </c>
    </row>
    <row r="149" spans="1:23" x14ac:dyDescent="0.25">
      <c r="A149">
        <v>148</v>
      </c>
      <c r="B149" t="s">
        <v>496</v>
      </c>
      <c r="C149">
        <v>2.7909138690255699</v>
      </c>
      <c r="D149">
        <v>1.0870037742202501</v>
      </c>
      <c r="E149">
        <v>2.5675291431509399</v>
      </c>
      <c r="F149">
        <v>1.02426179213508E-2</v>
      </c>
      <c r="G149">
        <v>21.9271251576371</v>
      </c>
      <c r="H149">
        <v>3956.1803412346599</v>
      </c>
      <c r="I149">
        <v>5.5424988919473804E-3</v>
      </c>
      <c r="J149">
        <v>0.99557774834726798</v>
      </c>
      <c r="K149">
        <v>-13.678179300130401</v>
      </c>
      <c r="L149">
        <v>2447.8516876170702</v>
      </c>
      <c r="M149">
        <v>-5.5878300835480003E-3</v>
      </c>
      <c r="N149">
        <v>0.99554157984946301</v>
      </c>
      <c r="O149">
        <v>2.6926854062359902</v>
      </c>
      <c r="P149">
        <v>1.08618511683069</v>
      </c>
      <c r="Q149">
        <v>2.4790299227196102</v>
      </c>
      <c r="R149">
        <v>1.3174025366547101E-2</v>
      </c>
      <c r="T149" t="str">
        <f t="shared" si="8"/>
        <v>*</v>
      </c>
      <c r="U149" t="str">
        <f t="shared" si="9"/>
        <v/>
      </c>
      <c r="V149" t="str">
        <f t="shared" si="10"/>
        <v/>
      </c>
      <c r="W149" t="str">
        <f t="shared" si="11"/>
        <v>*</v>
      </c>
    </row>
    <row r="150" spans="1:23" x14ac:dyDescent="0.25">
      <c r="A150">
        <v>149</v>
      </c>
      <c r="B150" t="s">
        <v>497</v>
      </c>
      <c r="C150">
        <v>-12.6858273274662</v>
      </c>
      <c r="D150">
        <v>1482.38720117251</v>
      </c>
      <c r="E150">
        <v>-8.5577016028148597E-3</v>
      </c>
      <c r="F150">
        <v>0.99317202535553295</v>
      </c>
      <c r="G150" t="s">
        <v>170</v>
      </c>
      <c r="H150" t="s">
        <v>170</v>
      </c>
      <c r="I150" t="s">
        <v>170</v>
      </c>
      <c r="J150" t="s">
        <v>170</v>
      </c>
      <c r="K150">
        <v>-13.678179300130401</v>
      </c>
      <c r="L150">
        <v>2447.8516876170802</v>
      </c>
      <c r="M150">
        <v>-5.5878300835479899E-3</v>
      </c>
      <c r="N150">
        <v>0.99554157984946301</v>
      </c>
      <c r="O150">
        <v>-12.794624107830501</v>
      </c>
      <c r="P150">
        <v>1482.30244349601</v>
      </c>
      <c r="Q150">
        <v>-8.6315880837748403E-3</v>
      </c>
      <c r="R150">
        <v>0.99311307465045895</v>
      </c>
      <c r="T150" t="str">
        <f t="shared" si="8"/>
        <v/>
      </c>
      <c r="U150" t="str">
        <f t="shared" si="9"/>
        <v/>
      </c>
      <c r="V150" t="str">
        <f t="shared" si="10"/>
        <v/>
      </c>
      <c r="W150" t="str">
        <f t="shared" si="11"/>
        <v/>
      </c>
    </row>
    <row r="151" spans="1:23" x14ac:dyDescent="0.25">
      <c r="A151">
        <v>150</v>
      </c>
      <c r="B151" t="s">
        <v>498</v>
      </c>
      <c r="C151">
        <v>-12.6858273274662</v>
      </c>
      <c r="D151">
        <v>1482.38720117251</v>
      </c>
      <c r="E151">
        <v>-8.5577016028148701E-3</v>
      </c>
      <c r="F151">
        <v>0.99317202535553295</v>
      </c>
      <c r="G151" t="s">
        <v>170</v>
      </c>
      <c r="H151" t="s">
        <v>170</v>
      </c>
      <c r="I151" t="s">
        <v>170</v>
      </c>
      <c r="J151" t="s">
        <v>170</v>
      </c>
      <c r="K151">
        <v>-13.678179300130401</v>
      </c>
      <c r="L151">
        <v>2447.8516876170602</v>
      </c>
      <c r="M151">
        <v>-5.5878300835480099E-3</v>
      </c>
      <c r="N151">
        <v>0.99554157984946301</v>
      </c>
      <c r="O151">
        <v>-12.794624107830501</v>
      </c>
      <c r="P151">
        <v>1482.30244349601</v>
      </c>
      <c r="Q151">
        <v>-8.6315880837748195E-3</v>
      </c>
      <c r="R151">
        <v>0.99311307465045895</v>
      </c>
      <c r="T151" t="str">
        <f t="shared" si="8"/>
        <v/>
      </c>
      <c r="U151" t="str">
        <f t="shared" si="9"/>
        <v/>
      </c>
      <c r="V151" t="str">
        <f t="shared" si="10"/>
        <v/>
      </c>
      <c r="W151" t="str">
        <f t="shared" si="11"/>
        <v/>
      </c>
    </row>
    <row r="152" spans="1:23" x14ac:dyDescent="0.25">
      <c r="A152">
        <v>151</v>
      </c>
      <c r="B152" t="s">
        <v>499</v>
      </c>
      <c r="C152">
        <v>-12.6858273274662</v>
      </c>
      <c r="D152">
        <v>1482.38720117251</v>
      </c>
      <c r="E152">
        <v>-8.5577016028148892E-3</v>
      </c>
      <c r="F152">
        <v>0.99317202535553295</v>
      </c>
      <c r="G152" t="s">
        <v>170</v>
      </c>
      <c r="H152" t="s">
        <v>170</v>
      </c>
      <c r="I152" t="s">
        <v>170</v>
      </c>
      <c r="J152" t="s">
        <v>170</v>
      </c>
      <c r="K152">
        <v>-13.678179300130401</v>
      </c>
      <c r="L152">
        <v>2447.8516876170702</v>
      </c>
      <c r="M152">
        <v>-5.5878300835480099E-3</v>
      </c>
      <c r="N152">
        <v>0.99554157984946301</v>
      </c>
      <c r="O152">
        <v>-12.794624107830501</v>
      </c>
      <c r="P152">
        <v>1482.30244349602</v>
      </c>
      <c r="Q152">
        <v>-8.63158808377479E-3</v>
      </c>
      <c r="R152">
        <v>0.99311307465045895</v>
      </c>
      <c r="T152" t="str">
        <f t="shared" si="8"/>
        <v/>
      </c>
      <c r="U152" t="str">
        <f t="shared" si="9"/>
        <v/>
      </c>
      <c r="V152" t="str">
        <f t="shared" si="10"/>
        <v/>
      </c>
      <c r="W152" t="str">
        <f t="shared" si="11"/>
        <v/>
      </c>
    </row>
    <row r="153" spans="1:23" x14ac:dyDescent="0.25">
      <c r="A153">
        <v>152</v>
      </c>
      <c r="B153" t="s">
        <v>500</v>
      </c>
      <c r="C153">
        <v>-12.6858273274662</v>
      </c>
      <c r="D153">
        <v>1482.38720117251</v>
      </c>
      <c r="E153">
        <v>-8.5577016028148805E-3</v>
      </c>
      <c r="F153">
        <v>0.99317202535553295</v>
      </c>
      <c r="G153" t="s">
        <v>170</v>
      </c>
      <c r="H153" t="s">
        <v>170</v>
      </c>
      <c r="I153" t="s">
        <v>170</v>
      </c>
      <c r="J153" t="s">
        <v>170</v>
      </c>
      <c r="K153">
        <v>-13.678179300130401</v>
      </c>
      <c r="L153">
        <v>2447.8516876170602</v>
      </c>
      <c r="M153">
        <v>-5.5878300835480099E-3</v>
      </c>
      <c r="N153">
        <v>0.99554157984946301</v>
      </c>
      <c r="O153">
        <v>-12.794624107830501</v>
      </c>
      <c r="P153">
        <v>1482.30244349602</v>
      </c>
      <c r="Q153">
        <v>-8.63158808377479E-3</v>
      </c>
      <c r="R153">
        <v>0.99311307465045895</v>
      </c>
      <c r="T153" t="str">
        <f t="shared" si="8"/>
        <v/>
      </c>
      <c r="U153" t="str">
        <f t="shared" si="9"/>
        <v/>
      </c>
      <c r="V153" t="str">
        <f t="shared" si="10"/>
        <v/>
      </c>
      <c r="W153" t="str">
        <f t="shared" si="11"/>
        <v/>
      </c>
    </row>
    <row r="154" spans="1:23" x14ac:dyDescent="0.25">
      <c r="A154">
        <v>153</v>
      </c>
      <c r="B154" t="s">
        <v>501</v>
      </c>
      <c r="C154">
        <v>-12.6858273274662</v>
      </c>
      <c r="D154">
        <v>1482.3872011725</v>
      </c>
      <c r="E154">
        <v>-8.5577016028149204E-3</v>
      </c>
      <c r="F154">
        <v>0.99317202535553195</v>
      </c>
      <c r="G154" t="s">
        <v>170</v>
      </c>
      <c r="H154" t="s">
        <v>170</v>
      </c>
      <c r="I154" t="s">
        <v>170</v>
      </c>
      <c r="J154" t="s">
        <v>170</v>
      </c>
      <c r="K154">
        <v>-13.678179300130401</v>
      </c>
      <c r="L154">
        <v>2447.8516876170802</v>
      </c>
      <c r="M154">
        <v>-5.5878300835479899E-3</v>
      </c>
      <c r="N154">
        <v>0.99554157984946301</v>
      </c>
      <c r="O154">
        <v>-12.794624107830501</v>
      </c>
      <c r="P154">
        <v>1482.30244349602</v>
      </c>
      <c r="Q154">
        <v>-8.6315880837747796E-3</v>
      </c>
      <c r="R154">
        <v>0.99311307465045895</v>
      </c>
      <c r="T154" t="str">
        <f t="shared" si="8"/>
        <v/>
      </c>
      <c r="U154" t="str">
        <f t="shared" si="9"/>
        <v/>
      </c>
      <c r="V154" t="str">
        <f t="shared" si="10"/>
        <v/>
      </c>
      <c r="W154" t="str">
        <f t="shared" si="11"/>
        <v/>
      </c>
    </row>
    <row r="155" spans="1:23" x14ac:dyDescent="0.25">
      <c r="A155">
        <v>154</v>
      </c>
      <c r="B155" t="s">
        <v>502</v>
      </c>
      <c r="C155">
        <v>3.0761192080305602</v>
      </c>
      <c r="D155">
        <v>1.0932802436845399</v>
      </c>
      <c r="E155">
        <v>2.8136602904882899</v>
      </c>
      <c r="F155">
        <v>4.89809597516598E-3</v>
      </c>
      <c r="G155" t="s">
        <v>170</v>
      </c>
      <c r="H155" t="s">
        <v>170</v>
      </c>
      <c r="I155" t="s">
        <v>170</v>
      </c>
      <c r="J155" t="s">
        <v>170</v>
      </c>
      <c r="K155">
        <v>3.0851631793657899</v>
      </c>
      <c r="L155">
        <v>1.0981588186095901</v>
      </c>
      <c r="M155">
        <v>2.8093961702843799</v>
      </c>
      <c r="N155">
        <v>4.9634526476821199E-3</v>
      </c>
      <c r="O155">
        <v>2.96909445460579</v>
      </c>
      <c r="P155">
        <v>1.0933657756577799</v>
      </c>
      <c r="Q155">
        <v>2.7155545936304302</v>
      </c>
      <c r="R155">
        <v>6.6164866558811701E-3</v>
      </c>
      <c r="T155" t="str">
        <f t="shared" si="8"/>
        <v>**</v>
      </c>
      <c r="U155" t="str">
        <f t="shared" si="9"/>
        <v/>
      </c>
      <c r="V155" t="str">
        <f t="shared" si="10"/>
        <v>**</v>
      </c>
      <c r="W155" t="str">
        <f t="shared" si="11"/>
        <v>**</v>
      </c>
    </row>
    <row r="156" spans="1:23" x14ac:dyDescent="0.25">
      <c r="A156">
        <v>155</v>
      </c>
      <c r="B156" t="s">
        <v>503</v>
      </c>
      <c r="C156">
        <v>-12.6340147619003</v>
      </c>
      <c r="D156">
        <v>1604.25669614957</v>
      </c>
      <c r="E156">
        <v>-7.8753074817911797E-3</v>
      </c>
      <c r="F156">
        <v>0.99371647869992596</v>
      </c>
      <c r="G156" t="s">
        <v>170</v>
      </c>
      <c r="H156" t="s">
        <v>170</v>
      </c>
      <c r="I156" t="s">
        <v>170</v>
      </c>
      <c r="J156" t="s">
        <v>170</v>
      </c>
      <c r="K156">
        <v>-13.6312737208535</v>
      </c>
      <c r="L156">
        <v>2642.6803308170802</v>
      </c>
      <c r="M156">
        <v>-5.1581243338042803E-3</v>
      </c>
      <c r="N156">
        <v>0.99588443048134001</v>
      </c>
      <c r="O156">
        <v>-12.7288457086765</v>
      </c>
      <c r="P156">
        <v>1603.4714190603199</v>
      </c>
      <c r="Q156">
        <v>-7.9383053276596196E-3</v>
      </c>
      <c r="R156">
        <v>0.99366621526255094</v>
      </c>
      <c r="T156" t="str">
        <f t="shared" si="8"/>
        <v/>
      </c>
      <c r="U156" t="str">
        <f t="shared" si="9"/>
        <v/>
      </c>
      <c r="V156" t="str">
        <f t="shared" si="10"/>
        <v/>
      </c>
      <c r="W156" t="str">
        <f t="shared" si="11"/>
        <v/>
      </c>
    </row>
    <row r="157" spans="1:23" x14ac:dyDescent="0.25">
      <c r="A157">
        <v>156</v>
      </c>
      <c r="B157" t="s">
        <v>504</v>
      </c>
      <c r="C157">
        <v>-12.6340147619003</v>
      </c>
      <c r="D157">
        <v>1604.25669614957</v>
      </c>
      <c r="E157">
        <v>-7.8753074817911693E-3</v>
      </c>
      <c r="F157">
        <v>0.99371647869992596</v>
      </c>
      <c r="G157" t="s">
        <v>170</v>
      </c>
      <c r="H157" t="s">
        <v>170</v>
      </c>
      <c r="I157" t="s">
        <v>170</v>
      </c>
      <c r="J157" t="s">
        <v>170</v>
      </c>
      <c r="K157">
        <v>-13.6312737208535</v>
      </c>
      <c r="L157">
        <v>2642.6803308170502</v>
      </c>
      <c r="M157">
        <v>-5.1581243338043297E-3</v>
      </c>
      <c r="N157">
        <v>0.99588443048134001</v>
      </c>
      <c r="O157">
        <v>-12.728845708676401</v>
      </c>
      <c r="P157">
        <v>1603.4714190602999</v>
      </c>
      <c r="Q157">
        <v>-7.9383053276597098E-3</v>
      </c>
      <c r="R157">
        <v>0.99366621526255094</v>
      </c>
      <c r="T157" t="str">
        <f t="shared" si="8"/>
        <v/>
      </c>
      <c r="U157" t="str">
        <f t="shared" si="9"/>
        <v/>
      </c>
      <c r="V157" t="str">
        <f t="shared" si="10"/>
        <v/>
      </c>
      <c r="W157" t="str">
        <f t="shared" si="11"/>
        <v/>
      </c>
    </row>
    <row r="158" spans="1:23" x14ac:dyDescent="0.25">
      <c r="A158">
        <v>157</v>
      </c>
      <c r="B158" t="s">
        <v>505</v>
      </c>
      <c r="C158">
        <v>-12.6340147619003</v>
      </c>
      <c r="D158">
        <v>1604.25669614957</v>
      </c>
      <c r="E158">
        <v>-7.8753074817911797E-3</v>
      </c>
      <c r="F158">
        <v>0.99371647869992596</v>
      </c>
      <c r="G158" t="s">
        <v>170</v>
      </c>
      <c r="H158" t="s">
        <v>170</v>
      </c>
      <c r="I158" t="s">
        <v>170</v>
      </c>
      <c r="J158" t="s">
        <v>170</v>
      </c>
      <c r="K158">
        <v>-13.6312737208535</v>
      </c>
      <c r="L158">
        <v>2642.6803308170902</v>
      </c>
      <c r="M158">
        <v>-5.1581243338042603E-3</v>
      </c>
      <c r="N158">
        <v>0.99588443048134001</v>
      </c>
      <c r="O158">
        <v>-12.728845708676401</v>
      </c>
      <c r="P158">
        <v>1603.4714190602899</v>
      </c>
      <c r="Q158">
        <v>-7.9383053276597601E-3</v>
      </c>
      <c r="R158">
        <v>0.99366621526255094</v>
      </c>
      <c r="T158" t="str">
        <f t="shared" si="8"/>
        <v/>
      </c>
      <c r="U158" t="str">
        <f t="shared" si="9"/>
        <v/>
      </c>
      <c r="V158" t="str">
        <f t="shared" si="10"/>
        <v/>
      </c>
      <c r="W158" t="str">
        <f t="shared" si="11"/>
        <v/>
      </c>
    </row>
    <row r="159" spans="1:23" x14ac:dyDescent="0.25">
      <c r="A159">
        <v>158</v>
      </c>
      <c r="B159" t="s">
        <v>506</v>
      </c>
      <c r="C159">
        <v>-12.6340147619003</v>
      </c>
      <c r="D159">
        <v>1604.25669614958</v>
      </c>
      <c r="E159">
        <v>-7.8753074817911398E-3</v>
      </c>
      <c r="F159">
        <v>0.99371647869992596</v>
      </c>
      <c r="G159" t="s">
        <v>170</v>
      </c>
      <c r="H159" t="s">
        <v>170</v>
      </c>
      <c r="I159" t="s">
        <v>170</v>
      </c>
      <c r="J159" t="s">
        <v>170</v>
      </c>
      <c r="K159">
        <v>-13.6312737208535</v>
      </c>
      <c r="L159">
        <v>2642.6803308170602</v>
      </c>
      <c r="M159">
        <v>-5.1581243338043202E-3</v>
      </c>
      <c r="N159">
        <v>0.99588443048134001</v>
      </c>
      <c r="O159">
        <v>-12.728845708676401</v>
      </c>
      <c r="P159">
        <v>1603.4714190603099</v>
      </c>
      <c r="Q159">
        <v>-7.9383053276596595E-3</v>
      </c>
      <c r="R159">
        <v>0.99366621526255094</v>
      </c>
      <c r="T159" t="str">
        <f t="shared" si="8"/>
        <v/>
      </c>
      <c r="U159" t="str">
        <f t="shared" si="9"/>
        <v/>
      </c>
      <c r="V159" t="str">
        <f t="shared" si="10"/>
        <v/>
      </c>
      <c r="W159" t="str">
        <f t="shared" si="11"/>
        <v/>
      </c>
    </row>
    <row r="160" spans="1:23" x14ac:dyDescent="0.25">
      <c r="A160">
        <v>159</v>
      </c>
      <c r="B160" t="s">
        <v>507</v>
      </c>
      <c r="C160">
        <v>-12.6340147619003</v>
      </c>
      <c r="D160">
        <v>1604.25669614957</v>
      </c>
      <c r="E160">
        <v>-7.8753074817911797E-3</v>
      </c>
      <c r="F160">
        <v>0.99371647869992596</v>
      </c>
      <c r="G160" t="s">
        <v>170</v>
      </c>
      <c r="H160" t="s">
        <v>170</v>
      </c>
      <c r="I160" t="s">
        <v>170</v>
      </c>
      <c r="J160" t="s">
        <v>170</v>
      </c>
      <c r="K160">
        <v>-13.6312737208535</v>
      </c>
      <c r="L160">
        <v>2642.6803308170802</v>
      </c>
      <c r="M160">
        <v>-5.1581243338042803E-3</v>
      </c>
      <c r="N160">
        <v>0.99588443048134001</v>
      </c>
      <c r="O160">
        <v>-12.7288457086765</v>
      </c>
      <c r="P160">
        <v>1603.4714190603199</v>
      </c>
      <c r="Q160">
        <v>-7.9383053276596404E-3</v>
      </c>
      <c r="R160">
        <v>0.99366621526255094</v>
      </c>
      <c r="T160" t="str">
        <f t="shared" si="8"/>
        <v/>
      </c>
      <c r="U160" t="str">
        <f t="shared" si="9"/>
        <v/>
      </c>
      <c r="V160" t="str">
        <f t="shared" si="10"/>
        <v/>
      </c>
      <c r="W160" t="str">
        <f t="shared" si="11"/>
        <v/>
      </c>
    </row>
    <row r="161" spans="1:23" x14ac:dyDescent="0.25">
      <c r="A161">
        <v>160</v>
      </c>
      <c r="B161" t="s">
        <v>508</v>
      </c>
      <c r="C161">
        <v>-12.6340147619003</v>
      </c>
      <c r="D161">
        <v>1604.25669614957</v>
      </c>
      <c r="E161">
        <v>-7.8753074817911693E-3</v>
      </c>
      <c r="F161">
        <v>0.99371647869992596</v>
      </c>
      <c r="G161" t="s">
        <v>170</v>
      </c>
      <c r="H161" t="s">
        <v>170</v>
      </c>
      <c r="I161" t="s">
        <v>170</v>
      </c>
      <c r="J161" t="s">
        <v>170</v>
      </c>
      <c r="K161">
        <v>-13.6312737208535</v>
      </c>
      <c r="L161">
        <v>2642.6803308170602</v>
      </c>
      <c r="M161">
        <v>-5.1581243338043202E-3</v>
      </c>
      <c r="N161">
        <v>0.99588443048134001</v>
      </c>
      <c r="O161">
        <v>-12.728845708676401</v>
      </c>
      <c r="P161">
        <v>1603.4714190603099</v>
      </c>
      <c r="Q161">
        <v>-7.9383053276596595E-3</v>
      </c>
      <c r="R161">
        <v>0.99366621526255094</v>
      </c>
      <c r="T161" t="str">
        <f t="shared" si="8"/>
        <v/>
      </c>
      <c r="U161" t="str">
        <f t="shared" si="9"/>
        <v/>
      </c>
      <c r="V161" t="str">
        <f t="shared" si="10"/>
        <v/>
      </c>
      <c r="W161" t="str">
        <f t="shared" si="11"/>
        <v/>
      </c>
    </row>
    <row r="162" spans="1:23" x14ac:dyDescent="0.25">
      <c r="A162">
        <v>161</v>
      </c>
      <c r="B162" t="s">
        <v>509</v>
      </c>
      <c r="C162">
        <v>-12.6340147619003</v>
      </c>
      <c r="D162">
        <v>1604.25669614957</v>
      </c>
      <c r="E162">
        <v>-7.8753074817911797E-3</v>
      </c>
      <c r="F162">
        <v>0.99371647869992596</v>
      </c>
      <c r="G162" t="s">
        <v>170</v>
      </c>
      <c r="H162" t="s">
        <v>170</v>
      </c>
      <c r="I162" t="s">
        <v>170</v>
      </c>
      <c r="J162" t="s">
        <v>170</v>
      </c>
      <c r="K162">
        <v>-13.6312737208535</v>
      </c>
      <c r="L162">
        <v>2642.6803308170602</v>
      </c>
      <c r="M162">
        <v>-5.1581243338043098E-3</v>
      </c>
      <c r="N162">
        <v>0.99588443048134001</v>
      </c>
      <c r="O162">
        <v>-12.7288457086765</v>
      </c>
      <c r="P162">
        <v>1603.4714190603099</v>
      </c>
      <c r="Q162">
        <v>-7.9383053276596803E-3</v>
      </c>
      <c r="R162">
        <v>0.99366621526255094</v>
      </c>
      <c r="T162" t="str">
        <f t="shared" si="8"/>
        <v/>
      </c>
      <c r="U162" t="str">
        <f t="shared" si="9"/>
        <v/>
      </c>
      <c r="V162" t="str">
        <f t="shared" si="10"/>
        <v/>
      </c>
      <c r="W162" t="str">
        <f t="shared" si="11"/>
        <v/>
      </c>
    </row>
    <row r="163" spans="1:23" x14ac:dyDescent="0.25">
      <c r="A163">
        <v>162</v>
      </c>
      <c r="B163" t="s">
        <v>510</v>
      </c>
      <c r="C163">
        <v>-12.6340147619003</v>
      </c>
      <c r="D163">
        <v>1604.25669614957</v>
      </c>
      <c r="E163">
        <v>-7.8753074817911606E-3</v>
      </c>
      <c r="F163">
        <v>0.99371647869992596</v>
      </c>
      <c r="G163" t="s">
        <v>170</v>
      </c>
      <c r="H163" t="s">
        <v>170</v>
      </c>
      <c r="I163" t="s">
        <v>170</v>
      </c>
      <c r="J163" t="s">
        <v>170</v>
      </c>
      <c r="K163">
        <v>-13.6312737208535</v>
      </c>
      <c r="L163">
        <v>2642.6803308170502</v>
      </c>
      <c r="M163">
        <v>-5.1581243338043401E-3</v>
      </c>
      <c r="N163">
        <v>0.99588443048134001</v>
      </c>
      <c r="O163">
        <v>-12.7288457086765</v>
      </c>
      <c r="P163">
        <v>1603.4714190603099</v>
      </c>
      <c r="Q163">
        <v>-7.9383053276596508E-3</v>
      </c>
      <c r="R163">
        <v>0.99366621526255094</v>
      </c>
      <c r="T163" t="str">
        <f t="shared" si="8"/>
        <v/>
      </c>
      <c r="U163" t="str">
        <f t="shared" si="9"/>
        <v/>
      </c>
      <c r="V163" t="str">
        <f t="shared" si="10"/>
        <v/>
      </c>
      <c r="W163" t="str">
        <f t="shared" si="11"/>
        <v/>
      </c>
    </row>
    <row r="164" spans="1:23" x14ac:dyDescent="0.25">
      <c r="A164">
        <v>163</v>
      </c>
      <c r="B164" t="s">
        <v>511</v>
      </c>
      <c r="C164">
        <v>-12.6340147619003</v>
      </c>
      <c r="D164">
        <v>1604.25669614957</v>
      </c>
      <c r="E164">
        <v>-7.8753074817911606E-3</v>
      </c>
      <c r="F164">
        <v>0.99371647869992596</v>
      </c>
      <c r="G164" t="s">
        <v>170</v>
      </c>
      <c r="H164" t="s">
        <v>170</v>
      </c>
      <c r="I164" t="s">
        <v>170</v>
      </c>
      <c r="J164" t="s">
        <v>170</v>
      </c>
      <c r="K164">
        <v>-13.6312737208535</v>
      </c>
      <c r="L164">
        <v>2642.6803308170802</v>
      </c>
      <c r="M164">
        <v>-5.1581243338042803E-3</v>
      </c>
      <c r="N164">
        <v>0.99588443048134001</v>
      </c>
      <c r="O164">
        <v>-12.7288457086765</v>
      </c>
      <c r="P164">
        <v>1603.4714190603199</v>
      </c>
      <c r="Q164">
        <v>-7.9383053276596196E-3</v>
      </c>
      <c r="R164">
        <v>0.99366621526255094</v>
      </c>
      <c r="T164" t="str">
        <f t="shared" si="8"/>
        <v/>
      </c>
      <c r="U164" t="str">
        <f t="shared" si="9"/>
        <v/>
      </c>
      <c r="V164" t="str">
        <f t="shared" si="10"/>
        <v/>
      </c>
      <c r="W164" t="str">
        <f t="shared" si="11"/>
        <v/>
      </c>
    </row>
    <row r="165" spans="1:23" x14ac:dyDescent="0.25">
      <c r="A165">
        <v>164</v>
      </c>
      <c r="B165" t="s">
        <v>512</v>
      </c>
      <c r="C165">
        <v>-12.6340147619003</v>
      </c>
      <c r="D165">
        <v>1604.25669614957</v>
      </c>
      <c r="E165">
        <v>-7.8753074817911693E-3</v>
      </c>
      <c r="F165">
        <v>0.99371647869992596</v>
      </c>
      <c r="G165" t="s">
        <v>170</v>
      </c>
      <c r="H165" t="s">
        <v>170</v>
      </c>
      <c r="I165" t="s">
        <v>170</v>
      </c>
      <c r="J165" t="s">
        <v>170</v>
      </c>
      <c r="K165">
        <v>-13.6312737208535</v>
      </c>
      <c r="L165">
        <v>2642.6803308170802</v>
      </c>
      <c r="M165">
        <v>-5.1581243338042898E-3</v>
      </c>
      <c r="N165">
        <v>0.99588443048134001</v>
      </c>
      <c r="O165">
        <v>-12.7288457086765</v>
      </c>
      <c r="P165">
        <v>1603.4714190603199</v>
      </c>
      <c r="Q165">
        <v>-7.9383053276596404E-3</v>
      </c>
      <c r="R165">
        <v>0.99366621526255094</v>
      </c>
      <c r="T165" t="str">
        <f t="shared" si="8"/>
        <v/>
      </c>
      <c r="U165" t="str">
        <f t="shared" si="9"/>
        <v/>
      </c>
      <c r="V165" t="str">
        <f t="shared" si="10"/>
        <v/>
      </c>
      <c r="W165" t="str">
        <f t="shared" si="11"/>
        <v/>
      </c>
    </row>
    <row r="166" spans="1:23" x14ac:dyDescent="0.25">
      <c r="A166">
        <v>165</v>
      </c>
      <c r="B166" t="s">
        <v>513</v>
      </c>
      <c r="C166">
        <v>-12.6340147619003</v>
      </c>
      <c r="D166">
        <v>1604.25669614957</v>
      </c>
      <c r="E166">
        <v>-7.8753074817911606E-3</v>
      </c>
      <c r="F166">
        <v>0.99371647869992596</v>
      </c>
      <c r="G166" t="s">
        <v>170</v>
      </c>
      <c r="H166" t="s">
        <v>170</v>
      </c>
      <c r="I166" t="s">
        <v>170</v>
      </c>
      <c r="J166" t="s">
        <v>170</v>
      </c>
      <c r="K166">
        <v>-13.6312737208535</v>
      </c>
      <c r="L166">
        <v>2642.6803308170702</v>
      </c>
      <c r="M166">
        <v>-5.1581243338042898E-3</v>
      </c>
      <c r="N166">
        <v>0.99588443048134001</v>
      </c>
      <c r="O166">
        <v>-12.7288457086765</v>
      </c>
      <c r="P166">
        <v>1603.4714190603199</v>
      </c>
      <c r="Q166">
        <v>-7.9383053276596404E-3</v>
      </c>
      <c r="R166">
        <v>0.99366621526255094</v>
      </c>
      <c r="T166" t="str">
        <f t="shared" si="8"/>
        <v/>
      </c>
      <c r="U166" t="str">
        <f t="shared" si="9"/>
        <v/>
      </c>
      <c r="V166" t="str">
        <f t="shared" si="10"/>
        <v/>
      </c>
      <c r="W166" t="str">
        <f t="shared" si="11"/>
        <v/>
      </c>
    </row>
    <row r="167" spans="1:23" x14ac:dyDescent="0.25">
      <c r="A167">
        <v>166</v>
      </c>
      <c r="B167" t="s">
        <v>514</v>
      </c>
      <c r="C167">
        <v>3.31290384499265</v>
      </c>
      <c r="D167">
        <v>1.10891847949199</v>
      </c>
      <c r="E167">
        <v>2.9875089163545501</v>
      </c>
      <c r="F167">
        <v>2.8126109036957E-3</v>
      </c>
      <c r="G167" t="s">
        <v>170</v>
      </c>
      <c r="H167" t="s">
        <v>170</v>
      </c>
      <c r="I167" t="s">
        <v>170</v>
      </c>
      <c r="J167" t="s">
        <v>170</v>
      </c>
      <c r="K167">
        <v>3.3124620179713098</v>
      </c>
      <c r="L167">
        <v>1.1133574841946901</v>
      </c>
      <c r="M167">
        <v>2.97520074638674</v>
      </c>
      <c r="N167">
        <v>2.9279687114849699E-3</v>
      </c>
      <c r="O167">
        <v>3.2181814419719399</v>
      </c>
      <c r="P167">
        <v>1.10875898315996</v>
      </c>
      <c r="Q167">
        <v>2.9025076602311901</v>
      </c>
      <c r="R167">
        <v>3.7018810634097E-3</v>
      </c>
      <c r="T167" t="str">
        <f t="shared" si="8"/>
        <v>**</v>
      </c>
      <c r="U167" t="str">
        <f t="shared" si="9"/>
        <v/>
      </c>
      <c r="V167" t="str">
        <f t="shared" si="10"/>
        <v>**</v>
      </c>
      <c r="W167" t="str">
        <f t="shared" si="11"/>
        <v>**</v>
      </c>
    </row>
    <row r="168" spans="1:23" x14ac:dyDescent="0.25">
      <c r="A168">
        <v>167</v>
      </c>
      <c r="B168" t="s">
        <v>515</v>
      </c>
      <c r="C168">
        <v>-12.618894107302999</v>
      </c>
      <c r="D168">
        <v>1755.05148120637</v>
      </c>
      <c r="E168">
        <v>-7.1900421397492103E-3</v>
      </c>
      <c r="F168">
        <v>0.994263225813936</v>
      </c>
      <c r="G168" t="s">
        <v>170</v>
      </c>
      <c r="H168" t="s">
        <v>170</v>
      </c>
      <c r="I168" t="s">
        <v>170</v>
      </c>
      <c r="J168" t="s">
        <v>170</v>
      </c>
      <c r="K168">
        <v>-13.617166633410401</v>
      </c>
      <c r="L168">
        <v>2890.4796185441701</v>
      </c>
      <c r="M168">
        <v>-4.7110405297612398E-3</v>
      </c>
      <c r="N168">
        <v>0.99624114739992697</v>
      </c>
      <c r="O168">
        <v>-12.709793905329599</v>
      </c>
      <c r="P168">
        <v>1754.2190970244101</v>
      </c>
      <c r="Q168">
        <v>-7.2452716578497202E-3</v>
      </c>
      <c r="R168">
        <v>0.994219160181954</v>
      </c>
      <c r="T168" t="str">
        <f t="shared" si="8"/>
        <v/>
      </c>
      <c r="U168" t="str">
        <f t="shared" si="9"/>
        <v/>
      </c>
      <c r="V168" t="str">
        <f t="shared" si="10"/>
        <v/>
      </c>
      <c r="W168" t="str">
        <f t="shared" si="11"/>
        <v/>
      </c>
    </row>
    <row r="169" spans="1:23" x14ac:dyDescent="0.25">
      <c r="A169">
        <v>168</v>
      </c>
      <c r="B169" t="s">
        <v>516</v>
      </c>
      <c r="C169">
        <v>-12.618894107303101</v>
      </c>
      <c r="D169">
        <v>1755.05148120637</v>
      </c>
      <c r="E169">
        <v>-7.1900421397491998E-3</v>
      </c>
      <c r="F169">
        <v>0.994263225813936</v>
      </c>
      <c r="G169" t="s">
        <v>170</v>
      </c>
      <c r="H169" t="s">
        <v>170</v>
      </c>
      <c r="I169" t="s">
        <v>170</v>
      </c>
      <c r="J169" t="s">
        <v>170</v>
      </c>
      <c r="K169">
        <v>-13.617166633410401</v>
      </c>
      <c r="L169">
        <v>2890.4796185441501</v>
      </c>
      <c r="M169">
        <v>-4.7110405297612701E-3</v>
      </c>
      <c r="N169">
        <v>0.99624114739992697</v>
      </c>
      <c r="O169">
        <v>-12.7097939053297</v>
      </c>
      <c r="P169">
        <v>1754.2190970244201</v>
      </c>
      <c r="Q169">
        <v>-7.2452716578496404E-3</v>
      </c>
      <c r="R169">
        <v>0.994219160181954</v>
      </c>
      <c r="T169" t="str">
        <f t="shared" si="8"/>
        <v/>
      </c>
      <c r="U169" t="str">
        <f t="shared" si="9"/>
        <v/>
      </c>
      <c r="V169" t="str">
        <f t="shared" si="10"/>
        <v/>
      </c>
      <c r="W169" t="str">
        <f t="shared" si="11"/>
        <v/>
      </c>
    </row>
    <row r="170" spans="1:23" x14ac:dyDescent="0.25">
      <c r="A170">
        <v>169</v>
      </c>
      <c r="B170" t="s">
        <v>517</v>
      </c>
      <c r="C170">
        <v>-12.618894107302999</v>
      </c>
      <c r="D170">
        <v>1755.05148120637</v>
      </c>
      <c r="E170">
        <v>-7.1900421397492103E-3</v>
      </c>
      <c r="F170">
        <v>0.994263225813936</v>
      </c>
      <c r="G170" t="s">
        <v>170</v>
      </c>
      <c r="H170" t="s">
        <v>170</v>
      </c>
      <c r="I170" t="s">
        <v>170</v>
      </c>
      <c r="J170" t="s">
        <v>170</v>
      </c>
      <c r="K170">
        <v>-13.617166633410401</v>
      </c>
      <c r="L170">
        <v>2890.4796185441301</v>
      </c>
      <c r="M170">
        <v>-4.7110405297612996E-3</v>
      </c>
      <c r="N170">
        <v>0.99624114739992697</v>
      </c>
      <c r="O170">
        <v>-12.7097939053297</v>
      </c>
      <c r="P170">
        <v>1754.2190970244201</v>
      </c>
      <c r="Q170">
        <v>-7.2452716578496603E-3</v>
      </c>
      <c r="R170">
        <v>0.994219160181954</v>
      </c>
      <c r="T170" t="str">
        <f t="shared" si="8"/>
        <v/>
      </c>
      <c r="U170" t="str">
        <f t="shared" si="9"/>
        <v/>
      </c>
      <c r="V170" t="str">
        <f t="shared" si="10"/>
        <v/>
      </c>
      <c r="W170" t="str">
        <f t="shared" si="11"/>
        <v/>
      </c>
    </row>
    <row r="171" spans="1:23" x14ac:dyDescent="0.25">
      <c r="A171">
        <v>170</v>
      </c>
      <c r="B171" t="s">
        <v>518</v>
      </c>
      <c r="C171">
        <v>-12.618894107302999</v>
      </c>
      <c r="D171">
        <v>1755.05148120636</v>
      </c>
      <c r="E171">
        <v>-7.1900421397492302E-3</v>
      </c>
      <c r="F171">
        <v>0.994263225813936</v>
      </c>
      <c r="G171" t="s">
        <v>170</v>
      </c>
      <c r="H171" t="s">
        <v>170</v>
      </c>
      <c r="I171" t="s">
        <v>170</v>
      </c>
      <c r="J171" t="s">
        <v>170</v>
      </c>
      <c r="K171">
        <v>-13.617166633410401</v>
      </c>
      <c r="L171">
        <v>2890.4796185441601</v>
      </c>
      <c r="M171">
        <v>-4.7110405297612597E-3</v>
      </c>
      <c r="N171">
        <v>0.99624114739992697</v>
      </c>
      <c r="O171">
        <v>-12.709793905329599</v>
      </c>
      <c r="P171">
        <v>1754.2190970244101</v>
      </c>
      <c r="Q171">
        <v>-7.2452716578497202E-3</v>
      </c>
      <c r="R171">
        <v>0.994219160181954</v>
      </c>
      <c r="T171" t="str">
        <f t="shared" si="8"/>
        <v/>
      </c>
      <c r="U171" t="str">
        <f t="shared" si="9"/>
        <v/>
      </c>
      <c r="V171" t="str">
        <f t="shared" si="10"/>
        <v/>
      </c>
      <c r="W171" t="str">
        <f t="shared" si="11"/>
        <v/>
      </c>
    </row>
    <row r="172" spans="1:23" x14ac:dyDescent="0.25">
      <c r="A172">
        <v>171</v>
      </c>
      <c r="B172" t="s">
        <v>519</v>
      </c>
      <c r="C172">
        <v>-12.618894107302999</v>
      </c>
      <c r="D172">
        <v>1755.05148120637</v>
      </c>
      <c r="E172">
        <v>-7.1900421397491799E-3</v>
      </c>
      <c r="F172">
        <v>0.994263225813936</v>
      </c>
      <c r="G172" t="s">
        <v>170</v>
      </c>
      <c r="H172" t="s">
        <v>170</v>
      </c>
      <c r="I172" t="s">
        <v>170</v>
      </c>
      <c r="J172" t="s">
        <v>170</v>
      </c>
      <c r="K172">
        <v>-13.617166633410401</v>
      </c>
      <c r="L172">
        <v>2890.4796185441601</v>
      </c>
      <c r="M172">
        <v>-4.7110405297612597E-3</v>
      </c>
      <c r="N172">
        <v>0.99624114739992697</v>
      </c>
      <c r="O172">
        <v>-12.709793905329599</v>
      </c>
      <c r="P172">
        <v>1754.2190970244001</v>
      </c>
      <c r="Q172">
        <v>-7.2452716578497202E-3</v>
      </c>
      <c r="R172">
        <v>0.994219160181954</v>
      </c>
      <c r="T172" t="str">
        <f t="shared" si="8"/>
        <v/>
      </c>
      <c r="U172" t="str">
        <f t="shared" si="9"/>
        <v/>
      </c>
      <c r="V172" t="str">
        <f t="shared" si="10"/>
        <v/>
      </c>
      <c r="W172" t="str">
        <f t="shared" si="11"/>
        <v/>
      </c>
    </row>
    <row r="173" spans="1:23" x14ac:dyDescent="0.25">
      <c r="A173">
        <v>172</v>
      </c>
      <c r="B173" t="s">
        <v>520</v>
      </c>
      <c r="C173">
        <v>-12.618894107303101</v>
      </c>
      <c r="D173">
        <v>1755.05148120638</v>
      </c>
      <c r="E173">
        <v>-7.1900421397491799E-3</v>
      </c>
      <c r="F173">
        <v>0.994263225813936</v>
      </c>
      <c r="G173" t="s">
        <v>170</v>
      </c>
      <c r="H173" t="s">
        <v>170</v>
      </c>
      <c r="I173" t="s">
        <v>170</v>
      </c>
      <c r="J173" t="s">
        <v>170</v>
      </c>
      <c r="K173">
        <v>-13.617166633410401</v>
      </c>
      <c r="L173">
        <v>2890.4796185441601</v>
      </c>
      <c r="M173">
        <v>-4.7110405297612597E-3</v>
      </c>
      <c r="N173">
        <v>0.99624114739992697</v>
      </c>
      <c r="O173">
        <v>-12.709793905329599</v>
      </c>
      <c r="P173">
        <v>1754.2190970244001</v>
      </c>
      <c r="Q173">
        <v>-7.2452716578497202E-3</v>
      </c>
      <c r="R173">
        <v>0.994219160181954</v>
      </c>
      <c r="T173" t="str">
        <f t="shared" si="8"/>
        <v/>
      </c>
      <c r="U173" t="str">
        <f t="shared" si="9"/>
        <v/>
      </c>
      <c r="V173" t="str">
        <f t="shared" si="10"/>
        <v/>
      </c>
      <c r="W173" t="str">
        <f t="shared" si="11"/>
        <v/>
      </c>
    </row>
    <row r="174" spans="1:23" x14ac:dyDescent="0.25">
      <c r="A174">
        <v>173</v>
      </c>
      <c r="B174" t="s">
        <v>521</v>
      </c>
      <c r="C174">
        <v>-12.618894107302999</v>
      </c>
      <c r="D174">
        <v>1755.05148120636</v>
      </c>
      <c r="E174">
        <v>-7.1900421397492302E-3</v>
      </c>
      <c r="F174">
        <v>0.994263225813936</v>
      </c>
      <c r="G174" t="s">
        <v>170</v>
      </c>
      <c r="H174" t="s">
        <v>170</v>
      </c>
      <c r="I174" t="s">
        <v>170</v>
      </c>
      <c r="J174" t="s">
        <v>170</v>
      </c>
      <c r="K174">
        <v>-13.617166633410401</v>
      </c>
      <c r="L174">
        <v>2890.4796185441601</v>
      </c>
      <c r="M174">
        <v>-4.7110405297612597E-3</v>
      </c>
      <c r="N174">
        <v>0.99624114739992697</v>
      </c>
      <c r="O174">
        <v>-12.709793905329599</v>
      </c>
      <c r="P174">
        <v>1754.2190970244001</v>
      </c>
      <c r="Q174">
        <v>-7.2452716578497297E-3</v>
      </c>
      <c r="R174">
        <v>0.994219160181954</v>
      </c>
      <c r="T174" t="str">
        <f t="shared" si="8"/>
        <v/>
      </c>
      <c r="U174" t="str">
        <f t="shared" si="9"/>
        <v/>
      </c>
      <c r="V174" t="str">
        <f t="shared" si="10"/>
        <v/>
      </c>
      <c r="W174" t="str">
        <f t="shared" si="11"/>
        <v/>
      </c>
    </row>
    <row r="175" spans="1:23" x14ac:dyDescent="0.25">
      <c r="A175">
        <v>174</v>
      </c>
      <c r="B175" t="s">
        <v>522</v>
      </c>
      <c r="C175">
        <v>-12.618894107302999</v>
      </c>
      <c r="D175">
        <v>1755.05148120637</v>
      </c>
      <c r="E175">
        <v>-7.1900421397492103E-3</v>
      </c>
      <c r="F175">
        <v>0.994263225813936</v>
      </c>
      <c r="G175" t="s">
        <v>170</v>
      </c>
      <c r="H175" t="s">
        <v>170</v>
      </c>
      <c r="I175" t="s">
        <v>170</v>
      </c>
      <c r="J175" t="s">
        <v>170</v>
      </c>
      <c r="K175">
        <v>-13.617166633410401</v>
      </c>
      <c r="L175">
        <v>2890.4796185441601</v>
      </c>
      <c r="M175">
        <v>-4.7110405297612597E-3</v>
      </c>
      <c r="N175">
        <v>0.99624114739992697</v>
      </c>
      <c r="O175">
        <v>-12.7097939053297</v>
      </c>
      <c r="P175">
        <v>1754.2190970244301</v>
      </c>
      <c r="Q175">
        <v>-7.24527165784963E-3</v>
      </c>
      <c r="R175">
        <v>0.994219160181954</v>
      </c>
      <c r="T175" t="str">
        <f t="shared" si="8"/>
        <v/>
      </c>
      <c r="U175" t="str">
        <f t="shared" si="9"/>
        <v/>
      </c>
      <c r="V175" t="str">
        <f t="shared" si="10"/>
        <v/>
      </c>
      <c r="W175" t="str">
        <f t="shared" si="11"/>
        <v/>
      </c>
    </row>
    <row r="176" spans="1:23" x14ac:dyDescent="0.25">
      <c r="A176">
        <v>175</v>
      </c>
      <c r="B176" t="s">
        <v>523</v>
      </c>
      <c r="C176">
        <v>-12.618894107302999</v>
      </c>
      <c r="D176">
        <v>1755.05148120636</v>
      </c>
      <c r="E176">
        <v>-7.1900421397492397E-3</v>
      </c>
      <c r="F176">
        <v>0.994263225813936</v>
      </c>
      <c r="G176" t="s">
        <v>170</v>
      </c>
      <c r="H176" t="s">
        <v>170</v>
      </c>
      <c r="I176" t="s">
        <v>170</v>
      </c>
      <c r="J176" t="s">
        <v>170</v>
      </c>
      <c r="K176">
        <v>-13.617166633410401</v>
      </c>
      <c r="L176">
        <v>2890.4796185441801</v>
      </c>
      <c r="M176">
        <v>-4.7110405297612302E-3</v>
      </c>
      <c r="N176">
        <v>0.99624114739992697</v>
      </c>
      <c r="O176">
        <v>-12.7097939053297</v>
      </c>
      <c r="P176">
        <v>1754.2190970244101</v>
      </c>
      <c r="Q176">
        <v>-7.2452716578497098E-3</v>
      </c>
      <c r="R176">
        <v>0.994219160181954</v>
      </c>
      <c r="T176" t="str">
        <f t="shared" si="8"/>
        <v/>
      </c>
      <c r="U176" t="str">
        <f t="shared" si="9"/>
        <v/>
      </c>
      <c r="V176" t="str">
        <f t="shared" si="10"/>
        <v/>
      </c>
      <c r="W176" t="str">
        <f t="shared" si="11"/>
        <v/>
      </c>
    </row>
    <row r="177" spans="1:23" x14ac:dyDescent="0.25">
      <c r="A177">
        <v>176</v>
      </c>
      <c r="B177" t="s">
        <v>524</v>
      </c>
      <c r="C177">
        <v>3.5500832722090299</v>
      </c>
      <c r="D177">
        <v>1.1327058121736</v>
      </c>
      <c r="E177">
        <v>3.1341617868072902</v>
      </c>
      <c r="F177">
        <v>1.72345803737407E-3</v>
      </c>
      <c r="G177" t="s">
        <v>170</v>
      </c>
      <c r="H177" t="s">
        <v>170</v>
      </c>
      <c r="I177" t="s">
        <v>170</v>
      </c>
      <c r="J177" t="s">
        <v>170</v>
      </c>
      <c r="K177">
        <v>3.54758946457736</v>
      </c>
      <c r="L177">
        <v>1.1368564925284099</v>
      </c>
      <c r="M177">
        <v>3.1205253151058598</v>
      </c>
      <c r="N177">
        <v>1.80528780280682E-3</v>
      </c>
      <c r="O177">
        <v>3.4597189786191</v>
      </c>
      <c r="P177">
        <v>1.13284447235501</v>
      </c>
      <c r="Q177">
        <v>3.0540105575365399</v>
      </c>
      <c r="R177">
        <v>2.2580413423840301E-3</v>
      </c>
      <c r="T177" t="str">
        <f t="shared" si="8"/>
        <v>**</v>
      </c>
      <c r="U177" t="str">
        <f t="shared" si="9"/>
        <v/>
      </c>
      <c r="V177" t="str">
        <f t="shared" si="10"/>
        <v>**</v>
      </c>
      <c r="W177" t="str">
        <f t="shared" si="11"/>
        <v>**</v>
      </c>
    </row>
    <row r="178" spans="1:23" x14ac:dyDescent="0.25">
      <c r="A178">
        <v>177</v>
      </c>
      <c r="B178" t="s">
        <v>525</v>
      </c>
      <c r="C178">
        <v>-12.5434534800384</v>
      </c>
      <c r="D178">
        <v>1963.61088499317</v>
      </c>
      <c r="E178">
        <v>-6.3879527129846701E-3</v>
      </c>
      <c r="F178">
        <v>0.99490318581857695</v>
      </c>
      <c r="G178" t="s">
        <v>170</v>
      </c>
      <c r="H178" t="s">
        <v>170</v>
      </c>
      <c r="I178" t="s">
        <v>170</v>
      </c>
      <c r="J178" t="s">
        <v>170</v>
      </c>
      <c r="K178">
        <v>-13.577379578535499</v>
      </c>
      <c r="L178">
        <v>3234.9146637557901</v>
      </c>
      <c r="M178">
        <v>-4.1971368613389903E-3</v>
      </c>
      <c r="N178">
        <v>0.99665117913087797</v>
      </c>
      <c r="O178">
        <v>-12.618411099469901</v>
      </c>
      <c r="P178">
        <v>1961.4155173752899</v>
      </c>
      <c r="Q178">
        <v>-6.4333186862697601E-3</v>
      </c>
      <c r="R178">
        <v>0.99486698975267895</v>
      </c>
      <c r="T178" t="str">
        <f t="shared" si="8"/>
        <v/>
      </c>
      <c r="U178" t="str">
        <f t="shared" si="9"/>
        <v/>
      </c>
      <c r="V178" t="str">
        <f t="shared" si="10"/>
        <v/>
      </c>
      <c r="W178" t="str">
        <f t="shared" si="11"/>
        <v/>
      </c>
    </row>
    <row r="179" spans="1:23" x14ac:dyDescent="0.25">
      <c r="A179">
        <v>178</v>
      </c>
      <c r="B179" t="s">
        <v>526</v>
      </c>
      <c r="C179">
        <v>-12.5434534800384</v>
      </c>
      <c r="D179">
        <v>1963.61088499316</v>
      </c>
      <c r="E179">
        <v>-6.3879527129846996E-3</v>
      </c>
      <c r="F179">
        <v>0.99490318581857695</v>
      </c>
      <c r="G179" t="s">
        <v>170</v>
      </c>
      <c r="H179" t="s">
        <v>170</v>
      </c>
      <c r="I179" t="s">
        <v>170</v>
      </c>
      <c r="J179" t="s">
        <v>170</v>
      </c>
      <c r="K179">
        <v>-13.5773795785354</v>
      </c>
      <c r="L179">
        <v>3234.9146637557501</v>
      </c>
      <c r="M179">
        <v>-4.1971368613390398E-3</v>
      </c>
      <c r="N179">
        <v>0.99665117913087797</v>
      </c>
      <c r="O179">
        <v>-12.618411099469901</v>
      </c>
      <c r="P179">
        <v>1961.4155173752699</v>
      </c>
      <c r="Q179">
        <v>-6.4333186862698E-3</v>
      </c>
      <c r="R179">
        <v>0.99486698975267895</v>
      </c>
      <c r="T179" t="str">
        <f t="shared" si="8"/>
        <v/>
      </c>
      <c r="U179" t="str">
        <f t="shared" si="9"/>
        <v/>
      </c>
      <c r="V179" t="str">
        <f t="shared" si="10"/>
        <v/>
      </c>
      <c r="W179" t="str">
        <f t="shared" si="11"/>
        <v/>
      </c>
    </row>
    <row r="180" spans="1:23" x14ac:dyDescent="0.25">
      <c r="A180">
        <v>179</v>
      </c>
      <c r="B180" t="s">
        <v>527</v>
      </c>
      <c r="C180">
        <v>-12.5434534800384</v>
      </c>
      <c r="D180">
        <v>1963.61088499317</v>
      </c>
      <c r="E180">
        <v>-6.3879527129846901E-3</v>
      </c>
      <c r="F180">
        <v>0.99490318581857695</v>
      </c>
      <c r="G180" t="s">
        <v>170</v>
      </c>
      <c r="H180" t="s">
        <v>170</v>
      </c>
      <c r="I180" t="s">
        <v>170</v>
      </c>
      <c r="J180" t="s">
        <v>170</v>
      </c>
      <c r="K180">
        <v>-13.5773795785354</v>
      </c>
      <c r="L180">
        <v>3234.9146637557601</v>
      </c>
      <c r="M180">
        <v>-4.1971368613390198E-3</v>
      </c>
      <c r="N180">
        <v>0.99665117913087797</v>
      </c>
      <c r="O180">
        <v>-12.618411099469901</v>
      </c>
      <c r="P180">
        <v>1961.4155173752799</v>
      </c>
      <c r="Q180">
        <v>-6.4333186862697801E-3</v>
      </c>
      <c r="R180">
        <v>0.99486698975267895</v>
      </c>
      <c r="T180" t="str">
        <f t="shared" si="8"/>
        <v/>
      </c>
      <c r="U180" t="str">
        <f t="shared" si="9"/>
        <v/>
      </c>
      <c r="V180" t="str">
        <f t="shared" si="10"/>
        <v/>
      </c>
      <c r="W180" t="str">
        <f t="shared" si="11"/>
        <v/>
      </c>
    </row>
    <row r="181" spans="1:23" x14ac:dyDescent="0.25">
      <c r="A181">
        <v>180</v>
      </c>
      <c r="B181" t="s">
        <v>528</v>
      </c>
      <c r="C181">
        <v>-12.5434534800384</v>
      </c>
      <c r="D181">
        <v>1963.61088499318</v>
      </c>
      <c r="E181">
        <v>-6.3879527129846597E-3</v>
      </c>
      <c r="F181">
        <v>0.99490318581857695</v>
      </c>
      <c r="G181" t="s">
        <v>170</v>
      </c>
      <c r="H181" t="s">
        <v>170</v>
      </c>
      <c r="I181" t="s">
        <v>170</v>
      </c>
      <c r="J181" t="s">
        <v>170</v>
      </c>
      <c r="K181">
        <v>-13.5773795785354</v>
      </c>
      <c r="L181">
        <v>3234.9146637557401</v>
      </c>
      <c r="M181">
        <v>-4.1971368613390502E-3</v>
      </c>
      <c r="N181">
        <v>0.99665117913087797</v>
      </c>
      <c r="O181">
        <v>-12.618411099469901</v>
      </c>
      <c r="P181">
        <v>1961.4155173752699</v>
      </c>
      <c r="Q181">
        <v>-6.4333186862697896E-3</v>
      </c>
      <c r="R181">
        <v>0.99486698975267895</v>
      </c>
      <c r="T181" t="str">
        <f t="shared" si="8"/>
        <v/>
      </c>
      <c r="U181" t="str">
        <f t="shared" si="9"/>
        <v/>
      </c>
      <c r="V181" t="str">
        <f t="shared" si="10"/>
        <v/>
      </c>
      <c r="W181" t="str">
        <f t="shared" si="11"/>
        <v/>
      </c>
    </row>
    <row r="182" spans="1:23" x14ac:dyDescent="0.25">
      <c r="A182">
        <v>181</v>
      </c>
      <c r="B182" t="s">
        <v>529</v>
      </c>
      <c r="C182">
        <v>-12.5434534800384</v>
      </c>
      <c r="D182">
        <v>1963.61088499318</v>
      </c>
      <c r="E182">
        <v>-6.3879527129846597E-3</v>
      </c>
      <c r="F182">
        <v>0.99490318581857695</v>
      </c>
      <c r="G182" t="s">
        <v>170</v>
      </c>
      <c r="H182" t="s">
        <v>170</v>
      </c>
      <c r="I182" t="s">
        <v>170</v>
      </c>
      <c r="J182" t="s">
        <v>170</v>
      </c>
      <c r="K182">
        <v>-13.5773795785354</v>
      </c>
      <c r="L182">
        <v>3234.9146637557401</v>
      </c>
      <c r="M182">
        <v>-4.1971368613390502E-3</v>
      </c>
      <c r="N182">
        <v>0.99665117913087797</v>
      </c>
      <c r="O182">
        <v>-12.618411099469901</v>
      </c>
      <c r="P182">
        <v>1961.4155173752699</v>
      </c>
      <c r="Q182">
        <v>-6.4333186862697896E-3</v>
      </c>
      <c r="R182">
        <v>0.99486698975267895</v>
      </c>
      <c r="T182" t="str">
        <f t="shared" si="8"/>
        <v/>
      </c>
      <c r="U182" t="str">
        <f t="shared" si="9"/>
        <v/>
      </c>
      <c r="V182" t="str">
        <f t="shared" si="10"/>
        <v/>
      </c>
      <c r="W182" t="str">
        <f t="shared" si="11"/>
        <v/>
      </c>
    </row>
    <row r="183" spans="1:23" x14ac:dyDescent="0.25">
      <c r="A183">
        <v>182</v>
      </c>
      <c r="B183" t="s">
        <v>530</v>
      </c>
      <c r="C183">
        <v>-12.5434534800384</v>
      </c>
      <c r="D183">
        <v>1963.61088499318</v>
      </c>
      <c r="E183">
        <v>-6.3879527129846597E-3</v>
      </c>
      <c r="F183">
        <v>0.99490318581857695</v>
      </c>
      <c r="G183" t="s">
        <v>170</v>
      </c>
      <c r="H183" t="s">
        <v>170</v>
      </c>
      <c r="I183" t="s">
        <v>170</v>
      </c>
      <c r="J183" t="s">
        <v>170</v>
      </c>
      <c r="K183">
        <v>-13.5773795785354</v>
      </c>
      <c r="L183">
        <v>3234.9146637557401</v>
      </c>
      <c r="M183">
        <v>-4.1971368613390398E-3</v>
      </c>
      <c r="N183">
        <v>0.99665117913087797</v>
      </c>
      <c r="O183">
        <v>-12.618411099469901</v>
      </c>
      <c r="P183">
        <v>1961.4155173752699</v>
      </c>
      <c r="Q183">
        <v>-6.4333186862698E-3</v>
      </c>
      <c r="R183">
        <v>0.99486698975267895</v>
      </c>
      <c r="T183" t="str">
        <f t="shared" si="8"/>
        <v/>
      </c>
      <c r="U183" t="str">
        <f t="shared" si="9"/>
        <v/>
      </c>
      <c r="V183" t="str">
        <f t="shared" si="10"/>
        <v/>
      </c>
      <c r="W183" t="str">
        <f t="shared" si="11"/>
        <v/>
      </c>
    </row>
    <row r="184" spans="1:23" x14ac:dyDescent="0.25">
      <c r="A184">
        <v>183</v>
      </c>
      <c r="B184" t="s">
        <v>531</v>
      </c>
      <c r="C184">
        <v>-12.5434534800384</v>
      </c>
      <c r="D184">
        <v>1963.61088499318</v>
      </c>
      <c r="E184">
        <v>-6.3879527129846597E-3</v>
      </c>
      <c r="F184">
        <v>0.99490318581857695</v>
      </c>
      <c r="G184" t="s">
        <v>170</v>
      </c>
      <c r="H184" t="s">
        <v>170</v>
      </c>
      <c r="I184" t="s">
        <v>170</v>
      </c>
      <c r="J184" t="s">
        <v>170</v>
      </c>
      <c r="K184">
        <v>-13.5773795785354</v>
      </c>
      <c r="L184">
        <v>3234.9146637557701</v>
      </c>
      <c r="M184">
        <v>-4.1971368613390198E-3</v>
      </c>
      <c r="N184">
        <v>0.99665117913087797</v>
      </c>
      <c r="O184">
        <v>-12.618411099469901</v>
      </c>
      <c r="P184">
        <v>1961.4155173752899</v>
      </c>
      <c r="Q184">
        <v>-6.4333186862697601E-3</v>
      </c>
      <c r="R184">
        <v>0.99486698975267895</v>
      </c>
      <c r="T184" t="str">
        <f t="shared" si="8"/>
        <v/>
      </c>
      <c r="U184" t="str">
        <f t="shared" si="9"/>
        <v/>
      </c>
      <c r="V184" t="str">
        <f t="shared" si="10"/>
        <v/>
      </c>
      <c r="W184" t="str">
        <f t="shared" si="11"/>
        <v/>
      </c>
    </row>
    <row r="185" spans="1:23" x14ac:dyDescent="0.25">
      <c r="A185">
        <v>184</v>
      </c>
      <c r="B185" t="s">
        <v>532</v>
      </c>
      <c r="C185">
        <v>-12.5434534800384</v>
      </c>
      <c r="D185">
        <v>1963.61088499317</v>
      </c>
      <c r="E185">
        <v>-6.3879527129846701E-3</v>
      </c>
      <c r="F185">
        <v>0.99490318581857695</v>
      </c>
      <c r="G185" t="s">
        <v>170</v>
      </c>
      <c r="H185" t="s">
        <v>170</v>
      </c>
      <c r="I185" t="s">
        <v>170</v>
      </c>
      <c r="J185" t="s">
        <v>170</v>
      </c>
      <c r="K185">
        <v>-13.5773795785354</v>
      </c>
      <c r="L185">
        <v>3234.9146637557701</v>
      </c>
      <c r="M185">
        <v>-4.1971368613390103E-3</v>
      </c>
      <c r="N185">
        <v>0.99665117913087797</v>
      </c>
      <c r="O185">
        <v>-12.618411099469901</v>
      </c>
      <c r="P185">
        <v>1961.4155173752699</v>
      </c>
      <c r="Q185">
        <v>-6.4333186862698E-3</v>
      </c>
      <c r="R185">
        <v>0.99486698975267895</v>
      </c>
      <c r="T185" t="str">
        <f t="shared" si="8"/>
        <v/>
      </c>
      <c r="U185" t="str">
        <f t="shared" si="9"/>
        <v/>
      </c>
      <c r="V185" t="str">
        <f t="shared" si="10"/>
        <v/>
      </c>
      <c r="W185" t="str">
        <f t="shared" si="11"/>
        <v/>
      </c>
    </row>
    <row r="186" spans="1:23" x14ac:dyDescent="0.25">
      <c r="A186">
        <v>185</v>
      </c>
      <c r="B186" t="s">
        <v>533</v>
      </c>
      <c r="C186">
        <v>-12.5434534800384</v>
      </c>
      <c r="D186">
        <v>1963.61088499317</v>
      </c>
      <c r="E186">
        <v>-6.3879527129846797E-3</v>
      </c>
      <c r="F186">
        <v>0.99490318581857695</v>
      </c>
      <c r="G186" t="s">
        <v>170</v>
      </c>
      <c r="H186" t="s">
        <v>170</v>
      </c>
      <c r="I186" t="s">
        <v>170</v>
      </c>
      <c r="J186" t="s">
        <v>170</v>
      </c>
      <c r="K186">
        <v>-13.5773795785354</v>
      </c>
      <c r="L186">
        <v>3234.9146637557601</v>
      </c>
      <c r="M186">
        <v>-4.1971368613390198E-3</v>
      </c>
      <c r="N186">
        <v>0.99665117913087797</v>
      </c>
      <c r="O186">
        <v>-12.618411099469901</v>
      </c>
      <c r="P186">
        <v>1961.4155173752799</v>
      </c>
      <c r="Q186">
        <v>-6.4333186862697801E-3</v>
      </c>
      <c r="R186">
        <v>0.99486698975267895</v>
      </c>
      <c r="T186" t="str">
        <f t="shared" si="8"/>
        <v/>
      </c>
      <c r="U186" t="str">
        <f t="shared" si="9"/>
        <v/>
      </c>
      <c r="V186" t="str">
        <f t="shared" si="10"/>
        <v/>
      </c>
      <c r="W186" t="str">
        <f t="shared" si="11"/>
        <v/>
      </c>
    </row>
    <row r="187" spans="1:23" x14ac:dyDescent="0.25">
      <c r="A187">
        <v>186</v>
      </c>
      <c r="B187" t="s">
        <v>534</v>
      </c>
      <c r="C187">
        <v>-12.5434534800384</v>
      </c>
      <c r="D187">
        <v>1963.61088499317</v>
      </c>
      <c r="E187">
        <v>-6.3879527129846901E-3</v>
      </c>
      <c r="F187">
        <v>0.99490318581857695</v>
      </c>
      <c r="G187" t="s">
        <v>170</v>
      </c>
      <c r="H187" t="s">
        <v>170</v>
      </c>
      <c r="I187" t="s">
        <v>170</v>
      </c>
      <c r="J187" t="s">
        <v>170</v>
      </c>
      <c r="K187">
        <v>-13.5773795785354</v>
      </c>
      <c r="L187">
        <v>3234.9146637557601</v>
      </c>
      <c r="M187">
        <v>-4.1971368613390198E-3</v>
      </c>
      <c r="N187">
        <v>0.99665117913087797</v>
      </c>
      <c r="O187">
        <v>-12.618411099469901</v>
      </c>
      <c r="P187">
        <v>1961.4155173752899</v>
      </c>
      <c r="Q187">
        <v>-6.4333186862697497E-3</v>
      </c>
      <c r="R187">
        <v>0.99486698975267895</v>
      </c>
      <c r="T187" t="str">
        <f t="shared" si="8"/>
        <v/>
      </c>
      <c r="U187" t="str">
        <f t="shared" si="9"/>
        <v/>
      </c>
      <c r="V187" t="str">
        <f t="shared" si="10"/>
        <v/>
      </c>
      <c r="W187" t="str">
        <f t="shared" si="11"/>
        <v/>
      </c>
    </row>
    <row r="188" spans="1:23" x14ac:dyDescent="0.25">
      <c r="A188">
        <v>187</v>
      </c>
      <c r="B188" t="s">
        <v>535</v>
      </c>
      <c r="C188">
        <v>-12.5434534800384</v>
      </c>
      <c r="D188">
        <v>1963.61088499317</v>
      </c>
      <c r="E188">
        <v>-6.3879527129846901E-3</v>
      </c>
      <c r="F188">
        <v>0.99490318581857695</v>
      </c>
      <c r="G188" t="s">
        <v>170</v>
      </c>
      <c r="H188" t="s">
        <v>170</v>
      </c>
      <c r="I188" t="s">
        <v>170</v>
      </c>
      <c r="J188" t="s">
        <v>170</v>
      </c>
      <c r="K188">
        <v>-13.5773795785354</v>
      </c>
      <c r="L188">
        <v>3234.9146637557301</v>
      </c>
      <c r="M188">
        <v>-4.1971368613390597E-3</v>
      </c>
      <c r="N188">
        <v>0.99665117913087797</v>
      </c>
      <c r="O188">
        <v>-12.618411099469901</v>
      </c>
      <c r="P188">
        <v>1961.4155173752599</v>
      </c>
      <c r="Q188">
        <v>-6.4333186862698304E-3</v>
      </c>
      <c r="R188">
        <v>0.99486698975267895</v>
      </c>
      <c r="T188" t="str">
        <f t="shared" si="8"/>
        <v/>
      </c>
      <c r="U188" t="str">
        <f t="shared" si="9"/>
        <v/>
      </c>
      <c r="V188" t="str">
        <f t="shared" si="10"/>
        <v/>
      </c>
      <c r="W188" t="str">
        <f t="shared" si="11"/>
        <v/>
      </c>
    </row>
    <row r="189" spans="1:23" x14ac:dyDescent="0.25">
      <c r="A189">
        <v>188</v>
      </c>
      <c r="B189" t="s">
        <v>536</v>
      </c>
      <c r="C189">
        <v>-12.5434534800384</v>
      </c>
      <c r="D189">
        <v>1963.61088499316</v>
      </c>
      <c r="E189">
        <v>-6.3879527129847196E-3</v>
      </c>
      <c r="F189">
        <v>0.99490318581857695</v>
      </c>
      <c r="G189" t="s">
        <v>170</v>
      </c>
      <c r="H189" t="s">
        <v>170</v>
      </c>
      <c r="I189" t="s">
        <v>170</v>
      </c>
      <c r="J189" t="s">
        <v>170</v>
      </c>
      <c r="K189">
        <v>-13.5773795785354</v>
      </c>
      <c r="L189">
        <v>3234.9146637557601</v>
      </c>
      <c r="M189">
        <v>-4.1971368613390198E-3</v>
      </c>
      <c r="N189">
        <v>0.99665117913087797</v>
      </c>
      <c r="O189">
        <v>-12.618411099469901</v>
      </c>
      <c r="P189">
        <v>1961.4155173752899</v>
      </c>
      <c r="Q189">
        <v>-6.4333186862697601E-3</v>
      </c>
      <c r="R189">
        <v>0.99486698975267895</v>
      </c>
      <c r="T189" t="str">
        <f t="shared" si="8"/>
        <v/>
      </c>
      <c r="U189" t="str">
        <f t="shared" si="9"/>
        <v/>
      </c>
      <c r="V189" t="str">
        <f t="shared" si="10"/>
        <v/>
      </c>
      <c r="W189" t="str">
        <f t="shared" si="11"/>
        <v/>
      </c>
    </row>
    <row r="190" spans="1:23" x14ac:dyDescent="0.25">
      <c r="A190">
        <v>189</v>
      </c>
      <c r="B190" t="s">
        <v>537</v>
      </c>
      <c r="C190">
        <v>-12.5434534800384</v>
      </c>
      <c r="D190">
        <v>1963.61088499316</v>
      </c>
      <c r="E190">
        <v>-6.3879527129846901E-3</v>
      </c>
      <c r="F190">
        <v>0.99490318581857695</v>
      </c>
      <c r="G190" t="s">
        <v>170</v>
      </c>
      <c r="H190" t="s">
        <v>170</v>
      </c>
      <c r="I190" t="s">
        <v>170</v>
      </c>
      <c r="J190" t="s">
        <v>170</v>
      </c>
      <c r="K190">
        <v>-13.5773795785354</v>
      </c>
      <c r="L190">
        <v>3234.9146637557301</v>
      </c>
      <c r="M190">
        <v>-4.1971368613390597E-3</v>
      </c>
      <c r="N190">
        <v>0.99665117913087797</v>
      </c>
      <c r="O190">
        <v>-12.618411099469901</v>
      </c>
      <c r="P190">
        <v>1961.4155173752799</v>
      </c>
      <c r="Q190">
        <v>-6.4333186862697801E-3</v>
      </c>
      <c r="R190">
        <v>0.99486698975267895</v>
      </c>
      <c r="T190" t="str">
        <f t="shared" si="8"/>
        <v/>
      </c>
      <c r="U190" t="str">
        <f t="shared" si="9"/>
        <v/>
      </c>
      <c r="V190" t="str">
        <f t="shared" si="10"/>
        <v/>
      </c>
      <c r="W190" t="str">
        <f t="shared" si="11"/>
        <v/>
      </c>
    </row>
    <row r="191" spans="1:23" x14ac:dyDescent="0.25">
      <c r="A191">
        <v>190</v>
      </c>
      <c r="B191" t="s">
        <v>538</v>
      </c>
      <c r="C191">
        <v>-12.5434534800384</v>
      </c>
      <c r="D191">
        <v>1963.61088499317</v>
      </c>
      <c r="E191">
        <v>-6.3879527129846797E-3</v>
      </c>
      <c r="F191">
        <v>0.99490318581857695</v>
      </c>
      <c r="G191" t="s">
        <v>170</v>
      </c>
      <c r="H191" t="s">
        <v>170</v>
      </c>
      <c r="I191" t="s">
        <v>170</v>
      </c>
      <c r="J191" t="s">
        <v>170</v>
      </c>
      <c r="K191">
        <v>-13.5773795785354</v>
      </c>
      <c r="L191">
        <v>3234.9146637557901</v>
      </c>
      <c r="M191">
        <v>-4.1971368613389903E-3</v>
      </c>
      <c r="N191">
        <v>0.99665117913087797</v>
      </c>
      <c r="O191">
        <v>-12.618411099469901</v>
      </c>
      <c r="P191">
        <v>1961.4155173752699</v>
      </c>
      <c r="Q191">
        <v>-6.4333186862698E-3</v>
      </c>
      <c r="R191">
        <v>0.99486698975267895</v>
      </c>
      <c r="T191" t="str">
        <f t="shared" si="8"/>
        <v/>
      </c>
      <c r="U191" t="str">
        <f t="shared" si="9"/>
        <v/>
      </c>
      <c r="V191" t="str">
        <f t="shared" si="10"/>
        <v/>
      </c>
      <c r="W191" t="str">
        <f t="shared" si="11"/>
        <v/>
      </c>
    </row>
    <row r="192" spans="1:23" x14ac:dyDescent="0.25">
      <c r="A192">
        <v>191</v>
      </c>
      <c r="B192" t="s">
        <v>539</v>
      </c>
      <c r="C192">
        <v>-12.5434534800384</v>
      </c>
      <c r="D192">
        <v>1963.61088499317</v>
      </c>
      <c r="E192">
        <v>-6.3879527129846901E-3</v>
      </c>
      <c r="F192">
        <v>0.99490318581857695</v>
      </c>
      <c r="G192" t="s">
        <v>170</v>
      </c>
      <c r="H192" t="s">
        <v>170</v>
      </c>
      <c r="I192" t="s">
        <v>170</v>
      </c>
      <c r="J192" t="s">
        <v>170</v>
      </c>
      <c r="K192">
        <v>-13.5773795785354</v>
      </c>
      <c r="L192">
        <v>3234.9146637557901</v>
      </c>
      <c r="M192">
        <v>-4.1971368613389903E-3</v>
      </c>
      <c r="N192">
        <v>0.99665117913087797</v>
      </c>
      <c r="O192">
        <v>-12.618411099469901</v>
      </c>
      <c r="P192">
        <v>1961.4155173752799</v>
      </c>
      <c r="Q192">
        <v>-6.4333186862697896E-3</v>
      </c>
      <c r="R192">
        <v>0.99486698975267895</v>
      </c>
      <c r="T192" t="str">
        <f t="shared" si="8"/>
        <v/>
      </c>
      <c r="U192" t="str">
        <f t="shared" si="9"/>
        <v/>
      </c>
      <c r="V192" t="str">
        <f t="shared" si="10"/>
        <v/>
      </c>
      <c r="W192" t="str">
        <f t="shared" si="11"/>
        <v/>
      </c>
    </row>
    <row r="193" spans="1:23" x14ac:dyDescent="0.25">
      <c r="A193">
        <v>192</v>
      </c>
      <c r="B193" t="s">
        <v>540</v>
      </c>
      <c r="C193">
        <v>-12.5434534800384</v>
      </c>
      <c r="D193">
        <v>1963.61088499318</v>
      </c>
      <c r="E193">
        <v>-6.3879527129846597E-3</v>
      </c>
      <c r="F193">
        <v>0.99490318581857695</v>
      </c>
      <c r="G193" t="s">
        <v>170</v>
      </c>
      <c r="H193" t="s">
        <v>170</v>
      </c>
      <c r="I193" t="s">
        <v>170</v>
      </c>
      <c r="J193" t="s">
        <v>170</v>
      </c>
      <c r="K193">
        <v>-13.5773795785354</v>
      </c>
      <c r="L193">
        <v>3234.9146637557701</v>
      </c>
      <c r="M193">
        <v>-4.1971368613390103E-3</v>
      </c>
      <c r="N193">
        <v>0.99665117913087797</v>
      </c>
      <c r="O193">
        <v>-12.618411099469901</v>
      </c>
      <c r="P193">
        <v>1961.4155173752799</v>
      </c>
      <c r="Q193">
        <v>-6.4333186862697801E-3</v>
      </c>
      <c r="R193">
        <v>0.99486698975267895</v>
      </c>
      <c r="T193" t="str">
        <f t="shared" si="8"/>
        <v/>
      </c>
      <c r="U193" t="str">
        <f t="shared" si="9"/>
        <v/>
      </c>
      <c r="V193" t="str">
        <f t="shared" si="10"/>
        <v/>
      </c>
      <c r="W193" t="str">
        <f t="shared" si="11"/>
        <v/>
      </c>
    </row>
    <row r="194" spans="1:23" x14ac:dyDescent="0.25">
      <c r="A194">
        <v>193</v>
      </c>
      <c r="B194" t="s">
        <v>541</v>
      </c>
      <c r="C194">
        <v>-12.5434534800384</v>
      </c>
      <c r="D194">
        <v>1963.61088499318</v>
      </c>
      <c r="E194">
        <v>-6.3879527129846597E-3</v>
      </c>
      <c r="F194">
        <v>0.99490318581857695</v>
      </c>
      <c r="G194" t="s">
        <v>170</v>
      </c>
      <c r="H194" t="s">
        <v>170</v>
      </c>
      <c r="I194" t="s">
        <v>170</v>
      </c>
      <c r="J194" t="s">
        <v>170</v>
      </c>
      <c r="K194">
        <v>-13.5773795785354</v>
      </c>
      <c r="L194">
        <v>3234.9146637557701</v>
      </c>
      <c r="M194">
        <v>-4.1971368613390198E-3</v>
      </c>
      <c r="N194">
        <v>0.99665117913087797</v>
      </c>
      <c r="O194">
        <v>-12.618411099469901</v>
      </c>
      <c r="P194">
        <v>1961.4155173752699</v>
      </c>
      <c r="Q194">
        <v>-6.4333186862697896E-3</v>
      </c>
      <c r="R194">
        <v>0.99486698975267895</v>
      </c>
      <c r="T194" t="str">
        <f t="shared" si="8"/>
        <v/>
      </c>
      <c r="U194" t="str">
        <f t="shared" si="9"/>
        <v/>
      </c>
      <c r="V194" t="str">
        <f t="shared" si="10"/>
        <v/>
      </c>
      <c r="W194" t="str">
        <f t="shared" si="11"/>
        <v/>
      </c>
    </row>
    <row r="195" spans="1:23" x14ac:dyDescent="0.25">
      <c r="A195">
        <v>194</v>
      </c>
      <c r="B195" t="s">
        <v>542</v>
      </c>
      <c r="C195">
        <v>-12.5434534800384</v>
      </c>
      <c r="D195">
        <v>1963.61088499319</v>
      </c>
      <c r="E195">
        <v>-6.3879527129846198E-3</v>
      </c>
      <c r="F195">
        <v>0.99490318581857695</v>
      </c>
      <c r="G195" t="s">
        <v>170</v>
      </c>
      <c r="H195" t="s">
        <v>170</v>
      </c>
      <c r="I195" t="s">
        <v>170</v>
      </c>
      <c r="J195" t="s">
        <v>170</v>
      </c>
      <c r="K195">
        <v>-13.5773795785354</v>
      </c>
      <c r="L195">
        <v>3234.9146637557801</v>
      </c>
      <c r="M195">
        <v>-4.1971368613389999E-3</v>
      </c>
      <c r="N195">
        <v>0.99665117913087797</v>
      </c>
      <c r="O195">
        <v>-12.618411099469901</v>
      </c>
      <c r="P195">
        <v>1961.4155173752799</v>
      </c>
      <c r="Q195">
        <v>-6.4333186862697801E-3</v>
      </c>
      <c r="R195">
        <v>0.99486698975267895</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543</v>
      </c>
      <c r="C196">
        <v>-12.5434534800384</v>
      </c>
      <c r="D196">
        <v>1963.61088499316</v>
      </c>
      <c r="E196">
        <v>-6.38795271298471E-3</v>
      </c>
      <c r="F196">
        <v>0.99490318581857695</v>
      </c>
      <c r="G196" t="s">
        <v>170</v>
      </c>
      <c r="H196" t="s">
        <v>170</v>
      </c>
      <c r="I196" t="s">
        <v>170</v>
      </c>
      <c r="J196" t="s">
        <v>170</v>
      </c>
      <c r="K196">
        <v>-13.5773795785354</v>
      </c>
      <c r="L196">
        <v>3234.9146637557701</v>
      </c>
      <c r="M196">
        <v>-4.1971368613390103E-3</v>
      </c>
      <c r="N196">
        <v>0.99665117913087797</v>
      </c>
      <c r="O196">
        <v>-12.618411099469901</v>
      </c>
      <c r="P196">
        <v>1961.4155173752899</v>
      </c>
      <c r="Q196">
        <v>-6.4333186862697497E-3</v>
      </c>
      <c r="R196">
        <v>0.99486698975267895</v>
      </c>
      <c r="T196" t="str">
        <f t="shared" si="12"/>
        <v/>
      </c>
      <c r="U196" t="str">
        <f t="shared" si="13"/>
        <v/>
      </c>
      <c r="V196" t="str">
        <f t="shared" si="14"/>
        <v/>
      </c>
      <c r="W196" t="str">
        <f t="shared" si="15"/>
        <v/>
      </c>
    </row>
    <row r="197" spans="1:23" x14ac:dyDescent="0.25">
      <c r="A197">
        <v>196</v>
      </c>
      <c r="B197" t="s">
        <v>544</v>
      </c>
      <c r="C197">
        <v>3.9112402267742201</v>
      </c>
      <c r="D197">
        <v>1.1692808463697499</v>
      </c>
      <c r="E197">
        <v>3.3449964043432199</v>
      </c>
      <c r="F197">
        <v>8.2283637121716201E-4</v>
      </c>
      <c r="G197" t="s">
        <v>170</v>
      </c>
      <c r="H197" t="s">
        <v>170</v>
      </c>
      <c r="I197" t="s">
        <v>170</v>
      </c>
      <c r="J197" t="s">
        <v>170</v>
      </c>
      <c r="K197">
        <v>3.87705617006048</v>
      </c>
      <c r="L197">
        <v>1.1749275047224601</v>
      </c>
      <c r="M197">
        <v>3.29982586540631</v>
      </c>
      <c r="N197">
        <v>9.6744837485173503E-4</v>
      </c>
      <c r="O197">
        <v>3.8337992032119699</v>
      </c>
      <c r="P197">
        <v>1.1688415313312199</v>
      </c>
      <c r="Q197">
        <v>3.2799991277222902</v>
      </c>
      <c r="R197">
        <v>1.0380740759228201E-3</v>
      </c>
      <c r="T197" t="str">
        <f t="shared" si="12"/>
        <v>***</v>
      </c>
      <c r="U197" t="str">
        <f t="shared" si="13"/>
        <v/>
      </c>
      <c r="V197" t="str">
        <f t="shared" si="14"/>
        <v>***</v>
      </c>
      <c r="W197" t="str">
        <f t="shared" si="15"/>
        <v>**</v>
      </c>
    </row>
    <row r="198" spans="1:23" x14ac:dyDescent="0.25">
      <c r="A198">
        <v>197</v>
      </c>
      <c r="B198" t="s">
        <v>545</v>
      </c>
      <c r="C198">
        <v>-12.591717406496899</v>
      </c>
      <c r="D198">
        <v>2267.3417608214099</v>
      </c>
      <c r="E198">
        <v>-5.55351540913497E-3</v>
      </c>
      <c r="F198">
        <v>0.99556895857356698</v>
      </c>
      <c r="G198" t="s">
        <v>170</v>
      </c>
      <c r="H198" t="s">
        <v>170</v>
      </c>
      <c r="I198" t="s">
        <v>170</v>
      </c>
      <c r="J198" t="s">
        <v>170</v>
      </c>
      <c r="K198">
        <v>-13.638524413306801</v>
      </c>
      <c r="L198">
        <v>3738.25577051447</v>
      </c>
      <c r="M198">
        <v>-3.6483657755258E-3</v>
      </c>
      <c r="N198">
        <v>0.99708903173332397</v>
      </c>
      <c r="O198">
        <v>-12.6609398458519</v>
      </c>
      <c r="P198">
        <v>2263.1383092681799</v>
      </c>
      <c r="Q198">
        <v>-5.5944171834314297E-3</v>
      </c>
      <c r="R198">
        <v>0.99553632418631399</v>
      </c>
      <c r="T198" t="str">
        <f t="shared" si="12"/>
        <v/>
      </c>
      <c r="U198" t="str">
        <f t="shared" si="13"/>
        <v/>
      </c>
      <c r="V198" t="str">
        <f t="shared" si="14"/>
        <v/>
      </c>
      <c r="W198" t="str">
        <f t="shared" si="15"/>
        <v/>
      </c>
    </row>
    <row r="199" spans="1:23" x14ac:dyDescent="0.25">
      <c r="A199">
        <v>198</v>
      </c>
      <c r="B199" t="s">
        <v>546</v>
      </c>
      <c r="C199">
        <v>-12.591717406497001</v>
      </c>
      <c r="D199">
        <v>2267.3417608214399</v>
      </c>
      <c r="E199">
        <v>-5.5535154091349301E-3</v>
      </c>
      <c r="F199">
        <v>0.99556895857356797</v>
      </c>
      <c r="G199" t="s">
        <v>170</v>
      </c>
      <c r="H199" t="s">
        <v>170</v>
      </c>
      <c r="I199" t="s">
        <v>170</v>
      </c>
      <c r="J199" t="s">
        <v>170</v>
      </c>
      <c r="K199">
        <v>-13.638524413306801</v>
      </c>
      <c r="L199">
        <v>3738.2557705144</v>
      </c>
      <c r="M199">
        <v>-3.6483657755258499E-3</v>
      </c>
      <c r="N199">
        <v>0.99708903173332397</v>
      </c>
      <c r="O199">
        <v>-12.6609398458519</v>
      </c>
      <c r="P199">
        <v>2263.1383092681899</v>
      </c>
      <c r="Q199">
        <v>-5.5944171834314098E-3</v>
      </c>
      <c r="R199">
        <v>0.99553632418631399</v>
      </c>
      <c r="T199" t="str">
        <f t="shared" si="12"/>
        <v/>
      </c>
      <c r="U199" t="str">
        <f t="shared" si="13"/>
        <v/>
      </c>
      <c r="V199" t="str">
        <f t="shared" si="14"/>
        <v/>
      </c>
      <c r="W199" t="str">
        <f t="shared" si="15"/>
        <v/>
      </c>
    </row>
    <row r="200" spans="1:23" x14ac:dyDescent="0.25">
      <c r="A200">
        <v>199</v>
      </c>
      <c r="B200" t="s">
        <v>547</v>
      </c>
      <c r="C200">
        <v>-12.591717406496899</v>
      </c>
      <c r="D200">
        <v>2267.3417608214099</v>
      </c>
      <c r="E200">
        <v>-5.55351540913497E-3</v>
      </c>
      <c r="F200">
        <v>0.99556895857356698</v>
      </c>
      <c r="G200" t="s">
        <v>170</v>
      </c>
      <c r="H200" t="s">
        <v>170</v>
      </c>
      <c r="I200" t="s">
        <v>170</v>
      </c>
      <c r="J200" t="s">
        <v>170</v>
      </c>
      <c r="K200">
        <v>-13.638524413306801</v>
      </c>
      <c r="L200">
        <v>3738.25577051443</v>
      </c>
      <c r="M200">
        <v>-3.64836577552583E-3</v>
      </c>
      <c r="N200">
        <v>0.99708903173332397</v>
      </c>
      <c r="O200">
        <v>-12.6609398458518</v>
      </c>
      <c r="P200">
        <v>2263.1383092681599</v>
      </c>
      <c r="Q200">
        <v>-5.5944171834314696E-3</v>
      </c>
      <c r="R200">
        <v>0.99553632418631399</v>
      </c>
      <c r="T200" t="str">
        <f t="shared" si="12"/>
        <v/>
      </c>
      <c r="U200" t="str">
        <f t="shared" si="13"/>
        <v/>
      </c>
      <c r="V200" t="str">
        <f t="shared" si="14"/>
        <v/>
      </c>
      <c r="W200" t="str">
        <f t="shared" si="15"/>
        <v/>
      </c>
    </row>
    <row r="201" spans="1:23" x14ac:dyDescent="0.25">
      <c r="A201">
        <v>200</v>
      </c>
      <c r="B201" t="s">
        <v>548</v>
      </c>
      <c r="C201">
        <v>-12.591717406497001</v>
      </c>
      <c r="D201">
        <v>2267.3417608214199</v>
      </c>
      <c r="E201">
        <v>-5.5535154091349596E-3</v>
      </c>
      <c r="F201">
        <v>0.99556895857356698</v>
      </c>
      <c r="G201" t="s">
        <v>170</v>
      </c>
      <c r="H201" t="s">
        <v>170</v>
      </c>
      <c r="I201" t="s">
        <v>170</v>
      </c>
      <c r="J201" t="s">
        <v>170</v>
      </c>
      <c r="K201">
        <v>-13.638524413306801</v>
      </c>
      <c r="L201">
        <v>3738.25577051447</v>
      </c>
      <c r="M201">
        <v>-3.6483657755258E-3</v>
      </c>
      <c r="N201">
        <v>0.99708903173332397</v>
      </c>
      <c r="O201">
        <v>-12.6609398458519</v>
      </c>
      <c r="P201">
        <v>2263.1383092681799</v>
      </c>
      <c r="Q201">
        <v>-5.5944171834314401E-3</v>
      </c>
      <c r="R201">
        <v>0.99553632418631399</v>
      </c>
      <c r="T201" t="str">
        <f t="shared" si="12"/>
        <v/>
      </c>
      <c r="U201" t="str">
        <f t="shared" si="13"/>
        <v/>
      </c>
      <c r="V201" t="str">
        <f t="shared" si="14"/>
        <v/>
      </c>
      <c r="W201" t="str">
        <f t="shared" si="15"/>
        <v/>
      </c>
    </row>
    <row r="202" spans="1:23" x14ac:dyDescent="0.25">
      <c r="A202">
        <v>201</v>
      </c>
      <c r="B202" t="s">
        <v>549</v>
      </c>
      <c r="C202">
        <v>-12.591717406497001</v>
      </c>
      <c r="D202">
        <v>2267.3417608214299</v>
      </c>
      <c r="E202">
        <v>-5.5535154091349501E-3</v>
      </c>
      <c r="F202">
        <v>0.99556895857356797</v>
      </c>
      <c r="G202" t="s">
        <v>170</v>
      </c>
      <c r="H202" t="s">
        <v>170</v>
      </c>
      <c r="I202" t="s">
        <v>170</v>
      </c>
      <c r="J202" t="s">
        <v>170</v>
      </c>
      <c r="K202">
        <v>-13.638524413306801</v>
      </c>
      <c r="L202">
        <v>3738.25577051447</v>
      </c>
      <c r="M202">
        <v>-3.6483657755258E-3</v>
      </c>
      <c r="N202">
        <v>0.99708903173332397</v>
      </c>
      <c r="O202">
        <v>-12.6609398458519</v>
      </c>
      <c r="P202">
        <v>2263.1383092681899</v>
      </c>
      <c r="Q202">
        <v>-5.5944171834314098E-3</v>
      </c>
      <c r="R202">
        <v>0.99553632418631399</v>
      </c>
      <c r="T202" t="str">
        <f t="shared" si="12"/>
        <v/>
      </c>
      <c r="U202" t="str">
        <f t="shared" si="13"/>
        <v/>
      </c>
      <c r="V202" t="str">
        <f t="shared" si="14"/>
        <v/>
      </c>
      <c r="W202" t="str">
        <f t="shared" si="15"/>
        <v/>
      </c>
    </row>
    <row r="203" spans="1:23" x14ac:dyDescent="0.25">
      <c r="A203">
        <v>202</v>
      </c>
      <c r="B203" t="s">
        <v>550</v>
      </c>
      <c r="C203">
        <v>-12.591717406497001</v>
      </c>
      <c r="D203">
        <v>2267.3417608214399</v>
      </c>
      <c r="E203">
        <v>-5.5535154091349301E-3</v>
      </c>
      <c r="F203">
        <v>0.99556895857356797</v>
      </c>
      <c r="G203" t="s">
        <v>170</v>
      </c>
      <c r="H203" t="s">
        <v>170</v>
      </c>
      <c r="I203" t="s">
        <v>170</v>
      </c>
      <c r="J203" t="s">
        <v>170</v>
      </c>
      <c r="K203">
        <v>-13.638524413306801</v>
      </c>
      <c r="L203">
        <v>3738.25577051441</v>
      </c>
      <c r="M203">
        <v>-3.6483657755258499E-3</v>
      </c>
      <c r="N203">
        <v>0.99708903173332397</v>
      </c>
      <c r="O203">
        <v>-12.6609398458519</v>
      </c>
      <c r="P203">
        <v>2263.1383092681899</v>
      </c>
      <c r="Q203">
        <v>-5.5944171834314202E-3</v>
      </c>
      <c r="R203">
        <v>0.99553632418631399</v>
      </c>
      <c r="T203" t="str">
        <f t="shared" si="12"/>
        <v/>
      </c>
      <c r="U203" t="str">
        <f t="shared" si="13"/>
        <v/>
      </c>
      <c r="V203" t="str">
        <f t="shared" si="14"/>
        <v/>
      </c>
      <c r="W203" t="str">
        <f t="shared" si="15"/>
        <v/>
      </c>
    </row>
    <row r="204" spans="1:23" x14ac:dyDescent="0.25">
      <c r="A204">
        <v>203</v>
      </c>
      <c r="B204" t="s">
        <v>551</v>
      </c>
      <c r="C204">
        <v>-12.591717406497001</v>
      </c>
      <c r="D204">
        <v>2267.3417608214399</v>
      </c>
      <c r="E204">
        <v>-5.5535154091349301E-3</v>
      </c>
      <c r="F204">
        <v>0.99556895857356797</v>
      </c>
      <c r="G204" t="s">
        <v>170</v>
      </c>
      <c r="H204" t="s">
        <v>170</v>
      </c>
      <c r="I204" t="s">
        <v>170</v>
      </c>
      <c r="J204" t="s">
        <v>170</v>
      </c>
      <c r="K204">
        <v>-13.638524413306801</v>
      </c>
      <c r="L204">
        <v>3738.2557705145</v>
      </c>
      <c r="M204">
        <v>-3.6483657755257801E-3</v>
      </c>
      <c r="N204">
        <v>0.99708903173332397</v>
      </c>
      <c r="O204">
        <v>-12.6609398458519</v>
      </c>
      <c r="P204">
        <v>2263.1383092681799</v>
      </c>
      <c r="Q204">
        <v>-5.5944171834314297E-3</v>
      </c>
      <c r="R204">
        <v>0.99553632418631399</v>
      </c>
      <c r="T204" t="str">
        <f t="shared" si="12"/>
        <v/>
      </c>
      <c r="U204" t="str">
        <f t="shared" si="13"/>
        <v/>
      </c>
      <c r="V204" t="str">
        <f t="shared" si="14"/>
        <v/>
      </c>
      <c r="W204" t="str">
        <f t="shared" si="15"/>
        <v/>
      </c>
    </row>
    <row r="205" spans="1:23" x14ac:dyDescent="0.25">
      <c r="A205">
        <v>204</v>
      </c>
      <c r="B205" t="s">
        <v>552</v>
      </c>
      <c r="C205">
        <v>-12.591717406497001</v>
      </c>
      <c r="D205">
        <v>2267.3417608214299</v>
      </c>
      <c r="E205">
        <v>-5.5535154091349397E-3</v>
      </c>
      <c r="F205">
        <v>0.99556895857356797</v>
      </c>
      <c r="G205" t="s">
        <v>170</v>
      </c>
      <c r="H205" t="s">
        <v>170</v>
      </c>
      <c r="I205" t="s">
        <v>170</v>
      </c>
      <c r="J205" t="s">
        <v>170</v>
      </c>
      <c r="K205">
        <v>-13.638524413306801</v>
      </c>
      <c r="L205">
        <v>3738.25577051449</v>
      </c>
      <c r="M205">
        <v>-3.6483657755257801E-3</v>
      </c>
      <c r="N205">
        <v>0.99708903173332397</v>
      </c>
      <c r="O205">
        <v>-12.6609398458519</v>
      </c>
      <c r="P205">
        <v>2263.1383092681899</v>
      </c>
      <c r="Q205">
        <v>-5.5944171834314098E-3</v>
      </c>
      <c r="R205">
        <v>0.99553632418631399</v>
      </c>
      <c r="T205" t="str">
        <f t="shared" si="12"/>
        <v/>
      </c>
      <c r="U205" t="str">
        <f t="shared" si="13"/>
        <v/>
      </c>
      <c r="V205" t="str">
        <f t="shared" si="14"/>
        <v/>
      </c>
      <c r="W205" t="str">
        <f t="shared" si="15"/>
        <v/>
      </c>
    </row>
    <row r="206" spans="1:23" x14ac:dyDescent="0.25">
      <c r="A206">
        <v>205</v>
      </c>
      <c r="B206" t="s">
        <v>553</v>
      </c>
      <c r="C206">
        <v>-12.591717406497001</v>
      </c>
      <c r="D206">
        <v>2267.3417608214399</v>
      </c>
      <c r="E206">
        <v>-5.5535154091349301E-3</v>
      </c>
      <c r="F206">
        <v>0.99556895857356797</v>
      </c>
      <c r="G206" t="s">
        <v>170</v>
      </c>
      <c r="H206" t="s">
        <v>170</v>
      </c>
      <c r="I206" t="s">
        <v>170</v>
      </c>
      <c r="J206" t="s">
        <v>170</v>
      </c>
      <c r="K206">
        <v>-13.638524413306801</v>
      </c>
      <c r="L206">
        <v>3738.2557705145</v>
      </c>
      <c r="M206">
        <v>-3.6483657755257701E-3</v>
      </c>
      <c r="N206">
        <v>0.99708903173332397</v>
      </c>
      <c r="O206">
        <v>-12.6609398458519</v>
      </c>
      <c r="P206">
        <v>2263.1383092681899</v>
      </c>
      <c r="Q206">
        <v>-5.5944171834314002E-3</v>
      </c>
      <c r="R206">
        <v>0.99553632418631399</v>
      </c>
      <c r="T206" t="str">
        <f t="shared" si="12"/>
        <v/>
      </c>
      <c r="U206" t="str">
        <f t="shared" si="13"/>
        <v/>
      </c>
      <c r="V206" t="str">
        <f t="shared" si="14"/>
        <v/>
      </c>
      <c r="W206" t="str">
        <f t="shared" si="15"/>
        <v/>
      </c>
    </row>
    <row r="207" spans="1:23" x14ac:dyDescent="0.25">
      <c r="A207">
        <v>206</v>
      </c>
      <c r="B207" t="s">
        <v>554</v>
      </c>
      <c r="C207">
        <v>4.2665466379022901</v>
      </c>
      <c r="D207">
        <v>1.24096537323631</v>
      </c>
      <c r="E207">
        <v>3.4380867749561501</v>
      </c>
      <c r="F207">
        <v>5.8583992985033399E-4</v>
      </c>
      <c r="G207" t="s">
        <v>170</v>
      </c>
      <c r="H207" t="s">
        <v>170</v>
      </c>
      <c r="I207" t="s">
        <v>170</v>
      </c>
      <c r="J207" t="s">
        <v>170</v>
      </c>
      <c r="K207">
        <v>4.22019801000841</v>
      </c>
      <c r="L207">
        <v>1.2458490645436699</v>
      </c>
      <c r="M207">
        <v>3.3874071347111401</v>
      </c>
      <c r="N207">
        <v>7.05565987807562E-4</v>
      </c>
      <c r="O207">
        <v>4.1937532284960799</v>
      </c>
      <c r="P207">
        <v>1.24065263417572</v>
      </c>
      <c r="Q207">
        <v>3.3802799534475398</v>
      </c>
      <c r="R207">
        <v>7.2412031995836403E-4</v>
      </c>
      <c r="T207" t="str">
        <f t="shared" si="12"/>
        <v>***</v>
      </c>
      <c r="U207" t="str">
        <f t="shared" si="13"/>
        <v/>
      </c>
      <c r="V207" t="str">
        <f t="shared" si="14"/>
        <v>***</v>
      </c>
      <c r="W207" t="str">
        <f t="shared" si="15"/>
        <v>***</v>
      </c>
    </row>
    <row r="208" spans="1:23" x14ac:dyDescent="0.25">
      <c r="A208">
        <v>207</v>
      </c>
      <c r="B208" t="s">
        <v>555</v>
      </c>
      <c r="C208">
        <v>4.9570013739928802</v>
      </c>
      <c r="D208">
        <v>1.4355270913458</v>
      </c>
      <c r="E208">
        <v>3.4530880008302201</v>
      </c>
      <c r="F208">
        <v>5.5420817348326697E-4</v>
      </c>
      <c r="G208" t="s">
        <v>170</v>
      </c>
      <c r="H208" t="s">
        <v>170</v>
      </c>
      <c r="I208" t="s">
        <v>170</v>
      </c>
      <c r="J208" t="s">
        <v>170</v>
      </c>
      <c r="K208">
        <v>4.8897764340081498</v>
      </c>
      <c r="L208">
        <v>1.44035633615944</v>
      </c>
      <c r="M208">
        <v>3.39483800727134</v>
      </c>
      <c r="N208">
        <v>6.8669217818408698E-4</v>
      </c>
      <c r="O208">
        <v>4.9009575516852797</v>
      </c>
      <c r="P208">
        <v>1.4351189458931599</v>
      </c>
      <c r="Q208">
        <v>3.4150183618648602</v>
      </c>
      <c r="R208">
        <v>6.3777711992554103E-4</v>
      </c>
      <c r="T208" t="str">
        <f t="shared" si="12"/>
        <v>***</v>
      </c>
      <c r="U208" t="str">
        <f t="shared" si="13"/>
        <v/>
      </c>
      <c r="V208" t="str">
        <f t="shared" si="14"/>
        <v>***</v>
      </c>
      <c r="W208" t="str">
        <f t="shared" si="15"/>
        <v>***</v>
      </c>
    </row>
    <row r="209" spans="1:23" x14ac:dyDescent="0.25">
      <c r="A209">
        <v>208</v>
      </c>
      <c r="B209" t="s">
        <v>556</v>
      </c>
      <c r="C209">
        <v>-12.591715484786899</v>
      </c>
      <c r="D209">
        <v>3956.1803418097502</v>
      </c>
      <c r="E209">
        <v>-3.1827961308323102E-3</v>
      </c>
      <c r="F209">
        <v>0.99746050039462897</v>
      </c>
      <c r="G209" t="s">
        <v>170</v>
      </c>
      <c r="H209" t="s">
        <v>170</v>
      </c>
      <c r="I209" t="s">
        <v>170</v>
      </c>
      <c r="J209" t="s">
        <v>170</v>
      </c>
      <c r="K209">
        <v>-13.7004900068487</v>
      </c>
      <c r="L209">
        <v>6522.6386121117603</v>
      </c>
      <c r="M209">
        <v>-2.1004521055954998E-3</v>
      </c>
      <c r="N209">
        <v>0.99832408292656905</v>
      </c>
      <c r="O209">
        <v>-12.6456755215132</v>
      </c>
      <c r="P209">
        <v>3956.1803415516501</v>
      </c>
      <c r="Q209">
        <v>-3.19643555899007E-3</v>
      </c>
      <c r="R209">
        <v>0.99744961776084196</v>
      </c>
      <c r="T209" t="str">
        <f t="shared" si="12"/>
        <v/>
      </c>
      <c r="U209" t="str">
        <f t="shared" si="13"/>
        <v/>
      </c>
      <c r="V209" t="str">
        <f t="shared" si="14"/>
        <v/>
      </c>
      <c r="W209" t="str">
        <f t="shared" si="15"/>
        <v/>
      </c>
    </row>
    <row r="210" spans="1:23" x14ac:dyDescent="0.25">
      <c r="A210">
        <v>209</v>
      </c>
      <c r="B210" t="s">
        <v>557</v>
      </c>
      <c r="C210">
        <v>-12.591715484786899</v>
      </c>
      <c r="D210">
        <v>3956.1803418097502</v>
      </c>
      <c r="E210">
        <v>-3.1827961308323102E-3</v>
      </c>
      <c r="F210">
        <v>0.99746050039462897</v>
      </c>
      <c r="G210" t="s">
        <v>170</v>
      </c>
      <c r="H210" t="s">
        <v>170</v>
      </c>
      <c r="I210" t="s">
        <v>170</v>
      </c>
      <c r="J210" t="s">
        <v>170</v>
      </c>
      <c r="K210">
        <v>-13.7004900068487</v>
      </c>
      <c r="L210">
        <v>6522.6386121117403</v>
      </c>
      <c r="M210">
        <v>-2.1004521055955098E-3</v>
      </c>
      <c r="N210">
        <v>0.99832408292656905</v>
      </c>
      <c r="O210">
        <v>-12.6456755215132</v>
      </c>
      <c r="P210">
        <v>3956.1803415516401</v>
      </c>
      <c r="Q210">
        <v>-3.19643555899008E-3</v>
      </c>
      <c r="R210">
        <v>0.99744961776084196</v>
      </c>
      <c r="T210" t="str">
        <f t="shared" si="12"/>
        <v/>
      </c>
      <c r="U210" t="str">
        <f t="shared" si="13"/>
        <v/>
      </c>
      <c r="V210" t="str">
        <f t="shared" si="14"/>
        <v/>
      </c>
      <c r="W210" t="str">
        <f t="shared" si="15"/>
        <v/>
      </c>
    </row>
    <row r="211" spans="1:23" x14ac:dyDescent="0.25">
      <c r="A211">
        <v>210</v>
      </c>
      <c r="B211" t="s">
        <v>558</v>
      </c>
      <c r="C211">
        <v>-12.591715484786899</v>
      </c>
      <c r="D211">
        <v>3956.1803418097602</v>
      </c>
      <c r="E211">
        <v>-3.1827961308323102E-3</v>
      </c>
      <c r="F211">
        <v>0.99746050039462897</v>
      </c>
      <c r="G211" t="s">
        <v>170</v>
      </c>
      <c r="H211" t="s">
        <v>170</v>
      </c>
      <c r="I211" t="s">
        <v>170</v>
      </c>
      <c r="J211" t="s">
        <v>170</v>
      </c>
      <c r="K211">
        <v>-13.7004900068487</v>
      </c>
      <c r="L211">
        <v>6522.6386121117403</v>
      </c>
      <c r="M211">
        <v>-2.1004521055955098E-3</v>
      </c>
      <c r="N211">
        <v>0.99832408292656905</v>
      </c>
      <c r="O211">
        <v>-12.6456755215132</v>
      </c>
      <c r="P211">
        <v>3956.1803415516601</v>
      </c>
      <c r="Q211">
        <v>-3.19643555899007E-3</v>
      </c>
      <c r="R211">
        <v>0.99744961776084196</v>
      </c>
      <c r="T211" t="str">
        <f t="shared" si="12"/>
        <v/>
      </c>
      <c r="U211" t="str">
        <f t="shared" si="13"/>
        <v/>
      </c>
      <c r="V211" t="str">
        <f t="shared" si="14"/>
        <v/>
      </c>
      <c r="W211" t="str">
        <f t="shared" si="15"/>
        <v/>
      </c>
    </row>
    <row r="212" spans="1:23" x14ac:dyDescent="0.25">
      <c r="A212">
        <v>211</v>
      </c>
      <c r="B212" t="s">
        <v>559</v>
      </c>
      <c r="C212">
        <v>-12.591715484786899</v>
      </c>
      <c r="D212">
        <v>3956.1803418097602</v>
      </c>
      <c r="E212">
        <v>-3.1827961308323102E-3</v>
      </c>
      <c r="F212">
        <v>0.99746050039462897</v>
      </c>
      <c r="G212" t="s">
        <v>170</v>
      </c>
      <c r="H212" t="s">
        <v>170</v>
      </c>
      <c r="I212" t="s">
        <v>170</v>
      </c>
      <c r="J212" t="s">
        <v>170</v>
      </c>
      <c r="K212">
        <v>-13.7004900068487</v>
      </c>
      <c r="L212">
        <v>6522.6386121117603</v>
      </c>
      <c r="M212">
        <v>-2.1004521055954998E-3</v>
      </c>
      <c r="N212">
        <v>0.99832408292656905</v>
      </c>
      <c r="O212">
        <v>-12.6456755215132</v>
      </c>
      <c r="P212">
        <v>3956.1803415516501</v>
      </c>
      <c r="Q212">
        <v>-3.19643555899007E-3</v>
      </c>
      <c r="R212">
        <v>0.99744961776084196</v>
      </c>
      <c r="T212" t="str">
        <f t="shared" si="12"/>
        <v/>
      </c>
      <c r="U212" t="str">
        <f t="shared" si="13"/>
        <v/>
      </c>
      <c r="V212" t="str">
        <f t="shared" si="14"/>
        <v/>
      </c>
      <c r="W212" t="str">
        <f t="shared" si="15"/>
        <v/>
      </c>
    </row>
    <row r="213" spans="1:23" x14ac:dyDescent="0.25">
      <c r="A213">
        <v>212</v>
      </c>
      <c r="B213" t="s">
        <v>560</v>
      </c>
      <c r="C213">
        <v>-12.591715484786899</v>
      </c>
      <c r="D213">
        <v>3956.1803418097602</v>
      </c>
      <c r="E213">
        <v>-3.1827961308323102E-3</v>
      </c>
      <c r="F213">
        <v>0.99746050039462897</v>
      </c>
      <c r="G213" t="s">
        <v>170</v>
      </c>
      <c r="H213" t="s">
        <v>170</v>
      </c>
      <c r="I213" t="s">
        <v>170</v>
      </c>
      <c r="J213" t="s">
        <v>170</v>
      </c>
      <c r="K213">
        <v>-13.7004900068487</v>
      </c>
      <c r="L213">
        <v>6522.6386121117603</v>
      </c>
      <c r="M213">
        <v>-2.1004521055954998E-3</v>
      </c>
      <c r="N213">
        <v>0.99832408292656905</v>
      </c>
      <c r="O213">
        <v>-12.6456755215132</v>
      </c>
      <c r="P213">
        <v>3956.1803415516501</v>
      </c>
      <c r="Q213">
        <v>-3.19643555899007E-3</v>
      </c>
      <c r="R213">
        <v>0.99744961776084196</v>
      </c>
      <c r="T213" t="str">
        <f t="shared" si="12"/>
        <v/>
      </c>
      <c r="U213" t="str">
        <f t="shared" si="13"/>
        <v/>
      </c>
      <c r="V213" t="str">
        <f t="shared" si="14"/>
        <v/>
      </c>
      <c r="W213" t="str">
        <f t="shared" si="15"/>
        <v/>
      </c>
    </row>
    <row r="214" spans="1:23" x14ac:dyDescent="0.25">
      <c r="A214">
        <v>213</v>
      </c>
      <c r="B214" t="s">
        <v>561</v>
      </c>
      <c r="C214">
        <v>-12.591715484786899</v>
      </c>
      <c r="D214">
        <v>3956.1803418097602</v>
      </c>
      <c r="E214">
        <v>-3.1827961308323102E-3</v>
      </c>
      <c r="F214">
        <v>0.99746050039462897</v>
      </c>
      <c r="G214" t="s">
        <v>170</v>
      </c>
      <c r="H214" t="s">
        <v>170</v>
      </c>
      <c r="I214" t="s">
        <v>170</v>
      </c>
      <c r="J214" t="s">
        <v>170</v>
      </c>
      <c r="K214">
        <v>-13.7004900068487</v>
      </c>
      <c r="L214">
        <v>6522.6386121117603</v>
      </c>
      <c r="M214">
        <v>-2.1004521055954998E-3</v>
      </c>
      <c r="N214">
        <v>0.99832408292656905</v>
      </c>
      <c r="O214">
        <v>-12.6456755215132</v>
      </c>
      <c r="P214">
        <v>3956.1803415516802</v>
      </c>
      <c r="Q214">
        <v>-3.19643555899006E-3</v>
      </c>
      <c r="R214">
        <v>0.99744961776084196</v>
      </c>
      <c r="T214" t="str">
        <f t="shared" si="12"/>
        <v/>
      </c>
      <c r="U214" t="str">
        <f t="shared" si="13"/>
        <v/>
      </c>
      <c r="V214" t="str">
        <f t="shared" si="14"/>
        <v/>
      </c>
      <c r="W214" t="str">
        <f t="shared" si="15"/>
        <v/>
      </c>
    </row>
    <row r="215" spans="1:23" x14ac:dyDescent="0.25">
      <c r="A215">
        <v>214</v>
      </c>
      <c r="B215" t="s">
        <v>562</v>
      </c>
      <c r="C215">
        <v>-12.591715484786899</v>
      </c>
      <c r="D215">
        <v>3956.1803418097502</v>
      </c>
      <c r="E215">
        <v>-3.1827961308323102E-3</v>
      </c>
      <c r="F215">
        <v>0.99746050039462897</v>
      </c>
      <c r="G215" t="s">
        <v>170</v>
      </c>
      <c r="H215" t="s">
        <v>170</v>
      </c>
      <c r="I215" t="s">
        <v>170</v>
      </c>
      <c r="J215" t="s">
        <v>170</v>
      </c>
      <c r="K215">
        <v>-13.7004900068487</v>
      </c>
      <c r="L215">
        <v>6522.6386121117603</v>
      </c>
      <c r="M215">
        <v>-2.1004521055954998E-3</v>
      </c>
      <c r="N215">
        <v>0.99832408292656905</v>
      </c>
      <c r="O215">
        <v>-12.6456755215132</v>
      </c>
      <c r="P215">
        <v>3956.1803415516601</v>
      </c>
      <c r="Q215">
        <v>-3.19643555899007E-3</v>
      </c>
      <c r="R215">
        <v>0.99744961776084196</v>
      </c>
      <c r="T215" t="str">
        <f t="shared" si="12"/>
        <v/>
      </c>
      <c r="U215" t="str">
        <f t="shared" si="13"/>
        <v/>
      </c>
      <c r="V215" t="str">
        <f t="shared" si="14"/>
        <v/>
      </c>
      <c r="W215" t="str">
        <f t="shared" si="15"/>
        <v/>
      </c>
    </row>
    <row r="216" spans="1:23" x14ac:dyDescent="0.25">
      <c r="A216">
        <v>215</v>
      </c>
      <c r="B216" t="s">
        <v>563</v>
      </c>
      <c r="C216">
        <v>-12.591715484786899</v>
      </c>
      <c r="D216">
        <v>3956.1803418097602</v>
      </c>
      <c r="E216">
        <v>-3.1827961308323102E-3</v>
      </c>
      <c r="F216">
        <v>0.99746050039462897</v>
      </c>
      <c r="G216" t="s">
        <v>170</v>
      </c>
      <c r="H216" t="s">
        <v>170</v>
      </c>
      <c r="I216" t="s">
        <v>170</v>
      </c>
      <c r="J216" t="s">
        <v>170</v>
      </c>
      <c r="K216">
        <v>-13.7004900068487</v>
      </c>
      <c r="L216">
        <v>6522.6386121117403</v>
      </c>
      <c r="M216">
        <v>-2.1004521055955098E-3</v>
      </c>
      <c r="N216">
        <v>0.99832408292656905</v>
      </c>
      <c r="O216">
        <v>-12.6456755215132</v>
      </c>
      <c r="P216">
        <v>3956.1803415517102</v>
      </c>
      <c r="Q216">
        <v>-3.1964355589900301E-3</v>
      </c>
      <c r="R216">
        <v>0.99744961776084196</v>
      </c>
      <c r="T216" t="str">
        <f t="shared" si="12"/>
        <v/>
      </c>
      <c r="U216" t="str">
        <f t="shared" si="13"/>
        <v/>
      </c>
      <c r="V216" t="str">
        <f t="shared" si="14"/>
        <v/>
      </c>
      <c r="W216" t="str">
        <f t="shared" si="15"/>
        <v/>
      </c>
    </row>
    <row r="217" spans="1:23" x14ac:dyDescent="0.25">
      <c r="A217">
        <v>216</v>
      </c>
      <c r="B217" t="s">
        <v>564</v>
      </c>
      <c r="C217">
        <v>-12.591715484786899</v>
      </c>
      <c r="D217">
        <v>3956.1803418097502</v>
      </c>
      <c r="E217">
        <v>-3.1827961308323102E-3</v>
      </c>
      <c r="F217">
        <v>0.99746050039462897</v>
      </c>
      <c r="G217" t="s">
        <v>170</v>
      </c>
      <c r="H217" t="s">
        <v>170</v>
      </c>
      <c r="I217" t="s">
        <v>170</v>
      </c>
      <c r="J217" t="s">
        <v>170</v>
      </c>
      <c r="K217">
        <v>-13.7004900068487</v>
      </c>
      <c r="L217">
        <v>6522.6386121117903</v>
      </c>
      <c r="M217">
        <v>-2.1004521055954899E-3</v>
      </c>
      <c r="N217">
        <v>0.99832408292656905</v>
      </c>
      <c r="O217">
        <v>-12.6456755215132</v>
      </c>
      <c r="P217">
        <v>3956.1803415516802</v>
      </c>
      <c r="Q217">
        <v>-3.1964355589900501E-3</v>
      </c>
      <c r="R217">
        <v>0.99744961776084196</v>
      </c>
      <c r="T217" t="str">
        <f t="shared" si="12"/>
        <v/>
      </c>
      <c r="U217" t="str">
        <f t="shared" si="13"/>
        <v/>
      </c>
      <c r="V217" t="str">
        <f t="shared" si="14"/>
        <v/>
      </c>
      <c r="W217" t="str">
        <f t="shared" si="15"/>
        <v/>
      </c>
    </row>
    <row r="218" spans="1:23" x14ac:dyDescent="0.25">
      <c r="A218">
        <v>217</v>
      </c>
      <c r="B218" t="s">
        <v>565</v>
      </c>
      <c r="C218">
        <v>-12.591715484786899</v>
      </c>
      <c r="D218">
        <v>3956.1803418097602</v>
      </c>
      <c r="E218">
        <v>-3.1827961308323002E-3</v>
      </c>
      <c r="F218">
        <v>0.99746050039462897</v>
      </c>
      <c r="G218" t="s">
        <v>170</v>
      </c>
      <c r="H218" t="s">
        <v>170</v>
      </c>
      <c r="I218" t="s">
        <v>170</v>
      </c>
      <c r="J218" t="s">
        <v>170</v>
      </c>
      <c r="K218">
        <v>-13.7004900068487</v>
      </c>
      <c r="L218">
        <v>6522.6386121117503</v>
      </c>
      <c r="M218">
        <v>-2.1004521055954998E-3</v>
      </c>
      <c r="N218">
        <v>0.99832408292656905</v>
      </c>
      <c r="O218">
        <v>-12.6456755215132</v>
      </c>
      <c r="P218">
        <v>3956.1803415516802</v>
      </c>
      <c r="Q218">
        <v>-3.19643555899006E-3</v>
      </c>
      <c r="R218">
        <v>0.99744961776084196</v>
      </c>
      <c r="T218" t="str">
        <f t="shared" si="12"/>
        <v/>
      </c>
      <c r="U218" t="str">
        <f t="shared" si="13"/>
        <v/>
      </c>
      <c r="V218" t="str">
        <f t="shared" si="14"/>
        <v/>
      </c>
      <c r="W218" t="str">
        <f t="shared" si="15"/>
        <v/>
      </c>
    </row>
    <row r="219" spans="1:23" x14ac:dyDescent="0.25">
      <c r="A219">
        <v>218</v>
      </c>
      <c r="B219" t="s">
        <v>566</v>
      </c>
      <c r="C219">
        <v>-12.591715484786899</v>
      </c>
      <c r="D219">
        <v>3956.1803418097802</v>
      </c>
      <c r="E219">
        <v>-3.1827961308323002E-3</v>
      </c>
      <c r="F219">
        <v>0.99746050039462897</v>
      </c>
      <c r="G219" t="s">
        <v>170</v>
      </c>
      <c r="H219" t="s">
        <v>170</v>
      </c>
      <c r="I219" t="s">
        <v>170</v>
      </c>
      <c r="J219" t="s">
        <v>170</v>
      </c>
      <c r="K219">
        <v>-13.7004900068487</v>
      </c>
      <c r="L219">
        <v>6522.6386121118103</v>
      </c>
      <c r="M219">
        <v>-2.1004521055954899E-3</v>
      </c>
      <c r="N219">
        <v>0.99832408292656905</v>
      </c>
      <c r="O219">
        <v>-12.6456755215132</v>
      </c>
      <c r="P219">
        <v>3956.1803415516601</v>
      </c>
      <c r="Q219">
        <v>-3.19643555899007E-3</v>
      </c>
      <c r="R219">
        <v>0.99744961776084196</v>
      </c>
      <c r="T219" t="str">
        <f t="shared" si="12"/>
        <v/>
      </c>
      <c r="U219" t="str">
        <f t="shared" si="13"/>
        <v/>
      </c>
      <c r="V219" t="str">
        <f t="shared" si="14"/>
        <v/>
      </c>
      <c r="W219" t="str">
        <f t="shared" si="15"/>
        <v/>
      </c>
    </row>
    <row r="220" spans="1:23" x14ac:dyDescent="0.25">
      <c r="A220">
        <v>219</v>
      </c>
      <c r="B220" t="s">
        <v>567</v>
      </c>
      <c r="C220">
        <v>-12.591715484786899</v>
      </c>
      <c r="D220">
        <v>3956.1803418097602</v>
      </c>
      <c r="E220">
        <v>-3.1827961308323002E-3</v>
      </c>
      <c r="F220">
        <v>0.99746050039462897</v>
      </c>
      <c r="G220" t="s">
        <v>170</v>
      </c>
      <c r="H220" t="s">
        <v>170</v>
      </c>
      <c r="I220" t="s">
        <v>170</v>
      </c>
      <c r="J220" t="s">
        <v>170</v>
      </c>
      <c r="K220">
        <v>-13.7004900068487</v>
      </c>
      <c r="L220">
        <v>6522.6386121117903</v>
      </c>
      <c r="M220">
        <v>-2.1004521055954899E-3</v>
      </c>
      <c r="N220">
        <v>0.99832408292656905</v>
      </c>
      <c r="O220">
        <v>-12.6456755215132</v>
      </c>
      <c r="P220">
        <v>3956.1803415516601</v>
      </c>
      <c r="Q220">
        <v>-3.19643555899007E-3</v>
      </c>
      <c r="R220">
        <v>0.99744961776084196</v>
      </c>
      <c r="T220" t="str">
        <f t="shared" si="12"/>
        <v/>
      </c>
      <c r="U220" t="str">
        <f t="shared" si="13"/>
        <v/>
      </c>
      <c r="V220" t="str">
        <f t="shared" si="14"/>
        <v/>
      </c>
      <c r="W220" t="str">
        <f t="shared" si="15"/>
        <v/>
      </c>
    </row>
    <row r="221" spans="1:23" x14ac:dyDescent="0.25">
      <c r="A221">
        <v>220</v>
      </c>
      <c r="B221" t="s">
        <v>568</v>
      </c>
      <c r="C221">
        <v>-12.591715484786899</v>
      </c>
      <c r="D221">
        <v>3956.1803418097602</v>
      </c>
      <c r="E221">
        <v>-3.1827961308323002E-3</v>
      </c>
      <c r="F221">
        <v>0.99746050039462897</v>
      </c>
      <c r="G221" t="s">
        <v>170</v>
      </c>
      <c r="H221" t="s">
        <v>170</v>
      </c>
      <c r="I221" t="s">
        <v>170</v>
      </c>
      <c r="J221" t="s">
        <v>170</v>
      </c>
      <c r="K221">
        <v>-13.7004900068487</v>
      </c>
      <c r="L221">
        <v>6522.6386121117403</v>
      </c>
      <c r="M221">
        <v>-2.1004521055955098E-3</v>
      </c>
      <c r="N221">
        <v>0.99832408292656905</v>
      </c>
      <c r="O221">
        <v>-12.6456755215132</v>
      </c>
      <c r="P221">
        <v>3956.1803415516601</v>
      </c>
      <c r="Q221">
        <v>-3.19643555899007E-3</v>
      </c>
      <c r="R221">
        <v>0.99744961776084196</v>
      </c>
      <c r="T221" t="str">
        <f t="shared" si="12"/>
        <v/>
      </c>
      <c r="U221" t="str">
        <f t="shared" si="13"/>
        <v/>
      </c>
      <c r="V221" t="str">
        <f t="shared" si="14"/>
        <v/>
      </c>
      <c r="W221" t="str">
        <f t="shared" si="15"/>
        <v/>
      </c>
    </row>
    <row r="222" spans="1:23" x14ac:dyDescent="0.25">
      <c r="A222">
        <v>221</v>
      </c>
      <c r="B222" t="s">
        <v>569</v>
      </c>
      <c r="C222">
        <v>-12.591715484786899</v>
      </c>
      <c r="D222">
        <v>3956.1803418097702</v>
      </c>
      <c r="E222">
        <v>-3.1827961308323002E-3</v>
      </c>
      <c r="F222">
        <v>0.99746050039462897</v>
      </c>
      <c r="G222" t="s">
        <v>170</v>
      </c>
      <c r="H222" t="s">
        <v>170</v>
      </c>
      <c r="I222" t="s">
        <v>170</v>
      </c>
      <c r="J222" t="s">
        <v>170</v>
      </c>
      <c r="K222">
        <v>-13.7004900068486</v>
      </c>
      <c r="L222">
        <v>6522.6386121117202</v>
      </c>
      <c r="M222">
        <v>-2.1004521055955098E-3</v>
      </c>
      <c r="N222">
        <v>0.99832408292656905</v>
      </c>
      <c r="O222">
        <v>-12.6456755215132</v>
      </c>
      <c r="P222">
        <v>3956.1803415516601</v>
      </c>
      <c r="Q222">
        <v>-3.19643555899007E-3</v>
      </c>
      <c r="R222">
        <v>0.99744961776084196</v>
      </c>
      <c r="T222" t="str">
        <f t="shared" si="12"/>
        <v/>
      </c>
      <c r="U222" t="str">
        <f t="shared" si="13"/>
        <v/>
      </c>
      <c r="V222" t="str">
        <f t="shared" si="14"/>
        <v/>
      </c>
      <c r="W222" t="str">
        <f t="shared" si="15"/>
        <v/>
      </c>
    </row>
    <row r="223" spans="1:23" x14ac:dyDescent="0.25">
      <c r="A223">
        <v>222</v>
      </c>
      <c r="B223" t="s">
        <v>570</v>
      </c>
      <c r="C223">
        <v>-12.591715484786899</v>
      </c>
      <c r="D223">
        <v>3956.1803418097802</v>
      </c>
      <c r="E223">
        <v>-3.1827961308322902E-3</v>
      </c>
      <c r="F223">
        <v>0.99746050039462897</v>
      </c>
      <c r="G223" t="s">
        <v>170</v>
      </c>
      <c r="H223" t="s">
        <v>170</v>
      </c>
      <c r="I223" t="s">
        <v>170</v>
      </c>
      <c r="J223" t="s">
        <v>170</v>
      </c>
      <c r="K223">
        <v>-13.7004900068486</v>
      </c>
      <c r="L223">
        <v>6522.6386121117303</v>
      </c>
      <c r="M223">
        <v>-2.1004521055955098E-3</v>
      </c>
      <c r="N223">
        <v>0.99832408292656905</v>
      </c>
      <c r="O223">
        <v>-12.6456755215132</v>
      </c>
      <c r="P223">
        <v>3956.1803415516601</v>
      </c>
      <c r="Q223">
        <v>-3.19643555899007E-3</v>
      </c>
      <c r="R223">
        <v>0.99744961776084196</v>
      </c>
      <c r="T223" t="str">
        <f t="shared" si="12"/>
        <v/>
      </c>
      <c r="U223" t="str">
        <f t="shared" si="13"/>
        <v/>
      </c>
      <c r="V223" t="str">
        <f t="shared" si="14"/>
        <v/>
      </c>
      <c r="W223" t="str">
        <f t="shared" si="15"/>
        <v/>
      </c>
    </row>
    <row r="224" spans="1:23" x14ac:dyDescent="0.25">
      <c r="A224">
        <v>223</v>
      </c>
      <c r="B224" t="s">
        <v>571</v>
      </c>
      <c r="C224">
        <v>-12.591715484786899</v>
      </c>
      <c r="D224">
        <v>3956.1803418097702</v>
      </c>
      <c r="E224">
        <v>-3.1827961308323002E-3</v>
      </c>
      <c r="F224">
        <v>0.99746050039462897</v>
      </c>
      <c r="G224" t="s">
        <v>170</v>
      </c>
      <c r="H224" t="s">
        <v>170</v>
      </c>
      <c r="I224" t="s">
        <v>170</v>
      </c>
      <c r="J224" t="s">
        <v>170</v>
      </c>
      <c r="K224">
        <v>-13.7004900068487</v>
      </c>
      <c r="L224">
        <v>6522.6386121117403</v>
      </c>
      <c r="M224">
        <v>-2.1004521055955098E-3</v>
      </c>
      <c r="N224">
        <v>0.99832408292656905</v>
      </c>
      <c r="O224">
        <v>-12.6456755215132</v>
      </c>
      <c r="P224">
        <v>3956.1803415516902</v>
      </c>
      <c r="Q224">
        <v>-3.1964355589900501E-3</v>
      </c>
      <c r="R224">
        <v>0.99744961776084196</v>
      </c>
      <c r="T224" t="str">
        <f t="shared" si="12"/>
        <v/>
      </c>
      <c r="U224" t="str">
        <f t="shared" si="13"/>
        <v/>
      </c>
      <c r="V224" t="str">
        <f t="shared" si="14"/>
        <v/>
      </c>
      <c r="W224" t="str">
        <f t="shared" si="15"/>
        <v/>
      </c>
    </row>
    <row r="225" spans="1:23" x14ac:dyDescent="0.25">
      <c r="A225">
        <v>224</v>
      </c>
      <c r="B225" t="s">
        <v>572</v>
      </c>
      <c r="C225">
        <v>-12.591715484786899</v>
      </c>
      <c r="D225">
        <v>3956.1803418097602</v>
      </c>
      <c r="E225">
        <v>-3.1827961308323002E-3</v>
      </c>
      <c r="F225">
        <v>0.99746050039462897</v>
      </c>
      <c r="G225" t="s">
        <v>170</v>
      </c>
      <c r="H225" t="s">
        <v>170</v>
      </c>
      <c r="I225" t="s">
        <v>170</v>
      </c>
      <c r="J225" t="s">
        <v>170</v>
      </c>
      <c r="K225">
        <v>-13.7004900068487</v>
      </c>
      <c r="L225">
        <v>6522.6386121118203</v>
      </c>
      <c r="M225">
        <v>-2.1004521055954899E-3</v>
      </c>
      <c r="N225">
        <v>0.99832408292656905</v>
      </c>
      <c r="O225">
        <v>-12.6456755215132</v>
      </c>
      <c r="P225">
        <v>3956.1803415516601</v>
      </c>
      <c r="Q225">
        <v>-3.19643555899007E-3</v>
      </c>
      <c r="R225">
        <v>0.99744961776084196</v>
      </c>
      <c r="T225" t="str">
        <f t="shared" si="12"/>
        <v/>
      </c>
      <c r="U225" t="str">
        <f t="shared" si="13"/>
        <v/>
      </c>
      <c r="V225" t="str">
        <f t="shared" si="14"/>
        <v/>
      </c>
      <c r="W225" t="str">
        <f t="shared" si="15"/>
        <v/>
      </c>
    </row>
    <row r="226" spans="1:23" x14ac:dyDescent="0.25">
      <c r="A226">
        <v>225</v>
      </c>
      <c r="B226" t="s">
        <v>573</v>
      </c>
      <c r="C226">
        <v>-12.591715484786899</v>
      </c>
      <c r="D226">
        <v>3956.1803418097602</v>
      </c>
      <c r="E226">
        <v>-3.1827961308323002E-3</v>
      </c>
      <c r="F226">
        <v>0.99746050039462897</v>
      </c>
      <c r="G226" t="s">
        <v>170</v>
      </c>
      <c r="H226" t="s">
        <v>170</v>
      </c>
      <c r="I226" t="s">
        <v>170</v>
      </c>
      <c r="J226" t="s">
        <v>170</v>
      </c>
      <c r="K226">
        <v>-13.7004900068487</v>
      </c>
      <c r="L226">
        <v>6522.6386121117603</v>
      </c>
      <c r="M226">
        <v>-2.1004521055954998E-3</v>
      </c>
      <c r="N226">
        <v>0.99832408292656905</v>
      </c>
      <c r="O226">
        <v>-12.6456755215132</v>
      </c>
      <c r="P226">
        <v>3956.1803415516501</v>
      </c>
      <c r="Q226">
        <v>-3.19643555899007E-3</v>
      </c>
      <c r="R226">
        <v>0.99744961776084196</v>
      </c>
      <c r="T226" t="str">
        <f t="shared" si="12"/>
        <v/>
      </c>
      <c r="U226" t="str">
        <f t="shared" si="13"/>
        <v/>
      </c>
      <c r="V226" t="str">
        <f t="shared" si="14"/>
        <v/>
      </c>
      <c r="W226" t="str">
        <f t="shared" si="15"/>
        <v/>
      </c>
    </row>
    <row r="227" spans="1:23" x14ac:dyDescent="0.25">
      <c r="A227">
        <v>226</v>
      </c>
      <c r="B227" t="s">
        <v>574</v>
      </c>
      <c r="C227">
        <v>-12.591715484786899</v>
      </c>
      <c r="D227">
        <v>3956.1803418097602</v>
      </c>
      <c r="E227">
        <v>-3.1827961308323002E-3</v>
      </c>
      <c r="F227">
        <v>0.99746050039462897</v>
      </c>
      <c r="G227" t="s">
        <v>170</v>
      </c>
      <c r="H227" t="s">
        <v>170</v>
      </c>
      <c r="I227" t="s">
        <v>170</v>
      </c>
      <c r="J227" t="s">
        <v>170</v>
      </c>
      <c r="K227">
        <v>-13.7004900068487</v>
      </c>
      <c r="L227">
        <v>6522.6386121117603</v>
      </c>
      <c r="M227">
        <v>-2.1004521055954998E-3</v>
      </c>
      <c r="N227">
        <v>0.99832408292656905</v>
      </c>
      <c r="O227">
        <v>-12.6456755215132</v>
      </c>
      <c r="P227">
        <v>3956.1803415516601</v>
      </c>
      <c r="Q227">
        <v>-3.19643555899007E-3</v>
      </c>
      <c r="R227">
        <v>0.99744961776084196</v>
      </c>
      <c r="T227" t="str">
        <f t="shared" si="12"/>
        <v/>
      </c>
      <c r="U227" t="str">
        <f t="shared" si="13"/>
        <v/>
      </c>
      <c r="V227" t="str">
        <f t="shared" si="14"/>
        <v/>
      </c>
      <c r="W227" t="str">
        <f t="shared" si="15"/>
        <v/>
      </c>
    </row>
    <row r="228" spans="1:23" x14ac:dyDescent="0.25">
      <c r="A228">
        <v>227</v>
      </c>
      <c r="B228" t="s">
        <v>575</v>
      </c>
      <c r="C228">
        <v>-12.591715484786899</v>
      </c>
      <c r="D228">
        <v>3956.1803418097702</v>
      </c>
      <c r="E228">
        <v>-3.1827961308323002E-3</v>
      </c>
      <c r="F228">
        <v>0.99746050039462897</v>
      </c>
      <c r="G228" t="s">
        <v>170</v>
      </c>
      <c r="H228" t="s">
        <v>170</v>
      </c>
      <c r="I228" t="s">
        <v>170</v>
      </c>
      <c r="J228" t="s">
        <v>170</v>
      </c>
      <c r="K228">
        <v>-13.7004900068486</v>
      </c>
      <c r="L228">
        <v>6522.6386121117303</v>
      </c>
      <c r="M228">
        <v>-2.1004521055955098E-3</v>
      </c>
      <c r="N228">
        <v>0.99832408292656905</v>
      </c>
      <c r="O228">
        <v>-12.6456755215132</v>
      </c>
      <c r="P228">
        <v>3956.1803415516802</v>
      </c>
      <c r="Q228">
        <v>-3.1964355589900501E-3</v>
      </c>
      <c r="R228">
        <v>0.99744961776084196</v>
      </c>
      <c r="T228" t="str">
        <f t="shared" si="12"/>
        <v/>
      </c>
      <c r="U228" t="str">
        <f t="shared" si="13"/>
        <v/>
      </c>
      <c r="V228" t="str">
        <f t="shared" si="14"/>
        <v/>
      </c>
      <c r="W228" t="str">
        <f t="shared" si="15"/>
        <v/>
      </c>
    </row>
    <row r="229" spans="1:23" x14ac:dyDescent="0.25">
      <c r="A229">
        <v>228</v>
      </c>
      <c r="B229" t="s">
        <v>576</v>
      </c>
      <c r="C229">
        <v>-12.591715484786899</v>
      </c>
      <c r="D229">
        <v>3956.1803418097702</v>
      </c>
      <c r="E229">
        <v>-3.1827961308323002E-3</v>
      </c>
      <c r="F229">
        <v>0.99746050039462897</v>
      </c>
      <c r="G229" t="s">
        <v>170</v>
      </c>
      <c r="H229" t="s">
        <v>170</v>
      </c>
      <c r="I229" t="s">
        <v>170</v>
      </c>
      <c r="J229" t="s">
        <v>170</v>
      </c>
      <c r="K229">
        <v>-13.7004900068486</v>
      </c>
      <c r="L229">
        <v>6522.6386121117202</v>
      </c>
      <c r="M229">
        <v>-2.1004521055955098E-3</v>
      </c>
      <c r="N229">
        <v>0.99832408292656905</v>
      </c>
      <c r="O229">
        <v>-12.6456755215132</v>
      </c>
      <c r="P229">
        <v>3956.1803415516601</v>
      </c>
      <c r="Q229">
        <v>-3.19643555899007E-3</v>
      </c>
      <c r="R229">
        <v>0.99744961776084196</v>
      </c>
      <c r="T229" t="str">
        <f t="shared" si="12"/>
        <v/>
      </c>
      <c r="U229" t="str">
        <f t="shared" si="13"/>
        <v/>
      </c>
      <c r="V229" t="str">
        <f t="shared" si="14"/>
        <v/>
      </c>
      <c r="W229" t="str">
        <f t="shared" si="15"/>
        <v/>
      </c>
    </row>
    <row r="230" spans="1:23" x14ac:dyDescent="0.25">
      <c r="A230">
        <v>229</v>
      </c>
      <c r="B230" t="s">
        <v>577</v>
      </c>
      <c r="C230">
        <v>-12.591715484786899</v>
      </c>
      <c r="D230">
        <v>3956.1803418097702</v>
      </c>
      <c r="E230">
        <v>-3.1827961308323002E-3</v>
      </c>
      <c r="F230">
        <v>0.99746050039462897</v>
      </c>
      <c r="G230" t="s">
        <v>170</v>
      </c>
      <c r="H230" t="s">
        <v>170</v>
      </c>
      <c r="I230" t="s">
        <v>170</v>
      </c>
      <c r="J230" t="s">
        <v>170</v>
      </c>
      <c r="K230">
        <v>-13.7004900068487</v>
      </c>
      <c r="L230">
        <v>6522.6386121117403</v>
      </c>
      <c r="M230">
        <v>-2.1004521055955098E-3</v>
      </c>
      <c r="N230">
        <v>0.99832408292656905</v>
      </c>
      <c r="O230">
        <v>-12.6456755215132</v>
      </c>
      <c r="P230">
        <v>3956.1803415516802</v>
      </c>
      <c r="Q230">
        <v>-3.1964355589900501E-3</v>
      </c>
      <c r="R230">
        <v>0.99744961776084196</v>
      </c>
      <c r="T230" t="str">
        <f t="shared" si="12"/>
        <v/>
      </c>
      <c r="U230" t="str">
        <f t="shared" si="13"/>
        <v/>
      </c>
      <c r="V230" t="str">
        <f t="shared" si="14"/>
        <v/>
      </c>
      <c r="W230" t="str">
        <f t="shared" si="15"/>
        <v/>
      </c>
    </row>
    <row r="231" spans="1:23" x14ac:dyDescent="0.25">
      <c r="A231">
        <v>230</v>
      </c>
      <c r="B231" t="s">
        <v>578</v>
      </c>
      <c r="C231">
        <v>-12.591715484786899</v>
      </c>
      <c r="D231">
        <v>3956.1803418097602</v>
      </c>
      <c r="E231">
        <v>-3.1827961308323002E-3</v>
      </c>
      <c r="F231">
        <v>0.99746050039462897</v>
      </c>
      <c r="G231" t="s">
        <v>170</v>
      </c>
      <c r="H231" t="s">
        <v>170</v>
      </c>
      <c r="I231" t="s">
        <v>170</v>
      </c>
      <c r="J231" t="s">
        <v>170</v>
      </c>
      <c r="K231">
        <v>-13.7004900068487</v>
      </c>
      <c r="L231">
        <v>6522.6386121118003</v>
      </c>
      <c r="M231">
        <v>-2.1004521055954899E-3</v>
      </c>
      <c r="N231">
        <v>0.99832408292656905</v>
      </c>
      <c r="O231">
        <v>-12.6456755215132</v>
      </c>
      <c r="P231">
        <v>3956.1803415516601</v>
      </c>
      <c r="Q231">
        <v>-3.19643555899007E-3</v>
      </c>
      <c r="R231">
        <v>0.99744961776084196</v>
      </c>
      <c r="T231" t="str">
        <f t="shared" si="12"/>
        <v/>
      </c>
      <c r="U231" t="str">
        <f t="shared" si="13"/>
        <v/>
      </c>
      <c r="V231" t="str">
        <f t="shared" si="14"/>
        <v/>
      </c>
      <c r="W231" t="str">
        <f t="shared" si="15"/>
        <v/>
      </c>
    </row>
    <row r="232" spans="1:23" x14ac:dyDescent="0.25">
      <c r="A232">
        <v>231</v>
      </c>
      <c r="B232" t="s">
        <v>579</v>
      </c>
      <c r="C232">
        <v>-12.591715484786899</v>
      </c>
      <c r="D232">
        <v>3956.1803418097602</v>
      </c>
      <c r="E232">
        <v>-3.1827961308323002E-3</v>
      </c>
      <c r="F232">
        <v>0.99746050039462897</v>
      </c>
      <c r="G232" t="s">
        <v>170</v>
      </c>
      <c r="H232" t="s">
        <v>170</v>
      </c>
      <c r="I232" t="s">
        <v>170</v>
      </c>
      <c r="J232" t="s">
        <v>170</v>
      </c>
      <c r="K232">
        <v>-13.7004900068487</v>
      </c>
      <c r="L232">
        <v>6522.6386121117403</v>
      </c>
      <c r="M232">
        <v>-2.1004521055955098E-3</v>
      </c>
      <c r="N232">
        <v>0.99832408292656905</v>
      </c>
      <c r="O232">
        <v>-12.6456755215132</v>
      </c>
      <c r="P232">
        <v>3956.1803415516501</v>
      </c>
      <c r="Q232">
        <v>-3.19643555899007E-3</v>
      </c>
      <c r="R232">
        <v>0.99744961776084196</v>
      </c>
      <c r="T232" t="str">
        <f t="shared" si="12"/>
        <v/>
      </c>
      <c r="U232" t="str">
        <f t="shared" si="13"/>
        <v/>
      </c>
      <c r="V232" t="str">
        <f t="shared" si="14"/>
        <v/>
      </c>
      <c r="W232" t="str">
        <f t="shared" si="15"/>
        <v/>
      </c>
    </row>
    <row r="233" spans="1:23" x14ac:dyDescent="0.25">
      <c r="A233">
        <v>232</v>
      </c>
      <c r="B233" t="s">
        <v>580</v>
      </c>
      <c r="C233">
        <v>-12.591715484786899</v>
      </c>
      <c r="D233">
        <v>3956.1803418097702</v>
      </c>
      <c r="E233">
        <v>-3.1827961308323002E-3</v>
      </c>
      <c r="F233">
        <v>0.99746050039462897</v>
      </c>
      <c r="G233" t="s">
        <v>170</v>
      </c>
      <c r="H233" t="s">
        <v>170</v>
      </c>
      <c r="I233" t="s">
        <v>170</v>
      </c>
      <c r="J233" t="s">
        <v>170</v>
      </c>
      <c r="K233">
        <v>-13.7004900068487</v>
      </c>
      <c r="L233">
        <v>6522.6386121117903</v>
      </c>
      <c r="M233">
        <v>-2.1004521055954899E-3</v>
      </c>
      <c r="N233">
        <v>0.99832408292656905</v>
      </c>
      <c r="O233">
        <v>-12.6456755215132</v>
      </c>
      <c r="P233">
        <v>3956.1803415516401</v>
      </c>
      <c r="Q233">
        <v>-3.19643555899008E-3</v>
      </c>
      <c r="R233">
        <v>0.99744961776084196</v>
      </c>
      <c r="T233" t="str">
        <f t="shared" si="12"/>
        <v/>
      </c>
      <c r="U233" t="str">
        <f t="shared" si="13"/>
        <v/>
      </c>
      <c r="V233" t="str">
        <f t="shared" si="14"/>
        <v/>
      </c>
      <c r="W233" t="str">
        <f t="shared" si="15"/>
        <v/>
      </c>
    </row>
    <row r="234" spans="1:23" x14ac:dyDescent="0.25">
      <c r="A234">
        <v>233</v>
      </c>
      <c r="B234" t="s">
        <v>581</v>
      </c>
      <c r="C234">
        <v>-12.591715484786899</v>
      </c>
      <c r="D234">
        <v>3956.1803418097702</v>
      </c>
      <c r="E234">
        <v>-3.1827961308323002E-3</v>
      </c>
      <c r="F234">
        <v>0.99746050039462897</v>
      </c>
      <c r="G234" t="s">
        <v>170</v>
      </c>
      <c r="H234" t="s">
        <v>170</v>
      </c>
      <c r="I234" t="s">
        <v>170</v>
      </c>
      <c r="J234" t="s">
        <v>170</v>
      </c>
      <c r="K234">
        <v>-13.7004900068487</v>
      </c>
      <c r="L234">
        <v>6522.6386121117903</v>
      </c>
      <c r="M234">
        <v>-2.1004521055954899E-3</v>
      </c>
      <c r="N234">
        <v>0.99832408292656905</v>
      </c>
      <c r="O234">
        <v>-12.6456755215132</v>
      </c>
      <c r="P234">
        <v>3956.1803415516802</v>
      </c>
      <c r="Q234">
        <v>-3.1964355589900501E-3</v>
      </c>
      <c r="R234">
        <v>0.99744961776084196</v>
      </c>
      <c r="T234" t="str">
        <f t="shared" si="12"/>
        <v/>
      </c>
      <c r="U234" t="str">
        <f t="shared" si="13"/>
        <v/>
      </c>
      <c r="V234" t="str">
        <f t="shared" si="14"/>
        <v/>
      </c>
      <c r="W234" t="str">
        <f t="shared" si="15"/>
        <v/>
      </c>
    </row>
    <row r="235" spans="1:23" x14ac:dyDescent="0.25">
      <c r="A235">
        <v>234</v>
      </c>
      <c r="B235" t="s">
        <v>582</v>
      </c>
      <c r="C235">
        <v>-12.591715484786899</v>
      </c>
      <c r="D235">
        <v>3956.1803418097602</v>
      </c>
      <c r="E235">
        <v>-3.1827961308323002E-3</v>
      </c>
      <c r="F235">
        <v>0.99746050039462897</v>
      </c>
      <c r="G235" t="s">
        <v>170</v>
      </c>
      <c r="H235" t="s">
        <v>170</v>
      </c>
      <c r="I235" t="s">
        <v>170</v>
      </c>
      <c r="J235" t="s">
        <v>170</v>
      </c>
      <c r="K235">
        <v>-13.7004900068487</v>
      </c>
      <c r="L235">
        <v>6522.6386121117903</v>
      </c>
      <c r="M235">
        <v>-2.1004521055954899E-3</v>
      </c>
      <c r="N235">
        <v>0.99832408292656905</v>
      </c>
      <c r="O235">
        <v>-12.6456755215132</v>
      </c>
      <c r="P235">
        <v>3956.1803415516401</v>
      </c>
      <c r="Q235">
        <v>-3.19643555899008E-3</v>
      </c>
      <c r="R235">
        <v>0.99744961776084196</v>
      </c>
      <c r="T235" t="str">
        <f t="shared" si="12"/>
        <v/>
      </c>
      <c r="U235" t="str">
        <f t="shared" si="13"/>
        <v/>
      </c>
      <c r="V235" t="str">
        <f t="shared" si="14"/>
        <v/>
      </c>
      <c r="W235" t="str">
        <f t="shared" si="15"/>
        <v/>
      </c>
    </row>
    <row r="236" spans="1:23" x14ac:dyDescent="0.25">
      <c r="A236">
        <v>235</v>
      </c>
      <c r="B236" t="s">
        <v>583</v>
      </c>
      <c r="C236">
        <v>-12.591715484786899</v>
      </c>
      <c r="D236">
        <v>3956.1803418097602</v>
      </c>
      <c r="E236">
        <v>-3.1827961308323002E-3</v>
      </c>
      <c r="F236">
        <v>0.99746050039462897</v>
      </c>
      <c r="G236" t="s">
        <v>170</v>
      </c>
      <c r="H236" t="s">
        <v>170</v>
      </c>
      <c r="I236" t="s">
        <v>170</v>
      </c>
      <c r="J236" t="s">
        <v>170</v>
      </c>
      <c r="K236">
        <v>-13.7004900068487</v>
      </c>
      <c r="L236">
        <v>6522.6386121117603</v>
      </c>
      <c r="M236">
        <v>-2.1004521055954998E-3</v>
      </c>
      <c r="N236">
        <v>0.99832408292656905</v>
      </c>
      <c r="O236">
        <v>-12.6456755215132</v>
      </c>
      <c r="P236">
        <v>3956.1803415516601</v>
      </c>
      <c r="Q236">
        <v>-3.19643555899007E-3</v>
      </c>
      <c r="R236">
        <v>0.99744961776084196</v>
      </c>
      <c r="T236" t="str">
        <f t="shared" si="12"/>
        <v/>
      </c>
      <c r="U236" t="str">
        <f t="shared" si="13"/>
        <v/>
      </c>
      <c r="V236" t="str">
        <f t="shared" si="14"/>
        <v/>
      </c>
      <c r="W236" t="str">
        <f t="shared" si="15"/>
        <v/>
      </c>
    </row>
    <row r="237" spans="1:23" x14ac:dyDescent="0.25">
      <c r="A237">
        <v>236</v>
      </c>
      <c r="B237" t="s">
        <v>584</v>
      </c>
      <c r="C237">
        <v>-12.591715484786899</v>
      </c>
      <c r="D237">
        <v>3956.1803418097602</v>
      </c>
      <c r="E237">
        <v>-3.1827961308323002E-3</v>
      </c>
      <c r="F237">
        <v>0.99746050039462897</v>
      </c>
      <c r="G237" t="s">
        <v>170</v>
      </c>
      <c r="H237" t="s">
        <v>170</v>
      </c>
      <c r="I237" t="s">
        <v>170</v>
      </c>
      <c r="J237" t="s">
        <v>170</v>
      </c>
      <c r="K237">
        <v>-13.7004900068487</v>
      </c>
      <c r="L237">
        <v>6522.6386121118303</v>
      </c>
      <c r="M237">
        <v>-2.1004521055954799E-3</v>
      </c>
      <c r="N237">
        <v>0.99832408292656905</v>
      </c>
      <c r="O237">
        <v>-12.6456755215132</v>
      </c>
      <c r="P237">
        <v>3956.1803415516501</v>
      </c>
      <c r="Q237">
        <v>-3.19643555899007E-3</v>
      </c>
      <c r="R237">
        <v>0.99744961776084196</v>
      </c>
      <c r="T237" t="str">
        <f t="shared" si="12"/>
        <v/>
      </c>
      <c r="U237" t="str">
        <f t="shared" si="13"/>
        <v/>
      </c>
      <c r="V237" t="str">
        <f t="shared" si="14"/>
        <v/>
      </c>
      <c r="W237" t="str">
        <f t="shared" si="15"/>
        <v/>
      </c>
    </row>
    <row r="238" spans="1:23" x14ac:dyDescent="0.25">
      <c r="A238">
        <v>237</v>
      </c>
      <c r="B238" t="s">
        <v>585</v>
      </c>
      <c r="C238">
        <v>-12.591715484786899</v>
      </c>
      <c r="D238">
        <v>3956.1803418097702</v>
      </c>
      <c r="E238">
        <v>-3.1827961308323002E-3</v>
      </c>
      <c r="F238">
        <v>0.99746050039462897</v>
      </c>
      <c r="G238" t="s">
        <v>170</v>
      </c>
      <c r="H238" t="s">
        <v>170</v>
      </c>
      <c r="I238" t="s">
        <v>170</v>
      </c>
      <c r="J238" t="s">
        <v>170</v>
      </c>
      <c r="K238">
        <v>-13.7004900068487</v>
      </c>
      <c r="L238">
        <v>6522.6386121117903</v>
      </c>
      <c r="M238">
        <v>-2.1004521055954899E-3</v>
      </c>
      <c r="N238">
        <v>0.99832408292656905</v>
      </c>
      <c r="O238">
        <v>-12.6456755215132</v>
      </c>
      <c r="P238">
        <v>3956.1803415516501</v>
      </c>
      <c r="Q238">
        <v>-3.19643555899007E-3</v>
      </c>
      <c r="R238">
        <v>0.99744961776084196</v>
      </c>
      <c r="T238" t="str">
        <f t="shared" si="12"/>
        <v/>
      </c>
      <c r="U238" t="str">
        <f t="shared" si="13"/>
        <v/>
      </c>
      <c r="V238" t="str">
        <f t="shared" si="14"/>
        <v/>
      </c>
      <c r="W238" t="str">
        <f t="shared" si="15"/>
        <v/>
      </c>
    </row>
    <row r="239" spans="1:23" x14ac:dyDescent="0.25">
      <c r="A239">
        <v>238</v>
      </c>
      <c r="B239" t="s">
        <v>586</v>
      </c>
      <c r="C239">
        <v>-12.591715484786899</v>
      </c>
      <c r="D239">
        <v>3956.1803418097702</v>
      </c>
      <c r="E239">
        <v>-3.1827961308323002E-3</v>
      </c>
      <c r="F239">
        <v>0.99746050039462897</v>
      </c>
      <c r="G239" t="s">
        <v>170</v>
      </c>
      <c r="H239" t="s">
        <v>170</v>
      </c>
      <c r="I239" t="s">
        <v>170</v>
      </c>
      <c r="J239" t="s">
        <v>170</v>
      </c>
      <c r="K239">
        <v>-13.7004900068487</v>
      </c>
      <c r="L239">
        <v>6522.6386121117603</v>
      </c>
      <c r="M239">
        <v>-2.1004521055954998E-3</v>
      </c>
      <c r="N239">
        <v>0.99832408292656905</v>
      </c>
      <c r="O239">
        <v>-12.6456755215132</v>
      </c>
      <c r="P239">
        <v>3956.1803415516401</v>
      </c>
      <c r="Q239">
        <v>-3.19643555899008E-3</v>
      </c>
      <c r="R239">
        <v>0.99744961776084196</v>
      </c>
      <c r="T239" t="str">
        <f t="shared" si="12"/>
        <v/>
      </c>
      <c r="U239" t="str">
        <f t="shared" si="13"/>
        <v/>
      </c>
      <c r="V239" t="str">
        <f t="shared" si="14"/>
        <v/>
      </c>
      <c r="W239" t="str">
        <f t="shared" si="15"/>
        <v/>
      </c>
    </row>
    <row r="240" spans="1:23" x14ac:dyDescent="0.25">
      <c r="A240">
        <v>239</v>
      </c>
      <c r="B240" t="s">
        <v>587</v>
      </c>
      <c r="C240">
        <v>-12.591715484786899</v>
      </c>
      <c r="D240">
        <v>3956.1803418097602</v>
      </c>
      <c r="E240">
        <v>-3.1827961308323002E-3</v>
      </c>
      <c r="F240">
        <v>0.99746050039462897</v>
      </c>
      <c r="G240" t="s">
        <v>170</v>
      </c>
      <c r="H240" t="s">
        <v>170</v>
      </c>
      <c r="I240" t="s">
        <v>170</v>
      </c>
      <c r="J240" t="s">
        <v>170</v>
      </c>
      <c r="K240">
        <v>-13.7004900068487</v>
      </c>
      <c r="L240">
        <v>6522.6386121118003</v>
      </c>
      <c r="M240">
        <v>-2.1004521055954899E-3</v>
      </c>
      <c r="N240">
        <v>0.99832408292656905</v>
      </c>
      <c r="O240">
        <v>-12.6456755215132</v>
      </c>
      <c r="P240">
        <v>3956.1803415516501</v>
      </c>
      <c r="Q240">
        <v>-3.19643555899007E-3</v>
      </c>
      <c r="R240">
        <v>0.99744961776084196</v>
      </c>
      <c r="T240" t="str">
        <f t="shared" si="12"/>
        <v/>
      </c>
      <c r="U240" t="str">
        <f t="shared" si="13"/>
        <v/>
      </c>
      <c r="V240" t="str">
        <f t="shared" si="14"/>
        <v/>
      </c>
      <c r="W240" t="str">
        <f t="shared" si="15"/>
        <v/>
      </c>
    </row>
    <row r="241" spans="1:23" x14ac:dyDescent="0.25">
      <c r="A241">
        <v>240</v>
      </c>
      <c r="B241" t="s">
        <v>588</v>
      </c>
      <c r="C241">
        <v>-12.591715484786899</v>
      </c>
      <c r="D241">
        <v>3956.1803418097602</v>
      </c>
      <c r="E241">
        <v>-3.1827961308323002E-3</v>
      </c>
      <c r="F241">
        <v>0.99746050039462897</v>
      </c>
      <c r="G241" t="s">
        <v>170</v>
      </c>
      <c r="H241" t="s">
        <v>170</v>
      </c>
      <c r="I241" t="s">
        <v>170</v>
      </c>
      <c r="J241" t="s">
        <v>170</v>
      </c>
      <c r="K241">
        <v>-13.7004900068487</v>
      </c>
      <c r="L241">
        <v>6522.6386121117603</v>
      </c>
      <c r="M241">
        <v>-2.1004521055954998E-3</v>
      </c>
      <c r="N241">
        <v>0.99832408292656905</v>
      </c>
      <c r="O241">
        <v>-12.6456755215132</v>
      </c>
      <c r="P241">
        <v>3956.1803415516501</v>
      </c>
      <c r="Q241">
        <v>-3.19643555899007E-3</v>
      </c>
      <c r="R241">
        <v>0.99744961776084196</v>
      </c>
      <c r="T241" t="str">
        <f t="shared" si="12"/>
        <v/>
      </c>
      <c r="U241" t="str">
        <f t="shared" si="13"/>
        <v/>
      </c>
      <c r="V241" t="str">
        <f t="shared" si="14"/>
        <v/>
      </c>
      <c r="W241" t="str">
        <f t="shared" si="15"/>
        <v/>
      </c>
    </row>
    <row r="242" spans="1:23" x14ac:dyDescent="0.25">
      <c r="A242">
        <v>241</v>
      </c>
      <c r="B242" t="s">
        <v>589</v>
      </c>
      <c r="C242">
        <v>-12.591715484787001</v>
      </c>
      <c r="D242">
        <v>3956.1803418098102</v>
      </c>
      <c r="E242">
        <v>-3.1827961308322798E-3</v>
      </c>
      <c r="F242">
        <v>0.99746050039462897</v>
      </c>
      <c r="G242" t="s">
        <v>170</v>
      </c>
      <c r="H242" t="s">
        <v>170</v>
      </c>
      <c r="I242" t="s">
        <v>170</v>
      </c>
      <c r="J242" t="s">
        <v>170</v>
      </c>
      <c r="K242">
        <v>-13.7004900068487</v>
      </c>
      <c r="L242">
        <v>6522.6386121117703</v>
      </c>
      <c r="M242">
        <v>-2.1004521055954998E-3</v>
      </c>
      <c r="N242">
        <v>0.99832408292656905</v>
      </c>
      <c r="O242">
        <v>-12.6456755215132</v>
      </c>
      <c r="P242">
        <v>3956.1803415516601</v>
      </c>
      <c r="Q242">
        <v>-3.19643555899007E-3</v>
      </c>
      <c r="R242">
        <v>0.99744961776084196</v>
      </c>
      <c r="T242" t="str">
        <f t="shared" si="12"/>
        <v/>
      </c>
      <c r="U242" t="str">
        <f t="shared" si="13"/>
        <v/>
      </c>
      <c r="V242" t="str">
        <f t="shared" si="14"/>
        <v/>
      </c>
      <c r="W242" t="str">
        <f t="shared" si="15"/>
        <v/>
      </c>
    </row>
    <row r="243" spans="1:23" x14ac:dyDescent="0.25">
      <c r="A243">
        <v>242</v>
      </c>
      <c r="B243" t="s">
        <v>590</v>
      </c>
      <c r="C243">
        <v>-12.591715484787001</v>
      </c>
      <c r="D243">
        <v>3956.1803418098102</v>
      </c>
      <c r="E243">
        <v>-3.1827961308322798E-3</v>
      </c>
      <c r="F243">
        <v>0.99746050039462897</v>
      </c>
      <c r="G243" t="s">
        <v>170</v>
      </c>
      <c r="H243" t="s">
        <v>170</v>
      </c>
      <c r="I243" t="s">
        <v>170</v>
      </c>
      <c r="J243" t="s">
        <v>170</v>
      </c>
      <c r="K243">
        <v>-13.7004900068486</v>
      </c>
      <c r="L243">
        <v>6522.6386121117202</v>
      </c>
      <c r="M243">
        <v>-2.1004521055955098E-3</v>
      </c>
      <c r="N243">
        <v>0.99832408292656905</v>
      </c>
      <c r="O243">
        <v>-12.6456755215132</v>
      </c>
      <c r="P243">
        <v>3956.1803415516401</v>
      </c>
      <c r="Q243">
        <v>-3.19643555899008E-3</v>
      </c>
      <c r="R243">
        <v>0.99744961776084196</v>
      </c>
      <c r="T243" t="str">
        <f t="shared" si="12"/>
        <v/>
      </c>
      <c r="U243" t="str">
        <f t="shared" si="13"/>
        <v/>
      </c>
      <c r="V243" t="str">
        <f t="shared" si="14"/>
        <v/>
      </c>
      <c r="W243" t="str">
        <f t="shared" si="15"/>
        <v/>
      </c>
    </row>
    <row r="244" spans="1:23" x14ac:dyDescent="0.25">
      <c r="A244">
        <v>243</v>
      </c>
      <c r="B244" t="s">
        <v>591</v>
      </c>
      <c r="C244">
        <v>-12.591715484786899</v>
      </c>
      <c r="D244">
        <v>3956.1803418097802</v>
      </c>
      <c r="E244">
        <v>-3.1827961308322902E-3</v>
      </c>
      <c r="F244">
        <v>0.99746050039462897</v>
      </c>
      <c r="G244" t="s">
        <v>170</v>
      </c>
      <c r="H244" t="s">
        <v>170</v>
      </c>
      <c r="I244" t="s">
        <v>170</v>
      </c>
      <c r="J244" t="s">
        <v>170</v>
      </c>
      <c r="K244">
        <v>-13.7004900068487</v>
      </c>
      <c r="L244">
        <v>6522.6386121117403</v>
      </c>
      <c r="M244">
        <v>-2.1004521055955098E-3</v>
      </c>
      <c r="N244">
        <v>0.99832408292656905</v>
      </c>
      <c r="O244">
        <v>-12.6456755215132</v>
      </c>
      <c r="P244">
        <v>3956.1803415516601</v>
      </c>
      <c r="Q244">
        <v>-3.19643555899007E-3</v>
      </c>
      <c r="R244">
        <v>0.99744961776084196</v>
      </c>
      <c r="T244" t="str">
        <f t="shared" si="12"/>
        <v/>
      </c>
      <c r="U244" t="str">
        <f t="shared" si="13"/>
        <v/>
      </c>
      <c r="V244" t="str">
        <f t="shared" si="14"/>
        <v/>
      </c>
      <c r="W244" t="str">
        <f t="shared" si="15"/>
        <v/>
      </c>
    </row>
    <row r="245" spans="1:23" x14ac:dyDescent="0.25">
      <c r="A245">
        <v>244</v>
      </c>
      <c r="B245" t="s">
        <v>592</v>
      </c>
      <c r="C245">
        <v>-12.591715484786899</v>
      </c>
      <c r="D245">
        <v>3956.1803418097502</v>
      </c>
      <c r="E245">
        <v>-3.1827961308323102E-3</v>
      </c>
      <c r="F245">
        <v>0.99746050039462897</v>
      </c>
      <c r="G245" t="s">
        <v>170</v>
      </c>
      <c r="H245" t="s">
        <v>170</v>
      </c>
      <c r="I245" t="s">
        <v>170</v>
      </c>
      <c r="J245" t="s">
        <v>170</v>
      </c>
      <c r="K245">
        <v>-13.7004900068487</v>
      </c>
      <c r="L245">
        <v>6522.6386121117903</v>
      </c>
      <c r="M245">
        <v>-2.1004521055954899E-3</v>
      </c>
      <c r="N245">
        <v>0.99832408292656905</v>
      </c>
      <c r="O245">
        <v>-12.6456755215132</v>
      </c>
      <c r="P245">
        <v>3956.1803415516501</v>
      </c>
      <c r="Q245">
        <v>-3.19643555899007E-3</v>
      </c>
      <c r="R245">
        <v>0.99744961776084196</v>
      </c>
      <c r="T245" t="str">
        <f t="shared" si="12"/>
        <v/>
      </c>
      <c r="U245" t="str">
        <f t="shared" si="13"/>
        <v/>
      </c>
      <c r="V245" t="str">
        <f t="shared" si="14"/>
        <v/>
      </c>
      <c r="W245" t="str">
        <f t="shared" si="15"/>
        <v/>
      </c>
    </row>
    <row r="246" spans="1:23" x14ac:dyDescent="0.25">
      <c r="A246">
        <v>245</v>
      </c>
      <c r="B246" t="s">
        <v>368</v>
      </c>
      <c r="C246">
        <v>1.38636189124799</v>
      </c>
      <c r="D246">
        <v>0.190868511833229</v>
      </c>
      <c r="E246">
        <v>7.2634395162011796</v>
      </c>
      <c r="F246" s="1">
        <v>3.77369219883747E-13</v>
      </c>
      <c r="G246">
        <v>1.5274847263589999</v>
      </c>
      <c r="H246">
        <v>0.27329139568650002</v>
      </c>
      <c r="I246">
        <v>5.5892163107514099</v>
      </c>
      <c r="J246" s="1">
        <v>2.2809667479557801E-8</v>
      </c>
      <c r="K246">
        <v>1.3420203506033099</v>
      </c>
      <c r="L246">
        <v>0.26762368911289097</v>
      </c>
      <c r="M246">
        <v>5.0145798193417903</v>
      </c>
      <c r="N246" s="1">
        <v>5.31494854514994E-7</v>
      </c>
      <c r="O246">
        <v>1.34311153945629</v>
      </c>
      <c r="P246">
        <v>0.190642740617262</v>
      </c>
      <c r="Q246">
        <v>7.0451753636543897</v>
      </c>
      <c r="R246" s="1">
        <v>1.8522807823939901E-12</v>
      </c>
      <c r="T246" t="str">
        <f t="shared" si="12"/>
        <v>***</v>
      </c>
      <c r="U246" t="str">
        <f t="shared" si="13"/>
        <v>***</v>
      </c>
      <c r="V246" t="str">
        <f t="shared" si="14"/>
        <v>***</v>
      </c>
      <c r="W246" t="str">
        <f t="shared" si="15"/>
        <v>***</v>
      </c>
    </row>
    <row r="247" spans="1:23" x14ac:dyDescent="0.25">
      <c r="A247">
        <v>246</v>
      </c>
      <c r="B247" t="s">
        <v>593</v>
      </c>
      <c r="C247">
        <v>-12.591715484786899</v>
      </c>
      <c r="D247">
        <v>3956.1803418097602</v>
      </c>
      <c r="E247">
        <v>-3.1827961308323002E-3</v>
      </c>
      <c r="F247">
        <v>0.99746050039462897</v>
      </c>
      <c r="G247" t="s">
        <v>170</v>
      </c>
      <c r="H247" t="s">
        <v>170</v>
      </c>
      <c r="I247" t="s">
        <v>170</v>
      </c>
      <c r="J247" t="s">
        <v>170</v>
      </c>
      <c r="K247">
        <v>-13.7004900068487</v>
      </c>
      <c r="L247">
        <v>6522.6386121117603</v>
      </c>
      <c r="M247">
        <v>-2.1004521055954998E-3</v>
      </c>
      <c r="N247">
        <v>0.99832408292656905</v>
      </c>
      <c r="O247">
        <v>-12.6456755215132</v>
      </c>
      <c r="P247">
        <v>3956.1803415516401</v>
      </c>
      <c r="Q247">
        <v>-3.19643555899008E-3</v>
      </c>
      <c r="R247">
        <v>0.99744961776084196</v>
      </c>
      <c r="T247" t="str">
        <f t="shared" si="12"/>
        <v/>
      </c>
      <c r="U247" t="str">
        <f t="shared" si="13"/>
        <v/>
      </c>
      <c r="V247" t="str">
        <f t="shared" si="14"/>
        <v/>
      </c>
      <c r="W247" t="str">
        <f t="shared" si="15"/>
        <v/>
      </c>
    </row>
    <row r="248" spans="1:23" x14ac:dyDescent="0.25">
      <c r="A248">
        <v>247</v>
      </c>
      <c r="B248" t="s">
        <v>594</v>
      </c>
      <c r="C248">
        <v>-12.591715484787001</v>
      </c>
      <c r="D248">
        <v>3956.1803418098102</v>
      </c>
      <c r="E248">
        <v>-3.1827961308322798E-3</v>
      </c>
      <c r="F248">
        <v>0.99746050039462897</v>
      </c>
      <c r="G248" t="s">
        <v>170</v>
      </c>
      <c r="H248" t="s">
        <v>170</v>
      </c>
      <c r="I248" t="s">
        <v>170</v>
      </c>
      <c r="J248" t="s">
        <v>170</v>
      </c>
      <c r="K248">
        <v>-13.7004900068487</v>
      </c>
      <c r="L248">
        <v>6522.6386121117603</v>
      </c>
      <c r="M248">
        <v>-2.1004521055954998E-3</v>
      </c>
      <c r="N248">
        <v>0.99832408292656905</v>
      </c>
      <c r="O248">
        <v>-12.6456755215132</v>
      </c>
      <c r="P248">
        <v>3956.1803415516501</v>
      </c>
      <c r="Q248">
        <v>-3.19643555899007E-3</v>
      </c>
      <c r="R248">
        <v>0.99744961776084196</v>
      </c>
      <c r="T248" t="str">
        <f t="shared" si="12"/>
        <v/>
      </c>
      <c r="U248" t="str">
        <f t="shared" si="13"/>
        <v/>
      </c>
      <c r="V248" t="str">
        <f t="shared" si="14"/>
        <v/>
      </c>
      <c r="W248" t="str">
        <f t="shared" si="15"/>
        <v/>
      </c>
    </row>
    <row r="249" spans="1:23" x14ac:dyDescent="0.25">
      <c r="A249">
        <v>248</v>
      </c>
      <c r="B249" t="s">
        <v>595</v>
      </c>
      <c r="C249">
        <v>-12.591715484786899</v>
      </c>
      <c r="D249">
        <v>3956.1803418097902</v>
      </c>
      <c r="E249">
        <v>-3.1827961308322798E-3</v>
      </c>
      <c r="F249">
        <v>0.99746050039462897</v>
      </c>
      <c r="G249" t="s">
        <v>170</v>
      </c>
      <c r="H249" t="s">
        <v>170</v>
      </c>
      <c r="I249" t="s">
        <v>170</v>
      </c>
      <c r="J249" t="s">
        <v>170</v>
      </c>
      <c r="K249">
        <v>-13.7004900068487</v>
      </c>
      <c r="L249">
        <v>6522.6386121117603</v>
      </c>
      <c r="M249">
        <v>-2.1004521055954998E-3</v>
      </c>
      <c r="N249">
        <v>0.99832408292656905</v>
      </c>
      <c r="O249">
        <v>-12.6456755215132</v>
      </c>
      <c r="P249">
        <v>3956.1803415516601</v>
      </c>
      <c r="Q249">
        <v>-3.19643555899007E-3</v>
      </c>
      <c r="R249">
        <v>0.99744961776084196</v>
      </c>
      <c r="T249" t="str">
        <f t="shared" si="12"/>
        <v/>
      </c>
      <c r="U249" t="str">
        <f t="shared" si="13"/>
        <v/>
      </c>
      <c r="V249" t="str">
        <f t="shared" si="14"/>
        <v/>
      </c>
      <c r="W249" t="str">
        <f t="shared" si="15"/>
        <v/>
      </c>
    </row>
    <row r="250" spans="1:23" x14ac:dyDescent="0.25">
      <c r="A250">
        <v>249</v>
      </c>
      <c r="B250" t="s">
        <v>596</v>
      </c>
      <c r="C250">
        <v>-12.591715484786899</v>
      </c>
      <c r="D250">
        <v>3956.1803418097802</v>
      </c>
      <c r="E250">
        <v>-3.1827961308322902E-3</v>
      </c>
      <c r="F250">
        <v>0.99746050039462897</v>
      </c>
      <c r="G250" t="s">
        <v>170</v>
      </c>
      <c r="H250" t="s">
        <v>170</v>
      </c>
      <c r="I250" t="s">
        <v>170</v>
      </c>
      <c r="J250" t="s">
        <v>170</v>
      </c>
      <c r="K250">
        <v>-13.7004900068487</v>
      </c>
      <c r="L250">
        <v>6522.6386121117703</v>
      </c>
      <c r="M250">
        <v>-2.1004521055954998E-3</v>
      </c>
      <c r="N250">
        <v>0.99832408292656905</v>
      </c>
      <c r="O250">
        <v>-12.6456755215132</v>
      </c>
      <c r="P250">
        <v>3956.1803415516501</v>
      </c>
      <c r="Q250">
        <v>-3.19643555899007E-3</v>
      </c>
      <c r="R250">
        <v>0.99744961776084196</v>
      </c>
      <c r="T250" t="str">
        <f t="shared" si="12"/>
        <v/>
      </c>
      <c r="U250" t="str">
        <f t="shared" si="13"/>
        <v/>
      </c>
      <c r="V250" t="str">
        <f t="shared" si="14"/>
        <v/>
      </c>
      <c r="W250" t="str">
        <f t="shared" si="15"/>
        <v/>
      </c>
    </row>
    <row r="251" spans="1:23" x14ac:dyDescent="0.25">
      <c r="A251">
        <v>250</v>
      </c>
      <c r="B251" t="s">
        <v>597</v>
      </c>
      <c r="C251">
        <v>-12.591715484786899</v>
      </c>
      <c r="D251">
        <v>3956.1803418097502</v>
      </c>
      <c r="E251">
        <v>-3.1827961308323102E-3</v>
      </c>
      <c r="F251">
        <v>0.99746050039462897</v>
      </c>
      <c r="G251" t="s">
        <v>170</v>
      </c>
      <c r="H251" t="s">
        <v>170</v>
      </c>
      <c r="I251" t="s">
        <v>170</v>
      </c>
      <c r="J251" t="s">
        <v>170</v>
      </c>
      <c r="K251">
        <v>-13.7004900068487</v>
      </c>
      <c r="L251">
        <v>6522.6386121117703</v>
      </c>
      <c r="M251">
        <v>-2.1004521055954998E-3</v>
      </c>
      <c r="N251">
        <v>0.99832408292656905</v>
      </c>
      <c r="O251">
        <v>-12.6456755215132</v>
      </c>
      <c r="P251">
        <v>3956.1803415516401</v>
      </c>
      <c r="Q251">
        <v>-3.19643555899008E-3</v>
      </c>
      <c r="R251">
        <v>0.99744961776084196</v>
      </c>
      <c r="T251" t="str">
        <f t="shared" si="12"/>
        <v/>
      </c>
      <c r="U251" t="str">
        <f t="shared" si="13"/>
        <v/>
      </c>
      <c r="V251" t="str">
        <f t="shared" si="14"/>
        <v/>
      </c>
      <c r="W251" t="str">
        <f t="shared" si="15"/>
        <v/>
      </c>
    </row>
    <row r="252" spans="1:23" x14ac:dyDescent="0.25">
      <c r="A252">
        <v>251</v>
      </c>
      <c r="B252" t="s">
        <v>598</v>
      </c>
      <c r="C252">
        <v>-12.591715484786899</v>
      </c>
      <c r="D252">
        <v>3956.1803418097502</v>
      </c>
      <c r="E252">
        <v>-3.1827961308323102E-3</v>
      </c>
      <c r="F252">
        <v>0.99746050039462897</v>
      </c>
      <c r="G252" t="s">
        <v>170</v>
      </c>
      <c r="H252" t="s">
        <v>170</v>
      </c>
      <c r="I252" t="s">
        <v>170</v>
      </c>
      <c r="J252" t="s">
        <v>170</v>
      </c>
      <c r="K252">
        <v>-13.7004900068487</v>
      </c>
      <c r="L252">
        <v>6522.6386121117903</v>
      </c>
      <c r="M252">
        <v>-2.1004521055954899E-3</v>
      </c>
      <c r="N252">
        <v>0.99832408292656905</v>
      </c>
      <c r="O252">
        <v>-12.6456755215132</v>
      </c>
      <c r="P252">
        <v>3956.1803415516401</v>
      </c>
      <c r="Q252">
        <v>-3.19643555899008E-3</v>
      </c>
      <c r="R252">
        <v>0.99744961776084196</v>
      </c>
      <c r="T252" t="str">
        <f t="shared" si="12"/>
        <v/>
      </c>
      <c r="U252" t="str">
        <f t="shared" si="13"/>
        <v/>
      </c>
      <c r="V252" t="str">
        <f t="shared" si="14"/>
        <v/>
      </c>
      <c r="W252" t="str">
        <f t="shared" si="15"/>
        <v/>
      </c>
    </row>
    <row r="253" spans="1:23" x14ac:dyDescent="0.25">
      <c r="A253">
        <v>252</v>
      </c>
      <c r="B253" t="s">
        <v>599</v>
      </c>
      <c r="C253">
        <v>-12.591715484786899</v>
      </c>
      <c r="D253">
        <v>3956.1803418097502</v>
      </c>
      <c r="E253">
        <v>-3.1827961308323102E-3</v>
      </c>
      <c r="F253">
        <v>0.99746050039462897</v>
      </c>
      <c r="G253" t="s">
        <v>170</v>
      </c>
      <c r="H253" t="s">
        <v>170</v>
      </c>
      <c r="I253" t="s">
        <v>170</v>
      </c>
      <c r="J253" t="s">
        <v>170</v>
      </c>
      <c r="K253">
        <v>-13.7004900068487</v>
      </c>
      <c r="L253">
        <v>6522.6386121118003</v>
      </c>
      <c r="M253">
        <v>-2.1004521055954899E-3</v>
      </c>
      <c r="N253">
        <v>0.99832408292656905</v>
      </c>
      <c r="O253">
        <v>-12.6456755215132</v>
      </c>
      <c r="P253">
        <v>3956.1803415516702</v>
      </c>
      <c r="Q253">
        <v>-3.19643555899006E-3</v>
      </c>
      <c r="R253">
        <v>0.99744961776084196</v>
      </c>
      <c r="T253" t="str">
        <f t="shared" si="12"/>
        <v/>
      </c>
      <c r="U253" t="str">
        <f t="shared" si="13"/>
        <v/>
      </c>
      <c r="V253" t="str">
        <f t="shared" si="14"/>
        <v/>
      </c>
      <c r="W253" t="str">
        <f t="shared" si="15"/>
        <v/>
      </c>
    </row>
    <row r="254" spans="1:23" x14ac:dyDescent="0.25">
      <c r="A254">
        <v>253</v>
      </c>
      <c r="B254" t="s">
        <v>600</v>
      </c>
      <c r="C254">
        <v>22.540421488666301</v>
      </c>
      <c r="D254">
        <v>3956.1803432635702</v>
      </c>
      <c r="E254">
        <v>5.6975212282845801E-3</v>
      </c>
      <c r="F254">
        <v>0.99545406037197603</v>
      </c>
      <c r="G254" t="s">
        <v>170</v>
      </c>
      <c r="H254" t="s">
        <v>170</v>
      </c>
      <c r="I254" t="s">
        <v>170</v>
      </c>
      <c r="J254" t="s">
        <v>170</v>
      </c>
      <c r="K254">
        <v>23.4316470099998</v>
      </c>
      <c r="L254">
        <v>6522.6386027223098</v>
      </c>
      <c r="M254">
        <v>3.59235708693415E-3</v>
      </c>
      <c r="N254">
        <v>0.99713371990835098</v>
      </c>
      <c r="O254">
        <v>22.486461451028202</v>
      </c>
      <c r="P254">
        <v>3956.1803412017098</v>
      </c>
      <c r="Q254">
        <v>5.6838818030721704E-3</v>
      </c>
      <c r="R254">
        <v>0.99546494288256004</v>
      </c>
      <c r="T254" t="str">
        <f t="shared" si="12"/>
        <v/>
      </c>
      <c r="U254" t="str">
        <f t="shared" si="13"/>
        <v/>
      </c>
      <c r="V254" t="str">
        <f t="shared" si="14"/>
        <v/>
      </c>
      <c r="W254" t="str">
        <f t="shared" si="15"/>
        <v/>
      </c>
    </row>
    <row r="255" spans="1:23" x14ac:dyDescent="0.25">
      <c r="A255">
        <v>254</v>
      </c>
      <c r="B255" t="s">
        <v>369</v>
      </c>
      <c r="C255">
        <v>0.94390967953572802</v>
      </c>
      <c r="D255">
        <v>0.230747123605897</v>
      </c>
      <c r="E255">
        <v>4.0906671545248496</v>
      </c>
      <c r="F255" s="1">
        <v>4.30134069105226E-5</v>
      </c>
      <c r="G255">
        <v>0.65983988623912904</v>
      </c>
      <c r="H255">
        <v>0.38720777017442198</v>
      </c>
      <c r="I255">
        <v>1.70409774045055</v>
      </c>
      <c r="J255">
        <v>8.8362828701321894E-2</v>
      </c>
      <c r="K255">
        <v>1.20756316335661</v>
      </c>
      <c r="L255">
        <v>0.29063697759681301</v>
      </c>
      <c r="M255">
        <v>4.1548848097085704</v>
      </c>
      <c r="N255" s="1">
        <v>3.2545145946533797E-5</v>
      </c>
      <c r="O255">
        <v>0.90293921837531299</v>
      </c>
      <c r="P255">
        <v>0.230554314766277</v>
      </c>
      <c r="Q255">
        <v>3.91638395182785</v>
      </c>
      <c r="R255" s="1">
        <v>8.9887053413743997E-5</v>
      </c>
      <c r="T255" t="str">
        <f t="shared" si="12"/>
        <v>***</v>
      </c>
      <c r="U255" t="str">
        <f t="shared" si="13"/>
        <v>^</v>
      </c>
      <c r="V255" t="str">
        <f t="shared" si="14"/>
        <v>***</v>
      </c>
      <c r="W255" t="str">
        <f t="shared" si="15"/>
        <v>***</v>
      </c>
    </row>
    <row r="256" spans="1:23" x14ac:dyDescent="0.25">
      <c r="A256">
        <v>255</v>
      </c>
      <c r="B256" t="s">
        <v>370</v>
      </c>
      <c r="C256">
        <v>0.433189723332643</v>
      </c>
      <c r="D256">
        <v>0.28824385759283599</v>
      </c>
      <c r="E256">
        <v>1.5028584718171301</v>
      </c>
      <c r="F256">
        <v>0.13287554388784101</v>
      </c>
      <c r="G256">
        <v>0.22227798432302801</v>
      </c>
      <c r="H256">
        <v>0.47441708747871503</v>
      </c>
      <c r="I256">
        <v>0.46852862215465801</v>
      </c>
      <c r="J256">
        <v>0.63940660761477297</v>
      </c>
      <c r="K256">
        <v>0.65726332398368204</v>
      </c>
      <c r="L256">
        <v>0.36503332070952399</v>
      </c>
      <c r="M256">
        <v>1.80055706341039</v>
      </c>
      <c r="N256">
        <v>7.1772721826407204E-2</v>
      </c>
      <c r="O256">
        <v>0.39053436753586102</v>
      </c>
      <c r="P256">
        <v>0.28807969155768198</v>
      </c>
      <c r="Q256">
        <v>1.3556469927615999</v>
      </c>
      <c r="R256">
        <v>0.175211512381866</v>
      </c>
      <c r="T256" t="str">
        <f t="shared" si="12"/>
        <v/>
      </c>
      <c r="U256" t="str">
        <f t="shared" si="13"/>
        <v/>
      </c>
      <c r="V256" t="str">
        <f t="shared" si="14"/>
        <v>^</v>
      </c>
      <c r="W256" t="str">
        <f t="shared" si="15"/>
        <v/>
      </c>
    </row>
    <row r="257" spans="1:23" x14ac:dyDescent="0.25">
      <c r="A257">
        <v>256</v>
      </c>
      <c r="B257" t="s">
        <v>371</v>
      </c>
      <c r="C257">
        <v>0.73355170010491</v>
      </c>
      <c r="D257">
        <v>0.25946392319474798</v>
      </c>
      <c r="E257">
        <v>2.8271818720413102</v>
      </c>
      <c r="F257">
        <v>4.6959648923449197E-3</v>
      </c>
      <c r="G257">
        <v>0.86290710997786102</v>
      </c>
      <c r="H257">
        <v>0.369366796677842</v>
      </c>
      <c r="I257">
        <v>2.3361794231073798</v>
      </c>
      <c r="J257">
        <v>1.9481892269306401E-2</v>
      </c>
      <c r="K257">
        <v>0.70495306515275502</v>
      </c>
      <c r="L257">
        <v>0.36531490106129599</v>
      </c>
      <c r="M257">
        <v>1.9297134146588499</v>
      </c>
      <c r="N257">
        <v>5.3642356889201298E-2</v>
      </c>
      <c r="O257">
        <v>0.69048579109544395</v>
      </c>
      <c r="P257">
        <v>0.25927793260747301</v>
      </c>
      <c r="Q257">
        <v>2.6631105244918301</v>
      </c>
      <c r="R257">
        <v>7.7421979813725702E-3</v>
      </c>
      <c r="T257" t="str">
        <f t="shared" si="12"/>
        <v>**</v>
      </c>
      <c r="U257" t="str">
        <f t="shared" si="13"/>
        <v>*</v>
      </c>
      <c r="V257" t="str">
        <f t="shared" si="14"/>
        <v>^</v>
      </c>
      <c r="W257" t="str">
        <f t="shared" si="15"/>
        <v>**</v>
      </c>
    </row>
    <row r="258" spans="1:23" x14ac:dyDescent="0.25">
      <c r="A258">
        <v>257</v>
      </c>
      <c r="B258" t="s">
        <v>372</v>
      </c>
      <c r="C258">
        <v>0.59471642866844898</v>
      </c>
      <c r="D258">
        <v>0.28024196168610299</v>
      </c>
      <c r="E258">
        <v>2.1221533887726101</v>
      </c>
      <c r="F258">
        <v>3.3824859281259403E-2</v>
      </c>
      <c r="G258">
        <v>0.49579274203630103</v>
      </c>
      <c r="H258">
        <v>0.43837585734507301</v>
      </c>
      <c r="I258">
        <v>1.1309763841443301</v>
      </c>
      <c r="J258">
        <v>0.25806503136037101</v>
      </c>
      <c r="K258">
        <v>0.75689298874852395</v>
      </c>
      <c r="L258">
        <v>0.36565440851525399</v>
      </c>
      <c r="M258">
        <v>2.06996817520101</v>
      </c>
      <c r="N258">
        <v>3.8455324795113599E-2</v>
      </c>
      <c r="O258">
        <v>0.55141837131992</v>
      </c>
      <c r="P258">
        <v>0.28006244120340001</v>
      </c>
      <c r="Q258">
        <v>1.96891225024866</v>
      </c>
      <c r="R258">
        <v>4.89631685651521E-2</v>
      </c>
      <c r="T258" t="str">
        <f t="shared" si="12"/>
        <v>*</v>
      </c>
      <c r="U258" t="str">
        <f t="shared" si="13"/>
        <v/>
      </c>
      <c r="V258" t="str">
        <f t="shared" si="14"/>
        <v>*</v>
      </c>
      <c r="W258" t="str">
        <f t="shared" si="15"/>
        <v>*</v>
      </c>
    </row>
    <row r="259" spans="1:23" x14ac:dyDescent="0.25">
      <c r="A259">
        <v>258</v>
      </c>
      <c r="B259" t="s">
        <v>373</v>
      </c>
      <c r="C259">
        <v>1.8125883383019601</v>
      </c>
      <c r="D259">
        <v>0.18548191032441799</v>
      </c>
      <c r="E259">
        <v>9.7723186866667398</v>
      </c>
      <c r="F259" s="1">
        <v>1.48024883374336E-22</v>
      </c>
      <c r="G259">
        <v>2.0669548199627301</v>
      </c>
      <c r="H259">
        <v>0.25747297844966299</v>
      </c>
      <c r="I259">
        <v>8.0278514367162099</v>
      </c>
      <c r="J259" s="1">
        <v>9.9194495550809604E-16</v>
      </c>
      <c r="K259">
        <v>1.65308625286318</v>
      </c>
      <c r="L259">
        <v>0.270354156413117</v>
      </c>
      <c r="M259">
        <v>6.1145213182414402</v>
      </c>
      <c r="N259" s="1">
        <v>9.6847223509731097E-10</v>
      </c>
      <c r="O259">
        <v>1.76959147618248</v>
      </c>
      <c r="P259">
        <v>0.18520398795460399</v>
      </c>
      <c r="Q259">
        <v>9.5548238227798308</v>
      </c>
      <c r="R259" s="1">
        <v>1.23794367032527E-21</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374</v>
      </c>
      <c r="C260">
        <v>0.87928906411536201</v>
      </c>
      <c r="D260">
        <v>0.26678337082245701</v>
      </c>
      <c r="E260">
        <v>3.2958915745184298</v>
      </c>
      <c r="F260">
        <v>9.8109872108708709E-4</v>
      </c>
      <c r="G260">
        <v>1.09080133492509</v>
      </c>
      <c r="H260">
        <v>0.37124552483835699</v>
      </c>
      <c r="I260">
        <v>2.9382208321569299</v>
      </c>
      <c r="J260">
        <v>3.3010180036005098E-3</v>
      </c>
      <c r="K260">
        <v>0.771572019115912</v>
      </c>
      <c r="L260">
        <v>0.38519585762512398</v>
      </c>
      <c r="M260">
        <v>2.0030641655207302</v>
      </c>
      <c r="N260">
        <v>4.5170401682086303E-2</v>
      </c>
      <c r="O260">
        <v>0.83563300246616601</v>
      </c>
      <c r="P260">
        <v>0.26656690158115498</v>
      </c>
      <c r="Q260">
        <v>3.1347965464188099</v>
      </c>
      <c r="R260">
        <v>1.7197333782578499E-3</v>
      </c>
      <c r="T260" t="str">
        <f t="shared" si="16"/>
        <v>***</v>
      </c>
      <c r="U260" t="str">
        <f t="shared" si="17"/>
        <v>**</v>
      </c>
      <c r="V260" t="str">
        <f t="shared" si="18"/>
        <v>*</v>
      </c>
      <c r="W260" t="str">
        <f t="shared" si="19"/>
        <v>**</v>
      </c>
    </row>
    <row r="261" spans="1:23" x14ac:dyDescent="0.25">
      <c r="A261">
        <v>260</v>
      </c>
      <c r="B261" t="s">
        <v>375</v>
      </c>
      <c r="C261">
        <v>0.80298886883498899</v>
      </c>
      <c r="D261">
        <v>0.281353155860391</v>
      </c>
      <c r="E261">
        <v>2.85402474473553</v>
      </c>
      <c r="F261">
        <v>4.3169168727418697E-3</v>
      </c>
      <c r="G261">
        <v>1.1588068226217201</v>
      </c>
      <c r="H261">
        <v>0.37180120330959299</v>
      </c>
      <c r="I261">
        <v>3.1167376875238402</v>
      </c>
      <c r="J261">
        <v>1.82864202470349E-3</v>
      </c>
      <c r="K261">
        <v>0.52150711808218797</v>
      </c>
      <c r="L261">
        <v>0.436167553293275</v>
      </c>
      <c r="M261">
        <v>1.19565775616402</v>
      </c>
      <c r="N261">
        <v>0.23183014283768</v>
      </c>
      <c r="O261">
        <v>0.75754519482702498</v>
      </c>
      <c r="P261">
        <v>0.28113786635358101</v>
      </c>
      <c r="Q261">
        <v>2.6945683434698799</v>
      </c>
      <c r="R261">
        <v>7.0479871022931101E-3</v>
      </c>
      <c r="T261" t="str">
        <f t="shared" si="16"/>
        <v>**</v>
      </c>
      <c r="U261" t="str">
        <f t="shared" si="17"/>
        <v>**</v>
      </c>
      <c r="V261" t="str">
        <f t="shared" si="18"/>
        <v/>
      </c>
      <c r="W261" t="str">
        <f t="shared" si="19"/>
        <v>**</v>
      </c>
    </row>
    <row r="262" spans="1:23" x14ac:dyDescent="0.25">
      <c r="A262">
        <v>261</v>
      </c>
      <c r="B262" t="s">
        <v>376</v>
      </c>
      <c r="C262">
        <v>0.70569596431249804</v>
      </c>
      <c r="D262">
        <v>0.29925051769776101</v>
      </c>
      <c r="E262">
        <v>2.3582113399223701</v>
      </c>
      <c r="F262">
        <v>1.8363235187048101E-2</v>
      </c>
      <c r="G262">
        <v>0.80458906936188102</v>
      </c>
      <c r="H262">
        <v>0.44054176623706698</v>
      </c>
      <c r="I262">
        <v>1.8263627447503199</v>
      </c>
      <c r="J262">
        <v>6.7795639724952894E-2</v>
      </c>
      <c r="K262">
        <v>0.71873415420493902</v>
      </c>
      <c r="L262">
        <v>0.40830884584090099</v>
      </c>
      <c r="M262">
        <v>1.7602708379357399</v>
      </c>
      <c r="N262">
        <v>7.8361896209159301E-2</v>
      </c>
      <c r="O262">
        <v>0.66109209530861901</v>
      </c>
      <c r="P262">
        <v>0.29904188160019701</v>
      </c>
      <c r="Q262">
        <v>2.2107006944012801</v>
      </c>
      <c r="R262">
        <v>2.7056570422336799E-2</v>
      </c>
      <c r="T262" t="str">
        <f t="shared" si="16"/>
        <v>*</v>
      </c>
      <c r="U262" t="str">
        <f t="shared" si="17"/>
        <v>^</v>
      </c>
      <c r="V262" t="str">
        <f t="shared" si="18"/>
        <v>^</v>
      </c>
      <c r="W262" t="str">
        <f t="shared" si="19"/>
        <v>*</v>
      </c>
    </row>
    <row r="263" spans="1:23" x14ac:dyDescent="0.25">
      <c r="A263">
        <v>262</v>
      </c>
      <c r="B263" t="s">
        <v>377</v>
      </c>
      <c r="C263">
        <v>0.90108374448338502</v>
      </c>
      <c r="D263">
        <v>0.28190534426765401</v>
      </c>
      <c r="E263">
        <v>3.1964053282645599</v>
      </c>
      <c r="F263">
        <v>1.39151482706638E-3</v>
      </c>
      <c r="G263">
        <v>0.85277033204426</v>
      </c>
      <c r="H263">
        <v>0.44091280749637501</v>
      </c>
      <c r="I263">
        <v>1.9341019755958699</v>
      </c>
      <c r="J263">
        <v>5.3100591082968898E-2</v>
      </c>
      <c r="K263">
        <v>1.0241481340067899</v>
      </c>
      <c r="L263">
        <v>0.367891954951102</v>
      </c>
      <c r="M263">
        <v>2.7838285676644299</v>
      </c>
      <c r="N263">
        <v>5.3721420082667804E-3</v>
      </c>
      <c r="O263">
        <v>0.85880045504492697</v>
      </c>
      <c r="P263">
        <v>0.28167987864697103</v>
      </c>
      <c r="Q263">
        <v>3.0488526875619</v>
      </c>
      <c r="R263">
        <v>2.2971709482713801E-3</v>
      </c>
      <c r="T263" t="str">
        <f t="shared" si="16"/>
        <v>**</v>
      </c>
      <c r="U263" t="str">
        <f t="shared" si="17"/>
        <v>^</v>
      </c>
      <c r="V263" t="str">
        <f t="shared" si="18"/>
        <v>**</v>
      </c>
      <c r="W263" t="str">
        <f t="shared" si="19"/>
        <v>**</v>
      </c>
    </row>
    <row r="264" spans="1:23" x14ac:dyDescent="0.25">
      <c r="A264">
        <v>263</v>
      </c>
      <c r="B264" t="s">
        <v>378</v>
      </c>
      <c r="C264">
        <v>0.63219289492373199</v>
      </c>
      <c r="D264">
        <v>0.32226489311027301</v>
      </c>
      <c r="E264">
        <v>1.9617181655198399</v>
      </c>
      <c r="F264">
        <v>4.9795305729990698E-2</v>
      </c>
      <c r="G264">
        <v>0.71018737586885405</v>
      </c>
      <c r="H264">
        <v>0.47754364842112401</v>
      </c>
      <c r="I264">
        <v>1.4871674625280999</v>
      </c>
      <c r="J264">
        <v>0.136970587317437</v>
      </c>
      <c r="K264">
        <v>0.66235761391286896</v>
      </c>
      <c r="L264">
        <v>0.437256315177941</v>
      </c>
      <c r="M264">
        <v>1.51480399692643</v>
      </c>
      <c r="N264">
        <v>0.12982204798828501</v>
      </c>
      <c r="O264">
        <v>0.59036970299891001</v>
      </c>
      <c r="P264">
        <v>0.32205567539098201</v>
      </c>
      <c r="Q264">
        <v>1.83312932548756</v>
      </c>
      <c r="R264">
        <v>6.67833409610014E-2</v>
      </c>
      <c r="T264" t="str">
        <f t="shared" si="16"/>
        <v>*</v>
      </c>
      <c r="U264" t="str">
        <f t="shared" si="17"/>
        <v/>
      </c>
      <c r="V264" t="str">
        <f t="shared" si="18"/>
        <v/>
      </c>
      <c r="W264" t="str">
        <f t="shared" si="19"/>
        <v>^</v>
      </c>
    </row>
    <row r="265" spans="1:23" x14ac:dyDescent="0.25">
      <c r="A265">
        <v>264</v>
      </c>
      <c r="B265" t="s">
        <v>379</v>
      </c>
      <c r="C265">
        <v>1.0667437468626799</v>
      </c>
      <c r="D265">
        <v>0.27508407830071202</v>
      </c>
      <c r="E265">
        <v>3.8778825494092999</v>
      </c>
      <c r="F265">
        <v>1.05369561637866E-4</v>
      </c>
      <c r="G265">
        <v>1.48826295834777</v>
      </c>
      <c r="H265">
        <v>0.35874020452259903</v>
      </c>
      <c r="I265">
        <v>4.1485814513829302</v>
      </c>
      <c r="J265" s="1">
        <v>3.3454181904217101E-5</v>
      </c>
      <c r="K265">
        <v>0.703100949422649</v>
      </c>
      <c r="L265">
        <v>0.43763020306172301</v>
      </c>
      <c r="M265">
        <v>1.60660974609078</v>
      </c>
      <c r="N265">
        <v>0.108140003211023</v>
      </c>
      <c r="O265">
        <v>1.0233737517339301</v>
      </c>
      <c r="P265">
        <v>0.274823564436668</v>
      </c>
      <c r="Q265">
        <v>3.7237481939790702</v>
      </c>
      <c r="R265">
        <v>1.9628670730947799E-4</v>
      </c>
      <c r="T265" t="str">
        <f t="shared" si="16"/>
        <v>***</v>
      </c>
      <c r="U265" t="str">
        <f t="shared" si="17"/>
        <v>***</v>
      </c>
      <c r="V265" t="str">
        <f t="shared" si="18"/>
        <v/>
      </c>
      <c r="W265" t="str">
        <f t="shared" si="19"/>
        <v>***</v>
      </c>
    </row>
    <row r="266" spans="1:23" x14ac:dyDescent="0.25">
      <c r="A266">
        <v>265</v>
      </c>
      <c r="B266" t="s">
        <v>380</v>
      </c>
      <c r="C266">
        <v>0.63482089708165101</v>
      </c>
      <c r="D266">
        <v>0.336617402879067</v>
      </c>
      <c r="E266">
        <v>1.88588258257615</v>
      </c>
      <c r="F266">
        <v>5.9310779116005997E-2</v>
      </c>
      <c r="G266">
        <v>0.60696205135348302</v>
      </c>
      <c r="H266">
        <v>0.52809967703945704</v>
      </c>
      <c r="I266">
        <v>1.14933236610962</v>
      </c>
      <c r="J266">
        <v>0.250418956907351</v>
      </c>
      <c r="K266">
        <v>0.74455231434162195</v>
      </c>
      <c r="L266">
        <v>0.437995106628633</v>
      </c>
      <c r="M266">
        <v>1.69991012016696</v>
      </c>
      <c r="N266">
        <v>8.9147833039472602E-2</v>
      </c>
      <c r="O266">
        <v>0.58856536917991997</v>
      </c>
      <c r="P266">
        <v>0.336396081252268</v>
      </c>
      <c r="Q266">
        <v>1.7496201709274599</v>
      </c>
      <c r="R266">
        <v>8.0183876781536795E-2</v>
      </c>
      <c r="T266" t="str">
        <f t="shared" si="16"/>
        <v>^</v>
      </c>
      <c r="U266" t="str">
        <f t="shared" si="17"/>
        <v/>
      </c>
      <c r="V266" t="str">
        <f t="shared" si="18"/>
        <v>^</v>
      </c>
      <c r="W266" t="str">
        <f t="shared" si="19"/>
        <v>^</v>
      </c>
    </row>
    <row r="267" spans="1:23" x14ac:dyDescent="0.25">
      <c r="A267">
        <v>266</v>
      </c>
      <c r="B267" t="s">
        <v>381</v>
      </c>
      <c r="C267">
        <v>0.77450695800024505</v>
      </c>
      <c r="D267">
        <v>0.32309443718292302</v>
      </c>
      <c r="E267">
        <v>2.39715349095209</v>
      </c>
      <c r="F267">
        <v>1.6523000625901198E-2</v>
      </c>
      <c r="G267">
        <v>0.87439294873557805</v>
      </c>
      <c r="H267">
        <v>0.47879629898918602</v>
      </c>
      <c r="I267">
        <v>1.8262316366721301</v>
      </c>
      <c r="J267">
        <v>6.7815377808450206E-2</v>
      </c>
      <c r="K267">
        <v>0.79026555021601597</v>
      </c>
      <c r="L267">
        <v>0.43836443509275003</v>
      </c>
      <c r="M267">
        <v>1.80275927276995</v>
      </c>
      <c r="N267">
        <v>7.1426028912551107E-2</v>
      </c>
      <c r="O267">
        <v>0.72874202608501404</v>
      </c>
      <c r="P267">
        <v>0.322860311166562</v>
      </c>
      <c r="Q267">
        <v>2.25714341738666</v>
      </c>
      <c r="R267">
        <v>2.3999114667359801E-2</v>
      </c>
      <c r="T267" t="str">
        <f t="shared" si="16"/>
        <v>*</v>
      </c>
      <c r="U267" t="str">
        <f t="shared" si="17"/>
        <v>^</v>
      </c>
      <c r="V267" t="str">
        <f t="shared" si="18"/>
        <v>^</v>
      </c>
      <c r="W267" t="str">
        <f t="shared" si="19"/>
        <v>*</v>
      </c>
    </row>
    <row r="268" spans="1:23" x14ac:dyDescent="0.25">
      <c r="A268">
        <v>267</v>
      </c>
      <c r="B268" t="s">
        <v>382</v>
      </c>
      <c r="C268">
        <v>1.1461571754441999</v>
      </c>
      <c r="D268">
        <v>0.28350470192932598</v>
      </c>
      <c r="E268">
        <v>4.0428154018056599</v>
      </c>
      <c r="F268" s="1">
        <v>5.2813199606455297E-5</v>
      </c>
      <c r="G268">
        <v>1.2685180939221801</v>
      </c>
      <c r="H268">
        <v>0.415507808610519</v>
      </c>
      <c r="I268">
        <v>3.0529344277888999</v>
      </c>
      <c r="J268">
        <v>2.2661545088694598E-3</v>
      </c>
      <c r="K268">
        <v>1.1373843214530099</v>
      </c>
      <c r="L268">
        <v>0.38848200241117098</v>
      </c>
      <c r="M268">
        <v>2.92776580226024</v>
      </c>
      <c r="N268">
        <v>3.4140710159097898E-3</v>
      </c>
      <c r="O268">
        <v>1.0997089558333299</v>
      </c>
      <c r="P268">
        <v>0.283240914617298</v>
      </c>
      <c r="Q268">
        <v>3.88259216476267</v>
      </c>
      <c r="R268">
        <v>1.03348824869038E-4</v>
      </c>
      <c r="T268" t="str">
        <f t="shared" si="16"/>
        <v>***</v>
      </c>
      <c r="U268" t="str">
        <f t="shared" si="17"/>
        <v>**</v>
      </c>
      <c r="V268" t="str">
        <f t="shared" si="18"/>
        <v>**</v>
      </c>
      <c r="W268" t="str">
        <f t="shared" si="19"/>
        <v>***</v>
      </c>
    </row>
    <row r="269" spans="1:23" x14ac:dyDescent="0.25">
      <c r="A269">
        <v>268</v>
      </c>
      <c r="B269" t="s">
        <v>383</v>
      </c>
      <c r="C269">
        <v>1.63056022885951</v>
      </c>
      <c r="D269">
        <v>0.24408394370779901</v>
      </c>
      <c r="E269">
        <v>6.6803256457192797</v>
      </c>
      <c r="F269" s="1">
        <v>2.38411875949381E-11</v>
      </c>
      <c r="G269">
        <v>0.75316424896990197</v>
      </c>
      <c r="H269">
        <v>0.52935639504947896</v>
      </c>
      <c r="I269">
        <v>1.42279238715819</v>
      </c>
      <c r="J269">
        <v>0.154796348899707</v>
      </c>
      <c r="K269">
        <v>2.09895590702688</v>
      </c>
      <c r="L269">
        <v>0.28736998246892298</v>
      </c>
      <c r="M269">
        <v>7.3040193307380896</v>
      </c>
      <c r="N269" s="1">
        <v>2.7929622575906698E-13</v>
      </c>
      <c r="O269">
        <v>1.5795836796248099</v>
      </c>
      <c r="P269">
        <v>0.243763413885171</v>
      </c>
      <c r="Q269">
        <v>6.4799866987787702</v>
      </c>
      <c r="R269" s="1">
        <v>9.1730704670931903E-11</v>
      </c>
      <c r="T269" t="str">
        <f t="shared" si="16"/>
        <v>***</v>
      </c>
      <c r="U269" t="str">
        <f t="shared" si="17"/>
        <v/>
      </c>
      <c r="V269" t="str">
        <f t="shared" si="18"/>
        <v>***</v>
      </c>
      <c r="W269" t="str">
        <f t="shared" si="19"/>
        <v>***</v>
      </c>
    </row>
    <row r="270" spans="1:23" x14ac:dyDescent="0.25">
      <c r="A270">
        <v>269</v>
      </c>
      <c r="B270" t="s">
        <v>384</v>
      </c>
      <c r="C270">
        <v>0.664466915575324</v>
      </c>
      <c r="D270">
        <v>0.37323144856693702</v>
      </c>
      <c r="E270">
        <v>1.78030795134391</v>
      </c>
      <c r="F270">
        <v>7.5025576561036797E-2</v>
      </c>
      <c r="G270">
        <v>1.02614793105323</v>
      </c>
      <c r="H270">
        <v>0.48033070993215898</v>
      </c>
      <c r="I270">
        <v>2.1363362987933101</v>
      </c>
      <c r="J270">
        <v>3.26520122160378E-2</v>
      </c>
      <c r="K270">
        <v>0.34711259942932798</v>
      </c>
      <c r="L270">
        <v>0.60054400783735895</v>
      </c>
      <c r="M270">
        <v>0.577996940939146</v>
      </c>
      <c r="N270">
        <v>0.56326618453251098</v>
      </c>
      <c r="O270">
        <v>0.61331566407411597</v>
      </c>
      <c r="P270">
        <v>0.372998991166343</v>
      </c>
      <c r="Q270">
        <v>1.6442823669745601</v>
      </c>
      <c r="R270">
        <v>0.100117889898971</v>
      </c>
      <c r="T270" t="str">
        <f t="shared" si="16"/>
        <v>^</v>
      </c>
      <c r="U270" t="str">
        <f t="shared" si="17"/>
        <v>*</v>
      </c>
      <c r="V270" t="str">
        <f t="shared" si="18"/>
        <v/>
      </c>
      <c r="W270" t="str">
        <f t="shared" si="19"/>
        <v/>
      </c>
    </row>
    <row r="271" spans="1:23" x14ac:dyDescent="0.25">
      <c r="A271">
        <v>270</v>
      </c>
      <c r="B271" t="s">
        <v>385</v>
      </c>
      <c r="C271">
        <v>0.70942917418127605</v>
      </c>
      <c r="D271">
        <v>0.37349102956651198</v>
      </c>
      <c r="E271">
        <v>1.8994543858380399</v>
      </c>
      <c r="F271">
        <v>5.7504758590482603E-2</v>
      </c>
      <c r="G271">
        <v>0.84667424106907696</v>
      </c>
      <c r="H271">
        <v>0.53026642864991402</v>
      </c>
      <c r="I271">
        <v>1.59669591609779</v>
      </c>
      <c r="J271">
        <v>0.11033350643857</v>
      </c>
      <c r="K271">
        <v>0.68430383783672499</v>
      </c>
      <c r="L271">
        <v>0.52693518766659497</v>
      </c>
      <c r="M271">
        <v>1.2986489683237901</v>
      </c>
      <c r="N271">
        <v>0.19406442469649701</v>
      </c>
      <c r="O271">
        <v>0.65463531562357102</v>
      </c>
      <c r="P271">
        <v>0.373252492788679</v>
      </c>
      <c r="Q271">
        <v>1.75386723001526</v>
      </c>
      <c r="R271">
        <v>7.9453259879159896E-2</v>
      </c>
      <c r="T271" t="str">
        <f t="shared" si="16"/>
        <v>^</v>
      </c>
      <c r="U271" t="str">
        <f t="shared" si="17"/>
        <v/>
      </c>
      <c r="V271" t="str">
        <f t="shared" si="18"/>
        <v/>
      </c>
      <c r="W271" t="str">
        <f t="shared" si="19"/>
        <v>^</v>
      </c>
    </row>
    <row r="272" spans="1:23" x14ac:dyDescent="0.25">
      <c r="A272">
        <v>271</v>
      </c>
      <c r="B272" t="s">
        <v>386</v>
      </c>
      <c r="C272">
        <v>1.0879208132395399</v>
      </c>
      <c r="D272">
        <v>0.32505544804884601</v>
      </c>
      <c r="E272">
        <v>3.34687764739774</v>
      </c>
      <c r="F272">
        <v>8.17272740528179E-4</v>
      </c>
      <c r="G272">
        <v>1.3281153006636599</v>
      </c>
      <c r="H272">
        <v>0.44547411154868999</v>
      </c>
      <c r="I272">
        <v>2.9813523754421301</v>
      </c>
      <c r="J272">
        <v>2.8697837089666999E-3</v>
      </c>
      <c r="K272">
        <v>0.95478553726583204</v>
      </c>
      <c r="L272">
        <v>0.47762779148797302</v>
      </c>
      <c r="M272">
        <v>1.99901587445603</v>
      </c>
      <c r="N272">
        <v>4.5606636307241301E-2</v>
      </c>
      <c r="O272">
        <v>1.03139565871937</v>
      </c>
      <c r="P272">
        <v>0.32478107479985102</v>
      </c>
      <c r="Q272">
        <v>3.1756642820243699</v>
      </c>
      <c r="R272">
        <v>1.4949384812184001E-3</v>
      </c>
      <c r="T272" t="str">
        <f t="shared" si="16"/>
        <v>***</v>
      </c>
      <c r="U272" t="str">
        <f t="shared" si="17"/>
        <v>**</v>
      </c>
      <c r="V272" t="str">
        <f t="shared" si="18"/>
        <v>*</v>
      </c>
      <c r="W272" t="str">
        <f t="shared" si="19"/>
        <v>**</v>
      </c>
    </row>
    <row r="273" spans="1:23" x14ac:dyDescent="0.25">
      <c r="A273">
        <v>272</v>
      </c>
      <c r="B273" t="s">
        <v>387</v>
      </c>
      <c r="C273">
        <v>0.31687015072654101</v>
      </c>
      <c r="D273">
        <v>0.46355860629142498</v>
      </c>
      <c r="E273">
        <v>0.68356006430680805</v>
      </c>
      <c r="F273">
        <v>0.49425300975005299</v>
      </c>
      <c r="G273">
        <v>0.95275328339833598</v>
      </c>
      <c r="H273">
        <v>0.53127246832778796</v>
      </c>
      <c r="I273">
        <v>1.7933420988239499</v>
      </c>
      <c r="J273">
        <v>7.2918239747331998E-2</v>
      </c>
      <c r="K273">
        <v>-0.646305651668583</v>
      </c>
      <c r="L273">
        <v>1.01398608817976</v>
      </c>
      <c r="M273">
        <v>-0.63739104431776195</v>
      </c>
      <c r="N273">
        <v>0.52387016038392098</v>
      </c>
      <c r="O273">
        <v>0.25976895677016998</v>
      </c>
      <c r="P273">
        <v>0.46335537382455599</v>
      </c>
      <c r="Q273">
        <v>0.56062575604988696</v>
      </c>
      <c r="R273">
        <v>0.57505268957048805</v>
      </c>
      <c r="T273" t="str">
        <f t="shared" si="16"/>
        <v/>
      </c>
      <c r="U273" t="str">
        <f t="shared" si="17"/>
        <v>^</v>
      </c>
      <c r="V273" t="str">
        <f t="shared" si="18"/>
        <v/>
      </c>
      <c r="W273" t="str">
        <f t="shared" si="19"/>
        <v/>
      </c>
    </row>
    <row r="274" spans="1:23" x14ac:dyDescent="0.25">
      <c r="A274">
        <v>273</v>
      </c>
      <c r="B274" t="s">
        <v>388</v>
      </c>
      <c r="C274">
        <v>0.94887893882271301</v>
      </c>
      <c r="D274">
        <v>0.35533326494477002</v>
      </c>
      <c r="E274">
        <v>2.6703915237719098</v>
      </c>
      <c r="F274">
        <v>7.5762847365640996E-3</v>
      </c>
      <c r="G274">
        <v>1.22538830796063</v>
      </c>
      <c r="H274">
        <v>0.48260337275154702</v>
      </c>
      <c r="I274">
        <v>2.5391208954345301</v>
      </c>
      <c r="J274">
        <v>1.1113141372286001E-2</v>
      </c>
      <c r="K274">
        <v>0.78058600722621496</v>
      </c>
      <c r="L274">
        <v>0.52790543467914697</v>
      </c>
      <c r="M274">
        <v>1.47864741665455</v>
      </c>
      <c r="N274">
        <v>0.1392345728311</v>
      </c>
      <c r="O274">
        <v>0.89329191366015803</v>
      </c>
      <c r="P274">
        <v>0.355069661859376</v>
      </c>
      <c r="Q274">
        <v>2.51582156859671</v>
      </c>
      <c r="R274">
        <v>1.1875528790062E-2</v>
      </c>
      <c r="T274" t="str">
        <f t="shared" si="16"/>
        <v>**</v>
      </c>
      <c r="U274" t="str">
        <f t="shared" si="17"/>
        <v>*</v>
      </c>
      <c r="V274" t="str">
        <f t="shared" si="18"/>
        <v/>
      </c>
      <c r="W274" t="str">
        <f t="shared" si="19"/>
        <v>*</v>
      </c>
    </row>
    <row r="275" spans="1:23" x14ac:dyDescent="0.25">
      <c r="A275">
        <v>274</v>
      </c>
      <c r="B275" t="s">
        <v>389</v>
      </c>
      <c r="C275">
        <v>0.58394339012027596</v>
      </c>
      <c r="D275">
        <v>0.42664249421304501</v>
      </c>
      <c r="E275">
        <v>1.3686948628907201</v>
      </c>
      <c r="F275">
        <v>0.17109467678363199</v>
      </c>
      <c r="G275">
        <v>0.745206922788618</v>
      </c>
      <c r="H275">
        <v>0.60556831850582205</v>
      </c>
      <c r="I275">
        <v>1.23059100024806</v>
      </c>
      <c r="J275">
        <v>0.21847587292693199</v>
      </c>
      <c r="K275">
        <v>0.53906452524545601</v>
      </c>
      <c r="L275">
        <v>0.60199782590697404</v>
      </c>
      <c r="M275">
        <v>0.89545925590893605</v>
      </c>
      <c r="N275">
        <v>0.37054163676617102</v>
      </c>
      <c r="O275">
        <v>0.52769120694122995</v>
      </c>
      <c r="P275">
        <v>0.42641329254968802</v>
      </c>
      <c r="Q275">
        <v>1.23751115680743</v>
      </c>
      <c r="R275">
        <v>0.21589737494453101</v>
      </c>
      <c r="T275" t="str">
        <f t="shared" si="16"/>
        <v/>
      </c>
      <c r="U275" t="str">
        <f t="shared" si="17"/>
        <v/>
      </c>
      <c r="V275" t="str">
        <f t="shared" si="18"/>
        <v/>
      </c>
      <c r="W275" t="str">
        <f t="shared" si="19"/>
        <v/>
      </c>
    </row>
    <row r="276" spans="1:23" x14ac:dyDescent="0.25">
      <c r="A276">
        <v>275</v>
      </c>
      <c r="B276" t="s">
        <v>390</v>
      </c>
      <c r="C276">
        <v>0.920664819260824</v>
      </c>
      <c r="D276">
        <v>0.37501493529899999</v>
      </c>
      <c r="E276">
        <v>2.4550084079365502</v>
      </c>
      <c r="F276">
        <v>1.40881293238734E-2</v>
      </c>
      <c r="G276">
        <v>0.35663339962907697</v>
      </c>
      <c r="H276">
        <v>0.73052452914072996</v>
      </c>
      <c r="I276">
        <v>0.48818812429003899</v>
      </c>
      <c r="J276">
        <v>0.62541659553014595</v>
      </c>
      <c r="K276">
        <v>1.3069753360216501</v>
      </c>
      <c r="L276">
        <v>0.44319318552186698</v>
      </c>
      <c r="M276">
        <v>2.9489969131241698</v>
      </c>
      <c r="N276">
        <v>3.1880716038934702E-3</v>
      </c>
      <c r="O276">
        <v>0.86255851593030297</v>
      </c>
      <c r="P276">
        <v>0.37474112151116101</v>
      </c>
      <c r="Q276">
        <v>2.3017450352179001</v>
      </c>
      <c r="R276">
        <v>2.13495548693035E-2</v>
      </c>
      <c r="T276" t="str">
        <f t="shared" si="16"/>
        <v>*</v>
      </c>
      <c r="U276" t="str">
        <f t="shared" si="17"/>
        <v/>
      </c>
      <c r="V276" t="str">
        <f t="shared" si="18"/>
        <v>**</v>
      </c>
      <c r="W276" t="str">
        <f t="shared" si="19"/>
        <v>*</v>
      </c>
    </row>
    <row r="277" spans="1:23" x14ac:dyDescent="0.25">
      <c r="A277">
        <v>276</v>
      </c>
      <c r="B277" t="s">
        <v>391</v>
      </c>
      <c r="C277">
        <v>0.97925314462521296</v>
      </c>
      <c r="D277">
        <v>0.37539602417079199</v>
      </c>
      <c r="E277">
        <v>2.6085868831143699</v>
      </c>
      <c r="F277">
        <v>9.0916928462231109E-3</v>
      </c>
      <c r="G277">
        <v>1.3402706138885501</v>
      </c>
      <c r="H277">
        <v>0.48433202874938402</v>
      </c>
      <c r="I277">
        <v>2.7672557962960398</v>
      </c>
      <c r="J277">
        <v>5.6530380122577703E-3</v>
      </c>
      <c r="K277">
        <v>0.66442558689973796</v>
      </c>
      <c r="L277">
        <v>0.60286068385622704</v>
      </c>
      <c r="M277">
        <v>1.10212127725714</v>
      </c>
      <c r="N277">
        <v>0.270408950333835</v>
      </c>
      <c r="O277">
        <v>0.91804615978709003</v>
      </c>
      <c r="P277">
        <v>0.37513423650767502</v>
      </c>
      <c r="Q277">
        <v>2.4472470663666201</v>
      </c>
      <c r="R277">
        <v>1.43952123351705E-2</v>
      </c>
      <c r="T277" t="str">
        <f t="shared" si="16"/>
        <v>**</v>
      </c>
      <c r="U277" t="str">
        <f t="shared" si="17"/>
        <v>**</v>
      </c>
      <c r="V277" t="str">
        <f t="shared" si="18"/>
        <v/>
      </c>
      <c r="W277" t="str">
        <f t="shared" si="19"/>
        <v>*</v>
      </c>
    </row>
    <row r="278" spans="1:23" x14ac:dyDescent="0.25">
      <c r="A278">
        <v>277</v>
      </c>
      <c r="B278" t="s">
        <v>392</v>
      </c>
      <c r="C278">
        <v>1.0306698687186799</v>
      </c>
      <c r="D278">
        <v>0.375799397910142</v>
      </c>
      <c r="E278">
        <v>2.7426064928531999</v>
      </c>
      <c r="F278">
        <v>6.0953681744197004E-3</v>
      </c>
      <c r="G278">
        <v>1.1927855592554399</v>
      </c>
      <c r="H278">
        <v>0.53419174015305804</v>
      </c>
      <c r="I278">
        <v>2.23287907617906</v>
      </c>
      <c r="J278">
        <v>2.55569197545116E-2</v>
      </c>
      <c r="K278">
        <v>0.98977233509086404</v>
      </c>
      <c r="L278">
        <v>0.52973057722533901</v>
      </c>
      <c r="M278">
        <v>1.8684447861687801</v>
      </c>
      <c r="N278">
        <v>6.1700099412687601E-2</v>
      </c>
      <c r="O278">
        <v>0.96941940592165898</v>
      </c>
      <c r="P278">
        <v>0.37553850611551498</v>
      </c>
      <c r="Q278">
        <v>2.5814114668269701</v>
      </c>
      <c r="R278">
        <v>9.8397225940500804E-3</v>
      </c>
      <c r="T278" t="str">
        <f t="shared" si="16"/>
        <v>**</v>
      </c>
      <c r="U278" t="str">
        <f t="shared" si="17"/>
        <v>*</v>
      </c>
      <c r="V278" t="str">
        <f t="shared" si="18"/>
        <v>^</v>
      </c>
      <c r="W278" t="str">
        <f t="shared" si="19"/>
        <v>**</v>
      </c>
    </row>
    <row r="279" spans="1:23" x14ac:dyDescent="0.25">
      <c r="A279">
        <v>278</v>
      </c>
      <c r="B279" t="s">
        <v>393</v>
      </c>
      <c r="C279">
        <v>1.9711017671989799</v>
      </c>
      <c r="D279">
        <v>0.26938673506091598</v>
      </c>
      <c r="E279">
        <v>7.3169963871949903</v>
      </c>
      <c r="F279" s="1">
        <v>2.5358267672329302E-13</v>
      </c>
      <c r="G279">
        <v>2.3920453925031002</v>
      </c>
      <c r="H279">
        <v>0.35874146862252798</v>
      </c>
      <c r="I279">
        <v>6.6678809162707804</v>
      </c>
      <c r="J279" s="1">
        <v>2.59523218091474E-11</v>
      </c>
      <c r="K279">
        <v>1.6368050044120099</v>
      </c>
      <c r="L279">
        <v>0.41775709799979399</v>
      </c>
      <c r="M279">
        <v>3.9180782618631098</v>
      </c>
      <c r="N279" s="1">
        <v>8.9257729086118806E-5</v>
      </c>
      <c r="O279">
        <v>1.9099369629181699</v>
      </c>
      <c r="P279">
        <v>0.26900361187733202</v>
      </c>
      <c r="Q279">
        <v>7.1000420759745104</v>
      </c>
      <c r="R279" s="1">
        <v>1.2471891258974699E-12</v>
      </c>
      <c r="T279" t="str">
        <f t="shared" si="16"/>
        <v>***</v>
      </c>
      <c r="U279" t="str">
        <f t="shared" si="17"/>
        <v>***</v>
      </c>
      <c r="V279" t="str">
        <f t="shared" si="18"/>
        <v>***</v>
      </c>
      <c r="W279" t="str">
        <f t="shared" si="19"/>
        <v>***</v>
      </c>
    </row>
    <row r="280" spans="1:23" x14ac:dyDescent="0.25">
      <c r="A280">
        <v>279</v>
      </c>
      <c r="B280" t="s">
        <v>394</v>
      </c>
      <c r="C280">
        <v>0.75034819701717803</v>
      </c>
      <c r="D280">
        <v>0.46625829133333702</v>
      </c>
      <c r="E280">
        <v>1.60929727355935</v>
      </c>
      <c r="F280">
        <v>0.107551354980879</v>
      </c>
      <c r="G280">
        <v>0.766345359853145</v>
      </c>
      <c r="H280">
        <v>0.73400957821193602</v>
      </c>
      <c r="I280">
        <v>1.04405362355077</v>
      </c>
      <c r="J280">
        <v>0.29646058076795101</v>
      </c>
      <c r="K280">
        <v>0.83504477053844695</v>
      </c>
      <c r="L280">
        <v>0.60475584759664103</v>
      </c>
      <c r="M280">
        <v>1.38079652120272</v>
      </c>
      <c r="N280">
        <v>0.16734153344470101</v>
      </c>
      <c r="O280">
        <v>0.68905228829268805</v>
      </c>
      <c r="P280">
        <v>0.46601221969517098</v>
      </c>
      <c r="Q280">
        <v>1.47861420617557</v>
      </c>
      <c r="R280">
        <v>0.13924345370147301</v>
      </c>
      <c r="T280" t="str">
        <f t="shared" si="16"/>
        <v/>
      </c>
      <c r="U280" t="str">
        <f t="shared" si="17"/>
        <v/>
      </c>
      <c r="V280" t="str">
        <f t="shared" si="18"/>
        <v/>
      </c>
      <c r="W280" t="str">
        <f t="shared" si="19"/>
        <v/>
      </c>
    </row>
    <row r="281" spans="1:23" x14ac:dyDescent="0.25">
      <c r="A281">
        <v>280</v>
      </c>
      <c r="B281" t="s">
        <v>395</v>
      </c>
      <c r="C281">
        <v>1.41548543349863</v>
      </c>
      <c r="D281">
        <v>0.35913168162721698</v>
      </c>
      <c r="E281">
        <v>3.9414106466048802</v>
      </c>
      <c r="F281" s="1">
        <v>8.1003810485119593E-5</v>
      </c>
      <c r="G281">
        <v>1.7753089697037401</v>
      </c>
      <c r="H281">
        <v>0.49019523286586503</v>
      </c>
      <c r="I281">
        <v>3.62163654535075</v>
      </c>
      <c r="J281">
        <v>2.9274522077422298E-4</v>
      </c>
      <c r="K281">
        <v>1.1829648281199101</v>
      </c>
      <c r="L281">
        <v>0.53197148694450902</v>
      </c>
      <c r="M281">
        <v>2.2237372813240701</v>
      </c>
      <c r="N281">
        <v>2.61661253490581E-2</v>
      </c>
      <c r="O281">
        <v>1.35229050507537</v>
      </c>
      <c r="P281">
        <v>0.35880523425941702</v>
      </c>
      <c r="Q281">
        <v>3.7688706182520799</v>
      </c>
      <c r="R281">
        <v>1.6398785738488801E-4</v>
      </c>
      <c r="T281" t="str">
        <f t="shared" si="16"/>
        <v>***</v>
      </c>
      <c r="U281" t="str">
        <f t="shared" si="17"/>
        <v>***</v>
      </c>
      <c r="V281" t="str">
        <f t="shared" si="18"/>
        <v>*</v>
      </c>
      <c r="W281" t="str">
        <f t="shared" si="19"/>
        <v>***</v>
      </c>
    </row>
    <row r="282" spans="1:23" x14ac:dyDescent="0.25">
      <c r="A282">
        <v>281</v>
      </c>
      <c r="B282" t="s">
        <v>396</v>
      </c>
      <c r="C282">
        <v>-7.4941182402774004E-2</v>
      </c>
      <c r="D282">
        <v>0.71970490487536998</v>
      </c>
      <c r="E282">
        <v>-0.104127652729769</v>
      </c>
      <c r="F282">
        <v>0.91706804643143403</v>
      </c>
      <c r="G282">
        <v>-13.2220030953193</v>
      </c>
      <c r="H282">
        <v>490.99667347428601</v>
      </c>
      <c r="I282">
        <v>-2.69289056517645E-2</v>
      </c>
      <c r="J282">
        <v>0.97851643849709802</v>
      </c>
      <c r="K282">
        <v>0.50844559811014201</v>
      </c>
      <c r="L282">
        <v>0.730400777794176</v>
      </c>
      <c r="M282">
        <v>0.69611864276165902</v>
      </c>
      <c r="N282">
        <v>0.486354532320249</v>
      </c>
      <c r="O282">
        <v>-0.14105191217980201</v>
      </c>
      <c r="P282">
        <v>0.71952945979871097</v>
      </c>
      <c r="Q282">
        <v>-0.19603354700620701</v>
      </c>
      <c r="R282">
        <v>0.844583908672072</v>
      </c>
      <c r="T282" t="str">
        <f t="shared" si="16"/>
        <v/>
      </c>
      <c r="U282" t="str">
        <f t="shared" si="17"/>
        <v/>
      </c>
      <c r="V282" t="str">
        <f t="shared" si="18"/>
        <v/>
      </c>
      <c r="W282" t="str">
        <f t="shared" si="19"/>
        <v/>
      </c>
    </row>
    <row r="283" spans="1:23" x14ac:dyDescent="0.25">
      <c r="A283">
        <v>282</v>
      </c>
      <c r="B283" t="s">
        <v>397</v>
      </c>
      <c r="C283">
        <v>0.64908852590892996</v>
      </c>
      <c r="D283">
        <v>0.51796186963360402</v>
      </c>
      <c r="E283">
        <v>1.2531588982951201</v>
      </c>
      <c r="F283">
        <v>0.210147884719081</v>
      </c>
      <c r="G283">
        <v>1.32693154538513</v>
      </c>
      <c r="H283">
        <v>0.61217808096116599</v>
      </c>
      <c r="I283">
        <v>2.1675580793447402</v>
      </c>
      <c r="J283">
        <v>3.01923262088057E-2</v>
      </c>
      <c r="K283">
        <v>-0.17173740454770101</v>
      </c>
      <c r="L283">
        <v>1.0166962660602401</v>
      </c>
      <c r="M283">
        <v>-0.168917119380397</v>
      </c>
      <c r="N283">
        <v>0.86586183337577605</v>
      </c>
      <c r="O283">
        <v>0.58224766197361999</v>
      </c>
      <c r="P283">
        <v>0.51771270925205204</v>
      </c>
      <c r="Q283">
        <v>1.1246539858270099</v>
      </c>
      <c r="R283">
        <v>0.26073568745711201</v>
      </c>
      <c r="T283" t="str">
        <f t="shared" si="16"/>
        <v/>
      </c>
      <c r="U283" t="str">
        <f t="shared" si="17"/>
        <v>*</v>
      </c>
      <c r="V283" t="str">
        <f t="shared" si="18"/>
        <v/>
      </c>
      <c r="W283" t="str">
        <f t="shared" si="19"/>
        <v/>
      </c>
    </row>
    <row r="284" spans="1:23" x14ac:dyDescent="0.25">
      <c r="A284">
        <v>283</v>
      </c>
      <c r="B284" t="s">
        <v>398</v>
      </c>
      <c r="C284">
        <v>1.7666433186789601</v>
      </c>
      <c r="D284">
        <v>0.331562591566057</v>
      </c>
      <c r="E284">
        <v>5.3282347394337704</v>
      </c>
      <c r="F284" s="1">
        <v>9.9171900266254303E-8</v>
      </c>
      <c r="G284">
        <v>1.7117108124823099</v>
      </c>
      <c r="H284">
        <v>0.54130890917381203</v>
      </c>
      <c r="I284">
        <v>3.1621700353959801</v>
      </c>
      <c r="J284">
        <v>1.56598095842986E-3</v>
      </c>
      <c r="K284">
        <v>1.8860428083853999</v>
      </c>
      <c r="L284">
        <v>0.421940142875188</v>
      </c>
      <c r="M284">
        <v>4.4699297761372296</v>
      </c>
      <c r="N284" s="1">
        <v>7.8245283155662302E-6</v>
      </c>
      <c r="O284">
        <v>1.6961158648519401</v>
      </c>
      <c r="P284">
        <v>0.33118383847143401</v>
      </c>
      <c r="Q284">
        <v>5.1213726873880496</v>
      </c>
      <c r="R284" s="1">
        <v>3.0331949366971201E-7</v>
      </c>
      <c r="T284" t="str">
        <f t="shared" si="16"/>
        <v>***</v>
      </c>
      <c r="U284" t="str">
        <f t="shared" si="17"/>
        <v>**</v>
      </c>
      <c r="V284" t="str">
        <f t="shared" si="18"/>
        <v>***</v>
      </c>
      <c r="W284" t="str">
        <f t="shared" si="19"/>
        <v>***</v>
      </c>
    </row>
    <row r="285" spans="1:23" x14ac:dyDescent="0.25">
      <c r="A285">
        <v>284</v>
      </c>
      <c r="B285" t="s">
        <v>399</v>
      </c>
      <c r="C285">
        <v>0.79980024166813901</v>
      </c>
      <c r="D285">
        <v>0.51906978607093102</v>
      </c>
      <c r="E285">
        <v>1.5408337436131301</v>
      </c>
      <c r="F285">
        <v>0.123357254624785</v>
      </c>
      <c r="G285">
        <v>1.0652126910566</v>
      </c>
      <c r="H285">
        <v>0.73768486723558302</v>
      </c>
      <c r="I285">
        <v>1.44399422892922</v>
      </c>
      <c r="J285">
        <v>0.14874059870762499</v>
      </c>
      <c r="K285">
        <v>0.67432089507084203</v>
      </c>
      <c r="L285">
        <v>0.73192971039264298</v>
      </c>
      <c r="M285">
        <v>0.92129187474723895</v>
      </c>
      <c r="N285">
        <v>0.35689806209425301</v>
      </c>
      <c r="O285">
        <v>0.72578563675686902</v>
      </c>
      <c r="P285">
        <v>0.51884855144973996</v>
      </c>
      <c r="Q285">
        <v>1.3988390923110701</v>
      </c>
      <c r="R285">
        <v>0.16186124057885601</v>
      </c>
      <c r="T285" t="str">
        <f t="shared" si="16"/>
        <v/>
      </c>
      <c r="U285" t="str">
        <f t="shared" si="17"/>
        <v/>
      </c>
      <c r="V285" t="str">
        <f t="shared" si="18"/>
        <v/>
      </c>
      <c r="W285" t="str">
        <f t="shared" si="19"/>
        <v/>
      </c>
    </row>
    <row r="286" spans="1:23" x14ac:dyDescent="0.25">
      <c r="A286">
        <v>285</v>
      </c>
      <c r="B286" t="s">
        <v>400</v>
      </c>
      <c r="C286">
        <v>1.07190105587349</v>
      </c>
      <c r="D286">
        <v>0.46893063034480698</v>
      </c>
      <c r="E286">
        <v>2.2858414155742302</v>
      </c>
      <c r="F286">
        <v>2.22635377933426E-2</v>
      </c>
      <c r="G286">
        <v>1.84569942616747</v>
      </c>
      <c r="H286">
        <v>0.54419598636698496</v>
      </c>
      <c r="I286">
        <v>3.3916079361210101</v>
      </c>
      <c r="J286">
        <v>6.94837889697824E-4</v>
      </c>
      <c r="K286">
        <v>-4.8319185509515502E-3</v>
      </c>
      <c r="L286">
        <v>1.01784244386168</v>
      </c>
      <c r="M286">
        <v>-4.7472166051744898E-3</v>
      </c>
      <c r="N286">
        <v>0.99621228339065504</v>
      </c>
      <c r="O286">
        <v>0.99489966959454601</v>
      </c>
      <c r="P286">
        <v>0.46868403848097301</v>
      </c>
      <c r="Q286">
        <v>2.1227513375942202</v>
      </c>
      <c r="R286">
        <v>3.3774694568307902E-2</v>
      </c>
      <c r="T286" t="str">
        <f t="shared" si="16"/>
        <v>*</v>
      </c>
      <c r="U286" t="str">
        <f t="shared" si="17"/>
        <v>***</v>
      </c>
      <c r="V286" t="str">
        <f t="shared" si="18"/>
        <v/>
      </c>
      <c r="W286" t="str">
        <f t="shared" si="19"/>
        <v>*</v>
      </c>
    </row>
    <row r="287" spans="1:23" x14ac:dyDescent="0.25">
      <c r="A287">
        <v>286</v>
      </c>
      <c r="B287" t="s">
        <v>401</v>
      </c>
      <c r="C287">
        <v>1.11758210337604</v>
      </c>
      <c r="D287">
        <v>0.46942772747150102</v>
      </c>
      <c r="E287">
        <v>2.3807330457357501</v>
      </c>
      <c r="F287">
        <v>1.7278228146153801E-2</v>
      </c>
      <c r="G287">
        <v>1.6184499908260099</v>
      </c>
      <c r="H287">
        <v>0.61736339662775397</v>
      </c>
      <c r="I287">
        <v>2.6215515847983899</v>
      </c>
      <c r="J287">
        <v>8.7530514645555307E-3</v>
      </c>
      <c r="K287">
        <v>0.72149657675813295</v>
      </c>
      <c r="L287">
        <v>0.73256782301671197</v>
      </c>
      <c r="M287">
        <v>0.98488706996031095</v>
      </c>
      <c r="N287">
        <v>0.32467954528723802</v>
      </c>
      <c r="O287">
        <v>1.0388113815948099</v>
      </c>
      <c r="P287">
        <v>0.46916879754776702</v>
      </c>
      <c r="Q287">
        <v>2.2141527463557402</v>
      </c>
      <c r="R287">
        <v>2.6818273209656698E-2</v>
      </c>
      <c r="T287" t="str">
        <f t="shared" si="16"/>
        <v>*</v>
      </c>
      <c r="U287" t="str">
        <f t="shared" si="17"/>
        <v>**</v>
      </c>
      <c r="V287" t="str">
        <f t="shared" si="18"/>
        <v/>
      </c>
      <c r="W287" t="str">
        <f t="shared" si="19"/>
        <v>*</v>
      </c>
    </row>
    <row r="288" spans="1:23" x14ac:dyDescent="0.25">
      <c r="A288">
        <v>287</v>
      </c>
      <c r="B288" t="s">
        <v>402</v>
      </c>
      <c r="C288">
        <v>1.67100729500404</v>
      </c>
      <c r="D288">
        <v>0.38220064916254398</v>
      </c>
      <c r="E288">
        <v>4.3720681758794804</v>
      </c>
      <c r="F288" s="1">
        <v>1.23075077809923E-5</v>
      </c>
      <c r="G288">
        <v>0.55663996165539298</v>
      </c>
      <c r="H288">
        <v>1.0237564179187999</v>
      </c>
      <c r="I288">
        <v>0.54372304965568596</v>
      </c>
      <c r="J288">
        <v>0.58663206850256799</v>
      </c>
      <c r="K288">
        <v>2.0911388411338301</v>
      </c>
      <c r="L288">
        <v>0.42601009575871202</v>
      </c>
      <c r="M288">
        <v>4.90866029221577</v>
      </c>
      <c r="N288" s="1">
        <v>9.1700661987298598E-7</v>
      </c>
      <c r="O288">
        <v>1.59147067698837</v>
      </c>
      <c r="P288">
        <v>0.38192976960636299</v>
      </c>
      <c r="Q288">
        <v>4.1669196895246703</v>
      </c>
      <c r="R288" s="1">
        <v>3.0874320653692302E-5</v>
      </c>
      <c r="T288" t="str">
        <f t="shared" si="16"/>
        <v>***</v>
      </c>
      <c r="U288" t="str">
        <f t="shared" si="17"/>
        <v/>
      </c>
      <c r="V288" t="str">
        <f t="shared" si="18"/>
        <v>***</v>
      </c>
      <c r="W288" t="str">
        <f t="shared" si="19"/>
        <v>***</v>
      </c>
    </row>
    <row r="289" spans="1:23" x14ac:dyDescent="0.25">
      <c r="A289">
        <v>288</v>
      </c>
      <c r="B289" t="s">
        <v>403</v>
      </c>
      <c r="C289">
        <v>2.3115112089990202</v>
      </c>
      <c r="D289">
        <v>0.31553947492297102</v>
      </c>
      <c r="E289">
        <v>7.3255848877967003</v>
      </c>
      <c r="F289" s="1">
        <v>2.3785900556906101E-13</v>
      </c>
      <c r="G289">
        <v>2.2832421949414501</v>
      </c>
      <c r="H289">
        <v>0.50103007513003694</v>
      </c>
      <c r="I289">
        <v>4.5570960871936999</v>
      </c>
      <c r="J289" s="1">
        <v>5.1865700733473002E-6</v>
      </c>
      <c r="K289">
        <v>2.4150721712203498</v>
      </c>
      <c r="L289">
        <v>0.408604686651453</v>
      </c>
      <c r="M289">
        <v>5.9105346808722601</v>
      </c>
      <c r="N289" s="1">
        <v>3.4099904618112701E-9</v>
      </c>
      <c r="O289">
        <v>2.2367585870967401</v>
      </c>
      <c r="P289">
        <v>0.31525595850181898</v>
      </c>
      <c r="Q289">
        <v>7.0950557056127197</v>
      </c>
      <c r="R289" s="1">
        <v>1.2929939332325601E-12</v>
      </c>
      <c r="T289" t="str">
        <f t="shared" si="16"/>
        <v>***</v>
      </c>
      <c r="U289" t="str">
        <f t="shared" si="17"/>
        <v>***</v>
      </c>
      <c r="V289" t="str">
        <f t="shared" si="18"/>
        <v>***</v>
      </c>
      <c r="W289" t="str">
        <f t="shared" si="19"/>
        <v>***</v>
      </c>
    </row>
    <row r="290" spans="1:23" x14ac:dyDescent="0.25">
      <c r="A290">
        <v>289</v>
      </c>
      <c r="B290" t="s">
        <v>404</v>
      </c>
      <c r="C290">
        <v>-13.249516579401799</v>
      </c>
      <c r="D290">
        <v>405.79786644565701</v>
      </c>
      <c r="E290">
        <v>-3.2650532876017602E-2</v>
      </c>
      <c r="F290">
        <v>0.973953271882539</v>
      </c>
      <c r="G290">
        <v>-13.1468707109488</v>
      </c>
      <c r="H290">
        <v>611.20360951413602</v>
      </c>
      <c r="I290">
        <v>-2.1509805417215502E-2</v>
      </c>
      <c r="J290">
        <v>0.982838981681603</v>
      </c>
      <c r="K290">
        <v>-14.237793698653601</v>
      </c>
      <c r="L290">
        <v>890.28562358893896</v>
      </c>
      <c r="M290">
        <v>-1.5992388646306501E-2</v>
      </c>
      <c r="N290">
        <v>0.987240463900109</v>
      </c>
      <c r="O290">
        <v>-13.3223680843965</v>
      </c>
      <c r="P290">
        <v>405.51681465339902</v>
      </c>
      <c r="Q290">
        <v>-3.2852813010437902E-2</v>
      </c>
      <c r="R290">
        <v>0.97379196222598996</v>
      </c>
      <c r="T290" t="str">
        <f t="shared" si="16"/>
        <v/>
      </c>
      <c r="U290" t="str">
        <f t="shared" si="17"/>
        <v/>
      </c>
      <c r="V290" t="str">
        <f t="shared" si="18"/>
        <v/>
      </c>
      <c r="W290" t="str">
        <f t="shared" si="19"/>
        <v/>
      </c>
    </row>
    <row r="291" spans="1:23" x14ac:dyDescent="0.25">
      <c r="A291">
        <v>290</v>
      </c>
      <c r="B291" t="s">
        <v>405</v>
      </c>
      <c r="C291">
        <v>1.6312063380306501</v>
      </c>
      <c r="D291">
        <v>0.436419968204312</v>
      </c>
      <c r="E291">
        <v>3.7376986775889098</v>
      </c>
      <c r="F291">
        <v>1.85712326452254E-4</v>
      </c>
      <c r="G291">
        <v>1.87165315229389</v>
      </c>
      <c r="H291">
        <v>0.622300899051486</v>
      </c>
      <c r="I291">
        <v>3.0076336948037001</v>
      </c>
      <c r="J291">
        <v>2.6329028473963899E-3</v>
      </c>
      <c r="K291">
        <v>1.51501895872008</v>
      </c>
      <c r="L291">
        <v>0.61439844492016304</v>
      </c>
      <c r="M291">
        <v>2.4658574110111</v>
      </c>
      <c r="N291">
        <v>1.3668573389515101E-2</v>
      </c>
      <c r="O291">
        <v>1.5572388555023899</v>
      </c>
      <c r="P291">
        <v>0.43621930616875898</v>
      </c>
      <c r="Q291">
        <v>3.5698531300215901</v>
      </c>
      <c r="R291">
        <v>3.5718142919608501E-4</v>
      </c>
      <c r="T291" t="str">
        <f t="shared" si="16"/>
        <v>***</v>
      </c>
      <c r="U291" t="str">
        <f t="shared" si="17"/>
        <v>**</v>
      </c>
      <c r="V291" t="str">
        <f t="shared" si="18"/>
        <v>*</v>
      </c>
      <c r="W291" t="str">
        <f t="shared" si="19"/>
        <v>***</v>
      </c>
    </row>
    <row r="292" spans="1:23" x14ac:dyDescent="0.25">
      <c r="A292">
        <v>291</v>
      </c>
      <c r="B292" t="s">
        <v>406</v>
      </c>
      <c r="C292">
        <v>0.56202809914169805</v>
      </c>
      <c r="D292">
        <v>0.72400006349019397</v>
      </c>
      <c r="E292">
        <v>0.77628183681687002</v>
      </c>
      <c r="F292">
        <v>0.43758259501876401</v>
      </c>
      <c r="G292">
        <v>0.82006959516747602</v>
      </c>
      <c r="H292">
        <v>1.0269714669722401</v>
      </c>
      <c r="I292">
        <v>0.79853201529078399</v>
      </c>
      <c r="J292">
        <v>0.424561822019691</v>
      </c>
      <c r="K292">
        <v>0.43059980158931099</v>
      </c>
      <c r="L292">
        <v>1.0222479614611999</v>
      </c>
      <c r="M292">
        <v>0.42122832993847398</v>
      </c>
      <c r="N292">
        <v>0.67358835919452398</v>
      </c>
      <c r="O292">
        <v>0.49292478927991101</v>
      </c>
      <c r="P292">
        <v>0.72388691836049901</v>
      </c>
      <c r="Q292">
        <v>0.68094170066826898</v>
      </c>
      <c r="R292">
        <v>0.49590838036211599</v>
      </c>
      <c r="T292" t="str">
        <f t="shared" si="16"/>
        <v/>
      </c>
      <c r="U292" t="str">
        <f t="shared" si="17"/>
        <v/>
      </c>
      <c r="V292" t="str">
        <f t="shared" si="18"/>
        <v/>
      </c>
      <c r="W292" t="str">
        <f t="shared" si="19"/>
        <v/>
      </c>
    </row>
    <row r="293" spans="1:23" x14ac:dyDescent="0.25">
      <c r="A293">
        <v>292</v>
      </c>
      <c r="B293" t="s">
        <v>407</v>
      </c>
      <c r="C293">
        <v>1.7392970691479299</v>
      </c>
      <c r="D293">
        <v>0.43812473095115301</v>
      </c>
      <c r="E293">
        <v>3.9698673603107899</v>
      </c>
      <c r="F293" s="1">
        <v>7.1912653176171596E-5</v>
      </c>
      <c r="G293">
        <v>1.57617886234267</v>
      </c>
      <c r="H293">
        <v>0.74621119040264405</v>
      </c>
      <c r="I293">
        <v>2.1122423284649399</v>
      </c>
      <c r="J293">
        <v>3.46656696318038E-2</v>
      </c>
      <c r="K293">
        <v>1.91188176101347</v>
      </c>
      <c r="L293">
        <v>0.54517493310948295</v>
      </c>
      <c r="M293">
        <v>3.5069142854914102</v>
      </c>
      <c r="N293">
        <v>4.5333514932929299E-4</v>
      </c>
      <c r="O293">
        <v>1.66962495908369</v>
      </c>
      <c r="P293">
        <v>0.43794015256318403</v>
      </c>
      <c r="Q293">
        <v>3.8124500558162602</v>
      </c>
      <c r="R293">
        <v>1.3759603905425199E-4</v>
      </c>
      <c r="T293" t="str">
        <f t="shared" si="16"/>
        <v>***</v>
      </c>
      <c r="U293" t="str">
        <f t="shared" si="17"/>
        <v>*</v>
      </c>
      <c r="V293" t="str">
        <f t="shared" si="18"/>
        <v>***</v>
      </c>
      <c r="W293" t="str">
        <f t="shared" si="19"/>
        <v>***</v>
      </c>
    </row>
    <row r="294" spans="1:23" x14ac:dyDescent="0.25">
      <c r="A294">
        <v>293</v>
      </c>
      <c r="B294" t="s">
        <v>408</v>
      </c>
      <c r="C294">
        <v>0.68808030146500399</v>
      </c>
      <c r="D294">
        <v>0.72518360358053402</v>
      </c>
      <c r="E294">
        <v>0.94883598866227004</v>
      </c>
      <c r="F294">
        <v>0.34270403486702</v>
      </c>
      <c r="G294">
        <v>0.90863999853570099</v>
      </c>
      <c r="H294">
        <v>1.02845683335384</v>
      </c>
      <c r="I294">
        <v>0.88349843091866898</v>
      </c>
      <c r="J294">
        <v>0.37696702992772102</v>
      </c>
      <c r="K294">
        <v>0.57151003573221903</v>
      </c>
      <c r="L294">
        <v>1.02408273297629</v>
      </c>
      <c r="M294">
        <v>0.55807018059101399</v>
      </c>
      <c r="N294">
        <v>0.57679646197044099</v>
      </c>
      <c r="O294">
        <v>0.61125733815674599</v>
      </c>
      <c r="P294">
        <v>0.72504106567249205</v>
      </c>
      <c r="Q294">
        <v>0.84306581667866098</v>
      </c>
      <c r="R294">
        <v>0.39919163526147999</v>
      </c>
      <c r="T294" t="str">
        <f t="shared" si="16"/>
        <v/>
      </c>
      <c r="U294" t="str">
        <f t="shared" si="17"/>
        <v/>
      </c>
      <c r="V294" t="str">
        <f t="shared" si="18"/>
        <v/>
      </c>
      <c r="W294" t="str">
        <f t="shared" si="19"/>
        <v/>
      </c>
    </row>
    <row r="295" spans="1:23" x14ac:dyDescent="0.25">
      <c r="A295">
        <v>294</v>
      </c>
      <c r="B295" t="s">
        <v>409</v>
      </c>
      <c r="C295">
        <v>0.71768831891097695</v>
      </c>
      <c r="D295">
        <v>0.72552004580599005</v>
      </c>
      <c r="E295">
        <v>0.98920536111953605</v>
      </c>
      <c r="F295">
        <v>0.322562675947828</v>
      </c>
      <c r="G295">
        <v>0.94789939703953796</v>
      </c>
      <c r="H295">
        <v>1.02905602495194</v>
      </c>
      <c r="I295">
        <v>0.92113487901089697</v>
      </c>
      <c r="J295">
        <v>0.35698001217186498</v>
      </c>
      <c r="K295">
        <v>0.592141521195514</v>
      </c>
      <c r="L295">
        <v>1.02448249026392</v>
      </c>
      <c r="M295">
        <v>0.57799086545927103</v>
      </c>
      <c r="N295">
        <v>0.56327028635403498</v>
      </c>
      <c r="O295">
        <v>0.64197860420727804</v>
      </c>
      <c r="P295">
        <v>0.72537349284610897</v>
      </c>
      <c r="Q295">
        <v>0.885031794708105</v>
      </c>
      <c r="R295">
        <v>0.37613948335457897</v>
      </c>
      <c r="T295" t="str">
        <f t="shared" si="16"/>
        <v/>
      </c>
      <c r="U295" t="str">
        <f t="shared" si="17"/>
        <v/>
      </c>
      <c r="V295" t="str">
        <f t="shared" si="18"/>
        <v/>
      </c>
      <c r="W295" t="str">
        <f t="shared" si="19"/>
        <v/>
      </c>
    </row>
    <row r="296" spans="1:23" x14ac:dyDescent="0.25">
      <c r="A296">
        <v>295</v>
      </c>
      <c r="B296" t="s">
        <v>410</v>
      </c>
      <c r="C296">
        <v>4.5842387149263898E-2</v>
      </c>
      <c r="D296">
        <v>1.0131887997665101</v>
      </c>
      <c r="E296">
        <v>4.5245651313781103E-2</v>
      </c>
      <c r="F296">
        <v>0.96391150700029005</v>
      </c>
      <c r="G296">
        <v>-13.1001992834858</v>
      </c>
      <c r="H296">
        <v>682.05295014575199</v>
      </c>
      <c r="I296">
        <v>-1.92070121252115E-2</v>
      </c>
      <c r="J296">
        <v>0.98467596376855004</v>
      </c>
      <c r="K296">
        <v>0.63439326214036296</v>
      </c>
      <c r="L296">
        <v>1.0248747062858401</v>
      </c>
      <c r="M296">
        <v>0.61899592042759399</v>
      </c>
      <c r="N296">
        <v>0.53591904641337496</v>
      </c>
      <c r="O296">
        <v>-2.6876413568882301E-2</v>
      </c>
      <c r="P296">
        <v>1.0130827694803799</v>
      </c>
      <c r="Q296">
        <v>-2.6529336376599801E-2</v>
      </c>
      <c r="R296">
        <v>0.97883513478463802</v>
      </c>
      <c r="T296" t="str">
        <f t="shared" si="16"/>
        <v/>
      </c>
      <c r="U296" t="str">
        <f t="shared" si="17"/>
        <v/>
      </c>
      <c r="V296" t="str">
        <f t="shared" si="18"/>
        <v/>
      </c>
      <c r="W296" t="str">
        <f t="shared" si="19"/>
        <v/>
      </c>
    </row>
    <row r="297" spans="1:23" x14ac:dyDescent="0.25">
      <c r="A297">
        <v>296</v>
      </c>
      <c r="B297" t="s">
        <v>411</v>
      </c>
      <c r="C297">
        <v>5.83679700437938E-2</v>
      </c>
      <c r="D297">
        <v>1.0133207341474999</v>
      </c>
      <c r="E297">
        <v>5.7600686610738999E-2</v>
      </c>
      <c r="F297">
        <v>0.95406670274656002</v>
      </c>
      <c r="G297">
        <v>-13.100199283485701</v>
      </c>
      <c r="H297">
        <v>682.05295014574904</v>
      </c>
      <c r="I297">
        <v>-1.9207012125211601E-2</v>
      </c>
      <c r="J297">
        <v>0.98467596376855004</v>
      </c>
      <c r="K297">
        <v>0.65732886422152204</v>
      </c>
      <c r="L297">
        <v>1.0253407784025901</v>
      </c>
      <c r="M297">
        <v>0.64108331402326202</v>
      </c>
      <c r="N297">
        <v>0.52146855459793595</v>
      </c>
      <c r="O297">
        <v>-1.57628956151366E-2</v>
      </c>
      <c r="P297">
        <v>1.0132060256925599</v>
      </c>
      <c r="Q297">
        <v>-1.55574436150458E-2</v>
      </c>
      <c r="R297">
        <v>0.98758745664570702</v>
      </c>
      <c r="T297" t="str">
        <f t="shared" si="16"/>
        <v/>
      </c>
      <c r="U297" t="str">
        <f t="shared" si="17"/>
        <v/>
      </c>
      <c r="V297" t="str">
        <f t="shared" si="18"/>
        <v/>
      </c>
      <c r="W297" t="str">
        <f t="shared" si="19"/>
        <v/>
      </c>
    </row>
    <row r="298" spans="1:23" x14ac:dyDescent="0.25">
      <c r="A298">
        <v>297</v>
      </c>
      <c r="B298" t="s">
        <v>412</v>
      </c>
      <c r="C298">
        <v>0.79129171238348195</v>
      </c>
      <c r="D298">
        <v>0.72623111403494001</v>
      </c>
      <c r="E298">
        <v>1.08958663033186</v>
      </c>
      <c r="F298">
        <v>0.27589527506011602</v>
      </c>
      <c r="G298">
        <v>0.986135433597356</v>
      </c>
      <c r="H298">
        <v>1.0297508612884301</v>
      </c>
      <c r="I298">
        <v>0.95764467957181099</v>
      </c>
      <c r="J298">
        <v>0.338241961126307</v>
      </c>
      <c r="K298">
        <v>0.69740929171087995</v>
      </c>
      <c r="L298">
        <v>1.02585461832328</v>
      </c>
      <c r="M298">
        <v>0.67983248235580496</v>
      </c>
      <c r="N298">
        <v>0.49661053674432298</v>
      </c>
      <c r="O298">
        <v>0.71786262981572402</v>
      </c>
      <c r="P298">
        <v>0.72607997279773795</v>
      </c>
      <c r="Q298">
        <v>0.98868259242800804</v>
      </c>
      <c r="R298">
        <v>0.322818462328678</v>
      </c>
      <c r="T298" t="str">
        <f t="shared" si="16"/>
        <v/>
      </c>
      <c r="U298" t="str">
        <f t="shared" si="17"/>
        <v/>
      </c>
      <c r="V298" t="str">
        <f t="shared" si="18"/>
        <v/>
      </c>
      <c r="W298" t="str">
        <f t="shared" si="19"/>
        <v/>
      </c>
    </row>
    <row r="299" spans="1:23" x14ac:dyDescent="0.25">
      <c r="A299">
        <v>298</v>
      </c>
      <c r="B299" t="s">
        <v>413</v>
      </c>
      <c r="C299">
        <v>1.78137742791014</v>
      </c>
      <c r="D299">
        <v>0.47818254046195702</v>
      </c>
      <c r="E299">
        <v>3.72530838576668</v>
      </c>
      <c r="F299">
        <v>1.9507658855941599E-4</v>
      </c>
      <c r="G299">
        <v>2.5051191730657698</v>
      </c>
      <c r="H299">
        <v>0.561620296645718</v>
      </c>
      <c r="I299">
        <v>4.4605210816411303</v>
      </c>
      <c r="J299" s="1">
        <v>8.1760615299729394E-6</v>
      </c>
      <c r="K299">
        <v>0.72404702202487203</v>
      </c>
      <c r="L299">
        <v>1.0263655085127299</v>
      </c>
      <c r="M299">
        <v>0.70544753893187895</v>
      </c>
      <c r="N299">
        <v>0.48053176851353002</v>
      </c>
      <c r="O299">
        <v>1.70698947148363</v>
      </c>
      <c r="P299">
        <v>0.47798666559214298</v>
      </c>
      <c r="Q299">
        <v>3.5712073042225301</v>
      </c>
      <c r="R299">
        <v>3.55339499755768E-4</v>
      </c>
      <c r="T299" t="str">
        <f t="shared" si="16"/>
        <v>***</v>
      </c>
      <c r="U299" t="str">
        <f t="shared" si="17"/>
        <v>***</v>
      </c>
      <c r="V299" t="str">
        <f t="shared" si="18"/>
        <v/>
      </c>
      <c r="W299" t="str">
        <f t="shared" si="19"/>
        <v>***</v>
      </c>
    </row>
    <row r="300" spans="1:23" x14ac:dyDescent="0.25">
      <c r="A300">
        <v>299</v>
      </c>
      <c r="B300" t="s">
        <v>414</v>
      </c>
      <c r="C300">
        <v>0.90287243883519097</v>
      </c>
      <c r="D300">
        <v>0.72760662676579502</v>
      </c>
      <c r="E300">
        <v>1.2408799007898701</v>
      </c>
      <c r="F300">
        <v>0.21465011875448201</v>
      </c>
      <c r="G300">
        <v>-13.0943089386114</v>
      </c>
      <c r="H300">
        <v>743.68281012000296</v>
      </c>
      <c r="I300">
        <v>-1.76073841702735E-2</v>
      </c>
      <c r="J300">
        <v>0.98595206587486695</v>
      </c>
      <c r="K300">
        <v>1.4938445140682199</v>
      </c>
      <c r="L300">
        <v>0.74522498167621798</v>
      </c>
      <c r="M300">
        <v>2.0045550683340601</v>
      </c>
      <c r="N300">
        <v>4.5010634192762002E-2</v>
      </c>
      <c r="O300">
        <v>0.82268352154413504</v>
      </c>
      <c r="P300">
        <v>0.727426845806178</v>
      </c>
      <c r="Q300">
        <v>1.1309501790965499</v>
      </c>
      <c r="R300">
        <v>0.25807606139233003</v>
      </c>
      <c r="T300" t="str">
        <f t="shared" si="16"/>
        <v/>
      </c>
      <c r="U300" t="str">
        <f t="shared" si="17"/>
        <v/>
      </c>
      <c r="V300" t="str">
        <f t="shared" si="18"/>
        <v>*</v>
      </c>
      <c r="W300" t="str">
        <f t="shared" si="19"/>
        <v/>
      </c>
    </row>
    <row r="301" spans="1:23" x14ac:dyDescent="0.25">
      <c r="A301">
        <v>300</v>
      </c>
      <c r="B301" t="s">
        <v>415</v>
      </c>
      <c r="C301">
        <v>0.945950942897964</v>
      </c>
      <c r="D301">
        <v>0.72809408493897998</v>
      </c>
      <c r="E301">
        <v>1.2992152559201799</v>
      </c>
      <c r="F301">
        <v>0.19387006735901</v>
      </c>
      <c r="G301">
        <v>-13.0943089386114</v>
      </c>
      <c r="H301">
        <v>743.682810120005</v>
      </c>
      <c r="I301">
        <v>-1.76073841702734E-2</v>
      </c>
      <c r="J301">
        <v>0.98595206587486695</v>
      </c>
      <c r="K301">
        <v>1.5807645411690301</v>
      </c>
      <c r="L301">
        <v>0.74687868565135396</v>
      </c>
      <c r="M301">
        <v>2.11649438059735</v>
      </c>
      <c r="N301">
        <v>3.4302782631246198E-2</v>
      </c>
      <c r="O301">
        <v>0.86647277050667004</v>
      </c>
      <c r="P301">
        <v>0.72792579797078505</v>
      </c>
      <c r="Q301">
        <v>1.19033117513091</v>
      </c>
      <c r="R301">
        <v>0.23391625229034199</v>
      </c>
      <c r="T301" t="str">
        <f t="shared" si="16"/>
        <v/>
      </c>
      <c r="U301" t="str">
        <f t="shared" si="17"/>
        <v/>
      </c>
      <c r="V301" t="str">
        <f t="shared" si="18"/>
        <v>*</v>
      </c>
      <c r="W301" t="str">
        <f t="shared" si="19"/>
        <v/>
      </c>
    </row>
    <row r="302" spans="1:23" x14ac:dyDescent="0.25">
      <c r="A302">
        <v>301</v>
      </c>
      <c r="B302" t="s">
        <v>416</v>
      </c>
      <c r="C302">
        <v>-13.1707157118369</v>
      </c>
      <c r="D302">
        <v>499.99263635108002</v>
      </c>
      <c r="E302">
        <v>-2.6341819367493201E-2</v>
      </c>
      <c r="F302">
        <v>0.97898469944087596</v>
      </c>
      <c r="G302">
        <v>-13.0943089386114</v>
      </c>
      <c r="H302">
        <v>743.68281012</v>
      </c>
      <c r="I302">
        <v>-1.76073841702735E-2</v>
      </c>
      <c r="J302">
        <v>0.98595206587486695</v>
      </c>
      <c r="K302">
        <v>-14.1276469269401</v>
      </c>
      <c r="L302">
        <v>1109.81999298714</v>
      </c>
      <c r="M302">
        <v>-1.27296741960061E-2</v>
      </c>
      <c r="N302">
        <v>0.98984346379767996</v>
      </c>
      <c r="O302">
        <v>-13.2538107342274</v>
      </c>
      <c r="P302">
        <v>499.56806887148002</v>
      </c>
      <c r="Q302">
        <v>-2.65305402007932E-2</v>
      </c>
      <c r="R302">
        <v>0.97883417460986299</v>
      </c>
      <c r="T302" t="str">
        <f t="shared" si="16"/>
        <v/>
      </c>
      <c r="U302" t="str">
        <f t="shared" si="17"/>
        <v/>
      </c>
      <c r="V302" t="str">
        <f t="shared" si="18"/>
        <v/>
      </c>
      <c r="W302" t="str">
        <f t="shared" si="19"/>
        <v/>
      </c>
    </row>
    <row r="303" spans="1:23" x14ac:dyDescent="0.25">
      <c r="A303">
        <v>302</v>
      </c>
      <c r="B303" t="s">
        <v>417</v>
      </c>
      <c r="C303">
        <v>-13.1707157118369</v>
      </c>
      <c r="D303">
        <v>499.992636351084</v>
      </c>
      <c r="E303">
        <v>-2.6341819367493E-2</v>
      </c>
      <c r="F303">
        <v>0.97898469944087596</v>
      </c>
      <c r="G303">
        <v>-13.0943089386114</v>
      </c>
      <c r="H303">
        <v>743.68281012000205</v>
      </c>
      <c r="I303">
        <v>-1.76073841702735E-2</v>
      </c>
      <c r="J303">
        <v>0.98595206587486695</v>
      </c>
      <c r="K303">
        <v>-14.1276469269401</v>
      </c>
      <c r="L303">
        <v>1109.81999298715</v>
      </c>
      <c r="M303">
        <v>-1.27296741960061E-2</v>
      </c>
      <c r="N303">
        <v>0.98984346379767996</v>
      </c>
      <c r="O303">
        <v>-13.2538107342274</v>
      </c>
      <c r="P303">
        <v>499.56806887147798</v>
      </c>
      <c r="Q303">
        <v>-2.65305402007933E-2</v>
      </c>
      <c r="R303">
        <v>0.97883417460986299</v>
      </c>
      <c r="T303" t="str">
        <f t="shared" si="16"/>
        <v/>
      </c>
      <c r="U303" t="str">
        <f t="shared" si="17"/>
        <v/>
      </c>
      <c r="V303" t="str">
        <f t="shared" si="18"/>
        <v/>
      </c>
      <c r="W303" t="str">
        <f t="shared" si="19"/>
        <v/>
      </c>
    </row>
    <row r="304" spans="1:23" x14ac:dyDescent="0.25">
      <c r="A304">
        <v>303</v>
      </c>
      <c r="B304" t="s">
        <v>418</v>
      </c>
      <c r="C304">
        <v>1.4156637840783699</v>
      </c>
      <c r="D304">
        <v>0.60370729886813901</v>
      </c>
      <c r="E304">
        <v>2.34495058571021</v>
      </c>
      <c r="F304">
        <v>1.9029601451555099E-2</v>
      </c>
      <c r="G304">
        <v>1.9074129964428299</v>
      </c>
      <c r="H304">
        <v>0.75412982440387799</v>
      </c>
      <c r="I304">
        <v>2.5292899640331701</v>
      </c>
      <c r="J304">
        <v>1.14293558978631E-2</v>
      </c>
      <c r="K304">
        <v>0.93382755074715695</v>
      </c>
      <c r="L304">
        <v>1.0292095534905801</v>
      </c>
      <c r="M304">
        <v>0.90732499283558299</v>
      </c>
      <c r="N304">
        <v>0.36423496134100303</v>
      </c>
      <c r="O304">
        <v>1.33122429838</v>
      </c>
      <c r="P304">
        <v>0.60357753573442496</v>
      </c>
      <c r="Q304">
        <v>2.2055564025592602</v>
      </c>
      <c r="R304">
        <v>2.74150745151629E-2</v>
      </c>
      <c r="T304" t="str">
        <f t="shared" si="16"/>
        <v>*</v>
      </c>
      <c r="U304" t="str">
        <f t="shared" si="17"/>
        <v>*</v>
      </c>
      <c r="V304" t="str">
        <f t="shared" si="18"/>
        <v/>
      </c>
      <c r="W304" t="str">
        <f t="shared" si="19"/>
        <v>*</v>
      </c>
    </row>
    <row r="305" spans="1:23" x14ac:dyDescent="0.25">
      <c r="A305">
        <v>304</v>
      </c>
      <c r="B305" t="s">
        <v>419</v>
      </c>
      <c r="C305">
        <v>0.34037786992963298</v>
      </c>
      <c r="D305">
        <v>1.0157168833938499</v>
      </c>
      <c r="E305">
        <v>0.33511096989184302</v>
      </c>
      <c r="F305">
        <v>0.73754137805639997</v>
      </c>
      <c r="G305">
        <v>1.2739574698588001</v>
      </c>
      <c r="H305">
        <v>1.0349542947883801</v>
      </c>
      <c r="I305">
        <v>1.23093113992951</v>
      </c>
      <c r="J305">
        <v>0.218348619752055</v>
      </c>
      <c r="K305">
        <v>-14.1230620300684</v>
      </c>
      <c r="L305">
        <v>1126.2274216938499</v>
      </c>
      <c r="M305">
        <v>-1.2540151090289799E-2</v>
      </c>
      <c r="N305">
        <v>0.98999466928763902</v>
      </c>
      <c r="O305">
        <v>0.252592397831363</v>
      </c>
      <c r="P305">
        <v>1.0156293824260001</v>
      </c>
      <c r="Q305">
        <v>0.24870528777732301</v>
      </c>
      <c r="R305">
        <v>0.80358875828671095</v>
      </c>
      <c r="T305" t="str">
        <f t="shared" si="16"/>
        <v/>
      </c>
      <c r="U305" t="str">
        <f t="shared" si="17"/>
        <v/>
      </c>
      <c r="V305" t="str">
        <f t="shared" si="18"/>
        <v/>
      </c>
      <c r="W305" t="str">
        <f t="shared" si="19"/>
        <v/>
      </c>
    </row>
    <row r="306" spans="1:23" x14ac:dyDescent="0.25">
      <c r="A306">
        <v>305</v>
      </c>
      <c r="B306" t="s">
        <v>420</v>
      </c>
      <c r="C306">
        <v>-13.157081957862101</v>
      </c>
      <c r="D306">
        <v>517.15655871317006</v>
      </c>
      <c r="E306">
        <v>-2.54411971310982E-2</v>
      </c>
      <c r="F306">
        <v>0.97970305117298695</v>
      </c>
      <c r="G306">
        <v>-13.0585027348802</v>
      </c>
      <c r="H306">
        <v>787.65103156722296</v>
      </c>
      <c r="I306">
        <v>-1.65790460642159E-2</v>
      </c>
      <c r="J306">
        <v>0.98677244108028495</v>
      </c>
      <c r="K306">
        <v>-14.1230620300684</v>
      </c>
      <c r="L306">
        <v>1126.2274216938699</v>
      </c>
      <c r="M306">
        <v>-1.25401510902896E-2</v>
      </c>
      <c r="N306">
        <v>0.98999466928763902</v>
      </c>
      <c r="O306">
        <v>-13.2437100899244</v>
      </c>
      <c r="P306">
        <v>516.73280538072095</v>
      </c>
      <c r="Q306">
        <v>-2.56297064014867E-2</v>
      </c>
      <c r="R306">
        <v>0.97955269156647995</v>
      </c>
      <c r="T306" t="str">
        <f t="shared" si="16"/>
        <v/>
      </c>
      <c r="U306" t="str">
        <f t="shared" si="17"/>
        <v/>
      </c>
      <c r="V306" t="str">
        <f t="shared" si="18"/>
        <v/>
      </c>
      <c r="W306" t="str">
        <f t="shared" si="19"/>
        <v/>
      </c>
    </row>
    <row r="307" spans="1:23" x14ac:dyDescent="0.25">
      <c r="A307">
        <v>306</v>
      </c>
      <c r="B307" t="s">
        <v>421</v>
      </c>
      <c r="C307">
        <v>1.50169388042824</v>
      </c>
      <c r="D307">
        <v>0.60523950566279805</v>
      </c>
      <c r="E307">
        <v>2.4811564122598599</v>
      </c>
      <c r="F307">
        <v>1.30956894380984E-2</v>
      </c>
      <c r="G307">
        <v>2.5274330395267399</v>
      </c>
      <c r="H307">
        <v>0.64142236691085597</v>
      </c>
      <c r="I307">
        <v>3.9403568848075299</v>
      </c>
      <c r="J307" s="1">
        <v>8.1360477949748796E-5</v>
      </c>
      <c r="K307">
        <v>-14.1230620300684</v>
      </c>
      <c r="L307">
        <v>1126.2274216938699</v>
      </c>
      <c r="M307">
        <v>-1.25401510902896E-2</v>
      </c>
      <c r="N307">
        <v>0.98999466928763902</v>
      </c>
      <c r="O307">
        <v>1.4138545051762199</v>
      </c>
      <c r="P307">
        <v>0.60511450838257497</v>
      </c>
      <c r="Q307">
        <v>2.33650736445792</v>
      </c>
      <c r="R307">
        <v>1.9464814232792199E-2</v>
      </c>
      <c r="T307" t="str">
        <f t="shared" si="16"/>
        <v>*</v>
      </c>
      <c r="U307" t="str">
        <f t="shared" si="17"/>
        <v>***</v>
      </c>
      <c r="V307" t="str">
        <f t="shared" si="18"/>
        <v/>
      </c>
      <c r="W307" t="str">
        <f t="shared" si="19"/>
        <v>*</v>
      </c>
    </row>
    <row r="308" spans="1:23" x14ac:dyDescent="0.25">
      <c r="A308">
        <v>307</v>
      </c>
      <c r="B308" t="s">
        <v>422</v>
      </c>
      <c r="C308">
        <v>1.1397897114097999</v>
      </c>
      <c r="D308">
        <v>0.73079501453530404</v>
      </c>
      <c r="E308">
        <v>1.55965720720545</v>
      </c>
      <c r="F308">
        <v>0.118840909790105</v>
      </c>
      <c r="G308">
        <v>-13.034757861771499</v>
      </c>
      <c r="H308">
        <v>840.344321304554</v>
      </c>
      <c r="I308">
        <v>-1.55112107398266E-2</v>
      </c>
      <c r="J308">
        <v>0.98762434069243099</v>
      </c>
      <c r="K308">
        <v>1.70223640503282</v>
      </c>
      <c r="L308">
        <v>0.74960323568579601</v>
      </c>
      <c r="M308">
        <v>2.2708498629618101</v>
      </c>
      <c r="N308">
        <v>2.3156068240834E-2</v>
      </c>
      <c r="O308">
        <v>1.0580070947642599</v>
      </c>
      <c r="P308">
        <v>0.73063490784177199</v>
      </c>
      <c r="Q308">
        <v>1.4480653516672499</v>
      </c>
      <c r="R308">
        <v>0.14759877452696599</v>
      </c>
      <c r="T308" t="str">
        <f t="shared" si="16"/>
        <v/>
      </c>
      <c r="U308" t="str">
        <f t="shared" si="17"/>
        <v/>
      </c>
      <c r="V308" t="str">
        <f t="shared" si="18"/>
        <v>*</v>
      </c>
      <c r="W308" t="str">
        <f t="shared" si="19"/>
        <v/>
      </c>
    </row>
    <row r="309" spans="1:23" x14ac:dyDescent="0.25">
      <c r="A309">
        <v>308</v>
      </c>
      <c r="B309" t="s">
        <v>423</v>
      </c>
      <c r="C309">
        <v>1.6150335557262501</v>
      </c>
      <c r="D309">
        <v>0.607450063515656</v>
      </c>
      <c r="E309">
        <v>2.65870999564827</v>
      </c>
      <c r="F309">
        <v>7.8440449981351107E-3</v>
      </c>
      <c r="G309">
        <v>2.70545622842935</v>
      </c>
      <c r="H309">
        <v>0.64915540863558596</v>
      </c>
      <c r="I309">
        <v>4.1676556837379799</v>
      </c>
      <c r="J309" s="1">
        <v>3.0774832038194697E-5</v>
      </c>
      <c r="K309">
        <v>-14.112011089907901</v>
      </c>
      <c r="L309">
        <v>1161.5398104600299</v>
      </c>
      <c r="M309">
        <v>-1.21493994117333E-2</v>
      </c>
      <c r="N309">
        <v>0.99030642026177196</v>
      </c>
      <c r="O309">
        <v>1.52997953963049</v>
      </c>
      <c r="P309">
        <v>0.60725942795729804</v>
      </c>
      <c r="Q309">
        <v>2.5194825624643502</v>
      </c>
      <c r="R309">
        <v>1.17527461540421E-2</v>
      </c>
      <c r="T309" t="str">
        <f t="shared" si="16"/>
        <v>**</v>
      </c>
      <c r="U309" t="str">
        <f t="shared" si="17"/>
        <v>***</v>
      </c>
      <c r="V309" t="str">
        <f t="shared" si="18"/>
        <v/>
      </c>
      <c r="W309" t="str">
        <f t="shared" si="19"/>
        <v>*</v>
      </c>
    </row>
    <row r="310" spans="1:23" x14ac:dyDescent="0.25">
      <c r="A310">
        <v>309</v>
      </c>
      <c r="B310" t="s">
        <v>424</v>
      </c>
      <c r="C310">
        <v>0.53893405163505204</v>
      </c>
      <c r="D310">
        <v>1.0180653153268699</v>
      </c>
      <c r="E310">
        <v>0.52937080118677504</v>
      </c>
      <c r="F310">
        <v>0.59654824934536399</v>
      </c>
      <c r="G310">
        <v>-13.021207807929301</v>
      </c>
      <c r="H310">
        <v>904.860980669166</v>
      </c>
      <c r="I310">
        <v>-1.4390285453904601E-2</v>
      </c>
      <c r="J310">
        <v>0.988518609673806</v>
      </c>
      <c r="K310">
        <v>1.0452337668862</v>
      </c>
      <c r="L310">
        <v>1.0317211579902601</v>
      </c>
      <c r="M310">
        <v>1.0130971520660299</v>
      </c>
      <c r="N310">
        <v>0.31101375847343299</v>
      </c>
      <c r="O310">
        <v>0.45095514419388</v>
      </c>
      <c r="P310">
        <v>1.01792976935756</v>
      </c>
      <c r="Q310">
        <v>0.44301204048535398</v>
      </c>
      <c r="R310">
        <v>0.65775702571251804</v>
      </c>
      <c r="T310" t="str">
        <f t="shared" si="16"/>
        <v/>
      </c>
      <c r="U310" t="str">
        <f t="shared" si="17"/>
        <v/>
      </c>
      <c r="V310" t="str">
        <f t="shared" si="18"/>
        <v/>
      </c>
      <c r="W310" t="str">
        <f t="shared" si="19"/>
        <v/>
      </c>
    </row>
    <row r="311" spans="1:23" x14ac:dyDescent="0.25">
      <c r="A311">
        <v>310</v>
      </c>
      <c r="B311" t="s">
        <v>425</v>
      </c>
      <c r="C311">
        <v>1.270713348498</v>
      </c>
      <c r="D311">
        <v>0.73319311770206497</v>
      </c>
      <c r="E311">
        <v>1.73312230818614</v>
      </c>
      <c r="F311">
        <v>8.3073932091496897E-2</v>
      </c>
      <c r="G311">
        <v>1.6603762864760501</v>
      </c>
      <c r="H311">
        <v>1.0457512997046901</v>
      </c>
      <c r="I311">
        <v>1.5877353314740501</v>
      </c>
      <c r="J311">
        <v>0.11234620010994301</v>
      </c>
      <c r="K311">
        <v>1.0715203862420799</v>
      </c>
      <c r="L311">
        <v>1.03255690170813</v>
      </c>
      <c r="M311">
        <v>1.0377349514293099</v>
      </c>
      <c r="N311">
        <v>0.29939346819000401</v>
      </c>
      <c r="O311">
        <v>1.18266970925557</v>
      </c>
      <c r="P311">
        <v>0.733023241913214</v>
      </c>
      <c r="Q311">
        <v>1.61341365680134</v>
      </c>
      <c r="R311">
        <v>0.106654668070919</v>
      </c>
      <c r="T311" t="str">
        <f t="shared" si="16"/>
        <v>^</v>
      </c>
      <c r="U311" t="str">
        <f t="shared" si="17"/>
        <v/>
      </c>
      <c r="V311" t="str">
        <f t="shared" si="18"/>
        <v/>
      </c>
      <c r="W311" t="str">
        <f t="shared" si="19"/>
        <v/>
      </c>
    </row>
    <row r="312" spans="1:23" x14ac:dyDescent="0.25">
      <c r="A312">
        <v>311</v>
      </c>
      <c r="B312" t="s">
        <v>426</v>
      </c>
      <c r="C312">
        <v>1.3407544786210801</v>
      </c>
      <c r="D312">
        <v>0.733874428929297</v>
      </c>
      <c r="E312">
        <v>1.8269535301525699</v>
      </c>
      <c r="F312">
        <v>6.7706756667219203E-2</v>
      </c>
      <c r="G312">
        <v>1.7825163636938199</v>
      </c>
      <c r="H312">
        <v>1.0468669869376499</v>
      </c>
      <c r="I312">
        <v>1.7027152311948699</v>
      </c>
      <c r="J312">
        <v>8.8621373090910199E-2</v>
      </c>
      <c r="K312">
        <v>1.1038291863616301</v>
      </c>
      <c r="L312">
        <v>1.0335250191618801</v>
      </c>
      <c r="M312">
        <v>1.0680236722830001</v>
      </c>
      <c r="N312">
        <v>0.28550983376039002</v>
      </c>
      <c r="O312">
        <v>1.25059441634091</v>
      </c>
      <c r="P312">
        <v>0.73377308745675496</v>
      </c>
      <c r="Q312">
        <v>1.70433399332681</v>
      </c>
      <c r="R312">
        <v>8.8318707715764597E-2</v>
      </c>
      <c r="T312" t="str">
        <f t="shared" si="16"/>
        <v>^</v>
      </c>
      <c r="U312" t="str">
        <f t="shared" si="17"/>
        <v>^</v>
      </c>
      <c r="V312" t="str">
        <f t="shared" si="18"/>
        <v/>
      </c>
      <c r="W312" t="str">
        <f t="shared" si="19"/>
        <v>^</v>
      </c>
    </row>
    <row r="313" spans="1:23" x14ac:dyDescent="0.25">
      <c r="A313">
        <v>312</v>
      </c>
      <c r="B313" t="s">
        <v>427</v>
      </c>
      <c r="C313">
        <v>-13.0789763191517</v>
      </c>
      <c r="D313">
        <v>589.41681664327803</v>
      </c>
      <c r="E313">
        <v>-2.2189689791404999E-2</v>
      </c>
      <c r="F313">
        <v>0.98229664192181299</v>
      </c>
      <c r="G313">
        <v>-12.9252962908462</v>
      </c>
      <c r="H313">
        <v>959.02648955477798</v>
      </c>
      <c r="I313">
        <v>-1.3477517494690601E-2</v>
      </c>
      <c r="J313">
        <v>0.98924682241478401</v>
      </c>
      <c r="K313">
        <v>-14.0683915265371</v>
      </c>
      <c r="L313">
        <v>1227.28657142165</v>
      </c>
      <c r="M313">
        <v>-1.1463004528959099E-2</v>
      </c>
      <c r="N313">
        <v>0.99085404596348303</v>
      </c>
      <c r="O313">
        <v>-13.1645242380964</v>
      </c>
      <c r="P313">
        <v>588.59999850372799</v>
      </c>
      <c r="Q313">
        <v>-2.2365824450495699E-2</v>
      </c>
      <c r="R313">
        <v>0.98215614166623999</v>
      </c>
      <c r="T313" t="str">
        <f t="shared" si="16"/>
        <v/>
      </c>
      <c r="U313" t="str">
        <f t="shared" si="17"/>
        <v/>
      </c>
      <c r="V313" t="str">
        <f t="shared" si="18"/>
        <v/>
      </c>
      <c r="W313" t="str">
        <f t="shared" si="19"/>
        <v/>
      </c>
    </row>
    <row r="314" spans="1:23" x14ac:dyDescent="0.25">
      <c r="A314">
        <v>313</v>
      </c>
      <c r="B314" t="s">
        <v>428</v>
      </c>
      <c r="C314">
        <v>0.70601152075475904</v>
      </c>
      <c r="D314">
        <v>1.0192020117383001</v>
      </c>
      <c r="E314">
        <v>0.69271009340986101</v>
      </c>
      <c r="F314">
        <v>0.48849150358593901</v>
      </c>
      <c r="G314">
        <v>-12.9252962908462</v>
      </c>
      <c r="H314">
        <v>959.026489554764</v>
      </c>
      <c r="I314">
        <v>-1.34775174946908E-2</v>
      </c>
      <c r="J314">
        <v>0.98924682241478401</v>
      </c>
      <c r="K314">
        <v>1.2015237863811301</v>
      </c>
      <c r="L314">
        <v>1.0334139584870601</v>
      </c>
      <c r="M314">
        <v>1.1626742376696699</v>
      </c>
      <c r="N314">
        <v>0.244961697888884</v>
      </c>
      <c r="O314">
        <v>0.61788785952830805</v>
      </c>
      <c r="P314">
        <v>1.01912988283904</v>
      </c>
      <c r="Q314">
        <v>0.60628961031642803</v>
      </c>
      <c r="R314">
        <v>0.54432245657752398</v>
      </c>
      <c r="T314" t="str">
        <f t="shared" si="16"/>
        <v/>
      </c>
      <c r="U314" t="str">
        <f t="shared" si="17"/>
        <v/>
      </c>
      <c r="V314" t="str">
        <f t="shared" si="18"/>
        <v/>
      </c>
      <c r="W314" t="str">
        <f t="shared" si="19"/>
        <v/>
      </c>
    </row>
    <row r="315" spans="1:23" x14ac:dyDescent="0.25">
      <c r="A315">
        <v>314</v>
      </c>
      <c r="B315" t="s">
        <v>429</v>
      </c>
      <c r="C315">
        <v>0.71937199976344601</v>
      </c>
      <c r="D315">
        <v>1.01946633772323</v>
      </c>
      <c r="E315">
        <v>0.70563585392139305</v>
      </c>
      <c r="F315">
        <v>0.48041462144506802</v>
      </c>
      <c r="G315">
        <v>1.87821493778162</v>
      </c>
      <c r="H315">
        <v>1.0493995571649899</v>
      </c>
      <c r="I315">
        <v>1.7897996287093201</v>
      </c>
      <c r="J315">
        <v>7.3486128906925102E-2</v>
      </c>
      <c r="K315">
        <v>-14.0847335878547</v>
      </c>
      <c r="L315">
        <v>1250.73089700731</v>
      </c>
      <c r="M315">
        <v>-1.12612022470669E-2</v>
      </c>
      <c r="N315">
        <v>0.99101505049529803</v>
      </c>
      <c r="O315">
        <v>0.63078818923868496</v>
      </c>
      <c r="P315">
        <v>1.01938942209934</v>
      </c>
      <c r="Q315">
        <v>0.61879020476750801</v>
      </c>
      <c r="R315">
        <v>0.536054575903951</v>
      </c>
      <c r="T315" t="str">
        <f t="shared" si="16"/>
        <v/>
      </c>
      <c r="U315" t="str">
        <f t="shared" si="17"/>
        <v>^</v>
      </c>
      <c r="V315" t="str">
        <f t="shared" si="18"/>
        <v/>
      </c>
      <c r="W315" t="str">
        <f t="shared" si="19"/>
        <v/>
      </c>
    </row>
    <row r="316" spans="1:23" x14ac:dyDescent="0.25">
      <c r="A316">
        <v>315</v>
      </c>
      <c r="B316" t="s">
        <v>430</v>
      </c>
      <c r="C316">
        <v>-13.0897637959867</v>
      </c>
      <c r="D316">
        <v>603.91928799343998</v>
      </c>
      <c r="E316">
        <v>-2.16746907347143E-2</v>
      </c>
      <c r="F316">
        <v>0.98270745289720596</v>
      </c>
      <c r="G316">
        <v>-12.9162453649416</v>
      </c>
      <c r="H316">
        <v>990.49554444703699</v>
      </c>
      <c r="I316">
        <v>-1.3040185225822801E-2</v>
      </c>
      <c r="J316">
        <v>0.98959573240723697</v>
      </c>
      <c r="K316">
        <v>-14.0847335878547</v>
      </c>
      <c r="L316">
        <v>1250.73089700731</v>
      </c>
      <c r="M316">
        <v>-1.1261202247067E-2</v>
      </c>
      <c r="N316">
        <v>0.99101505049529803</v>
      </c>
      <c r="O316">
        <v>-13.1771897641352</v>
      </c>
      <c r="P316">
        <v>603.01790907626901</v>
      </c>
      <c r="Q316">
        <v>-2.1852070337878698E-2</v>
      </c>
      <c r="R316">
        <v>0.98256595796375801</v>
      </c>
      <c r="T316" t="str">
        <f t="shared" si="16"/>
        <v/>
      </c>
      <c r="U316" t="str">
        <f t="shared" si="17"/>
        <v/>
      </c>
      <c r="V316" t="str">
        <f t="shared" si="18"/>
        <v/>
      </c>
      <c r="W316" t="str">
        <f t="shared" si="19"/>
        <v/>
      </c>
    </row>
    <row r="317" spans="1:23" x14ac:dyDescent="0.25">
      <c r="A317">
        <v>316</v>
      </c>
      <c r="B317" t="s">
        <v>431</v>
      </c>
      <c r="C317">
        <v>-13.089763795986601</v>
      </c>
      <c r="D317">
        <v>603.91928799342702</v>
      </c>
      <c r="E317">
        <v>-2.1674690734714699E-2</v>
      </c>
      <c r="F317">
        <v>0.98270745289720496</v>
      </c>
      <c r="G317">
        <v>-12.9162453649416</v>
      </c>
      <c r="H317">
        <v>990.49554444703597</v>
      </c>
      <c r="I317">
        <v>-1.3040185225822801E-2</v>
      </c>
      <c r="J317">
        <v>0.98959573240723697</v>
      </c>
      <c r="K317">
        <v>-14.0847335878547</v>
      </c>
      <c r="L317">
        <v>1250.73089700729</v>
      </c>
      <c r="M317">
        <v>-1.1261202247067101E-2</v>
      </c>
      <c r="N317">
        <v>0.99101505049529803</v>
      </c>
      <c r="O317">
        <v>-13.1771897641352</v>
      </c>
      <c r="P317">
        <v>603.01790907626798</v>
      </c>
      <c r="Q317">
        <v>-2.1852070337878799E-2</v>
      </c>
      <c r="R317">
        <v>0.98256595796375801</v>
      </c>
      <c r="T317" t="str">
        <f t="shared" si="16"/>
        <v/>
      </c>
      <c r="U317" t="str">
        <f t="shared" si="17"/>
        <v/>
      </c>
      <c r="V317" t="str">
        <f t="shared" si="18"/>
        <v/>
      </c>
      <c r="W317" t="str">
        <f t="shared" si="19"/>
        <v/>
      </c>
    </row>
    <row r="318" spans="1:23" x14ac:dyDescent="0.25">
      <c r="A318">
        <v>317</v>
      </c>
      <c r="B318" t="s">
        <v>432</v>
      </c>
      <c r="C318">
        <v>0.74512850450580803</v>
      </c>
      <c r="D318">
        <v>1.0198864771459999</v>
      </c>
      <c r="E318">
        <v>0.73059945513831803</v>
      </c>
      <c r="F318">
        <v>0.46502384494240701</v>
      </c>
      <c r="G318">
        <v>-12.9162453649416</v>
      </c>
      <c r="H318">
        <v>990.49554444704597</v>
      </c>
      <c r="I318">
        <v>-1.30401852258227E-2</v>
      </c>
      <c r="J318">
        <v>0.98959573240723697</v>
      </c>
      <c r="K318">
        <v>1.22455150482077</v>
      </c>
      <c r="L318">
        <v>1.03417428785134</v>
      </c>
      <c r="M318">
        <v>1.1840862021091001</v>
      </c>
      <c r="N318">
        <v>0.23637894143508301</v>
      </c>
      <c r="O318">
        <v>0.65490382658443302</v>
      </c>
      <c r="P318">
        <v>1.01980144507491</v>
      </c>
      <c r="Q318">
        <v>0.64218758440406398</v>
      </c>
      <c r="R318">
        <v>0.52075139335589105</v>
      </c>
      <c r="T318" t="str">
        <f t="shared" si="16"/>
        <v/>
      </c>
      <c r="U318" t="str">
        <f t="shared" si="17"/>
        <v/>
      </c>
      <c r="V318" t="str">
        <f t="shared" si="18"/>
        <v/>
      </c>
      <c r="W318" t="str">
        <f t="shared" si="19"/>
        <v/>
      </c>
    </row>
    <row r="319" spans="1:23" x14ac:dyDescent="0.25">
      <c r="A319">
        <v>318</v>
      </c>
      <c r="B319" t="s">
        <v>433</v>
      </c>
      <c r="C319">
        <v>0.78359092152473497</v>
      </c>
      <c r="D319">
        <v>1.0202723407596499</v>
      </c>
      <c r="E319">
        <v>0.76802133138423401</v>
      </c>
      <c r="F319">
        <v>0.44247451196871301</v>
      </c>
      <c r="G319">
        <v>-12.9162453649416</v>
      </c>
      <c r="H319">
        <v>990.49554444704404</v>
      </c>
      <c r="I319">
        <v>-1.3040185225822801E-2</v>
      </c>
      <c r="J319">
        <v>0.98959573240723697</v>
      </c>
      <c r="K319">
        <v>1.2874982138934099</v>
      </c>
      <c r="L319">
        <v>1.03527826254842</v>
      </c>
      <c r="M319">
        <v>1.2436252749324801</v>
      </c>
      <c r="N319">
        <v>0.21363750948235</v>
      </c>
      <c r="O319">
        <v>0.69552136178012303</v>
      </c>
      <c r="P319">
        <v>1.0201767044419601</v>
      </c>
      <c r="Q319">
        <v>0.68176557919010305</v>
      </c>
      <c r="R319">
        <v>0.49538719261553399</v>
      </c>
      <c r="T319" t="str">
        <f t="shared" si="16"/>
        <v/>
      </c>
      <c r="U319" t="str">
        <f t="shared" si="17"/>
        <v/>
      </c>
      <c r="V319" t="str">
        <f t="shared" si="18"/>
        <v/>
      </c>
      <c r="W319" t="str">
        <f t="shared" si="19"/>
        <v/>
      </c>
    </row>
    <row r="320" spans="1:23" x14ac:dyDescent="0.25">
      <c r="A320">
        <v>319</v>
      </c>
      <c r="B320" t="s">
        <v>434</v>
      </c>
      <c r="C320">
        <v>2.3135287609886501</v>
      </c>
      <c r="D320">
        <v>0.54218390773472103</v>
      </c>
      <c r="E320">
        <v>4.2670553809955702</v>
      </c>
      <c r="F320" s="1">
        <v>1.9807000232121399E-5</v>
      </c>
      <c r="G320">
        <v>1.9573371316402199</v>
      </c>
      <c r="H320">
        <v>1.05248518983456</v>
      </c>
      <c r="I320">
        <v>1.85972890691971</v>
      </c>
      <c r="J320">
        <v>6.2923890094781901E-2</v>
      </c>
      <c r="K320">
        <v>2.5850477620286698</v>
      </c>
      <c r="L320">
        <v>0.640395994453552</v>
      </c>
      <c r="M320">
        <v>4.0366394924666604</v>
      </c>
      <c r="N320" s="1">
        <v>5.4222291545283199E-5</v>
      </c>
      <c r="O320">
        <v>2.2238845155487401</v>
      </c>
      <c r="P320">
        <v>0.54210735554922995</v>
      </c>
      <c r="Q320">
        <v>4.1022954084355501</v>
      </c>
      <c r="R320" s="1">
        <v>4.0907152499815598E-5</v>
      </c>
      <c r="T320" t="str">
        <f t="shared" si="16"/>
        <v>***</v>
      </c>
      <c r="U320" t="str">
        <f t="shared" si="17"/>
        <v>^</v>
      </c>
      <c r="V320" t="str">
        <f t="shared" si="18"/>
        <v>***</v>
      </c>
      <c r="W320" t="str">
        <f t="shared" si="19"/>
        <v>***</v>
      </c>
    </row>
    <row r="321" spans="1:23" x14ac:dyDescent="0.25">
      <c r="A321">
        <v>320</v>
      </c>
      <c r="B321" t="s">
        <v>435</v>
      </c>
      <c r="C321">
        <v>-13.060443507119199</v>
      </c>
      <c r="D321">
        <v>654.17593065998301</v>
      </c>
      <c r="E321">
        <v>-1.99647264520155E-2</v>
      </c>
      <c r="F321">
        <v>0.98407151116717595</v>
      </c>
      <c r="G321">
        <v>-12.921170537260799</v>
      </c>
      <c r="H321">
        <v>1023.37749450812</v>
      </c>
      <c r="I321">
        <v>-1.2626006147879299E-2</v>
      </c>
      <c r="J321">
        <v>0.98992617228565505</v>
      </c>
      <c r="K321">
        <v>-14.020400909848</v>
      </c>
      <c r="L321">
        <v>1395.12263770391</v>
      </c>
      <c r="M321">
        <v>-1.0049583119748301E-2</v>
      </c>
      <c r="N321">
        <v>0.99198172775286797</v>
      </c>
      <c r="O321">
        <v>-13.1477977327141</v>
      </c>
      <c r="P321">
        <v>653.55113288144798</v>
      </c>
      <c r="Q321">
        <v>-2.0117473708211001E-2</v>
      </c>
      <c r="R321">
        <v>0.98394966096263303</v>
      </c>
      <c r="T321" t="str">
        <f t="shared" si="16"/>
        <v/>
      </c>
      <c r="U321" t="str">
        <f t="shared" si="17"/>
        <v/>
      </c>
      <c r="V321" t="str">
        <f t="shared" si="18"/>
        <v/>
      </c>
      <c r="W321" t="str">
        <f t="shared" si="19"/>
        <v/>
      </c>
    </row>
    <row r="322" spans="1:23" x14ac:dyDescent="0.25">
      <c r="A322">
        <v>321</v>
      </c>
      <c r="B322" t="s">
        <v>436</v>
      </c>
      <c r="C322">
        <v>1.6651366636179901</v>
      </c>
      <c r="D322">
        <v>0.73908924444351398</v>
      </c>
      <c r="E322">
        <v>2.2529575097141801</v>
      </c>
      <c r="F322">
        <v>2.4261828192324301E-2</v>
      </c>
      <c r="G322">
        <v>2.0238459628133998</v>
      </c>
      <c r="H322">
        <v>1.0558913562658401</v>
      </c>
      <c r="I322">
        <v>1.9167179945205199</v>
      </c>
      <c r="J322">
        <v>5.5273767935006102E-2</v>
      </c>
      <c r="K322">
        <v>1.5165112435646599</v>
      </c>
      <c r="L322">
        <v>1.0394736027244</v>
      </c>
      <c r="M322">
        <v>1.45892232336635</v>
      </c>
      <c r="N322">
        <v>0.14458648819047401</v>
      </c>
      <c r="O322">
        <v>1.5764437220208001</v>
      </c>
      <c r="P322">
        <v>0.73903848129337801</v>
      </c>
      <c r="Q322">
        <v>2.13310099801825</v>
      </c>
      <c r="R322">
        <v>3.29164419401511E-2</v>
      </c>
      <c r="T322" t="str">
        <f t="shared" si="16"/>
        <v>*</v>
      </c>
      <c r="U322" t="str">
        <f t="shared" si="17"/>
        <v>^</v>
      </c>
      <c r="V322" t="str">
        <f t="shared" si="18"/>
        <v/>
      </c>
      <c r="W322" t="str">
        <f t="shared" si="19"/>
        <v>*</v>
      </c>
    </row>
    <row r="323" spans="1:23" x14ac:dyDescent="0.25">
      <c r="A323">
        <v>322</v>
      </c>
      <c r="B323" t="s">
        <v>437</v>
      </c>
      <c r="C323">
        <v>1.0249226223583601</v>
      </c>
      <c r="D323">
        <v>1.0235306738108101</v>
      </c>
      <c r="E323">
        <v>1.00135994805351</v>
      </c>
      <c r="F323">
        <v>0.31665282014600898</v>
      </c>
      <c r="G323">
        <v>-12.898765475918699</v>
      </c>
      <c r="H323">
        <v>1066.7932041505501</v>
      </c>
      <c r="I323">
        <v>-1.20911582729753E-2</v>
      </c>
      <c r="J323">
        <v>0.99035288655408205</v>
      </c>
      <c r="K323">
        <v>1.60298729783274</v>
      </c>
      <c r="L323">
        <v>1.04088848951649</v>
      </c>
      <c r="M323">
        <v>1.54001827667184</v>
      </c>
      <c r="N323">
        <v>0.123555898454822</v>
      </c>
      <c r="O323">
        <v>0.94488689306899898</v>
      </c>
      <c r="P323">
        <v>1.0233556308346701</v>
      </c>
      <c r="Q323">
        <v>0.92332212243589895</v>
      </c>
      <c r="R323">
        <v>0.35583936253759302</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438</v>
      </c>
      <c r="C324">
        <v>-13.0354703179592</v>
      </c>
      <c r="D324">
        <v>685.50388965544596</v>
      </c>
      <c r="E324">
        <v>-1.90158954816598E-2</v>
      </c>
      <c r="F324">
        <v>0.98482842494193401</v>
      </c>
      <c r="G324">
        <v>-12.898765475918699</v>
      </c>
      <c r="H324">
        <v>1066.7932041505401</v>
      </c>
      <c r="I324">
        <v>-1.20911582729754E-2</v>
      </c>
      <c r="J324">
        <v>0.99035288655408205</v>
      </c>
      <c r="K324">
        <v>-13.980187435804201</v>
      </c>
      <c r="L324">
        <v>1467.2039304784601</v>
      </c>
      <c r="M324">
        <v>-9.5284555509916498E-3</v>
      </c>
      <c r="N324">
        <v>0.99239750746798105</v>
      </c>
      <c r="O324">
        <v>-13.1153789261447</v>
      </c>
      <c r="P324">
        <v>685.28011083579804</v>
      </c>
      <c r="Q324">
        <v>-1.9138712358291801E-2</v>
      </c>
      <c r="R324">
        <v>0.98473044908278695</v>
      </c>
      <c r="T324" t="str">
        <f t="shared" si="20"/>
        <v/>
      </c>
      <c r="U324" t="str">
        <f t="shared" si="21"/>
        <v/>
      </c>
      <c r="V324" t="str">
        <f t="shared" si="22"/>
        <v/>
      </c>
      <c r="W324" t="str">
        <f t="shared" si="23"/>
        <v/>
      </c>
    </row>
    <row r="325" spans="1:23" x14ac:dyDescent="0.25">
      <c r="A325">
        <v>324</v>
      </c>
      <c r="B325" t="s">
        <v>439</v>
      </c>
      <c r="C325">
        <v>1.7903825166259699</v>
      </c>
      <c r="D325">
        <v>0.74176592842390199</v>
      </c>
      <c r="E325">
        <v>2.4136758619126102</v>
      </c>
      <c r="F325">
        <v>1.5792504623133401E-2</v>
      </c>
      <c r="G325">
        <v>2.1363105367204902</v>
      </c>
      <c r="H325">
        <v>1.0599070773810799</v>
      </c>
      <c r="I325">
        <v>2.0155639888725698</v>
      </c>
      <c r="J325">
        <v>4.3845588568881599E-2</v>
      </c>
      <c r="K325">
        <v>1.66334780400113</v>
      </c>
      <c r="L325">
        <v>1.04286857157296</v>
      </c>
      <c r="M325">
        <v>1.5949735655494</v>
      </c>
      <c r="N325">
        <v>0.110718147200687</v>
      </c>
      <c r="O325">
        <v>1.70981081684551</v>
      </c>
      <c r="P325">
        <v>0.74152588311462397</v>
      </c>
      <c r="Q325">
        <v>2.3058005873831502</v>
      </c>
      <c r="R325">
        <v>2.11217773995554E-2</v>
      </c>
      <c r="T325" t="str">
        <f t="shared" si="20"/>
        <v>*</v>
      </c>
      <c r="U325" t="str">
        <f t="shared" si="21"/>
        <v>*</v>
      </c>
      <c r="V325" t="str">
        <f t="shared" si="22"/>
        <v/>
      </c>
      <c r="W325" t="str">
        <f t="shared" si="23"/>
        <v>*</v>
      </c>
    </row>
    <row r="326" spans="1:23" x14ac:dyDescent="0.25">
      <c r="A326">
        <v>325</v>
      </c>
      <c r="B326" t="s">
        <v>440</v>
      </c>
      <c r="C326">
        <v>1.88678961496954</v>
      </c>
      <c r="D326">
        <v>0.743834531716701</v>
      </c>
      <c r="E326">
        <v>2.5365716896942199</v>
      </c>
      <c r="F326">
        <v>1.1194381989445E-2</v>
      </c>
      <c r="G326">
        <v>2.2361823505188001</v>
      </c>
      <c r="H326">
        <v>1.06492101753181</v>
      </c>
      <c r="I326">
        <v>2.0998574670839401</v>
      </c>
      <c r="J326">
        <v>3.574138122263E-2</v>
      </c>
      <c r="K326">
        <v>1.7546116292143701</v>
      </c>
      <c r="L326">
        <v>1.0447633098384099</v>
      </c>
      <c r="M326">
        <v>1.67943457880976</v>
      </c>
      <c r="N326">
        <v>9.3067378901252107E-2</v>
      </c>
      <c r="O326">
        <v>1.8109921946741201</v>
      </c>
      <c r="P326">
        <v>0.74336094797549901</v>
      </c>
      <c r="Q326">
        <v>2.4362218645010199</v>
      </c>
      <c r="R326">
        <v>1.48415783109462E-2</v>
      </c>
      <c r="T326" t="str">
        <f t="shared" si="20"/>
        <v>*</v>
      </c>
      <c r="U326" t="str">
        <f t="shared" si="21"/>
        <v>*</v>
      </c>
      <c r="V326" t="str">
        <f t="shared" si="22"/>
        <v>^</v>
      </c>
      <c r="W326" t="str">
        <f t="shared" si="23"/>
        <v>*</v>
      </c>
    </row>
    <row r="327" spans="1:23" x14ac:dyDescent="0.25">
      <c r="A327">
        <v>326</v>
      </c>
      <c r="B327" t="s">
        <v>442</v>
      </c>
      <c r="C327">
        <v>1.9966278016494201</v>
      </c>
      <c r="D327">
        <v>0.74601971341436002</v>
      </c>
      <c r="E327">
        <v>2.6763740498375301</v>
      </c>
      <c r="F327">
        <v>7.4423532696053602E-3</v>
      </c>
      <c r="G327">
        <v>2.3939013046359099</v>
      </c>
      <c r="H327">
        <v>1.0696220041719999</v>
      </c>
      <c r="I327">
        <v>2.2380815795660798</v>
      </c>
      <c r="J327">
        <v>2.52157356537463E-2</v>
      </c>
      <c r="K327">
        <v>1.8462939237293401</v>
      </c>
      <c r="L327">
        <v>1.0468633811577199</v>
      </c>
      <c r="M327">
        <v>1.7636436205147701</v>
      </c>
      <c r="N327">
        <v>7.7791998789112402E-2</v>
      </c>
      <c r="O327">
        <v>1.91824992415416</v>
      </c>
      <c r="P327">
        <v>0.74552888312774601</v>
      </c>
      <c r="Q327">
        <v>2.5730055100031199</v>
      </c>
      <c r="R327">
        <v>1.00819602614925E-2</v>
      </c>
      <c r="T327" t="str">
        <f t="shared" si="20"/>
        <v>**</v>
      </c>
      <c r="U327" t="str">
        <f t="shared" si="21"/>
        <v>*</v>
      </c>
      <c r="V327" t="str">
        <f t="shared" si="22"/>
        <v>^</v>
      </c>
      <c r="W327" t="str">
        <f t="shared" si="23"/>
        <v>*</v>
      </c>
    </row>
    <row r="328" spans="1:23" x14ac:dyDescent="0.25">
      <c r="A328">
        <v>327</v>
      </c>
      <c r="B328" t="s">
        <v>443</v>
      </c>
      <c r="C328">
        <v>-13.003114928295901</v>
      </c>
      <c r="D328">
        <v>762.87240114550104</v>
      </c>
      <c r="E328">
        <v>-1.7044940816801E-2</v>
      </c>
      <c r="F328">
        <v>0.98640076338338301</v>
      </c>
      <c r="G328">
        <v>-12.8800122231939</v>
      </c>
      <c r="H328">
        <v>1216.14017795681</v>
      </c>
      <c r="I328">
        <v>-1.0590894418793999E-2</v>
      </c>
      <c r="J328">
        <v>0.991549846829898</v>
      </c>
      <c r="K328">
        <v>-13.924936603128</v>
      </c>
      <c r="L328">
        <v>1607.86558190863</v>
      </c>
      <c r="M328">
        <v>-8.6605104057257704E-3</v>
      </c>
      <c r="N328">
        <v>0.99308999883883498</v>
      </c>
      <c r="O328">
        <v>-13.080834290016</v>
      </c>
      <c r="P328">
        <v>762.84433705720505</v>
      </c>
      <c r="Q328">
        <v>-1.7147448902193298E-2</v>
      </c>
      <c r="R328">
        <v>0.98631898571658405</v>
      </c>
      <c r="T328" t="str">
        <f t="shared" si="20"/>
        <v/>
      </c>
      <c r="U328" t="str">
        <f t="shared" si="21"/>
        <v/>
      </c>
      <c r="V328" t="str">
        <f t="shared" si="22"/>
        <v/>
      </c>
      <c r="W328" t="str">
        <f t="shared" si="23"/>
        <v/>
      </c>
    </row>
    <row r="329" spans="1:23" x14ac:dyDescent="0.25">
      <c r="A329">
        <v>328</v>
      </c>
      <c r="T329" t="str">
        <f t="shared" si="20"/>
        <v>***</v>
      </c>
      <c r="U329" t="str">
        <f t="shared" si="21"/>
        <v>***</v>
      </c>
      <c r="V329" t="str">
        <f t="shared" si="22"/>
        <v>***</v>
      </c>
      <c r="W329" t="str">
        <f t="shared" si="23"/>
        <v>***</v>
      </c>
    </row>
    <row r="330" spans="1:23" x14ac:dyDescent="0.25">
      <c r="T330" t="str">
        <f t="shared" si="20"/>
        <v>***</v>
      </c>
      <c r="U330" t="str">
        <f t="shared" si="21"/>
        <v>***</v>
      </c>
      <c r="V330" t="str">
        <f t="shared" si="22"/>
        <v>***</v>
      </c>
      <c r="W330" t="str">
        <f t="shared" si="23"/>
        <v>***</v>
      </c>
    </row>
    <row r="331" spans="1:23" x14ac:dyDescent="0.25">
      <c r="T331" t="str">
        <f t="shared" si="20"/>
        <v>***</v>
      </c>
      <c r="U331" t="str">
        <f t="shared" si="21"/>
        <v>***</v>
      </c>
      <c r="V331" t="str">
        <f t="shared" si="22"/>
        <v>***</v>
      </c>
      <c r="W331" t="str">
        <f t="shared" si="23"/>
        <v>***</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2"/>
  <sheetViews>
    <sheetView workbookViewId="0">
      <selection activeCell="L67" sqref="L67"/>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142" t="s">
        <v>301</v>
      </c>
      <c r="C1" s="142"/>
      <c r="D1" s="142"/>
      <c r="E1" s="142"/>
      <c r="F1" s="142"/>
    </row>
    <row r="2" spans="2:8" ht="15.75" thickBot="1" x14ac:dyDescent="0.3">
      <c r="B2" s="6"/>
      <c r="C2" s="9" t="s">
        <v>114</v>
      </c>
      <c r="D2" s="9" t="s">
        <v>115</v>
      </c>
      <c r="E2" s="9" t="s">
        <v>116</v>
      </c>
      <c r="F2" s="9" t="s">
        <v>117</v>
      </c>
    </row>
    <row r="3" spans="2:8" x14ac:dyDescent="0.25">
      <c r="B3" s="140" t="s">
        <v>123</v>
      </c>
      <c r="C3" s="4" t="str">
        <f>_xlfn.CONCAT(FIXED(VLOOKUP($H3,logitme.main!$B:$W,14,0),4)," ",VLOOKUP($H3,logitme.main!$B:$W,22,0))</f>
        <v xml:space="preserve">0.0051 </v>
      </c>
      <c r="D3" s="4" t="str">
        <f>_xlfn.CONCAT(FIXED(VLOOKUP($H3,logitme.main!$B:$W,10,0),4)," ",VLOOKUP($H3,logitme.main!$B:$W,21,0))</f>
        <v xml:space="preserve">-0.0723 </v>
      </c>
      <c r="E3" s="4" t="str">
        <f>_xlfn.CONCAT(FIXED(VLOOKUP($H3,logitme.main!$B:$W,6,0),4)," ",VLOOKUP($H3,logitme.main!$B:$W,20,0))</f>
        <v xml:space="preserve">-0.0684 </v>
      </c>
      <c r="F3" s="4" t="str">
        <f>_xlfn.CONCAT(FIXED(VLOOKUP($H3,logitme.main!$B:$W,2,0),4)," ",VLOOKUP($H3,logitme.main!$B:$W,19,0))</f>
        <v xml:space="preserve">-0.0707 </v>
      </c>
      <c r="H3" t="s">
        <v>120</v>
      </c>
    </row>
    <row r="4" spans="2:8" x14ac:dyDescent="0.25">
      <c r="B4" s="141" t="s">
        <v>1</v>
      </c>
      <c r="C4" s="5" t="str">
        <f>_xlfn.CONCAT("(",FIXED(VLOOKUP($H3,logitme.main!$B:$W,15,0),4),")")</f>
        <v>(0.0510)</v>
      </c>
      <c r="D4" s="5" t="str">
        <f>_xlfn.CONCAT("(",FIXED(VLOOKUP($H3,logitme.main!$B:$W,11,0),4),")")</f>
        <v>(0.0491)</v>
      </c>
      <c r="E4" s="5" t="str">
        <f>_xlfn.CONCAT("(",FIXED(VLOOKUP($H3,logitme.main!$B:$W,7,0),4),")")</f>
        <v>(0.0490)</v>
      </c>
      <c r="F4" s="5" t="str">
        <f>_xlfn.CONCAT("(",FIXED(VLOOKUP($H3,logitme.main!$B:$W,3,0),4),")")</f>
        <v>(0.0490)</v>
      </c>
    </row>
    <row r="5" spans="2:8" x14ac:dyDescent="0.25">
      <c r="B5" s="140" t="s">
        <v>0</v>
      </c>
      <c r="C5" s="4" t="str">
        <f>_xlfn.CONCAT(FIXED(VLOOKUP($H5,logitme.main!$B:$W,14,0),4)," ",VLOOKUP($H5,logitme.main!$B:$W,22,0))</f>
        <v>-0.1814 ***</v>
      </c>
      <c r="D5" s="4" t="str">
        <f>_xlfn.CONCAT(FIXED(VLOOKUP($H5,logitme.main!$B:$W,10,0),4)," ",VLOOKUP($H5,logitme.main!$B:$W,21,0))</f>
        <v xml:space="preserve">-0.0124 </v>
      </c>
      <c r="E5" s="4" t="str">
        <f>_xlfn.CONCAT(FIXED(VLOOKUP($H5,logitme.main!$B:$W,6,0),4)," ",VLOOKUP($H5,logitme.main!$B:$W,20,0))</f>
        <v xml:space="preserve">-0.0074 </v>
      </c>
      <c r="F5" s="4" t="str">
        <f>_xlfn.CONCAT(FIXED(VLOOKUP($H5,logitme.main!$B:$W,2,0),4)," ",VLOOKUP($H5,logitme.main!$B:$W,19,0))</f>
        <v xml:space="preserve">-0.0066 </v>
      </c>
      <c r="H5" t="s">
        <v>10</v>
      </c>
    </row>
    <row r="6" spans="2:8" x14ac:dyDescent="0.25">
      <c r="B6" s="141" t="s">
        <v>1</v>
      </c>
      <c r="C6" s="5" t="str">
        <f>_xlfn.CONCAT("(",FIXED(VLOOKUP($H5,logitme.main!$B:$W,15,0),4),")")</f>
        <v>(0.0228)</v>
      </c>
      <c r="D6" s="5" t="str">
        <f>_xlfn.CONCAT("(",FIXED(VLOOKUP($H5,logitme.main!$B:$W,11,0),4),")")</f>
        <v>(0.0225)</v>
      </c>
      <c r="E6" s="5" t="str">
        <f>_xlfn.CONCAT("(",FIXED(VLOOKUP($H5,logitme.main!$B:$W,7,0),4),")")</f>
        <v>(0.0224)</v>
      </c>
      <c r="F6" s="5" t="str">
        <f>_xlfn.CONCAT("(",FIXED(VLOOKUP($H5,logitme.main!$B:$W,3,0),4),")")</f>
        <v>(0.0224)</v>
      </c>
    </row>
    <row r="7" spans="2:8" x14ac:dyDescent="0.25">
      <c r="B7" s="140" t="s">
        <v>2</v>
      </c>
      <c r="C7" s="4" t="str">
        <f>_xlfn.CONCAT(FIXED(VLOOKUP($H7,logitme.main!$B:$W,14,0),4)," ",VLOOKUP($H7,logitme.main!$B:$W,22,0))</f>
        <v>-0.3393 ***</v>
      </c>
      <c r="D7" s="4" t="str">
        <f>_xlfn.CONCAT(FIXED(VLOOKUP($H7,logitme.main!$B:$W,10,0),4)," ",VLOOKUP($H7,logitme.main!$B:$W,21,0))</f>
        <v>-0.0837 **</v>
      </c>
      <c r="E7" s="4" t="str">
        <f>_xlfn.CONCAT(FIXED(VLOOKUP($H7,logitme.main!$B:$W,6,0),4)," ",VLOOKUP($H7,logitme.main!$B:$W,20,0))</f>
        <v>-0.0705 **</v>
      </c>
      <c r="F7" s="4" t="str">
        <f>_xlfn.CONCAT(FIXED(VLOOKUP($H7,logitme.main!$B:$W,2,0),4)," ",VLOOKUP($H7,logitme.main!$B:$W,19,0))</f>
        <v>-0.0685 **</v>
      </c>
      <c r="H7" t="s">
        <v>12</v>
      </c>
    </row>
    <row r="8" spans="2:8" x14ac:dyDescent="0.25">
      <c r="B8" s="141" t="s">
        <v>1</v>
      </c>
      <c r="C8" s="5" t="str">
        <f>_xlfn.CONCAT("(",FIXED(VLOOKUP($H7,logitme.main!$B:$W,15,0),4),")")</f>
        <v>(0.0260)</v>
      </c>
      <c r="D8" s="5" t="str">
        <f>_xlfn.CONCAT("(",FIXED(VLOOKUP($H7,logitme.main!$B:$W,11,0),4),")")</f>
        <v>(0.0258)</v>
      </c>
      <c r="E8" s="5" t="str">
        <f>_xlfn.CONCAT("(",FIXED(VLOOKUP($H7,logitme.main!$B:$W,7,0),4),")")</f>
        <v>(0.0257)</v>
      </c>
      <c r="F8" s="5" t="str">
        <f>_xlfn.CONCAT("(",FIXED(VLOOKUP($H7,logitme.main!$B:$W,3,0),4),")")</f>
        <v>(0.0257)</v>
      </c>
    </row>
    <row r="9" spans="2:8" x14ac:dyDescent="0.25">
      <c r="B9" s="140" t="s">
        <v>89</v>
      </c>
      <c r="C9" s="4"/>
      <c r="D9" s="4" t="str">
        <f>_xlfn.CONCAT(FIXED(VLOOKUP($H9,logitme.main!$B:$W,10,0),4)," ",VLOOKUP($H9,logitme.main!$B:$W,21,0))</f>
        <v>0.0837 ***</v>
      </c>
      <c r="E9" s="4" t="str">
        <f>_xlfn.CONCAT(FIXED(VLOOKUP($H9,logitme.main!$B:$W,6,0),4)," ",VLOOKUP($H9,logitme.main!$B:$W,20,0))</f>
        <v>0.0646 **</v>
      </c>
      <c r="F9" s="4" t="str">
        <f>_xlfn.CONCAT(FIXED(VLOOKUP($H9,logitme.main!$B:$W,2,0),4)," ",VLOOKUP($H9,logitme.main!$B:$W,19,0))</f>
        <v>0.0752 ***</v>
      </c>
      <c r="H9" t="s">
        <v>124</v>
      </c>
    </row>
    <row r="10" spans="2:8" x14ac:dyDescent="0.25">
      <c r="B10" s="141"/>
      <c r="C10" s="5"/>
      <c r="D10" s="5" t="str">
        <f>_xlfn.CONCAT("(",FIXED(VLOOKUP($H9,logitme.main!$B:$W,11,0),4),")")</f>
        <v>(0.0217)</v>
      </c>
      <c r="E10" s="5" t="str">
        <f>_xlfn.CONCAT("(",FIXED(VLOOKUP($H9,logitme.main!$B:$W,7,0),4),")")</f>
        <v>(0.0216)</v>
      </c>
      <c r="F10" s="5" t="str">
        <f>_xlfn.CONCAT("(",FIXED(VLOOKUP($H9,logitme.main!$B:$W,3,0),4),")")</f>
        <v>(0.0223)</v>
      </c>
    </row>
    <row r="11" spans="2:8" x14ac:dyDescent="0.25">
      <c r="B11" s="140" t="s">
        <v>31</v>
      </c>
      <c r="C11" s="4"/>
      <c r="D11" s="4" t="str">
        <f>_xlfn.CONCAT(FIXED(VLOOKUP($H11,logitme.main!$B:$W,10,0),4)," ",VLOOKUP($H11,logitme.main!$B:$W,21,0))</f>
        <v>-0.0655 ***</v>
      </c>
      <c r="E11" s="4" t="str">
        <f>_xlfn.CONCAT(FIXED(VLOOKUP($H11,logitme.main!$B:$W,6,0),4)," ",VLOOKUP($H11,logitme.main!$B:$W,20,0))</f>
        <v>-0.0649 ***</v>
      </c>
      <c r="F11" s="4" t="str">
        <f>_xlfn.CONCAT(FIXED(VLOOKUP($H11,logitme.main!$B:$W,2,0),4)," ",VLOOKUP($H11,logitme.main!$B:$W,19,0))</f>
        <v>-0.0654 ***</v>
      </c>
      <c r="H11" t="s">
        <v>31</v>
      </c>
    </row>
    <row r="12" spans="2:8" x14ac:dyDescent="0.25">
      <c r="B12" s="141"/>
      <c r="C12" s="5"/>
      <c r="D12" s="5" t="str">
        <f>_xlfn.CONCAT("(",FIXED(VLOOKUP($H11,logitme.main!$B:$W,11,0),4),")")</f>
        <v>(0.0041)</v>
      </c>
      <c r="E12" s="5" t="str">
        <f>_xlfn.CONCAT("(",FIXED(VLOOKUP($H11,logitme.main!$B:$W,7,0),4),")")</f>
        <v>(0.0040)</v>
      </c>
      <c r="F12" s="5" t="str">
        <f>_xlfn.CONCAT("(",FIXED(VLOOKUP($H11,logitme.main!$B:$W,3,0),4),")")</f>
        <v>(0.0040)</v>
      </c>
    </row>
    <row r="13" spans="2:8" x14ac:dyDescent="0.25">
      <c r="B13" s="140" t="s">
        <v>90</v>
      </c>
      <c r="C13" s="4"/>
      <c r="D13" s="4" t="str">
        <f>_xlfn.CONCAT(FIXED(VLOOKUP($H13,logitme.main!$B:$W,10,0),4)," ",VLOOKUP($H13,logitme.main!$B:$W,21,0))</f>
        <v>-0.1902 ***</v>
      </c>
      <c r="E13" s="4" t="str">
        <f>_xlfn.CONCAT(FIXED(VLOOKUP($H13,logitme.main!$B:$W,6,0),4)," ",VLOOKUP($H13,logitme.main!$B:$W,20,0))</f>
        <v>-0.1990 ***</v>
      </c>
      <c r="F13" s="4" t="str">
        <f>_xlfn.CONCAT(FIXED(VLOOKUP($H13,logitme.main!$B:$W,2,0),4)," ",VLOOKUP($H13,logitme.main!$B:$W,19,0))</f>
        <v>-0.1943 ***</v>
      </c>
      <c r="H13" t="s">
        <v>23</v>
      </c>
    </row>
    <row r="14" spans="2:8" x14ac:dyDescent="0.25">
      <c r="B14" s="141"/>
      <c r="C14" s="5"/>
      <c r="D14" s="5" t="str">
        <f>_xlfn.CONCAT("(",FIXED(VLOOKUP($H13,logitme.main!$B:$W,11,0),4),")")</f>
        <v>(0.0279)</v>
      </c>
      <c r="E14" s="5" t="str">
        <f>_xlfn.CONCAT("(",FIXED(VLOOKUP($H13,logitme.main!$B:$W,7,0),4),")")</f>
        <v>(0.0277)</v>
      </c>
      <c r="F14" s="5" t="str">
        <f>_xlfn.CONCAT("(",FIXED(VLOOKUP($H13,logitme.main!$B:$W,3,0),4),")")</f>
        <v>(0.0278)</v>
      </c>
    </row>
    <row r="15" spans="2:8" x14ac:dyDescent="0.25">
      <c r="B15" s="140" t="s">
        <v>91</v>
      </c>
      <c r="C15" s="4"/>
      <c r="D15" s="4" t="str">
        <f>_xlfn.CONCAT(FIXED(VLOOKUP($H15,logitme.main!$B:$W,10,0),4)," ",VLOOKUP($H15,logitme.main!$B:$W,21,0))</f>
        <v xml:space="preserve">0.0013 </v>
      </c>
      <c r="E15" s="4" t="str">
        <f>_xlfn.CONCAT(FIXED(VLOOKUP($H15,logitme.main!$B:$W,6,0),4)," ",VLOOKUP($H15,logitme.main!$B:$W,20,0))</f>
        <v xml:space="preserve">-0.0071 </v>
      </c>
      <c r="F15" s="4" t="str">
        <f>_xlfn.CONCAT(FIXED(VLOOKUP($H15,logitme.main!$B:$W,2,0),4)," ",VLOOKUP($H15,logitme.main!$B:$W,19,0))</f>
        <v xml:space="preserve">-0.0033 </v>
      </c>
      <c r="H15" t="s">
        <v>24</v>
      </c>
    </row>
    <row r="16" spans="2:8" x14ac:dyDescent="0.25">
      <c r="B16" s="141"/>
      <c r="C16" s="5"/>
      <c r="D16" s="5" t="str">
        <f>_xlfn.CONCAT("(",FIXED(VLOOKUP($H15,logitme.main!$B:$W,11,0),4),")")</f>
        <v>(0.0305)</v>
      </c>
      <c r="E16" s="5" t="str">
        <f>_xlfn.CONCAT("(",FIXED(VLOOKUP($H15,logitme.main!$B:$W,7,0),4),")")</f>
        <v>(0.0304)</v>
      </c>
      <c r="F16" s="5" t="str">
        <f>_xlfn.CONCAT("(",FIXED(VLOOKUP($H15,logitme.main!$B:$W,3,0),4),")")</f>
        <v>(0.0304)</v>
      </c>
    </row>
    <row r="17" spans="2:8" x14ac:dyDescent="0.25">
      <c r="B17" s="140" t="s">
        <v>92</v>
      </c>
      <c r="C17" s="4"/>
      <c r="D17" s="4" t="str">
        <f>_xlfn.CONCAT(FIXED(VLOOKUP($H17,logitme.main!$B:$W,10,0),4)," ",VLOOKUP($H17,logitme.main!$B:$W,21,0))</f>
        <v xml:space="preserve">0.0322 </v>
      </c>
      <c r="E17" s="4" t="str">
        <f>_xlfn.CONCAT(FIXED(VLOOKUP($H17,logitme.main!$B:$W,6,0),4)," ",VLOOKUP($H17,logitme.main!$B:$W,20,0))</f>
        <v xml:space="preserve">0.0345 </v>
      </c>
      <c r="F17" s="4" t="str">
        <f>_xlfn.CONCAT(FIXED(VLOOKUP($H17,logitme.main!$B:$W,2,0),4)," ",VLOOKUP($H17,logitme.main!$B:$W,19,0))</f>
        <v xml:space="preserve">0.0368 </v>
      </c>
      <c r="H17" t="s">
        <v>25</v>
      </c>
    </row>
    <row r="18" spans="2:8" x14ac:dyDescent="0.25">
      <c r="B18" s="141"/>
      <c r="C18" s="5"/>
      <c r="D18" s="5" t="str">
        <f>_xlfn.CONCAT("(",FIXED(VLOOKUP($H17,logitme.main!$B:$W,11,0),4),")")</f>
        <v>(0.0282)</v>
      </c>
      <c r="E18" s="5" t="str">
        <f>_xlfn.CONCAT("(",FIXED(VLOOKUP($H17,logitme.main!$B:$W,7,0),4),")")</f>
        <v>(0.0282)</v>
      </c>
      <c r="F18" s="5" t="str">
        <f>_xlfn.CONCAT("(",FIXED(VLOOKUP($H17,logitme.main!$B:$W,3,0),4),")")</f>
        <v>(0.0283)</v>
      </c>
    </row>
    <row r="19" spans="2:8" x14ac:dyDescent="0.25">
      <c r="B19" s="140" t="s">
        <v>93</v>
      </c>
      <c r="C19" s="4"/>
      <c r="D19" s="4" t="str">
        <f>_xlfn.CONCAT(FIXED(VLOOKUP($H19,logitme.main!$B:$W,10,0),4)," ",VLOOKUP($H19,logitme.main!$B:$W,21,0))</f>
        <v>-0.0776 ^</v>
      </c>
      <c r="E19" s="4" t="str">
        <f>_xlfn.CONCAT(FIXED(VLOOKUP($H19,logitme.main!$B:$W,6,0),4)," ",VLOOKUP($H19,logitme.main!$B:$W,20,0))</f>
        <v xml:space="preserve">-0.0624 </v>
      </c>
      <c r="F19" s="4" t="str">
        <f>_xlfn.CONCAT(FIXED(VLOOKUP($H19,logitme.main!$B:$W,2,0),4)," ",VLOOKUP($H19,logitme.main!$B:$W,19,0))</f>
        <v xml:space="preserve">-0.0575 </v>
      </c>
      <c r="H19" t="s">
        <v>26</v>
      </c>
    </row>
    <row r="20" spans="2:8" x14ac:dyDescent="0.25">
      <c r="B20" s="141"/>
      <c r="C20" s="5"/>
      <c r="D20" s="5" t="str">
        <f>_xlfn.CONCAT("(",FIXED(VLOOKUP($H19,logitme.main!$B:$W,11,0),4),")")</f>
        <v>(0.0452)</v>
      </c>
      <c r="E20" s="5" t="str">
        <f>_xlfn.CONCAT("(",FIXED(VLOOKUP($H19,logitme.main!$B:$W,7,0),4),")")</f>
        <v>(0.0451)</v>
      </c>
      <c r="F20" s="5" t="str">
        <f>_xlfn.CONCAT("(",FIXED(VLOOKUP($H19,logitme.main!$B:$W,3,0),4),")")</f>
        <v>(0.0451)</v>
      </c>
    </row>
    <row r="21" spans="2:8" x14ac:dyDescent="0.25">
      <c r="B21" s="140" t="s">
        <v>32</v>
      </c>
      <c r="C21" s="4"/>
      <c r="D21" s="4" t="str">
        <f>_xlfn.CONCAT(FIXED(VLOOKUP($H21,logitme.main!$B:$W,10,0),4)," ",VLOOKUP($H21,logitme.main!$B:$W,21,0))</f>
        <v xml:space="preserve">0.0180 </v>
      </c>
      <c r="E21" s="4" t="str">
        <f>_xlfn.CONCAT(FIXED(VLOOKUP($H21,logitme.main!$B:$W,6,0),4)," ",VLOOKUP($H21,logitme.main!$B:$W,20,0))</f>
        <v>0.0273 *</v>
      </c>
      <c r="F21" s="4" t="str">
        <f>_xlfn.CONCAT(FIXED(VLOOKUP($H21,logitme.main!$B:$W,2,0),4)," ",VLOOKUP($H21,logitme.main!$B:$W,19,0))</f>
        <v>0.0251 ^</v>
      </c>
      <c r="H21" t="s">
        <v>32</v>
      </c>
    </row>
    <row r="22" spans="2:8" x14ac:dyDescent="0.25">
      <c r="B22" s="141"/>
      <c r="C22" s="5"/>
      <c r="D22" s="5" t="str">
        <f>_xlfn.CONCAT("(",FIXED(VLOOKUP($H21,logitme.main!$B:$W,11,0),4),")")</f>
        <v>(0.0139)</v>
      </c>
      <c r="E22" s="5" t="str">
        <f>_xlfn.CONCAT("(",FIXED(VLOOKUP($H21,logitme.main!$B:$W,7,0),4),")")</f>
        <v>(0.0139)</v>
      </c>
      <c r="F22" s="5" t="str">
        <f>_xlfn.CONCAT("(",FIXED(VLOOKUP($H21,logitme.main!$B:$W,3,0),4),")")</f>
        <v>(0.0139)</v>
      </c>
    </row>
    <row r="23" spans="2:8" x14ac:dyDescent="0.25">
      <c r="B23" s="140" t="s">
        <v>94</v>
      </c>
      <c r="C23" s="4"/>
      <c r="D23" s="4" t="str">
        <f>_xlfn.CONCAT(FIXED(VLOOKUP($H23,logitme.main!$B:$W,10,0),4)," ",VLOOKUP($H23,logitme.main!$B:$W,21,0))</f>
        <v>0.0171 ***</v>
      </c>
      <c r="E23" s="4" t="str">
        <f>_xlfn.CONCAT(FIXED(VLOOKUP($H23,logitme.main!$B:$W,6,0),4)," ",VLOOKUP($H23,logitme.main!$B:$W,20,0))</f>
        <v>0.0196 ***</v>
      </c>
      <c r="F23" s="4" t="str">
        <f>_xlfn.CONCAT(FIXED(VLOOKUP($H23,logitme.main!$B:$W,2,0),4)," ",VLOOKUP($H23,logitme.main!$B:$W,19,0))</f>
        <v>0.0197 ***</v>
      </c>
      <c r="H23" t="s">
        <v>33</v>
      </c>
    </row>
    <row r="24" spans="2:8" x14ac:dyDescent="0.25">
      <c r="B24" s="141"/>
      <c r="C24" s="5"/>
      <c r="D24" s="5" t="str">
        <f>_xlfn.CONCAT("(",FIXED(VLOOKUP($H23,logitme.main!$B:$W,11,0),4),")")</f>
        <v>(0.0036)</v>
      </c>
      <c r="E24" s="5" t="str">
        <f>_xlfn.CONCAT("(",FIXED(VLOOKUP($H23,logitme.main!$B:$W,7,0),4),")")</f>
        <v>(0.0036)</v>
      </c>
      <c r="F24" s="5" t="str">
        <f>_xlfn.CONCAT("(",FIXED(VLOOKUP($H23,logitme.main!$B:$W,3,0),4),")")</f>
        <v>(0.0036)</v>
      </c>
    </row>
    <row r="25" spans="2:8" x14ac:dyDescent="0.25">
      <c r="B25" s="140" t="s">
        <v>125</v>
      </c>
      <c r="C25" s="4"/>
      <c r="D25" s="4" t="str">
        <f>_xlfn.CONCAT(FIXED(VLOOKUP($H25,logitme.main!$B:$W,10,0),4)," ",VLOOKUP($H25,logitme.main!$B:$W,21,0))</f>
        <v xml:space="preserve">-0.0053 </v>
      </c>
      <c r="E25" s="4" t="str">
        <f>_xlfn.CONCAT(FIXED(VLOOKUP($H25,logitme.main!$B:$W,6,0),4)," ",VLOOKUP($H25,logitme.main!$B:$W,20,0))</f>
        <v xml:space="preserve">-0.0076 </v>
      </c>
      <c r="F25" s="4" t="str">
        <f>_xlfn.CONCAT(FIXED(VLOOKUP($H25,logitme.main!$B:$W,2,0),4)," ",VLOOKUP($H25,logitme.main!$B:$W,19,0))</f>
        <v xml:space="preserve">-0.0078 </v>
      </c>
      <c r="H25" t="s">
        <v>118</v>
      </c>
    </row>
    <row r="26" spans="2:8" x14ac:dyDescent="0.25">
      <c r="B26" s="141"/>
      <c r="C26" s="5"/>
      <c r="D26" s="5" t="str">
        <f>_xlfn.CONCAT("(",FIXED(VLOOKUP($H25,logitme.main!$B:$W,11,0),4),")")</f>
        <v>(0.0059)</v>
      </c>
      <c r="E26" s="5" t="str">
        <f>_xlfn.CONCAT("(",FIXED(VLOOKUP($H25,logitme.main!$B:$W,7,0),4),")")</f>
        <v>(0.0059)</v>
      </c>
      <c r="F26" s="5" t="str">
        <f>_xlfn.CONCAT("(",FIXED(VLOOKUP($H25,logitme.main!$B:$W,3,0),4),")")</f>
        <v>(0.0059)</v>
      </c>
    </row>
    <row r="27" spans="2:8" x14ac:dyDescent="0.25">
      <c r="B27" s="140" t="s">
        <v>95</v>
      </c>
      <c r="C27" s="4"/>
      <c r="D27" s="4" t="str">
        <f>_xlfn.CONCAT(FIXED(VLOOKUP($H27,logitme.main!$B:$W,10,0),4)," ",VLOOKUP($H27,logitme.main!$B:$W,21,0))</f>
        <v>0.0865 **</v>
      </c>
      <c r="E27" s="4" t="str">
        <f>_xlfn.CONCAT(FIXED(VLOOKUP($H27,logitme.main!$B:$W,6,0),4)," ",VLOOKUP($H27,logitme.main!$B:$W,20,0))</f>
        <v>0.1091 ***</v>
      </c>
      <c r="F27" s="4" t="str">
        <f>_xlfn.CONCAT(FIXED(VLOOKUP($H27,logitme.main!$B:$W,2,0),4)," ",VLOOKUP($H27,logitme.main!$B:$W,19,0))</f>
        <v>0.1118 ***</v>
      </c>
      <c r="H27" t="s">
        <v>29</v>
      </c>
    </row>
    <row r="28" spans="2:8" x14ac:dyDescent="0.25">
      <c r="B28" s="141"/>
      <c r="C28" s="5"/>
      <c r="D28" s="5" t="str">
        <f>_xlfn.CONCAT("(",FIXED(VLOOKUP($H27,logitme.main!$B:$W,11,0),4),")")</f>
        <v>(0.0284)</v>
      </c>
      <c r="E28" s="5" t="str">
        <f>_xlfn.CONCAT("(",FIXED(VLOOKUP($H27,logitme.main!$B:$W,7,0),4),")")</f>
        <v>(0.0283)</v>
      </c>
      <c r="F28" s="5" t="str">
        <f>_xlfn.CONCAT("(",FIXED(VLOOKUP($H27,logitme.main!$B:$W,3,0),4),")")</f>
        <v>(0.0283)</v>
      </c>
    </row>
    <row r="29" spans="2:8" x14ac:dyDescent="0.25">
      <c r="B29" s="140" t="s">
        <v>96</v>
      </c>
      <c r="C29" s="4"/>
      <c r="D29" s="4" t="str">
        <f>_xlfn.CONCAT(FIXED(VLOOKUP($H29,logitme.main!$B:$W,10,0),4)," ",VLOOKUP($H29,logitme.main!$B:$W,21,0))</f>
        <v>0.1787 ***</v>
      </c>
      <c r="E29" s="4" t="str">
        <f>_xlfn.CONCAT(FIXED(VLOOKUP($H29,logitme.main!$B:$W,6,0),4)," ",VLOOKUP($H29,logitme.main!$B:$W,20,0))</f>
        <v>0.2109 ***</v>
      </c>
      <c r="F29" s="4" t="str">
        <f>_xlfn.CONCAT(FIXED(VLOOKUP($H29,logitme.main!$B:$W,2,0),4)," ",VLOOKUP($H29,logitme.main!$B:$W,19,0))</f>
        <v>0.2189 ***</v>
      </c>
      <c r="H29" t="s">
        <v>30</v>
      </c>
    </row>
    <row r="30" spans="2:8" x14ac:dyDescent="0.25">
      <c r="B30" s="141"/>
      <c r="C30" s="5"/>
      <c r="D30" s="5" t="str">
        <f>_xlfn.CONCAT("(",FIXED(VLOOKUP($H29,logitme.main!$B:$W,11,0),4),")")</f>
        <v>(0.0310)</v>
      </c>
      <c r="E30" s="5" t="str">
        <f>_xlfn.CONCAT("(",FIXED(VLOOKUP($H29,logitme.main!$B:$W,7,0),4),")")</f>
        <v>(0.0310)</v>
      </c>
      <c r="F30" s="5" t="str">
        <f>_xlfn.CONCAT("(",FIXED(VLOOKUP($H29,logitme.main!$B:$W,3,0),4),")")</f>
        <v>(0.0310)</v>
      </c>
    </row>
    <row r="31" spans="2:8" x14ac:dyDescent="0.25">
      <c r="B31" s="140" t="s">
        <v>97</v>
      </c>
      <c r="C31" s="4"/>
      <c r="D31" s="4" t="str">
        <f>_xlfn.CONCAT(FIXED(VLOOKUP($H31,logitme.main!$B:$W,10,0),4)," ",VLOOKUP($H31,logitme.main!$B:$W,21,0))</f>
        <v>0.1464 ***</v>
      </c>
      <c r="E31" s="4" t="str">
        <f>_xlfn.CONCAT(FIXED(VLOOKUP($H31,logitme.main!$B:$W,6,0),4)," ",VLOOKUP($H31,logitme.main!$B:$W,20,0))</f>
        <v>0.1771 ***</v>
      </c>
      <c r="F31" s="4" t="str">
        <f>_xlfn.CONCAT(FIXED(VLOOKUP($H31,logitme.main!$B:$W,2,0),4)," ",VLOOKUP($H31,logitme.main!$B:$W,19,0))</f>
        <v>0.2034 ***</v>
      </c>
      <c r="H31" t="s">
        <v>27</v>
      </c>
    </row>
    <row r="32" spans="2:8" x14ac:dyDescent="0.25">
      <c r="B32" s="141"/>
      <c r="C32" s="5"/>
      <c r="D32" s="5" t="str">
        <f>_xlfn.CONCAT("(",FIXED(VLOOKUP($H31,logitme.main!$B:$W,11,0),4),")")</f>
        <v>(0.0440)</v>
      </c>
      <c r="E32" s="5" t="str">
        <f>_xlfn.CONCAT("(",FIXED(VLOOKUP($H31,logitme.main!$B:$W,7,0),4),")")</f>
        <v>(0.0439)</v>
      </c>
      <c r="F32" s="5" t="str">
        <f>_xlfn.CONCAT("(",FIXED(VLOOKUP($H31,logitme.main!$B:$W,3,0),4),")")</f>
        <v>(0.0446)</v>
      </c>
    </row>
    <row r="33" spans="2:8" x14ac:dyDescent="0.25">
      <c r="B33" s="140" t="s">
        <v>98</v>
      </c>
      <c r="C33" s="4"/>
      <c r="D33" s="4" t="str">
        <f>_xlfn.CONCAT(FIXED(VLOOKUP($H33,logitme.main!$B:$W,10,0),4)," ",VLOOKUP($H33,logitme.main!$B:$W,21,0))</f>
        <v xml:space="preserve">0.0861 </v>
      </c>
      <c r="E33" s="4" t="str">
        <f>_xlfn.CONCAT(FIXED(VLOOKUP($H33,logitme.main!$B:$W,6,0),4)," ",VLOOKUP($H33,logitme.main!$B:$W,20,0))</f>
        <v>0.1419 *</v>
      </c>
      <c r="F33" s="4" t="str">
        <f>_xlfn.CONCAT(FIXED(VLOOKUP($H33,logitme.main!$B:$W,2,0),4)," ",VLOOKUP($H33,logitme.main!$B:$W,19,0))</f>
        <v>0.1609 *</v>
      </c>
      <c r="H33" t="s">
        <v>28</v>
      </c>
    </row>
    <row r="34" spans="2:8" x14ac:dyDescent="0.25">
      <c r="B34" s="141"/>
      <c r="C34" s="5"/>
      <c r="D34" s="5" t="str">
        <f>_xlfn.CONCAT("(",FIXED(VLOOKUP($H33,logitme.main!$B:$W,11,0),4),")")</f>
        <v>(0.0647)</v>
      </c>
      <c r="E34" s="5" t="str">
        <f>_xlfn.CONCAT("(",FIXED(VLOOKUP($H33,logitme.main!$B:$W,7,0),4),")")</f>
        <v>(0.0645)</v>
      </c>
      <c r="F34" s="5" t="str">
        <f>_xlfn.CONCAT("(",FIXED(VLOOKUP($H33,logitme.main!$B:$W,3,0),4),")")</f>
        <v>(0.0655)</v>
      </c>
    </row>
    <row r="35" spans="2:8" x14ac:dyDescent="0.25">
      <c r="B35" s="140" t="s">
        <v>34</v>
      </c>
      <c r="C35" s="4"/>
      <c r="D35" s="4" t="str">
        <f>_xlfn.CONCAT(FIXED(VLOOKUP($H35,logitme.main!$B:$W,10,0),4)," ",VLOOKUP($H35,logitme.main!$B:$W,21,0))</f>
        <v>0.0050 ***</v>
      </c>
      <c r="E35" s="4" t="str">
        <f>_xlfn.CONCAT(FIXED(VLOOKUP($H35,logitme.main!$B:$W,6,0),4)," ",VLOOKUP($H35,logitme.main!$B:$W,20,0))</f>
        <v>0.0047 ***</v>
      </c>
      <c r="F35" s="4" t="str">
        <f>_xlfn.CONCAT(FIXED(VLOOKUP($H35,logitme.main!$B:$W,2,0),4)," ",VLOOKUP($H35,logitme.main!$B:$W,19,0))</f>
        <v>0.0047 ***</v>
      </c>
      <c r="H35" t="s">
        <v>34</v>
      </c>
    </row>
    <row r="36" spans="2:8" x14ac:dyDescent="0.25">
      <c r="B36" s="141"/>
      <c r="C36" s="5"/>
      <c r="D36" s="5" t="str">
        <f>_xlfn.CONCAT("(",FIXED(VLOOKUP($H35,logitme.main!$B:$W,11,0),4),")")</f>
        <v>(0.0005)</v>
      </c>
      <c r="E36" s="5" t="str">
        <f>_xlfn.CONCAT("(",FIXED(VLOOKUP($H35,logitme.main!$B:$W,7,0),4),")")</f>
        <v>(0.0005)</v>
      </c>
      <c r="F36" s="5" t="str">
        <f>_xlfn.CONCAT("(",FIXED(VLOOKUP($H35,logitme.main!$B:$W,3,0),4),")")</f>
        <v>(0.0005)</v>
      </c>
    </row>
    <row r="37" spans="2:8" x14ac:dyDescent="0.25">
      <c r="B37" s="140" t="s">
        <v>99</v>
      </c>
      <c r="C37" s="4"/>
      <c r="D37" s="4" t="str">
        <f>_xlfn.CONCAT(FIXED(VLOOKUP($H37,logitme.main!$B:$W,10,0),4)," ",VLOOKUP($H37,logitme.main!$B:$W,21,0))</f>
        <v>-0.0006 ***</v>
      </c>
      <c r="E37" s="4" t="str">
        <f>_xlfn.CONCAT(FIXED(VLOOKUP($H37,logitme.main!$B:$W,6,0),4)," ",VLOOKUP($H37,logitme.main!$B:$W,20,0))</f>
        <v>-0.0003 ^</v>
      </c>
      <c r="F37" s="4" t="str">
        <f>_xlfn.CONCAT(FIXED(VLOOKUP($H37,logitme.main!$B:$W,2,0),4)," ",VLOOKUP($H37,logitme.main!$B:$W,19,0))</f>
        <v>-0.0002 ^</v>
      </c>
      <c r="H37" t="s">
        <v>35</v>
      </c>
    </row>
    <row r="38" spans="2:8" x14ac:dyDescent="0.25">
      <c r="B38" s="141"/>
      <c r="C38" s="5"/>
      <c r="D38" s="5" t="str">
        <f>_xlfn.CONCAT("(",FIXED(VLOOKUP($H37,logitme.main!$B:$W,11,0),4),")")</f>
        <v>(0.0001)</v>
      </c>
      <c r="E38" s="5" t="str">
        <f>_xlfn.CONCAT("(",FIXED(VLOOKUP($H37,logitme.main!$B:$W,7,0),4),")")</f>
        <v>(0.0001)</v>
      </c>
      <c r="F38" s="5" t="str">
        <f>_xlfn.CONCAT("(",FIXED(VLOOKUP($H37,logitme.main!$B:$W,3,0),4),")")</f>
        <v>(0.0001)</v>
      </c>
    </row>
    <row r="39" spans="2:8" x14ac:dyDescent="0.25">
      <c r="B39" s="140" t="s">
        <v>100</v>
      </c>
      <c r="C39" s="4"/>
      <c r="D39" s="4" t="str">
        <f>_xlfn.CONCAT(FIXED(VLOOKUP($H39,logitme.main!$B:$W,10,0),4)," ",VLOOKUP($H39,logitme.main!$B:$W,21,0))</f>
        <v>0.0002 **</v>
      </c>
      <c r="E39" s="4" t="str">
        <f>_xlfn.CONCAT(FIXED(VLOOKUP($H39,logitme.main!$B:$W,6,0),4)," ",VLOOKUP($H39,logitme.main!$B:$W,20,0))</f>
        <v>0.0003 ***</v>
      </c>
      <c r="F39" s="4" t="str">
        <f>_xlfn.CONCAT(FIXED(VLOOKUP($H39,logitme.main!$B:$W,2,0),4)," ",VLOOKUP($H39,logitme.main!$B:$W,19,0))</f>
        <v>0.0003 ***</v>
      </c>
      <c r="H39" t="s">
        <v>36</v>
      </c>
    </row>
    <row r="40" spans="2:8" x14ac:dyDescent="0.25">
      <c r="B40" s="141"/>
      <c r="C40" s="5"/>
      <c r="D40" s="5" t="str">
        <f>_xlfn.CONCAT("(",FIXED(VLOOKUP($H39,logitme.main!$B:$W,11,0),4),")")</f>
        <v>(0.0001)</v>
      </c>
      <c r="E40" s="5" t="str">
        <f>_xlfn.CONCAT("(",FIXED(VLOOKUP($H39,logitme.main!$B:$W,7,0),4),")")</f>
        <v>(0.0001)</v>
      </c>
      <c r="F40" s="5" t="str">
        <f>_xlfn.CONCAT("(",FIXED(VLOOKUP($H39,logitme.main!$B:$W,3,0),4),")")</f>
        <v>(0.0001)</v>
      </c>
    </row>
    <row r="41" spans="2:8" x14ac:dyDescent="0.25">
      <c r="B41" s="140" t="s">
        <v>101</v>
      </c>
      <c r="C41" s="4"/>
      <c r="D41" s="4" t="str">
        <f>_xlfn.CONCAT(FIXED(VLOOKUP($H41,logitme.main!$B:$W,10,0),4)," ",VLOOKUP($H41,logitme.main!$B:$W,21,0))</f>
        <v xml:space="preserve">-0.0214 </v>
      </c>
      <c r="E41" s="4" t="str">
        <f>_xlfn.CONCAT(FIXED(VLOOKUP($H41,logitme.main!$B:$W,6,0),4)," ",VLOOKUP($H41,logitme.main!$B:$W,20,0))</f>
        <v xml:space="preserve">-0.0117 </v>
      </c>
      <c r="F41" s="4" t="str">
        <f>_xlfn.CONCAT(FIXED(VLOOKUP($H41,logitme.main!$B:$W,2,0),4)," ",VLOOKUP($H41,logitme.main!$B:$W,19,0))</f>
        <v xml:space="preserve">-0.0136 </v>
      </c>
      <c r="H41" t="s">
        <v>37</v>
      </c>
    </row>
    <row r="42" spans="2:8" x14ac:dyDescent="0.25">
      <c r="B42" s="141"/>
      <c r="C42" s="5"/>
      <c r="D42" s="5" t="str">
        <f>_xlfn.CONCAT("(",FIXED(VLOOKUP($H41,logitme.main!$B:$W,11,0),4),")")</f>
        <v>(0.0200)</v>
      </c>
      <c r="E42" s="5" t="str">
        <f>_xlfn.CONCAT("(",FIXED(VLOOKUP($H41,logitme.main!$B:$W,7,0),4),")")</f>
        <v>(0.0200)</v>
      </c>
      <c r="F42" s="5" t="str">
        <f>_xlfn.CONCAT("(",FIXED(VLOOKUP($H41,logitme.main!$B:$W,3,0),4),")")</f>
        <v>(0.0200)</v>
      </c>
    </row>
    <row r="43" spans="2:8" x14ac:dyDescent="0.25">
      <c r="B43" s="140" t="s">
        <v>102</v>
      </c>
      <c r="C43" s="4"/>
      <c r="D43" s="4" t="str">
        <f>_xlfn.CONCAT(FIXED(VLOOKUP($H43,logitme.main!$B:$W,10,0),4)," ",VLOOKUP($H43,logitme.main!$B:$W,21,0))</f>
        <v xml:space="preserve">-0.0418 </v>
      </c>
      <c r="E43" s="4" t="str">
        <f>_xlfn.CONCAT(FIXED(VLOOKUP($H43,logitme.main!$B:$W,6,0),4)," ",VLOOKUP($H43,logitme.main!$B:$W,20,0))</f>
        <v xml:space="preserve">-0.0297 </v>
      </c>
      <c r="F43" s="4" t="str">
        <f>_xlfn.CONCAT(FIXED(VLOOKUP($H43,logitme.main!$B:$W,2,0),4)," ",VLOOKUP($H43,logitme.main!$B:$W,19,0))</f>
        <v xml:space="preserve">-0.0341 </v>
      </c>
      <c r="H43" t="s">
        <v>38</v>
      </c>
    </row>
    <row r="44" spans="2:8" x14ac:dyDescent="0.25">
      <c r="B44" s="141"/>
      <c r="C44" s="5"/>
      <c r="D44" s="5" t="str">
        <f>_xlfn.CONCAT("(",FIXED(VLOOKUP($H43,logitme.main!$B:$W,11,0),4),")")</f>
        <v>(0.0295)</v>
      </c>
      <c r="E44" s="5" t="str">
        <f>_xlfn.CONCAT("(",FIXED(VLOOKUP($H43,logitme.main!$B:$W,7,0),4),")")</f>
        <v>(0.0294)</v>
      </c>
      <c r="F44" s="5" t="str">
        <f>_xlfn.CONCAT("(",FIXED(VLOOKUP($H43,logitme.main!$B:$W,3,0),4),")")</f>
        <v>(0.0294)</v>
      </c>
    </row>
    <row r="45" spans="2:8" x14ac:dyDescent="0.25">
      <c r="B45" s="140" t="s">
        <v>127</v>
      </c>
      <c r="C45" s="4"/>
      <c r="D45" s="4" t="str">
        <f>_xlfn.CONCAT(FIXED(VLOOKUP($H45,logitme.main!$B:$W,10,0),4)," ",VLOOKUP($H45,logitme.main!$B:$W,21,0))</f>
        <v xml:space="preserve">-0.0370 </v>
      </c>
      <c r="E45" s="4" t="str">
        <f>_xlfn.CONCAT(FIXED(VLOOKUP($H45,logitme.main!$B:$W,6,0),4)," ",VLOOKUP($H45,logitme.main!$B:$W,20,0))</f>
        <v>-0.0842 **</v>
      </c>
      <c r="F45" s="4" t="str">
        <f>_xlfn.CONCAT(FIXED(VLOOKUP($H45,logitme.main!$B:$W,2,0),4)," ",VLOOKUP($H45,logitme.main!$B:$W,19,0))</f>
        <v>-0.0903 **</v>
      </c>
      <c r="H45" t="s">
        <v>39</v>
      </c>
    </row>
    <row r="46" spans="2:8" x14ac:dyDescent="0.25">
      <c r="B46" s="141"/>
      <c r="C46" s="5"/>
      <c r="D46" s="5" t="str">
        <f>_xlfn.CONCAT("(",FIXED(VLOOKUP($H45,logitme.main!$B:$W,11,0),4),")")</f>
        <v>(0.0325)</v>
      </c>
      <c r="E46" s="5" t="str">
        <f>_xlfn.CONCAT("(",FIXED(VLOOKUP($H45,logitme.main!$B:$W,7,0),4),")")</f>
        <v>(0.0326)</v>
      </c>
      <c r="F46" s="5" t="str">
        <f>_xlfn.CONCAT("(",FIXED(VLOOKUP($H45,logitme.main!$B:$W,3,0),4),")")</f>
        <v>(0.0326)</v>
      </c>
    </row>
    <row r="47" spans="2:8" x14ac:dyDescent="0.25">
      <c r="B47" s="140" t="s">
        <v>126</v>
      </c>
      <c r="C47" s="4"/>
      <c r="D47" s="4" t="str">
        <f>_xlfn.CONCAT(FIXED(VLOOKUP($H47,logitme.main!$B:$W,10,0),4)," ",VLOOKUP($H47,logitme.main!$B:$W,21,0))</f>
        <v>-0.1749 ***</v>
      </c>
      <c r="E47" s="4" t="str">
        <f>_xlfn.CONCAT(FIXED(VLOOKUP($H47,logitme.main!$B:$W,6,0),4)," ",VLOOKUP($H47,logitme.main!$B:$W,20,0))</f>
        <v>-0.2401 ***</v>
      </c>
      <c r="F47" s="4" t="str">
        <f>_xlfn.CONCAT(FIXED(VLOOKUP($H47,logitme.main!$B:$W,2,0),4)," ",VLOOKUP($H47,logitme.main!$B:$W,19,0))</f>
        <v>-0.2417 ***</v>
      </c>
      <c r="H47" t="s">
        <v>40</v>
      </c>
    </row>
    <row r="48" spans="2:8" x14ac:dyDescent="0.25">
      <c r="B48" s="141"/>
      <c r="C48" s="5"/>
      <c r="D48" s="5" t="str">
        <f>_xlfn.CONCAT("(",FIXED(VLOOKUP($H47,logitme.main!$B:$W,11,0),4),")")</f>
        <v>(0.0352)</v>
      </c>
      <c r="E48" s="5" t="str">
        <f>_xlfn.CONCAT("(",FIXED(VLOOKUP($H47,logitme.main!$B:$W,7,0),4),")")</f>
        <v>(0.0353)</v>
      </c>
      <c r="F48" s="5" t="str">
        <f>_xlfn.CONCAT("(",FIXED(VLOOKUP($H47,logitme.main!$B:$W,3,0),4),")")</f>
        <v>(0.0353)</v>
      </c>
    </row>
    <row r="49" spans="2:8" x14ac:dyDescent="0.25">
      <c r="B49" s="140" t="s">
        <v>103</v>
      </c>
      <c r="C49" s="4"/>
      <c r="D49" s="4" t="str">
        <f>_xlfn.CONCAT(FIXED(VLOOKUP($H49,logitme.main!$B:$W,10,0),4)," ",VLOOKUP($H49,logitme.main!$B:$W,21,0))</f>
        <v xml:space="preserve">-0.0391 </v>
      </c>
      <c r="E49" s="4" t="str">
        <f>_xlfn.CONCAT(FIXED(VLOOKUP($H49,logitme.main!$B:$W,6,0),4)," ",VLOOKUP($H49,logitme.main!$B:$W,20,0))</f>
        <v>-0.0935 **</v>
      </c>
      <c r="F49" s="4" t="str">
        <f>_xlfn.CONCAT(FIXED(VLOOKUP($H49,logitme.main!$B:$W,2,0),4)," ",VLOOKUP($H49,logitme.main!$B:$W,19,0))</f>
        <v>-0.0988 ***</v>
      </c>
      <c r="H49" t="s">
        <v>41</v>
      </c>
    </row>
    <row r="50" spans="2:8" x14ac:dyDescent="0.25">
      <c r="B50" s="141"/>
      <c r="C50" s="5"/>
      <c r="D50" s="5" t="str">
        <f>_xlfn.CONCAT("(",FIXED(VLOOKUP($H49,logitme.main!$B:$W,11,0),4),")")</f>
        <v>(0.0291)</v>
      </c>
      <c r="E50" s="5" t="str">
        <f>_xlfn.CONCAT("(",FIXED(VLOOKUP($H49,logitme.main!$B:$W,7,0),4),")")</f>
        <v>(0.0292)</v>
      </c>
      <c r="F50" s="5" t="str">
        <f>_xlfn.CONCAT("(",FIXED(VLOOKUP($H49,logitme.main!$B:$W,3,0),4),")")</f>
        <v>(0.0292)</v>
      </c>
    </row>
    <row r="51" spans="2:8" x14ac:dyDescent="0.25">
      <c r="B51" s="140" t="s">
        <v>104</v>
      </c>
      <c r="C51" s="4"/>
      <c r="D51" s="4"/>
      <c r="E51" s="4" t="str">
        <f>_xlfn.CONCAT(FIXED(VLOOKUP($H51,logitme.main!$B:$W,6,0),4)," ",VLOOKUP($H51,logitme.main!$B:$W,20,0))</f>
        <v>-0.0779 ***</v>
      </c>
      <c r="F51" s="4" t="str">
        <f>_xlfn.CONCAT(FIXED(VLOOKUP($H51,logitme.main!$B:$W,2,0),4)," ",VLOOKUP($H51,logitme.main!$B:$W,19,0))</f>
        <v>-0.0775 ***</v>
      </c>
      <c r="H51" t="s">
        <v>43</v>
      </c>
    </row>
    <row r="52" spans="2:8" x14ac:dyDescent="0.25">
      <c r="B52" s="141"/>
      <c r="C52" s="5"/>
      <c r="D52" s="5"/>
      <c r="E52" s="5" t="str">
        <f>_xlfn.CONCAT("(",FIXED(VLOOKUP($H51,logitme.main!$B:$W,7,0),4),")")</f>
        <v>(0.0051)</v>
      </c>
      <c r="F52" s="5" t="str">
        <f>_xlfn.CONCAT("(",FIXED(VLOOKUP($H51,logitme.main!$B:$W,3,0),4),")")</f>
        <v>(0.0052)</v>
      </c>
    </row>
    <row r="53" spans="2:8" x14ac:dyDescent="0.25">
      <c r="B53" s="140" t="s">
        <v>105</v>
      </c>
      <c r="C53" s="4"/>
      <c r="D53" s="4"/>
      <c r="E53" s="4" t="str">
        <f>_xlfn.CONCAT(FIXED(VLOOKUP($H53,logitme.main!$B:$W,6,0),4)," ",VLOOKUP($H53,logitme.main!$B:$W,20,0))</f>
        <v xml:space="preserve">0.0177 </v>
      </c>
      <c r="F53" s="4" t="str">
        <f>_xlfn.CONCAT(FIXED(VLOOKUP($H53,logitme.main!$B:$W,2,0),4)," ",VLOOKUP($H53,logitme.main!$B:$W,19,0))</f>
        <v xml:space="preserve">0.0175 </v>
      </c>
      <c r="H53" t="s">
        <v>44</v>
      </c>
    </row>
    <row r="54" spans="2:8" x14ac:dyDescent="0.25">
      <c r="B54" s="141"/>
      <c r="C54" s="5"/>
      <c r="D54" s="36"/>
      <c r="E54" s="5" t="str">
        <f>_xlfn.CONCAT("(",FIXED(VLOOKUP($H53,logitme.main!$B:$W,7,0),4),")")</f>
        <v>(0.0168)</v>
      </c>
      <c r="F54" s="5" t="str">
        <f>_xlfn.CONCAT("(",FIXED(VLOOKUP($H53,logitme.main!$B:$W,3,0),4),")")</f>
        <v>(0.0168)</v>
      </c>
    </row>
    <row r="55" spans="2:8" x14ac:dyDescent="0.25">
      <c r="B55" s="140" t="s">
        <v>132</v>
      </c>
      <c r="C55" s="4"/>
      <c r="D55" s="37"/>
      <c r="E55" s="4" t="str">
        <f>_xlfn.CONCAT(FIXED(VLOOKUP($H55,logitme.main!$B:$W,6,0),4)," ",VLOOKUP($H55,logitme.main!$B:$W,20,0))</f>
        <v>-0.3582 *</v>
      </c>
      <c r="F55" s="4" t="str">
        <f>_xlfn.CONCAT(FIXED(VLOOKUP($H55,logitme.main!$B:$W,2,0),4)," ",VLOOKUP($H55,logitme.main!$B:$W,19,0))</f>
        <v xml:space="preserve">-0.1866 </v>
      </c>
      <c r="H55" t="s">
        <v>45</v>
      </c>
    </row>
    <row r="56" spans="2:8" x14ac:dyDescent="0.25">
      <c r="B56" s="141"/>
      <c r="C56" s="5"/>
      <c r="D56" s="36"/>
      <c r="E56" s="5" t="str">
        <f>_xlfn.CONCAT("(",FIXED(VLOOKUP($H55,logitme.main!$B:$W,7,0),4),")")</f>
        <v>(0.1731)</v>
      </c>
      <c r="F56" s="5" t="str">
        <f>_xlfn.CONCAT("(",FIXED(VLOOKUP($H55,logitme.main!$B:$W,3,0),4),")")</f>
        <v>(0.2493)</v>
      </c>
    </row>
    <row r="57" spans="2:8" x14ac:dyDescent="0.25">
      <c r="B57" s="140" t="s">
        <v>133</v>
      </c>
      <c r="C57" s="4"/>
      <c r="D57" s="37"/>
      <c r="E57" s="4" t="str">
        <f>_xlfn.CONCAT(FIXED(VLOOKUP($H57,logitme.main!$B:$W,6,0),4)," ",VLOOKUP($H57,logitme.main!$B:$W,20,0))</f>
        <v>-0.4481 ***</v>
      </c>
      <c r="F57" s="4" t="str">
        <f>_xlfn.CONCAT(FIXED(VLOOKUP($H57,logitme.main!$B:$W,2,0),4)," ",VLOOKUP($H57,logitme.main!$B:$W,19,0))</f>
        <v xml:space="preserve">-0.2662 </v>
      </c>
      <c r="H57" t="s">
        <v>129</v>
      </c>
    </row>
    <row r="58" spans="2:8" x14ac:dyDescent="0.25">
      <c r="B58" s="141"/>
      <c r="C58" s="5"/>
      <c r="D58" s="36"/>
      <c r="E58" s="5" t="str">
        <f>_xlfn.CONCAT("(",FIXED(VLOOKUP($H57,logitme.main!$B:$W,7,0),4),")")</f>
        <v>(0.0778)</v>
      </c>
      <c r="F58" s="5" t="str">
        <f>_xlfn.CONCAT("(",FIXED(VLOOKUP($H57,logitme.main!$B:$W,3,0),4),")")</f>
        <v>(0.1941)</v>
      </c>
    </row>
    <row r="59" spans="2:8" x14ac:dyDescent="0.25">
      <c r="B59" s="140" t="s">
        <v>134</v>
      </c>
      <c r="C59" s="4"/>
      <c r="D59" s="37"/>
      <c r="E59" s="4" t="str">
        <f>_xlfn.CONCAT(FIXED(VLOOKUP($H59,logitme.main!$B:$W,6,0),4)," ",VLOOKUP($H59,logitme.main!$B:$W,20,0))</f>
        <v>-0.3099 ***</v>
      </c>
      <c r="F59" s="4" t="str">
        <f>_xlfn.CONCAT(FIXED(VLOOKUP($H59,logitme.main!$B:$W,2,0),4)," ",VLOOKUP($H59,logitme.main!$B:$W,19,0))</f>
        <v xml:space="preserve">-0.1433 </v>
      </c>
      <c r="H59" t="s">
        <v>130</v>
      </c>
    </row>
    <row r="60" spans="2:8" x14ac:dyDescent="0.25">
      <c r="B60" s="141"/>
      <c r="C60" s="5"/>
      <c r="D60" s="36"/>
      <c r="E60" s="5" t="str">
        <f>_xlfn.CONCAT("(",FIXED(VLOOKUP($H59,logitme.main!$B:$W,7,0),4),")")</f>
        <v>(0.0692)</v>
      </c>
      <c r="F60" s="5" t="str">
        <f>_xlfn.CONCAT("(",FIXED(VLOOKUP($H59,logitme.main!$B:$W,3,0),4),")")</f>
        <v>(0.1909)</v>
      </c>
    </row>
    <row r="61" spans="2:8" x14ac:dyDescent="0.25">
      <c r="B61" s="140" t="s">
        <v>136</v>
      </c>
      <c r="C61" s="4"/>
      <c r="D61" s="37"/>
      <c r="E61" s="4" t="str">
        <f>_xlfn.CONCAT(FIXED(VLOOKUP($H61,logitme.main!$B:$W,6,0),4)," ",VLOOKUP($H61,logitme.main!$B:$W,20,0))</f>
        <v>-0.3400 ***</v>
      </c>
      <c r="F61" s="4" t="str">
        <f>_xlfn.CONCAT(FIXED(VLOOKUP($H61,logitme.main!$B:$W,2,0),4)," ",VLOOKUP($H61,logitme.main!$B:$W,19,0))</f>
        <v xml:space="preserve">-0.1627 </v>
      </c>
      <c r="H61" t="s">
        <v>46</v>
      </c>
    </row>
    <row r="62" spans="2:8" x14ac:dyDescent="0.25">
      <c r="B62" s="141"/>
      <c r="C62" s="5"/>
      <c r="D62" s="36"/>
      <c r="E62" s="5" t="str">
        <f>_xlfn.CONCAT("(",FIXED(VLOOKUP($H61,logitme.main!$B:$W,7,0),4),")")</f>
        <v>(0.0614)</v>
      </c>
      <c r="F62" s="5" t="str">
        <f>_xlfn.CONCAT("(",FIXED(VLOOKUP($H61,logitme.main!$B:$W,3,0),4),")")</f>
        <v>(0.1890)</v>
      </c>
    </row>
    <row r="63" spans="2:8" x14ac:dyDescent="0.25">
      <c r="B63" s="140" t="s">
        <v>135</v>
      </c>
      <c r="C63" s="4"/>
      <c r="D63" s="37"/>
      <c r="E63" s="4" t="str">
        <f>_xlfn.CONCAT(FIXED(VLOOKUP($H63,logitme.main!$B:$W,6,0),4)," ",VLOOKUP($H63,logitme.main!$B:$W,20,0))</f>
        <v>-0.0849 ***</v>
      </c>
      <c r="F63" s="4" t="str">
        <f>_xlfn.CONCAT(FIXED(VLOOKUP($H63,logitme.main!$B:$W,2,0),4)," ",VLOOKUP($H63,logitme.main!$B:$W,19,0))</f>
        <v xml:space="preserve">0.1009 </v>
      </c>
      <c r="H63" t="s">
        <v>131</v>
      </c>
    </row>
    <row r="64" spans="2:8" x14ac:dyDescent="0.25">
      <c r="B64" s="141"/>
      <c r="C64" s="5"/>
      <c r="D64" s="36"/>
      <c r="E64" s="5" t="str">
        <f>_xlfn.CONCAT("(",FIXED(VLOOKUP($H63,logitme.main!$B:$W,7,0),4),")")</f>
        <v>(0.0221)</v>
      </c>
      <c r="F64" s="5" t="str">
        <f>_xlfn.CONCAT("(",FIXED(VLOOKUP($H63,logitme.main!$B:$W,3,0),4),")")</f>
        <v>(0.1789)</v>
      </c>
    </row>
    <row r="65" spans="2:8" x14ac:dyDescent="0.25">
      <c r="B65" s="140" t="s">
        <v>106</v>
      </c>
      <c r="C65" s="4"/>
      <c r="D65" s="37"/>
      <c r="E65" s="4"/>
      <c r="F65" s="4" t="str">
        <f>_xlfn.CONCAT(FIXED(VLOOKUP($H65,logitme.main!$B:$W,2,0),4)," ",VLOOKUP($H65,logitme.main!$B:$W,19,0))</f>
        <v xml:space="preserve">0.0485 </v>
      </c>
      <c r="H65" t="s">
        <v>106</v>
      </c>
    </row>
    <row r="66" spans="2:8" x14ac:dyDescent="0.25">
      <c r="B66" s="141"/>
      <c r="C66" s="5"/>
      <c r="D66" s="36"/>
      <c r="E66" s="5"/>
      <c r="F66" s="5" t="str">
        <f>_xlfn.CONCAT("(",FIXED(VLOOKUP($H65,logitme.main!$B:$W,3,0),4),")")</f>
        <v>(0.0574)</v>
      </c>
    </row>
    <row r="67" spans="2:8" x14ac:dyDescent="0.25">
      <c r="B67" s="140" t="s">
        <v>20</v>
      </c>
      <c r="C67" s="4" t="str">
        <f>_xlfn.CONCAT(FIXED(VLOOKUP($H67,logitme.main!$B:$W,14,0),4)," ",VLOOKUP($H67,logitme.main!$B:$W,22,0))</f>
        <v>-3.3008 ***</v>
      </c>
      <c r="D67" s="37" t="str">
        <f>_xlfn.CONCAT(FIXED(VLOOKUP($H67,logitme.main!$B:$W,10,0),4)," ",VLOOKUP($H67,logitme.main!$B:$W,21,0))</f>
        <v>-2.2454 ***</v>
      </c>
      <c r="E67" s="4" t="str">
        <f>_xlfn.CONCAT(FIXED(VLOOKUP($H67,logitme.main!$B:$W,6,0),4)," ",VLOOKUP($H67,logitme.main!$B:$W,20,0))</f>
        <v>-1.8259 ***</v>
      </c>
      <c r="F67" s="4" t="str">
        <f>_xlfn.CONCAT(FIXED(VLOOKUP($H67,logitme.main!$B:$W,2,0),4)," ",VLOOKUP($H67,logitme.main!$B:$W,19,0))</f>
        <v>-1.8328 ***</v>
      </c>
      <c r="H67" t="s">
        <v>172</v>
      </c>
    </row>
    <row r="68" spans="2:8" x14ac:dyDescent="0.25">
      <c r="B68" s="141"/>
      <c r="C68" s="5" t="str">
        <f>_xlfn.CONCAT("(",FIXED(VLOOKUP($H67,logitme.main!$B:$W,15,0),4),")")</f>
        <v>(0.0423)</v>
      </c>
      <c r="D68" s="36" t="str">
        <f>_xlfn.CONCAT("(",FIXED(VLOOKUP($H67,logitme.main!$B:$W,11,0),4),")")</f>
        <v>(0.1026)</v>
      </c>
      <c r="E68" s="5" t="str">
        <f>_xlfn.CONCAT("(",FIXED(VLOOKUP($H67,logitme.main!$B:$W,7,0),4),")")</f>
        <v>(0.1053)</v>
      </c>
      <c r="F68" s="5" t="str">
        <f>_xlfn.CONCAT("(",FIXED(VLOOKUP($H67,logitme.main!$B:$W,3,0),4),")")</f>
        <v>(0.1054)</v>
      </c>
    </row>
    <row r="69" spans="2:8" x14ac:dyDescent="0.25">
      <c r="B69" s="18" t="s">
        <v>107</v>
      </c>
      <c r="C69" s="4" t="s">
        <v>300</v>
      </c>
      <c r="D69" s="38" t="s">
        <v>300</v>
      </c>
      <c r="E69" s="4" t="s">
        <v>300</v>
      </c>
      <c r="F69" s="39" t="s">
        <v>112</v>
      </c>
    </row>
    <row r="70" spans="2:8" x14ac:dyDescent="0.25">
      <c r="B70" s="18" t="s">
        <v>108</v>
      </c>
      <c r="C70" s="4" t="s">
        <v>300</v>
      </c>
      <c r="D70" s="37" t="s">
        <v>300</v>
      </c>
      <c r="E70" s="4" t="s">
        <v>300</v>
      </c>
      <c r="F70" s="4" t="s">
        <v>112</v>
      </c>
    </row>
    <row r="71" spans="2:8" x14ac:dyDescent="0.25">
      <c r="B71" s="18" t="s">
        <v>171</v>
      </c>
      <c r="C71" s="49">
        <v>198142</v>
      </c>
      <c r="D71" s="49">
        <v>194724</v>
      </c>
      <c r="E71" s="49">
        <v>194724</v>
      </c>
      <c r="F71" s="31">
        <v>194724</v>
      </c>
    </row>
    <row r="72" spans="2:8" ht="15.75" thickBot="1" x14ac:dyDescent="0.3">
      <c r="B72" s="8" t="s">
        <v>302</v>
      </c>
      <c r="C72" s="7" t="str">
        <f>FIXED(0.2542, 4)</f>
        <v>0.2542</v>
      </c>
      <c r="D72" s="7" t="str">
        <f>FIXED(0.2032, 4)</f>
        <v>0.2032</v>
      </c>
      <c r="E72" s="7" t="str">
        <f>FIXED(0.195, 4)</f>
        <v>0.1950</v>
      </c>
      <c r="F72" s="7" t="str">
        <f>FIXED(0.1927, 4)</f>
        <v>0.1927</v>
      </c>
    </row>
  </sheetData>
  <mergeCells count="34">
    <mergeCell ref="B61:B62"/>
    <mergeCell ref="B63:B64"/>
    <mergeCell ref="B65:B66"/>
    <mergeCell ref="B67:B68"/>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F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68"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8"/>
  <sheetViews>
    <sheetView workbookViewId="0">
      <selection activeCell="E14" sqref="E14"/>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1" thickBot="1" x14ac:dyDescent="0.35">
      <c r="B1" s="143" t="s">
        <v>186</v>
      </c>
      <c r="C1" s="143"/>
      <c r="D1" s="143"/>
      <c r="E1" s="143"/>
      <c r="F1" s="143"/>
      <c r="G1" s="143"/>
      <c r="H1" s="143"/>
      <c r="I1" s="143"/>
      <c r="J1" s="143"/>
      <c r="K1" s="143"/>
    </row>
    <row r="2" spans="2:12" x14ac:dyDescent="0.25">
      <c r="B2" s="12"/>
      <c r="C2" s="13" t="s">
        <v>161</v>
      </c>
      <c r="D2" s="22" t="s">
        <v>162</v>
      </c>
      <c r="E2" s="14" t="s">
        <v>163</v>
      </c>
      <c r="F2" s="13" t="s">
        <v>164</v>
      </c>
      <c r="G2" s="22" t="s">
        <v>165</v>
      </c>
      <c r="H2" s="14" t="s">
        <v>166</v>
      </c>
      <c r="I2" s="13" t="s">
        <v>167</v>
      </c>
      <c r="J2" s="22" t="s">
        <v>168</v>
      </c>
      <c r="K2" s="14" t="s">
        <v>169</v>
      </c>
    </row>
    <row r="3" spans="2:12" x14ac:dyDescent="0.25">
      <c r="B3" s="121" t="s">
        <v>123</v>
      </c>
      <c r="C3" s="15" t="str">
        <f>_xlfn.CONCAT(FIXED(VLOOKUP($L3,logitme.white!$B:$X,2,0),4)," ",VLOOKUP($L3,logitme.white!$B:$X,19,0))</f>
        <v xml:space="preserve">-0.0249 </v>
      </c>
      <c r="D3" s="42" t="str">
        <f>_xlfn.CONCAT(FIXED(VLOOKUP($L3,logitme.white!$B:$X,6,0),4)," ",VLOOKUP($L3,logitme.white!$B:$X,20,0))</f>
        <v xml:space="preserve">0.0224 </v>
      </c>
      <c r="E3" s="40" t="str">
        <f>_xlfn.CONCAT(FIXED(VLOOKUP($L3,logitme.white!$B:$X,10,0),4)," ",VLOOKUP($L3,logitme.white!$B:$X,21,0))</f>
        <v xml:space="preserve">-0.0919 </v>
      </c>
      <c r="F3" s="15" t="str">
        <f>_xlfn.CONCAT(FIXED(VLOOKUP($L3,logitme.black!$B:$X,2,0),4)," ",VLOOKUP($L3,logitme.black!$B:$X,19,0))</f>
        <v>-0.1657 ^</v>
      </c>
      <c r="G3" s="42" t="str">
        <f>_xlfn.CONCAT(FIXED(VLOOKUP($L3,logitme.black!$B:$X,6,0),4)," ",VLOOKUP($L3,logitme.black!$B:$X,20,0))</f>
        <v xml:space="preserve">-0.0942 </v>
      </c>
      <c r="H3" s="40" t="str">
        <f>_xlfn.CONCAT(FIXED(VLOOKUP($L3,logitme.black!$B:$X,10,0),4)," ",VLOOKUP($L3,logitme.black!$B:$X,21,0))</f>
        <v>-0.2582 ^</v>
      </c>
      <c r="I3" s="15" t="str">
        <f>_xlfn.CONCAT(FIXED(VLOOKUP($L3,logitme.hispan!$B:$X,2,0),4)," ",VLOOKUP($L3,logitme.hispan!$B:$X,19,0))</f>
        <v xml:space="preserve">-0.0928 </v>
      </c>
      <c r="J3" s="42" t="str">
        <f>_xlfn.CONCAT(FIXED(VLOOKUP($L3,logitme.hispan!$B:$X,6,0),4)," ",VLOOKUP($L3,logitme.hispan!$B:$X,20,0))</f>
        <v xml:space="preserve">0.0628 </v>
      </c>
      <c r="K3" s="42" t="str">
        <f>_xlfn.CONCAT(FIXED(VLOOKUP($L3,logitme.hispan!$B:$X,10,0),4)," ",VLOOKUP($L3,logitme.hispan!$B:$X,21,0))</f>
        <v xml:space="preserve">-0.2699 </v>
      </c>
      <c r="L3" s="11" t="s">
        <v>120</v>
      </c>
    </row>
    <row r="4" spans="2:12" x14ac:dyDescent="0.25">
      <c r="B4" s="122" t="s">
        <v>1</v>
      </c>
      <c r="C4" s="13" t="str">
        <f>_xlfn.CONCAT("(",FIXED(VLOOKUP($L3,logitme.white!$B:$X,3,0),4),")")</f>
        <v>(0.0663)</v>
      </c>
      <c r="D4" s="27" t="str">
        <f>_xlfn.CONCAT("(",FIXED(VLOOKUP($L3,logitme.white!$B:$X,7,0),4),")")</f>
        <v>(0.0858)</v>
      </c>
      <c r="E4" s="41" t="str">
        <f>_xlfn.CONCAT("(",FIXED(VLOOKUP($L3,logitme.white!$B:$X,11,0),4),")")</f>
        <v>(0.1097)</v>
      </c>
      <c r="F4" s="13" t="str">
        <f>_xlfn.CONCAT("(",FIXED(VLOOKUP($L3,logitme.black!$B:$X,3,0),4),")")</f>
        <v>(0.0898)</v>
      </c>
      <c r="G4" s="27" t="str">
        <f>_xlfn.CONCAT("(",FIXED(VLOOKUP($L3,logitme.black!$B:$X,7,0),4),")")</f>
        <v>(0.1174)</v>
      </c>
      <c r="H4" s="41" t="str">
        <f>_xlfn.CONCAT("(",FIXED(VLOOKUP($L3,logitme.black!$B:$X,11,0),4),")")</f>
        <v>(0.1411)</v>
      </c>
      <c r="I4" s="13" t="str">
        <f>_xlfn.CONCAT("(",FIXED(VLOOKUP($L3,logitme.hispan!$B:$X,3,0),4),")")</f>
        <v>(0.1249)</v>
      </c>
      <c r="J4" s="27" t="str">
        <f>_xlfn.CONCAT("(",FIXED(VLOOKUP($L3,logitme.hispan!$B:$X,7,0),4),")")</f>
        <v>(0.1643)</v>
      </c>
      <c r="K4" s="27" t="str">
        <f>_xlfn.CONCAT("(",FIXED(VLOOKUP($L3,logitme.hispan!$B:$X,11,0),4),")")</f>
        <v>(0.1995)</v>
      </c>
    </row>
    <row r="5" spans="2:12" x14ac:dyDescent="0.25">
      <c r="B5" s="121" t="s">
        <v>0</v>
      </c>
      <c r="C5" s="15" t="str">
        <f>_xlfn.CONCAT(FIXED(VLOOKUP($L5,logitme.white!$B:$X,2,0),4)," ",VLOOKUP($L5,logitme.white!$B:$X,19,0))</f>
        <v xml:space="preserve">-0.0486 </v>
      </c>
      <c r="D5" s="42" t="str">
        <f>_xlfn.CONCAT(FIXED(VLOOKUP($L5,logitme.white!$B:$X,6,0),4)," ",VLOOKUP($L5,logitme.white!$B:$X,20,0))</f>
        <v xml:space="preserve">-0.0614 </v>
      </c>
      <c r="E5" s="40" t="str">
        <f>_xlfn.CONCAT(FIXED(VLOOKUP($L5,logitme.white!$B:$X,10,0),4)," ",VLOOKUP($L5,logitme.white!$B:$X,21,0))</f>
        <v xml:space="preserve">-0.0375 </v>
      </c>
      <c r="F5" s="15" t="str">
        <f>_xlfn.CONCAT(FIXED(VLOOKUP($L5,logitme.black!$B:$X,2,0),4)," ",VLOOKUP($L5,logitme.black!$B:$X,19,0))</f>
        <v xml:space="preserve">0.0324 </v>
      </c>
      <c r="G5" s="42" t="str">
        <f>_xlfn.CONCAT(FIXED(VLOOKUP($L5,logitme.black!$B:$X,6,0),4)," ",VLOOKUP($L5,logitme.black!$B:$X,20,0))</f>
        <v xml:space="preserve">0.0314 </v>
      </c>
      <c r="H5" s="40" t="str">
        <f>_xlfn.CONCAT(FIXED(VLOOKUP($L5,logitme.black!$B:$X,10,0),4)," ",VLOOKUP($L5,logitme.black!$B:$X,21,0))</f>
        <v xml:space="preserve">0.0187 </v>
      </c>
      <c r="I5" s="15" t="str">
        <f>_xlfn.CONCAT(FIXED(VLOOKUP($L5,logitme.hispan!$B:$X,2,0),4)," ",VLOOKUP($L5,logitme.hispan!$B:$X,19,0))</f>
        <v xml:space="preserve">0.0336 </v>
      </c>
      <c r="J5" s="42" t="str">
        <f>_xlfn.CONCAT(FIXED(VLOOKUP($L5,logitme.hispan!$B:$X,6,0),4)," ",VLOOKUP($L5,logitme.hispan!$B:$X,20,0))</f>
        <v xml:space="preserve">0.0411 </v>
      </c>
      <c r="K5" s="42" t="str">
        <f>_xlfn.CONCAT(FIXED(VLOOKUP($L5,logitme.hispan!$B:$X,10,0),4)," ",VLOOKUP($L5,logitme.hispan!$B:$X,21,0))</f>
        <v xml:space="preserve">0.0221 </v>
      </c>
      <c r="L5" s="11" t="s">
        <v>10</v>
      </c>
    </row>
    <row r="6" spans="2:12" x14ac:dyDescent="0.25">
      <c r="B6" s="122" t="s">
        <v>1</v>
      </c>
      <c r="C6" s="13" t="str">
        <f>_xlfn.CONCAT("(",FIXED(VLOOKUP($L5,logitme.white!$B:$X,3,0),4),")")</f>
        <v>(0.0331)</v>
      </c>
      <c r="D6" s="27" t="str">
        <f>_xlfn.CONCAT("(",FIXED(VLOOKUP($L5,logitme.white!$B:$X,7,0),4),")")</f>
        <v>(0.0526)</v>
      </c>
      <c r="E6" s="41" t="str">
        <f>_xlfn.CONCAT("(",FIXED(VLOOKUP($L5,logitme.white!$B:$X,11,0),4),")")</f>
        <v>(0.0432)</v>
      </c>
      <c r="F6" s="13" t="str">
        <f>_xlfn.CONCAT("(",FIXED(VLOOKUP($L5,logitme.black!$B:$X,3,0),4),")")</f>
        <v>(0.0386)</v>
      </c>
      <c r="G6" s="27" t="str">
        <f>_xlfn.CONCAT("(",FIXED(VLOOKUP($L5,logitme.black!$B:$X,7,0),4),")")</f>
        <v>(0.0544)</v>
      </c>
      <c r="H6" s="41" t="str">
        <f>_xlfn.CONCAT("(",FIXED(VLOOKUP($L5,logitme.black!$B:$X,11,0),4),")")</f>
        <v>(0.0557)</v>
      </c>
      <c r="I6" s="13" t="str">
        <f>_xlfn.CONCAT("(",FIXED(VLOOKUP($L5,logitme.hispan!$B:$X,3,0),4),")")</f>
        <v>(0.0512)</v>
      </c>
      <c r="J6" s="27" t="str">
        <f>_xlfn.CONCAT("(",FIXED(VLOOKUP($L5,logitme.hispan!$B:$X,7,0),4),")")</f>
        <v>(0.0763)</v>
      </c>
      <c r="K6" s="27" t="str">
        <f>_xlfn.CONCAT("(",FIXED(VLOOKUP($L5,logitme.hispan!$B:$X,11,0),4),")")</f>
        <v>(0.0727)</v>
      </c>
    </row>
    <row r="7" spans="2:12" x14ac:dyDescent="0.25">
      <c r="B7" s="121" t="s">
        <v>2</v>
      </c>
      <c r="C7" s="15" t="str">
        <f>_xlfn.CONCAT(FIXED(VLOOKUP($L7,logitme.white!$B:$X,2,0),4)," ",VLOOKUP($L7,logitme.white!$B:$X,19,0))</f>
        <v xml:space="preserve">-0.0398 </v>
      </c>
      <c r="D7" s="42" t="str">
        <f>_xlfn.CONCAT(FIXED(VLOOKUP($L7,logitme.white!$B:$X,6,0),4)," ",VLOOKUP($L7,logitme.white!$B:$X,20,0))</f>
        <v xml:space="preserve">-0.0929 </v>
      </c>
      <c r="E7" s="40" t="str">
        <f>_xlfn.CONCAT(FIXED(VLOOKUP($L7,logitme.white!$B:$X,10,0),4)," ",VLOOKUP($L7,logitme.white!$B:$X,21,0))</f>
        <v xml:space="preserve">0.0042 </v>
      </c>
      <c r="F7" s="15" t="str">
        <f>_xlfn.CONCAT(FIXED(VLOOKUP($L7,logitme.black!$B:$X,2,0),4)," ",VLOOKUP($L7,logitme.black!$B:$X,19,0))</f>
        <v xml:space="preserve">-0.0633 </v>
      </c>
      <c r="G7" s="42" t="str">
        <f>_xlfn.CONCAT(FIXED(VLOOKUP($L7,logitme.black!$B:$X,6,0),4)," ",VLOOKUP($L7,logitme.black!$B:$X,20,0))</f>
        <v xml:space="preserve">-0.0913 </v>
      </c>
      <c r="H7" s="40" t="str">
        <f>_xlfn.CONCAT(FIXED(VLOOKUP($L7,logitme.black!$B:$X,10,0),4)," ",VLOOKUP($L7,logitme.black!$B:$X,21,0))</f>
        <v xml:space="preserve">-0.0606 </v>
      </c>
      <c r="I7" s="15" t="str">
        <f>_xlfn.CONCAT(FIXED(VLOOKUP($L7,logitme.hispan!$B:$X,2,0),4)," ",VLOOKUP($L7,logitme.hispan!$B:$X,19,0))</f>
        <v>-0.1696 **</v>
      </c>
      <c r="J7" s="42" t="str">
        <f>_xlfn.CONCAT(FIXED(VLOOKUP($L7,logitme.hispan!$B:$X,6,0),4)," ",VLOOKUP($L7,logitme.hispan!$B:$X,20,0))</f>
        <v>-0.1601 *</v>
      </c>
      <c r="K7" s="42" t="str">
        <f>_xlfn.CONCAT(FIXED(VLOOKUP($L7,logitme.hispan!$B:$X,10,0),4)," ",VLOOKUP($L7,logitme.hispan!$B:$X,21,0))</f>
        <v>-0.1589 ^</v>
      </c>
      <c r="L7" s="11" t="s">
        <v>12</v>
      </c>
    </row>
    <row r="8" spans="2:12" x14ac:dyDescent="0.25">
      <c r="B8" s="122" t="s">
        <v>1</v>
      </c>
      <c r="C8" s="13" t="str">
        <f>_xlfn.CONCAT("(",FIXED(VLOOKUP($L7,logitme.white!$B:$X,3,0),4),")")</f>
        <v>(0.0393)</v>
      </c>
      <c r="D8" s="27" t="str">
        <f>_xlfn.CONCAT("(",FIXED(VLOOKUP($L7,logitme.white!$B:$X,7,0),4),")")</f>
        <v>(0.0571)</v>
      </c>
      <c r="E8" s="41" t="str">
        <f>_xlfn.CONCAT("(",FIXED(VLOOKUP($L7,logitme.white!$B:$X,11,0),4),")")</f>
        <v>(0.0556)</v>
      </c>
      <c r="F8" s="13" t="str">
        <f>_xlfn.CONCAT("(",FIXED(VLOOKUP($L7,logitme.black!$B:$X,3,0),4),")")</f>
        <v>(0.0432)</v>
      </c>
      <c r="G8" s="27" t="str">
        <f>_xlfn.CONCAT("(",FIXED(VLOOKUP($L7,logitme.black!$B:$X,7,0),4),")")</f>
        <v>(0.0575)</v>
      </c>
      <c r="H8" s="41" t="str">
        <f>_xlfn.CONCAT("(",FIXED(VLOOKUP($L7,logitme.black!$B:$X,11,0),4),")")</f>
        <v>(0.0675)</v>
      </c>
      <c r="I8" s="13" t="str">
        <f>_xlfn.CONCAT("(",FIXED(VLOOKUP($L7,logitme.hispan!$B:$X,3,0),4),")")</f>
        <v>(0.0579)</v>
      </c>
      <c r="J8" s="27" t="str">
        <f>_xlfn.CONCAT("(",FIXED(VLOOKUP($L7,logitme.hispan!$B:$X,7,0),4),")")</f>
        <v>(0.0814)</v>
      </c>
      <c r="K8" s="27" t="str">
        <f>_xlfn.CONCAT("(",FIXED(VLOOKUP($L7,logitme.hispan!$B:$X,11,0),4),")")</f>
        <v>(0.0857)</v>
      </c>
    </row>
    <row r="9" spans="2:12" x14ac:dyDescent="0.25">
      <c r="B9" s="121" t="s">
        <v>92</v>
      </c>
      <c r="C9" s="15" t="str">
        <f>_xlfn.CONCAT(FIXED(VLOOKUP($L9,logitme.white!$B:$X,2,0),4)," ",VLOOKUP($L9,logitme.white!$B:$X,19,0))</f>
        <v>0.1021 *</v>
      </c>
      <c r="D9" s="42" t="str">
        <f>_xlfn.CONCAT(FIXED(VLOOKUP($L9,logitme.white!$B:$X,6,0),4)," ",VLOOKUP($L9,logitme.white!$B:$X,20,0))</f>
        <v>0.0938 ^</v>
      </c>
      <c r="E9" s="40" t="str">
        <f>_xlfn.CONCAT(FIXED(VLOOKUP($L9,logitme.white!$B:$X,10,0),4)," ",VLOOKUP($L9,logitme.white!$B:$X,21,0))</f>
        <v>0.1089 ^</v>
      </c>
      <c r="F9" s="15" t="str">
        <f>_xlfn.CONCAT(FIXED(VLOOKUP($L9,logitme.black!$B:$X,2,0),4)," ",VLOOKUP($L9,logitme.black!$B:$X,19,0))</f>
        <v xml:space="preserve">-0.0323 </v>
      </c>
      <c r="G9" s="42" t="str">
        <f>_xlfn.CONCAT(FIXED(VLOOKUP($L9,logitme.black!$B:$X,6,0),4)," ",VLOOKUP($L9,logitme.black!$B:$X,20,0))</f>
        <v xml:space="preserve">-0.0851 </v>
      </c>
      <c r="H9" s="40" t="str">
        <f>_xlfn.CONCAT(FIXED(VLOOKUP($L9,logitme.black!$B:$X,10,0),4)," ",VLOOKUP($L9,logitme.black!$B:$X,21,0))</f>
        <v xml:space="preserve">0.0254 </v>
      </c>
      <c r="I9" s="15" t="str">
        <f>_xlfn.CONCAT(FIXED(VLOOKUP($L9,logitme.hispan!$B:$X,2,0),4)," ",VLOOKUP($L9,logitme.hispan!$B:$X,19,0))</f>
        <v xml:space="preserve">0.0238 </v>
      </c>
      <c r="J9" s="42" t="str">
        <f>_xlfn.CONCAT(FIXED(VLOOKUP($L9,logitme.hispan!$B:$X,6,0),4)," ",VLOOKUP($L9,logitme.hispan!$B:$X,20,0))</f>
        <v xml:space="preserve">-0.0503 </v>
      </c>
      <c r="K9" s="42" t="str">
        <f>_xlfn.CONCAT(FIXED(VLOOKUP($L9,logitme.hispan!$B:$X,10,0),4)," ",VLOOKUP($L9,logitme.hispan!$B:$X,21,0))</f>
        <v xml:space="preserve">0.1028 </v>
      </c>
      <c r="L9" s="11" t="s">
        <v>25</v>
      </c>
    </row>
    <row r="10" spans="2:12" x14ac:dyDescent="0.25">
      <c r="B10" s="122"/>
      <c r="C10" s="13" t="str">
        <f>_xlfn.CONCAT("(",FIXED(VLOOKUP($L9,logitme.white!$B:$X,3,0),4),")")</f>
        <v>(0.0403)</v>
      </c>
      <c r="D10" s="27" t="str">
        <f>_xlfn.CONCAT("(",FIXED(VLOOKUP($L9,logitme.white!$B:$X,7,0),4),")")</f>
        <v>(0.0551)</v>
      </c>
      <c r="E10" s="41" t="str">
        <f>_xlfn.CONCAT("(",FIXED(VLOOKUP($L9,logitme.white!$B:$X,11,0),4),")")</f>
        <v>(0.0627)</v>
      </c>
      <c r="F10" s="13" t="str">
        <f>_xlfn.CONCAT("(",FIXED(VLOOKUP($L9,logitme.black!$B:$X,3,0),4),")")</f>
        <v>(0.0555)</v>
      </c>
      <c r="G10" s="27" t="str">
        <f>_xlfn.CONCAT("(",FIXED(VLOOKUP($L9,logitme.black!$B:$X,7,0),4),")")</f>
        <v>(0.0743)</v>
      </c>
      <c r="H10" s="41" t="str">
        <f>_xlfn.CONCAT("(",FIXED(VLOOKUP($L9,logitme.black!$B:$X,11,0),4),")")</f>
        <v>(0.0857)</v>
      </c>
      <c r="I10" s="13" t="str">
        <f>_xlfn.CONCAT("(",FIXED(VLOOKUP($L9,logitme.hispan!$B:$X,3,0),4),")")</f>
        <v>(0.0598)</v>
      </c>
      <c r="J10" s="27" t="str">
        <f>_xlfn.CONCAT("(",FIXED(VLOOKUP($L9,logitme.hispan!$B:$X,7,0),4),")")</f>
        <v>(0.0822)</v>
      </c>
      <c r="K10" s="27" t="str">
        <f>_xlfn.CONCAT("(",FIXED(VLOOKUP($L9,logitme.hispan!$B:$X,11,0),4),")")</f>
        <v>(0.0938)</v>
      </c>
    </row>
    <row r="11" spans="2:12" x14ac:dyDescent="0.25">
      <c r="B11" s="121" t="s">
        <v>93</v>
      </c>
      <c r="C11" s="15" t="str">
        <f>_xlfn.CONCAT(FIXED(VLOOKUP($L11,logitme.white!$B:$X,2,0),4)," ",VLOOKUP($L11,logitme.white!$B:$X,19,0))</f>
        <v xml:space="preserve">-0.0590 </v>
      </c>
      <c r="D11" s="42" t="str">
        <f>_xlfn.CONCAT(FIXED(VLOOKUP($L11,logitme.white!$B:$X,6,0),4)," ",VLOOKUP($L11,logitme.white!$B:$X,20,0))</f>
        <v xml:space="preserve">-0.1074 </v>
      </c>
      <c r="E11" s="40" t="str">
        <f>_xlfn.CONCAT(FIXED(VLOOKUP($L11,logitme.white!$B:$X,10,0),4)," ",VLOOKUP($L11,logitme.white!$B:$X,21,0))</f>
        <v xml:space="preserve">0.0136 </v>
      </c>
      <c r="F11" s="15" t="str">
        <f>_xlfn.CONCAT(FIXED(VLOOKUP($L11,logitme.black!$B:$X,2,0),4)," ",VLOOKUP($L11,logitme.black!$B:$X,19,0))</f>
        <v xml:space="preserve">-0.0173 </v>
      </c>
      <c r="G11" s="42" t="str">
        <f>_xlfn.CONCAT(FIXED(VLOOKUP($L11,logitme.black!$B:$X,6,0),4)," ",VLOOKUP($L11,logitme.black!$B:$X,20,0))</f>
        <v xml:space="preserve">0.0934 </v>
      </c>
      <c r="H11" s="40" t="str">
        <f>_xlfn.CONCAT(FIXED(VLOOKUP($L11,logitme.black!$B:$X,10,0),4)," ",VLOOKUP($L11,logitme.black!$B:$X,21,0))</f>
        <v xml:space="preserve">-0.2250 </v>
      </c>
      <c r="I11" s="15" t="str">
        <f>_xlfn.CONCAT(FIXED(VLOOKUP($L11,logitme.hispan!$B:$X,2,0),4)," ",VLOOKUP($L11,logitme.hispan!$B:$X,19,0))</f>
        <v xml:space="preserve">0.1332 </v>
      </c>
      <c r="J11" s="42" t="str">
        <f>_xlfn.CONCAT(FIXED(VLOOKUP($L11,logitme.hispan!$B:$X,6,0),4)," ",VLOOKUP($L11,logitme.hispan!$B:$X,20,0))</f>
        <v xml:space="preserve">0.0910 </v>
      </c>
      <c r="K11" s="42" t="str">
        <f>_xlfn.CONCAT(FIXED(VLOOKUP($L11,logitme.hispan!$B:$X,10,0),4)," ",VLOOKUP($L11,logitme.hispan!$B:$X,21,0))</f>
        <v xml:space="preserve">0.1472 </v>
      </c>
      <c r="L11" s="11" t="s">
        <v>26</v>
      </c>
    </row>
    <row r="12" spans="2:12" x14ac:dyDescent="0.25">
      <c r="B12" s="122"/>
      <c r="C12" s="13" t="str">
        <f>_xlfn.CONCAT("(",FIXED(VLOOKUP($L11,logitme.white!$B:$X,3,0),4),")")</f>
        <v>(0.0593)</v>
      </c>
      <c r="D12" s="27" t="str">
        <f>_xlfn.CONCAT("(",FIXED(VLOOKUP($L11,logitme.white!$B:$X,7,0),4),")")</f>
        <v>(0.0811)</v>
      </c>
      <c r="E12" s="41" t="str">
        <f>_xlfn.CONCAT("(",FIXED(VLOOKUP($L11,logitme.white!$B:$X,11,0),4),")")</f>
        <v>(0.0926)</v>
      </c>
      <c r="F12" s="13" t="str">
        <f>_xlfn.CONCAT("(",FIXED(VLOOKUP($L11,logitme.black!$B:$X,3,0),4),")")</f>
        <v>(0.1002)</v>
      </c>
      <c r="G12" s="27" t="str">
        <f>_xlfn.CONCAT("(",FIXED(VLOOKUP($L11,logitme.black!$B:$X,7,0),4),")")</f>
        <v>(0.1244)</v>
      </c>
      <c r="H12" s="41" t="str">
        <f>_xlfn.CONCAT("(",FIXED(VLOOKUP($L11,logitme.black!$B:$X,11,0),4),")")</f>
        <v>(0.1754)</v>
      </c>
      <c r="I12" s="13" t="str">
        <f>_xlfn.CONCAT("(",FIXED(VLOOKUP($L11,logitme.hispan!$B:$X,3,0),4),")")</f>
        <v>(0.1010)</v>
      </c>
      <c r="J12" s="27" t="str">
        <f>_xlfn.CONCAT("(",FIXED(VLOOKUP($L11,logitme.hispan!$B:$X,7,0),4),")")</f>
        <v>(0.1344)</v>
      </c>
      <c r="K12" s="27" t="str">
        <f>_xlfn.CONCAT("(",FIXED(VLOOKUP($L11,logitme.hispan!$B:$X,11,0),4),")")</f>
        <v>(0.1617)</v>
      </c>
    </row>
    <row r="13" spans="2:12" x14ac:dyDescent="0.25">
      <c r="B13" s="121" t="s">
        <v>32</v>
      </c>
      <c r="C13" s="15" t="str">
        <f>_xlfn.CONCAT(FIXED(VLOOKUP($L13,logitme.white!$B:$X,2,0),4)," ",VLOOKUP($L13,logitme.white!$B:$X,19,0))</f>
        <v xml:space="preserve">0.0102 </v>
      </c>
      <c r="D13" s="42" t="str">
        <f>_xlfn.CONCAT(FIXED(VLOOKUP($L13,logitme.white!$B:$X,6,0),4)," ",VLOOKUP($L13,logitme.white!$B:$X,20,0))</f>
        <v xml:space="preserve">0.0030 </v>
      </c>
      <c r="E13" s="40" t="str">
        <f>_xlfn.CONCAT(FIXED(VLOOKUP($L13,logitme.white!$B:$X,10,0),4)," ",VLOOKUP($L13,logitme.white!$B:$X,21,0))</f>
        <v xml:space="preserve">0.0115 </v>
      </c>
      <c r="F13" s="15" t="str">
        <f>_xlfn.CONCAT(FIXED(VLOOKUP($L13,logitme.black!$B:$X,2,0),4)," ",VLOOKUP($L13,logitme.black!$B:$X,19,0))</f>
        <v xml:space="preserve">0.0281 </v>
      </c>
      <c r="G13" s="42" t="str">
        <f>_xlfn.CONCAT(FIXED(VLOOKUP($L13,logitme.black!$B:$X,6,0),4)," ",VLOOKUP($L13,logitme.black!$B:$X,20,0))</f>
        <v xml:space="preserve">0.0120 </v>
      </c>
      <c r="H13" s="40" t="str">
        <f>_xlfn.CONCAT(FIXED(VLOOKUP($L13,logitme.black!$B:$X,10,0),4)," ",VLOOKUP($L13,logitme.black!$B:$X,21,0))</f>
        <v>0.0612 ^</v>
      </c>
      <c r="I13" s="15" t="str">
        <f>_xlfn.CONCAT(FIXED(VLOOKUP($L13,logitme.hispan!$B:$X,2,0),4)," ",VLOOKUP($L13,logitme.hispan!$B:$X,19,0))</f>
        <v xml:space="preserve">0.0395 </v>
      </c>
      <c r="J13" s="42" t="str">
        <f>_xlfn.CONCAT(FIXED(VLOOKUP($L13,logitme.hispan!$B:$X,6,0),4)," ",VLOOKUP($L13,logitme.hispan!$B:$X,20,0))</f>
        <v>0.0787 *</v>
      </c>
      <c r="K13" s="42" t="str">
        <f>_xlfn.CONCAT(FIXED(VLOOKUP($L13,logitme.hispan!$B:$X,10,0),4)," ",VLOOKUP($L13,logitme.hispan!$B:$X,21,0))</f>
        <v xml:space="preserve">-0.0228 </v>
      </c>
      <c r="L13" s="11" t="s">
        <v>32</v>
      </c>
    </row>
    <row r="14" spans="2:12" x14ac:dyDescent="0.25">
      <c r="B14" s="122"/>
      <c r="C14" s="13" t="str">
        <f>_xlfn.CONCAT("(",FIXED(VLOOKUP($L13,logitme.white!$B:$X,3,0),4),")")</f>
        <v>(0.0240)</v>
      </c>
      <c r="D14" s="27" t="str">
        <f>_xlfn.CONCAT("(",FIXED(VLOOKUP($L13,logitme.white!$B:$X,7,0),4),")")</f>
        <v>(0.0325)</v>
      </c>
      <c r="E14" s="41" t="str">
        <f>_xlfn.CONCAT("(",FIXED(VLOOKUP($L13,logitme.white!$B:$X,11,0),4),")")</f>
        <v>(0.0371)</v>
      </c>
      <c r="F14" s="13" t="str">
        <f>_xlfn.CONCAT("(",FIXED(VLOOKUP($L13,logitme.black!$B:$X,3,0),4),")")</f>
        <v>(0.0213)</v>
      </c>
      <c r="G14" s="27" t="str">
        <f>_xlfn.CONCAT("(",FIXED(VLOOKUP($L13,logitme.black!$B:$X,7,0),4),")")</f>
        <v>(0.0267)</v>
      </c>
      <c r="H14" s="41" t="str">
        <f>_xlfn.CONCAT("(",FIXED(VLOOKUP($L13,logitme.black!$B:$X,11,0),4),")")</f>
        <v>(0.0368)</v>
      </c>
      <c r="I14" s="13" t="str">
        <f>_xlfn.CONCAT("(",FIXED(VLOOKUP($L13,logitme.hispan!$B:$X,3,0),4),")")</f>
        <v>(0.0298)</v>
      </c>
      <c r="J14" s="27" t="str">
        <f>_xlfn.CONCAT("(",FIXED(VLOOKUP($L13,logitme.hispan!$B:$X,7,0),4),")")</f>
        <v>(0.0398)</v>
      </c>
      <c r="K14" s="27" t="str">
        <f>_xlfn.CONCAT("(",FIXED(VLOOKUP($L13,logitme.hispan!$B:$X,11,0),4),")")</f>
        <v>(0.0490)</v>
      </c>
    </row>
    <row r="15" spans="2:12" x14ac:dyDescent="0.25">
      <c r="B15" s="121" t="s">
        <v>94</v>
      </c>
      <c r="C15" s="15" t="str">
        <f>_xlfn.CONCAT(FIXED(VLOOKUP($L15,logitme.white!$B:$X,2,0),4)," ",VLOOKUP($L15,logitme.white!$B:$X,19,0))</f>
        <v>0.0224 ***</v>
      </c>
      <c r="D15" s="42" t="str">
        <f>_xlfn.CONCAT(FIXED(VLOOKUP($L15,logitme.white!$B:$X,6,0),4)," ",VLOOKUP($L15,logitme.white!$B:$X,20,0))</f>
        <v>0.0341 ***</v>
      </c>
      <c r="E15" s="40" t="str">
        <f>_xlfn.CONCAT(FIXED(VLOOKUP($L15,logitme.white!$B:$X,10,0),4)," ",VLOOKUP($L15,logitme.white!$B:$X,21,0))</f>
        <v xml:space="preserve">0.0097 </v>
      </c>
      <c r="F15" s="15" t="str">
        <f>_xlfn.CONCAT(FIXED(VLOOKUP($L15,logitme.black!$B:$X,2,0),4)," ",VLOOKUP($L15,logitme.black!$B:$X,19,0))</f>
        <v>0.0192 ***</v>
      </c>
      <c r="G15" s="42" t="str">
        <f>_xlfn.CONCAT(FIXED(VLOOKUP($L15,logitme.black!$B:$X,6,0),4)," ",VLOOKUP($L15,logitme.black!$B:$X,20,0))</f>
        <v>0.0299 ***</v>
      </c>
      <c r="H15" s="40" t="str">
        <f>_xlfn.CONCAT(FIXED(VLOOKUP($L15,logitme.black!$B:$X,10,0),4)," ",VLOOKUP($L15,logitme.black!$B:$X,21,0))</f>
        <v xml:space="preserve">0.0101 </v>
      </c>
      <c r="I15" s="15" t="str">
        <f>_xlfn.CONCAT(FIXED(VLOOKUP($L15,logitme.hispan!$B:$X,2,0),4)," ",VLOOKUP($L15,logitme.hispan!$B:$X,19,0))</f>
        <v>0.0209 **</v>
      </c>
      <c r="J15" s="42" t="str">
        <f>_xlfn.CONCAT(FIXED(VLOOKUP($L15,logitme.hispan!$B:$X,6,0),4)," ",VLOOKUP($L15,logitme.hispan!$B:$X,20,0))</f>
        <v xml:space="preserve">0.0172 </v>
      </c>
      <c r="K15" s="42" t="str">
        <f>_xlfn.CONCAT(FIXED(VLOOKUP($L15,logitme.hispan!$B:$X,10,0),4)," ",VLOOKUP($L15,logitme.hispan!$B:$X,21,0))</f>
        <v>0.0247 *</v>
      </c>
      <c r="L15" s="11" t="s">
        <v>33</v>
      </c>
    </row>
    <row r="16" spans="2:12" x14ac:dyDescent="0.25">
      <c r="B16" s="122"/>
      <c r="C16" s="13" t="str">
        <f>_xlfn.CONCAT("(",FIXED(VLOOKUP($L15,logitme.white!$B:$X,3,0),4),")")</f>
        <v>(0.0066)</v>
      </c>
      <c r="D16" s="27" t="str">
        <f>_xlfn.CONCAT("(",FIXED(VLOOKUP($L15,logitme.white!$B:$X,7,0),4),")")</f>
        <v>(0.0104)</v>
      </c>
      <c r="E16" s="41" t="str">
        <f>_xlfn.CONCAT("(",FIXED(VLOOKUP($L15,logitme.white!$B:$X,11,0),4),")")</f>
        <v>(0.0087)</v>
      </c>
      <c r="F16" s="13" t="str">
        <f>_xlfn.CONCAT("(",FIXED(VLOOKUP($L15,logitme.black!$B:$X,3,0),4),")")</f>
        <v>(0.0052)</v>
      </c>
      <c r="G16" s="27" t="str">
        <f>_xlfn.CONCAT("(",FIXED(VLOOKUP($L15,logitme.black!$B:$X,7,0),4),")")</f>
        <v>(0.0080)</v>
      </c>
      <c r="H16" s="41" t="str">
        <f>_xlfn.CONCAT("(",FIXED(VLOOKUP($L15,logitme.black!$B:$X,11,0),4),")")</f>
        <v>(0.0069)</v>
      </c>
      <c r="I16" s="13" t="str">
        <f>_xlfn.CONCAT("(",FIXED(VLOOKUP($L15,logitme.hispan!$B:$X,3,0),4),")")</f>
        <v>(0.0079)</v>
      </c>
      <c r="J16" s="27" t="str">
        <f>_xlfn.CONCAT("(",FIXED(VLOOKUP($L15,logitme.hispan!$B:$X,7,0),4),")")</f>
        <v>(0.0139)</v>
      </c>
      <c r="K16" s="27" t="str">
        <f>_xlfn.CONCAT("(",FIXED(VLOOKUP($L15,logitme.hispan!$B:$X,11,0),4),")")</f>
        <v>(0.0098)</v>
      </c>
    </row>
    <row r="17" spans="2:12" x14ac:dyDescent="0.25">
      <c r="B17" s="121" t="s">
        <v>125</v>
      </c>
      <c r="C17" s="15" t="str">
        <f>_xlfn.CONCAT(FIXED(VLOOKUP($L17,logitme.white!$B:$X,2,0),4)," ",VLOOKUP($L17,logitme.white!$B:$X,19,0))</f>
        <v xml:space="preserve">0.0018 </v>
      </c>
      <c r="D17" s="42" t="str">
        <f>_xlfn.CONCAT(FIXED(VLOOKUP($L17,logitme.white!$B:$X,6,0),4)," ",VLOOKUP($L17,logitme.white!$B:$X,20,0))</f>
        <v>0.0309 *</v>
      </c>
      <c r="E17" s="40" t="str">
        <f>_xlfn.CONCAT(FIXED(VLOOKUP($L17,logitme.white!$B:$X,10,0),4)," ",VLOOKUP($L17,logitme.white!$B:$X,21,0))</f>
        <v xml:space="preserve">-0.0188 </v>
      </c>
      <c r="F17" s="15" t="str">
        <f>_xlfn.CONCAT(FIXED(VLOOKUP($L17,logitme.black!$B:$X,2,0),4)," ",VLOOKUP($L17,logitme.black!$B:$X,19,0))</f>
        <v xml:space="preserve">-0.0118 </v>
      </c>
      <c r="G17" s="42" t="str">
        <f>_xlfn.CONCAT(FIXED(VLOOKUP($L17,logitme.black!$B:$X,6,0),4)," ",VLOOKUP($L17,logitme.black!$B:$X,20,0))</f>
        <v>-0.0246 ^</v>
      </c>
      <c r="H17" s="40" t="str">
        <f>_xlfn.CONCAT(FIXED(VLOOKUP($L17,logitme.black!$B:$X,10,0),4)," ",VLOOKUP($L17,logitme.black!$B:$X,21,0))</f>
        <v xml:space="preserve">0.0000 </v>
      </c>
      <c r="I17" s="15" t="str">
        <f>_xlfn.CONCAT(FIXED(VLOOKUP($L17,logitme.hispan!$B:$X,2,0),4)," ",VLOOKUP($L17,logitme.hispan!$B:$X,19,0))</f>
        <v xml:space="preserve">-0.0153 </v>
      </c>
      <c r="J17" s="42" t="str">
        <f>_xlfn.CONCAT(FIXED(VLOOKUP($L17,logitme.hispan!$B:$X,6,0),4)," ",VLOOKUP($L17,logitme.hispan!$B:$X,20,0))</f>
        <v xml:space="preserve">-0.0107 </v>
      </c>
      <c r="K17" s="42" t="str">
        <f>_xlfn.CONCAT(FIXED(VLOOKUP($L17,logitme.hispan!$B:$X,10,0),4)," ",VLOOKUP($L17,logitme.hispan!$B:$X,21,0))</f>
        <v xml:space="preserve">-0.0200 </v>
      </c>
      <c r="L17" s="11" t="s">
        <v>118</v>
      </c>
    </row>
    <row r="18" spans="2:12" x14ac:dyDescent="0.25">
      <c r="B18" s="122"/>
      <c r="C18" s="13" t="str">
        <f>_xlfn.CONCAT("(",FIXED(VLOOKUP($L17,logitme.white!$B:$X,3,0),4),")")</f>
        <v>(0.0100)</v>
      </c>
      <c r="D18" s="27" t="str">
        <f>_xlfn.CONCAT("(",FIXED(VLOOKUP($L17,logitme.white!$B:$X,7,0),4),")")</f>
        <v>(0.0150)</v>
      </c>
      <c r="E18" s="41" t="str">
        <f>_xlfn.CONCAT("(",FIXED(VLOOKUP($L17,logitme.white!$B:$X,11,0),4),")")</f>
        <v>(0.0137)</v>
      </c>
      <c r="F18" s="13" t="str">
        <f>_xlfn.CONCAT("(",FIXED(VLOOKUP($L17,logitme.black!$B:$X,3,0),4),")")</f>
        <v>(0.0096)</v>
      </c>
      <c r="G18" s="27" t="str">
        <f>_xlfn.CONCAT("(",FIXED(VLOOKUP($L17,logitme.black!$B:$X,7,0),4),")")</f>
        <v>(0.0130)</v>
      </c>
      <c r="H18" s="41" t="str">
        <f>_xlfn.CONCAT("(",FIXED(VLOOKUP($L17,logitme.black!$B:$X,11,0),4),")")</f>
        <v>(0.0146)</v>
      </c>
      <c r="I18" s="13" t="str">
        <f>_xlfn.CONCAT("(",FIXED(VLOOKUP($L17,logitme.hispan!$B:$X,3,0),4),")")</f>
        <v>(0.0122)</v>
      </c>
      <c r="J18" s="27" t="str">
        <f>_xlfn.CONCAT("(",FIXED(VLOOKUP($L17,logitme.hispan!$B:$X,7,0),4),")")</f>
        <v>(0.0177)</v>
      </c>
      <c r="K18" s="27" t="str">
        <f>_xlfn.CONCAT("(",FIXED(VLOOKUP($L17,logitme.hispan!$B:$X,11,0),4),")")</f>
        <v>(0.0176)</v>
      </c>
    </row>
    <row r="19" spans="2:12" x14ac:dyDescent="0.25">
      <c r="B19" s="121" t="s">
        <v>95</v>
      </c>
      <c r="C19" s="15" t="str">
        <f>_xlfn.CONCAT(FIXED(VLOOKUP($L19,logitme.white!$B:$X,2,0),4)," ",VLOOKUP($L19,logitme.white!$B:$X,19,0))</f>
        <v>0.1552 ***</v>
      </c>
      <c r="D19" s="42" t="str">
        <f>_xlfn.CONCAT(FIXED(VLOOKUP($L19,logitme.white!$B:$X,6,0),4)," ",VLOOKUP($L19,logitme.white!$B:$X,20,0))</f>
        <v>0.2226 **</v>
      </c>
      <c r="E19" s="40" t="str">
        <f>_xlfn.CONCAT(FIXED(VLOOKUP($L19,logitme.white!$B:$X,10,0),4)," ",VLOOKUP($L19,logitme.white!$B:$X,21,0))</f>
        <v>0.1141 ^</v>
      </c>
      <c r="F19" s="15" t="str">
        <f>_xlfn.CONCAT(FIXED(VLOOKUP($L19,logitme.black!$B:$X,2,0),4)," ",VLOOKUP($L19,logitme.black!$B:$X,19,0))</f>
        <v>0.1758 ***</v>
      </c>
      <c r="G19" s="42" t="str">
        <f>_xlfn.CONCAT(FIXED(VLOOKUP($L19,logitme.black!$B:$X,6,0),4)," ",VLOOKUP($L19,logitme.black!$B:$X,20,0))</f>
        <v xml:space="preserve">0.0874 </v>
      </c>
      <c r="H19" s="40" t="str">
        <f>_xlfn.CONCAT(FIXED(VLOOKUP($L19,logitme.black!$B:$X,10,0),4)," ",VLOOKUP($L19,logitme.black!$B:$X,21,0))</f>
        <v>0.2502 ***</v>
      </c>
      <c r="I19" s="15" t="str">
        <f>_xlfn.CONCAT(FIXED(VLOOKUP($L19,logitme.hispan!$B:$X,2,0),4)," ",VLOOKUP($L19,logitme.hispan!$B:$X,19,0))</f>
        <v xml:space="preserve">-0.0681 </v>
      </c>
      <c r="J19" s="42" t="str">
        <f>_xlfn.CONCAT(FIXED(VLOOKUP($L19,logitme.hispan!$B:$X,6,0),4)," ",VLOOKUP($L19,logitme.hispan!$B:$X,20,0))</f>
        <v xml:space="preserve">-0.0792 </v>
      </c>
      <c r="K19" s="42" t="str">
        <f>_xlfn.CONCAT(FIXED(VLOOKUP($L19,logitme.hispan!$B:$X,10,0),4)," ",VLOOKUP($L19,logitme.hispan!$B:$X,21,0))</f>
        <v xml:space="preserve">-0.0860 </v>
      </c>
      <c r="L19" s="11" t="s">
        <v>29</v>
      </c>
    </row>
    <row r="20" spans="2:12" x14ac:dyDescent="0.25">
      <c r="B20" s="122"/>
      <c r="C20" s="13" t="str">
        <f>_xlfn.CONCAT("(",FIXED(VLOOKUP($L19,logitme.white!$B:$X,3,0),4),")")</f>
        <v>(0.0455)</v>
      </c>
      <c r="D20" s="27" t="str">
        <f>_xlfn.CONCAT("(",FIXED(VLOOKUP($L19,logitme.white!$B:$X,7,0),4),")")</f>
        <v>(0.0702)</v>
      </c>
      <c r="E20" s="41" t="str">
        <f>_xlfn.CONCAT("(",FIXED(VLOOKUP($L19,logitme.white!$B:$X,11,0),4),")")</f>
        <v>(0.0609)</v>
      </c>
      <c r="F20" s="13" t="str">
        <f>_xlfn.CONCAT("(",FIXED(VLOOKUP($L19,logitme.black!$B:$X,3,0),4),")")</f>
        <v>(0.0464)</v>
      </c>
      <c r="G20" s="27" t="str">
        <f>_xlfn.CONCAT("(",FIXED(VLOOKUP($L19,logitme.black!$B:$X,7,0),4),")")</f>
        <v>(0.0692)</v>
      </c>
      <c r="H20" s="41" t="str">
        <f>_xlfn.CONCAT("(",FIXED(VLOOKUP($L19,logitme.black!$B:$X,11,0),4),")")</f>
        <v>(0.0634)</v>
      </c>
      <c r="I20" s="13" t="str">
        <f>_xlfn.CONCAT("(",FIXED(VLOOKUP($L19,logitme.hispan!$B:$X,3,0),4),")")</f>
        <v>(0.0595)</v>
      </c>
      <c r="J20" s="27" t="str">
        <f>_xlfn.CONCAT("(",FIXED(VLOOKUP($L19,logitme.hispan!$B:$X,7,0),4),")")</f>
        <v>(0.0884)</v>
      </c>
      <c r="K20" s="27" t="str">
        <f>_xlfn.CONCAT("(",FIXED(VLOOKUP($L19,logitme.hispan!$B:$X,11,0),4),")")</f>
        <v>(0.0829)</v>
      </c>
    </row>
    <row r="21" spans="2:12" x14ac:dyDescent="0.25">
      <c r="B21" s="121" t="s">
        <v>96</v>
      </c>
      <c r="C21" s="15" t="str">
        <f>_xlfn.CONCAT(FIXED(VLOOKUP($L21,logitme.white!$B:$X,2,0),4)," ",VLOOKUP($L21,logitme.white!$B:$X,19,0))</f>
        <v>0.3344 ***</v>
      </c>
      <c r="D21" s="42" t="str">
        <f>_xlfn.CONCAT(FIXED(VLOOKUP($L21,logitme.white!$B:$X,6,0),4)," ",VLOOKUP($L21,logitme.white!$B:$X,20,0))</f>
        <v>0.4144 ***</v>
      </c>
      <c r="E21" s="40" t="str">
        <f>_xlfn.CONCAT(FIXED(VLOOKUP($L21,logitme.white!$B:$X,10,0),4)," ",VLOOKUP($L21,logitme.white!$B:$X,21,0))</f>
        <v>0.2866 ***</v>
      </c>
      <c r="F21" s="15" t="str">
        <f>_xlfn.CONCAT(FIXED(VLOOKUP($L21,logitme.black!$B:$X,2,0),4)," ",VLOOKUP($L21,logitme.black!$B:$X,19,0))</f>
        <v>0.2094 ***</v>
      </c>
      <c r="G21" s="42" t="str">
        <f>_xlfn.CONCAT(FIXED(VLOOKUP($L21,logitme.black!$B:$X,6,0),4)," ",VLOOKUP($L21,logitme.black!$B:$X,20,0))</f>
        <v xml:space="preserve">0.0805 </v>
      </c>
      <c r="H21" s="40" t="str">
        <f>_xlfn.CONCAT(FIXED(VLOOKUP($L21,logitme.black!$B:$X,10,0),4)," ",VLOOKUP($L21,logitme.black!$B:$X,21,0))</f>
        <v>0.3552 ***</v>
      </c>
      <c r="I21" s="15" t="str">
        <f>_xlfn.CONCAT(FIXED(VLOOKUP($L21,logitme.hispan!$B:$X,2,0),4)," ",VLOOKUP($L21,logitme.hispan!$B:$X,19,0))</f>
        <v xml:space="preserve">0.0347 </v>
      </c>
      <c r="J21" s="42" t="str">
        <f>_xlfn.CONCAT(FIXED(VLOOKUP($L21,logitme.hispan!$B:$X,6,0),4)," ",VLOOKUP($L21,logitme.hispan!$B:$X,20,0))</f>
        <v xml:space="preserve">0.1134 </v>
      </c>
      <c r="K21" s="42" t="str">
        <f>_xlfn.CONCAT(FIXED(VLOOKUP($L21,logitme.hispan!$B:$X,10,0),4)," ",VLOOKUP($L21,logitme.hispan!$B:$X,21,0))</f>
        <v xml:space="preserve">-0.0623 </v>
      </c>
      <c r="L21" s="11" t="s">
        <v>30</v>
      </c>
    </row>
    <row r="22" spans="2:12" x14ac:dyDescent="0.25">
      <c r="B22" s="122"/>
      <c r="C22" s="13" t="str">
        <f>_xlfn.CONCAT("(",FIXED(VLOOKUP($L21,logitme.white!$B:$X,3,0),4),")")</f>
        <v>(0.0484)</v>
      </c>
      <c r="D22" s="27" t="str">
        <f>_xlfn.CONCAT("(",FIXED(VLOOKUP($L21,logitme.white!$B:$X,7,0),4),")")</f>
        <v>(0.0724)</v>
      </c>
      <c r="E22" s="41" t="str">
        <f>_xlfn.CONCAT("(",FIXED(VLOOKUP($L21,logitme.white!$B:$X,11,0),4),")")</f>
        <v>(0.0665)</v>
      </c>
      <c r="F22" s="13" t="str">
        <f>_xlfn.CONCAT("(",FIXED(VLOOKUP($L21,logitme.black!$B:$X,3,0),4),")")</f>
        <v>(0.0532)</v>
      </c>
      <c r="G22" s="27" t="str">
        <f>_xlfn.CONCAT("(",FIXED(VLOOKUP($L21,logitme.black!$B:$X,7,0),4),")")</f>
        <v>(0.0736)</v>
      </c>
      <c r="H22" s="41" t="str">
        <f>_xlfn.CONCAT("(",FIXED(VLOOKUP($L21,logitme.black!$B:$X,11,0),4),")")</f>
        <v>(0.0785)</v>
      </c>
      <c r="I22" s="13" t="str">
        <f>_xlfn.CONCAT("(",FIXED(VLOOKUP($L21,logitme.hispan!$B:$X,3,0),4),")")</f>
        <v>(0.0652)</v>
      </c>
      <c r="J22" s="27" t="str">
        <f>_xlfn.CONCAT("(",FIXED(VLOOKUP($L21,logitme.hispan!$B:$X,7,0),4),")")</f>
        <v>(0.0954)</v>
      </c>
      <c r="K22" s="27" t="str">
        <f>_xlfn.CONCAT("(",FIXED(VLOOKUP($L21,logitme.hispan!$B:$X,11,0),4),")")</f>
        <v>(0.0923)</v>
      </c>
    </row>
    <row r="23" spans="2:12" x14ac:dyDescent="0.25">
      <c r="B23" s="121" t="s">
        <v>97</v>
      </c>
      <c r="C23" s="15" t="str">
        <f>_xlfn.CONCAT(FIXED(VLOOKUP($L23,logitme.white!$B:$X,2,0),4)," ",VLOOKUP($L23,logitme.white!$B:$X,19,0))</f>
        <v>0.3069 ***</v>
      </c>
      <c r="D23" s="42" t="str">
        <f>_xlfn.CONCAT(FIXED(VLOOKUP($L23,logitme.white!$B:$X,6,0),4)," ",VLOOKUP($L23,logitme.white!$B:$X,20,0))</f>
        <v>0.3611 ***</v>
      </c>
      <c r="E23" s="40" t="str">
        <f>_xlfn.CONCAT(FIXED(VLOOKUP($L23,logitme.white!$B:$X,10,0),4)," ",VLOOKUP($L23,logitme.white!$B:$X,21,0))</f>
        <v>0.2794 **</v>
      </c>
      <c r="F23" s="15" t="str">
        <f>_xlfn.CONCAT(FIXED(VLOOKUP($L23,logitme.black!$B:$X,2,0),4)," ",VLOOKUP($L23,logitme.black!$B:$X,19,0))</f>
        <v>0.2654 **</v>
      </c>
      <c r="G23" s="42" t="str">
        <f>_xlfn.CONCAT(FIXED(VLOOKUP($L23,logitme.black!$B:$X,6,0),4)," ",VLOOKUP($L23,logitme.black!$B:$X,20,0))</f>
        <v>0.2209 ^</v>
      </c>
      <c r="H23" s="40" t="str">
        <f>_xlfn.CONCAT(FIXED(VLOOKUP($L23,logitme.black!$B:$X,10,0),4)," ",VLOOKUP($L23,logitme.black!$B:$X,21,0))</f>
        <v>0.2470 ^</v>
      </c>
      <c r="I23" s="15" t="str">
        <f>_xlfn.CONCAT(FIXED(VLOOKUP($L23,logitme.hispan!$B:$X,2,0),4)," ",VLOOKUP($L23,logitme.hispan!$B:$X,19,0))</f>
        <v xml:space="preserve">-0.0136 </v>
      </c>
      <c r="J23" s="42" t="str">
        <f>_xlfn.CONCAT(FIXED(VLOOKUP($L23,logitme.hispan!$B:$X,6,0),4)," ",VLOOKUP($L23,logitme.hispan!$B:$X,20,0))</f>
        <v xml:space="preserve">0.0249 </v>
      </c>
      <c r="K23" s="42" t="str">
        <f>_xlfn.CONCAT(FIXED(VLOOKUP($L23,logitme.hispan!$B:$X,10,0),4)," ",VLOOKUP($L23,logitme.hispan!$B:$X,21,0))</f>
        <v xml:space="preserve">-0.0814 </v>
      </c>
      <c r="L23" s="11" t="s">
        <v>27</v>
      </c>
    </row>
    <row r="24" spans="2:12" x14ac:dyDescent="0.25">
      <c r="B24" s="122"/>
      <c r="C24" s="13" t="str">
        <f>_xlfn.CONCAT("(",FIXED(VLOOKUP($L23,logitme.white!$B:$X,3,0),4),")")</f>
        <v>(0.0630)</v>
      </c>
      <c r="D24" s="27" t="str">
        <f>_xlfn.CONCAT("(",FIXED(VLOOKUP($L23,logitme.white!$B:$X,7,0),4),")")</f>
        <v>(0.0925)</v>
      </c>
      <c r="E24" s="41" t="str">
        <f>_xlfn.CONCAT("(",FIXED(VLOOKUP($L23,logitme.white!$B:$X,11,0),4),")")</f>
        <v>(0.0882)</v>
      </c>
      <c r="F24" s="13" t="str">
        <f>_xlfn.CONCAT("(",FIXED(VLOOKUP($L23,logitme.black!$B:$X,3,0),4),")")</f>
        <v>(0.0858)</v>
      </c>
      <c r="G24" s="27" t="str">
        <f>_xlfn.CONCAT("(",FIXED(VLOOKUP($L23,logitme.black!$B:$X,7,0),4),")")</f>
        <v>(0.1143)</v>
      </c>
      <c r="H24" s="41" t="str">
        <f>_xlfn.CONCAT("(",FIXED(VLOOKUP($L23,logitme.black!$B:$X,11,0),4),")")</f>
        <v>(0.1354)</v>
      </c>
      <c r="I24" s="13" t="str">
        <f>_xlfn.CONCAT("(",FIXED(VLOOKUP($L23,logitme.hispan!$B:$X,3,0),4),")")</f>
        <v>(0.1081)</v>
      </c>
      <c r="J24" s="27" t="str">
        <f>_xlfn.CONCAT("(",FIXED(VLOOKUP($L23,logitme.hispan!$B:$X,7,0),4),")")</f>
        <v>(0.1450)</v>
      </c>
      <c r="K24" s="27" t="str">
        <f>_xlfn.CONCAT("(",FIXED(VLOOKUP($L23,logitme.hispan!$B:$X,11,0),4),")")</f>
        <v>(0.1753)</v>
      </c>
    </row>
    <row r="25" spans="2:12" x14ac:dyDescent="0.25">
      <c r="B25" s="121" t="s">
        <v>98</v>
      </c>
      <c r="C25" s="15" t="str">
        <f>_xlfn.CONCAT(FIXED(VLOOKUP($L25,logitme.white!$B:$X,2,0),4)," ",VLOOKUP($L25,logitme.white!$B:$X,19,0))</f>
        <v>0.2379 **</v>
      </c>
      <c r="D25" s="42" t="str">
        <f>_xlfn.CONCAT(FIXED(VLOOKUP($L25,logitme.white!$B:$X,6,0),4)," ",VLOOKUP($L25,logitme.white!$B:$X,20,0))</f>
        <v>0.2930 *</v>
      </c>
      <c r="E25" s="40" t="str">
        <f>_xlfn.CONCAT(FIXED(VLOOKUP($L25,logitme.white!$B:$X,10,0),4)," ",VLOOKUP($L25,logitme.white!$B:$X,21,0))</f>
        <v>0.2167 ^</v>
      </c>
      <c r="F25" s="15" t="str">
        <f>_xlfn.CONCAT(FIXED(VLOOKUP($L25,logitme.black!$B:$X,2,0),4)," ",VLOOKUP($L25,logitme.black!$B:$X,19,0))</f>
        <v>0.2680 *</v>
      </c>
      <c r="G25" s="42" t="str">
        <f>_xlfn.CONCAT(FIXED(VLOOKUP($L25,logitme.black!$B:$X,6,0),4)," ",VLOOKUP($L25,logitme.black!$B:$X,20,0))</f>
        <v xml:space="preserve">0.0535 </v>
      </c>
      <c r="H25" s="40" t="str">
        <f>_xlfn.CONCAT(FIXED(VLOOKUP($L25,logitme.black!$B:$X,10,0),4)," ",VLOOKUP($L25,logitme.black!$B:$X,21,0))</f>
        <v>1.1626 ***</v>
      </c>
      <c r="I25" s="15" t="str">
        <f>_xlfn.CONCAT(FIXED(VLOOKUP($L25,logitme.hispan!$B:$X,2,0),4)," ",VLOOKUP($L25,logitme.hispan!$B:$X,19,0))</f>
        <v xml:space="preserve">0.0210 </v>
      </c>
      <c r="J25" s="42" t="str">
        <f>_xlfn.CONCAT(FIXED(VLOOKUP($L25,logitme.hispan!$B:$X,6,0),4)," ",VLOOKUP($L25,logitme.hispan!$B:$X,20,0))</f>
        <v xml:space="preserve">0.0379 </v>
      </c>
      <c r="K25" s="42" t="str">
        <f>_xlfn.CONCAT(FIXED(VLOOKUP($L25,logitme.hispan!$B:$X,10,0),4)," ",VLOOKUP($L25,logitme.hispan!$B:$X,21,0))</f>
        <v xml:space="preserve">-0.0282 </v>
      </c>
      <c r="L25" s="11" t="s">
        <v>28</v>
      </c>
    </row>
    <row r="26" spans="2:12" x14ac:dyDescent="0.25">
      <c r="B26" s="122"/>
      <c r="C26" s="13" t="str">
        <f>_xlfn.CONCAT("(",FIXED(VLOOKUP($L25,logitme.white!$B:$X,3,0),4),")")</f>
        <v>(0.0868)</v>
      </c>
      <c r="D26" s="27" t="str">
        <f>_xlfn.CONCAT("(",FIXED(VLOOKUP($L25,logitme.white!$B:$X,7,0),4),")")</f>
        <v>(0.1279)</v>
      </c>
      <c r="E26" s="41" t="str">
        <f>_xlfn.CONCAT("(",FIXED(VLOOKUP($L25,logitme.white!$B:$X,11,0),4),")")</f>
        <v>(0.1210)</v>
      </c>
      <c r="F26" s="13" t="str">
        <f>_xlfn.CONCAT("(",FIXED(VLOOKUP($L25,logitme.black!$B:$X,3,0),4),")")</f>
        <v>(0.1316)</v>
      </c>
      <c r="G26" s="27" t="str">
        <f>_xlfn.CONCAT("(",FIXED(VLOOKUP($L25,logitme.black!$B:$X,7,0),4),")")</f>
        <v>(0.1550)</v>
      </c>
      <c r="H26" s="41" t="str">
        <f>_xlfn.CONCAT("(",FIXED(VLOOKUP($L25,logitme.black!$B:$X,11,0),4),")")</f>
        <v>(0.3021)</v>
      </c>
      <c r="I26" s="13" t="str">
        <f>_xlfn.CONCAT("(",FIXED(VLOOKUP($L25,logitme.hispan!$B:$X,3,0),4),")")</f>
        <v>(0.1807)</v>
      </c>
      <c r="J26" s="27" t="str">
        <f>_xlfn.CONCAT("(",FIXED(VLOOKUP($L25,logitme.hispan!$B:$X,7,0),4),")")</f>
        <v>(0.2742)</v>
      </c>
      <c r="K26" s="27" t="str">
        <f>_xlfn.CONCAT("(",FIXED(VLOOKUP($L25,logitme.hispan!$B:$X,11,0),4),")")</f>
        <v>(0.2479)</v>
      </c>
    </row>
    <row r="27" spans="2:12" x14ac:dyDescent="0.25">
      <c r="B27" s="121" t="s">
        <v>31</v>
      </c>
      <c r="C27" s="15" t="str">
        <f>_xlfn.CONCAT(FIXED(VLOOKUP($L27,logitme.white!$B:$X,2,0),4)," ",VLOOKUP($L27,logitme.white!$B:$X,19,0))</f>
        <v>-0.0694 ***</v>
      </c>
      <c r="D27" s="42" t="str">
        <f>_xlfn.CONCAT(FIXED(VLOOKUP($L27,logitme.white!$B:$X,6,0),4)," ",VLOOKUP($L27,logitme.white!$B:$X,20,0))</f>
        <v>-0.0724 ***</v>
      </c>
      <c r="E27" s="40" t="str">
        <f>_xlfn.CONCAT(FIXED(VLOOKUP($L27,logitme.white!$B:$X,10,0),4)," ",VLOOKUP($L27,logitme.white!$B:$X,21,0))</f>
        <v>-0.0720 ***</v>
      </c>
      <c r="F27" s="15" t="str">
        <f>_xlfn.CONCAT(FIXED(VLOOKUP($L27,logitme.black!$B:$X,2,0),4)," ",VLOOKUP($L27,logitme.black!$B:$X,19,0))</f>
        <v>-0.0688 ***</v>
      </c>
      <c r="G27" s="42" t="str">
        <f>_xlfn.CONCAT(FIXED(VLOOKUP($L27,logitme.black!$B:$X,6,0),4)," ",VLOOKUP($L27,logitme.black!$B:$X,20,0))</f>
        <v>-0.0665 ***</v>
      </c>
      <c r="H27" s="40" t="str">
        <f>_xlfn.CONCAT(FIXED(VLOOKUP($L27,logitme.black!$B:$X,10,0),4)," ",VLOOKUP($L27,logitme.black!$B:$X,21,0))</f>
        <v>-0.0746 ***</v>
      </c>
      <c r="I27" s="15" t="str">
        <f>_xlfn.CONCAT(FIXED(VLOOKUP($L27,logitme.hispan!$B:$X,2,0),4)," ",VLOOKUP($L27,logitme.hispan!$B:$X,19,0))</f>
        <v>-0.0646 ***</v>
      </c>
      <c r="J27" s="42" t="str">
        <f>_xlfn.CONCAT(FIXED(VLOOKUP($L27,logitme.hispan!$B:$X,6,0),4)," ",VLOOKUP($L27,logitme.hispan!$B:$X,20,0))</f>
        <v>-0.0583 ***</v>
      </c>
      <c r="K27" s="42" t="str">
        <f>_xlfn.CONCAT(FIXED(VLOOKUP($L27,logitme.hispan!$B:$X,10,0),4)," ",VLOOKUP($L27,logitme.hispan!$B:$X,21,0))</f>
        <v>-0.0697 ***</v>
      </c>
      <c r="L27" s="11" t="s">
        <v>31</v>
      </c>
    </row>
    <row r="28" spans="2:12" x14ac:dyDescent="0.25">
      <c r="B28" s="122"/>
      <c r="C28" s="13" t="str">
        <f>_xlfn.CONCAT("(",FIXED(VLOOKUP($L27,logitme.white!$B:$X,3,0),4),")")</f>
        <v>(0.0064)</v>
      </c>
      <c r="D28" s="27" t="str">
        <f>_xlfn.CONCAT("(",FIXED(VLOOKUP($L27,logitme.white!$B:$X,7,0),4),")")</f>
        <v>(0.0093)</v>
      </c>
      <c r="E28" s="41" t="str">
        <f>_xlfn.CONCAT("(",FIXED(VLOOKUP($L27,logitme.white!$B:$X,11,0),4),")")</f>
        <v>(0.0089)</v>
      </c>
      <c r="F28" s="13" t="str">
        <f>_xlfn.CONCAT("(",FIXED(VLOOKUP($L27,logitme.black!$B:$X,3,0),4),")")</f>
        <v>(0.0064)</v>
      </c>
      <c r="G28" s="27" t="str">
        <f>_xlfn.CONCAT("(",FIXED(VLOOKUP($L27,logitme.black!$B:$X,7,0),4),")")</f>
        <v>(0.0088)</v>
      </c>
      <c r="H28" s="41" t="str">
        <f>_xlfn.CONCAT("(",FIXED(VLOOKUP($L27,logitme.black!$B:$X,11,0),4),")")</f>
        <v>(0.0095)</v>
      </c>
      <c r="I28" s="13" t="str">
        <f>_xlfn.CONCAT("(",FIXED(VLOOKUP($L27,logitme.hispan!$B:$X,3,0),4),")")</f>
        <v>(0.0098)</v>
      </c>
      <c r="J28" s="27" t="str">
        <f>_xlfn.CONCAT("(",FIXED(VLOOKUP($L27,logitme.hispan!$B:$X,7,0),4),")")</f>
        <v>(0.0136)</v>
      </c>
      <c r="K28" s="27" t="str">
        <f>_xlfn.CONCAT("(",FIXED(VLOOKUP($L27,logitme.hispan!$B:$X,11,0),4),")")</f>
        <v>(0.0146)</v>
      </c>
    </row>
    <row r="29" spans="2:12" x14ac:dyDescent="0.25">
      <c r="B29" s="121" t="s">
        <v>34</v>
      </c>
      <c r="C29" s="15" t="str">
        <f>_xlfn.CONCAT(FIXED(VLOOKUP($L29,logitme.white!$B:$X,2,0),4)," ",VLOOKUP($L29,logitme.white!$B:$X,19,0))</f>
        <v>0.0043 ***</v>
      </c>
      <c r="D29" s="42" t="str">
        <f>_xlfn.CONCAT(FIXED(VLOOKUP($L29,logitme.white!$B:$X,6,0),4)," ",VLOOKUP($L29,logitme.white!$B:$X,20,0))</f>
        <v>0.0049 ***</v>
      </c>
      <c r="E29" s="40" t="str">
        <f>_xlfn.CONCAT(FIXED(VLOOKUP($L29,logitme.white!$B:$X,10,0),4)," ",VLOOKUP($L29,logitme.white!$B:$X,21,0))</f>
        <v>0.0037 ***</v>
      </c>
      <c r="F29" s="15" t="str">
        <f>_xlfn.CONCAT(FIXED(VLOOKUP($L29,logitme.black!$B:$X,2,0),4)," ",VLOOKUP($L29,logitme.black!$B:$X,19,0))</f>
        <v>0.0049 ***</v>
      </c>
      <c r="G29" s="42" t="str">
        <f>_xlfn.CONCAT(FIXED(VLOOKUP($L29,logitme.black!$B:$X,6,0),4)," ",VLOOKUP($L29,logitme.black!$B:$X,20,0))</f>
        <v>0.0049 ***</v>
      </c>
      <c r="H29" s="40" t="str">
        <f>_xlfn.CONCAT(FIXED(VLOOKUP($L29,logitme.black!$B:$X,10,0),4)," ",VLOOKUP($L29,logitme.black!$B:$X,21,0))</f>
        <v>0.0043 **</v>
      </c>
      <c r="I29" s="15" t="str">
        <f>_xlfn.CONCAT(FIXED(VLOOKUP($L29,logitme.hispan!$B:$X,2,0),4)," ",VLOOKUP($L29,logitme.hispan!$B:$X,19,0))</f>
        <v>0.0043 ***</v>
      </c>
      <c r="J29" s="42" t="str">
        <f>_xlfn.CONCAT(FIXED(VLOOKUP($L29,logitme.hispan!$B:$X,6,0),4)," ",VLOOKUP($L29,logitme.hispan!$B:$X,20,0))</f>
        <v>0.0056 ***</v>
      </c>
      <c r="K29" s="42" t="str">
        <f>_xlfn.CONCAT(FIXED(VLOOKUP($L29,logitme.hispan!$B:$X,10,0),4)," ",VLOOKUP($L29,logitme.hispan!$B:$X,21,0))</f>
        <v>0.0038 **</v>
      </c>
      <c r="L29" s="11" t="s">
        <v>34</v>
      </c>
    </row>
    <row r="30" spans="2:12" x14ac:dyDescent="0.25">
      <c r="B30" s="122"/>
      <c r="C30" s="13" t="str">
        <f>_xlfn.CONCAT("(",FIXED(VLOOKUP($L29,logitme.white!$B:$X,3,0),4),")")</f>
        <v>(0.0006)</v>
      </c>
      <c r="D30" s="27" t="str">
        <f>_xlfn.CONCAT("(",FIXED(VLOOKUP($L29,logitme.white!$B:$X,7,0),4),")")</f>
        <v>(0.0010)</v>
      </c>
      <c r="E30" s="41" t="str">
        <f>_xlfn.CONCAT("(",FIXED(VLOOKUP($L29,logitme.white!$B:$X,11,0),4),")")</f>
        <v>(0.0008)</v>
      </c>
      <c r="F30" s="13" t="str">
        <f>_xlfn.CONCAT("(",FIXED(VLOOKUP($L29,logitme.black!$B:$X,3,0),4),")")</f>
        <v>(0.0010)</v>
      </c>
      <c r="G30" s="27" t="str">
        <f>_xlfn.CONCAT("(",FIXED(VLOOKUP($L29,logitme.black!$B:$X,7,0),4),")")</f>
        <v>(0.0013)</v>
      </c>
      <c r="H30" s="41" t="str">
        <f>_xlfn.CONCAT("(",FIXED(VLOOKUP($L29,logitme.black!$B:$X,11,0),4),")")</f>
        <v>(0.0015)</v>
      </c>
      <c r="I30" s="13" t="str">
        <f>_xlfn.CONCAT("(",FIXED(VLOOKUP($L29,logitme.hispan!$B:$X,3,0),4),")")</f>
        <v>(0.0010)</v>
      </c>
      <c r="J30" s="27" t="str">
        <f>_xlfn.CONCAT("(",FIXED(VLOOKUP($L29,logitme.hispan!$B:$X,7,0),4),")")</f>
        <v>(0.0016)</v>
      </c>
      <c r="K30" s="27" t="str">
        <f>_xlfn.CONCAT("(",FIXED(VLOOKUP($L29,logitme.hispan!$B:$X,11,0),4),")")</f>
        <v>(0.0014)</v>
      </c>
    </row>
    <row r="31" spans="2:12" x14ac:dyDescent="0.25">
      <c r="B31" s="121" t="s">
        <v>99</v>
      </c>
      <c r="C31" s="15" t="str">
        <f>_xlfn.CONCAT(FIXED(VLOOKUP($L31,logitme.white!$B:$X,2,0),4)," ",VLOOKUP($L31,logitme.white!$B:$X,19,0))</f>
        <v xml:space="preserve">0.0000 </v>
      </c>
      <c r="D31" s="42" t="str">
        <f>_xlfn.CONCAT(FIXED(VLOOKUP($L31,logitme.white!$B:$X,6,0),4)," ",VLOOKUP($L31,logitme.white!$B:$X,20,0))</f>
        <v xml:space="preserve">-0.0001 </v>
      </c>
      <c r="E31" s="40" t="str">
        <f>_xlfn.CONCAT(FIXED(VLOOKUP($L31,logitme.white!$B:$X,10,0),4)," ",VLOOKUP($L31,logitme.white!$B:$X,21,0))</f>
        <v xml:space="preserve">0.0000 </v>
      </c>
      <c r="F31" s="15" t="str">
        <f>_xlfn.CONCAT(FIXED(VLOOKUP($L31,logitme.black!$B:$X,2,0),4)," ",VLOOKUP($L31,logitme.black!$B:$X,19,0))</f>
        <v xml:space="preserve">-0.0001 </v>
      </c>
      <c r="G31" s="42" t="str">
        <f>_xlfn.CONCAT(FIXED(VLOOKUP($L31,logitme.black!$B:$X,6,0),4)," ",VLOOKUP($L31,logitme.black!$B:$X,20,0))</f>
        <v xml:space="preserve">-0.0004 </v>
      </c>
      <c r="H31" s="40" t="str">
        <f>_xlfn.CONCAT(FIXED(VLOOKUP($L31,logitme.black!$B:$X,10,0),4)," ",VLOOKUP($L31,logitme.black!$B:$X,21,0))</f>
        <v xml:space="preserve">0.0004 </v>
      </c>
      <c r="I31" s="15" t="str">
        <f>_xlfn.CONCAT(FIXED(VLOOKUP($L31,logitme.hispan!$B:$X,2,0),4)," ",VLOOKUP($L31,logitme.hispan!$B:$X,19,0))</f>
        <v>-0.0010 **</v>
      </c>
      <c r="J31" s="42" t="str">
        <f>_xlfn.CONCAT(FIXED(VLOOKUP($L31,logitme.hispan!$B:$X,6,0),4)," ",VLOOKUP($L31,logitme.hispan!$B:$X,20,0))</f>
        <v>-0.0013 *</v>
      </c>
      <c r="K31" s="42" t="str">
        <f>_xlfn.CONCAT(FIXED(VLOOKUP($L31,logitme.hispan!$B:$X,10,0),4)," ",VLOOKUP($L31,logitme.hispan!$B:$X,21,0))</f>
        <v xml:space="preserve">-0.0007 </v>
      </c>
      <c r="L31" s="11" t="s">
        <v>35</v>
      </c>
    </row>
    <row r="32" spans="2:12" x14ac:dyDescent="0.25">
      <c r="B32" s="122"/>
      <c r="C32" s="13" t="str">
        <f>_xlfn.CONCAT("(",FIXED(VLOOKUP($L31,logitme.white!$B:$X,3,0),4),")")</f>
        <v>(0.0002)</v>
      </c>
      <c r="D32" s="27" t="str">
        <f>_xlfn.CONCAT("(",FIXED(VLOOKUP($L31,logitme.white!$B:$X,7,0),4),")")</f>
        <v>(0.0003)</v>
      </c>
      <c r="E32" s="41" t="str">
        <f>_xlfn.CONCAT("(",FIXED(VLOOKUP($L31,logitme.white!$B:$X,11,0),4),")")</f>
        <v>(0.0003)</v>
      </c>
      <c r="F32" s="13" t="str">
        <f>_xlfn.CONCAT("(",FIXED(VLOOKUP($L31,logitme.black!$B:$X,3,0),4),")")</f>
        <v>(0.0003)</v>
      </c>
      <c r="G32" s="27" t="str">
        <f>_xlfn.CONCAT("(",FIXED(VLOOKUP($L31,logitme.black!$B:$X,7,0),4),")")</f>
        <v>(0.0004)</v>
      </c>
      <c r="H32" s="41" t="str">
        <f>_xlfn.CONCAT("(",FIXED(VLOOKUP($L31,logitme.black!$B:$X,11,0),4),")")</f>
        <v>(0.0004)</v>
      </c>
      <c r="I32" s="13" t="str">
        <f>_xlfn.CONCAT("(",FIXED(VLOOKUP($L31,logitme.hispan!$B:$X,3,0),4),")")</f>
        <v>(0.0003)</v>
      </c>
      <c r="J32" s="27" t="str">
        <f>_xlfn.CONCAT("(",FIXED(VLOOKUP($L31,logitme.hispan!$B:$X,7,0),4),")")</f>
        <v>(0.0006)</v>
      </c>
      <c r="K32" s="27" t="str">
        <f>_xlfn.CONCAT("(",FIXED(VLOOKUP($L31,logitme.hispan!$B:$X,11,0),4),")")</f>
        <v>(0.0005)</v>
      </c>
    </row>
    <row r="33" spans="2:12" x14ac:dyDescent="0.25">
      <c r="B33" s="121" t="s">
        <v>100</v>
      </c>
      <c r="C33" s="15" t="str">
        <f>_xlfn.CONCAT(FIXED(VLOOKUP($L33,logitme.white!$B:$X,2,0),4)," ",VLOOKUP($L33,logitme.white!$B:$X,19,0))</f>
        <v>0.0004 **</v>
      </c>
      <c r="D33" s="42" t="str">
        <f>_xlfn.CONCAT(FIXED(VLOOKUP($L33,logitme.white!$B:$X,6,0),4)," ",VLOOKUP($L33,logitme.white!$B:$X,20,0))</f>
        <v>0.0004 *</v>
      </c>
      <c r="E33" s="40" t="str">
        <f>_xlfn.CONCAT(FIXED(VLOOKUP($L33,logitme.white!$B:$X,10,0),4)," ",VLOOKUP($L33,logitme.white!$B:$X,21,0))</f>
        <v>0.0005 **</v>
      </c>
      <c r="F33" s="15" t="str">
        <f>_xlfn.CONCAT(FIXED(VLOOKUP($L33,logitme.black!$B:$X,2,0),4)," ",VLOOKUP($L33,logitme.black!$B:$X,19,0))</f>
        <v>0.0003 *</v>
      </c>
      <c r="G33" s="42" t="str">
        <f>_xlfn.CONCAT(FIXED(VLOOKUP($L33,logitme.black!$B:$X,6,0),4)," ",VLOOKUP($L33,logitme.black!$B:$X,20,0))</f>
        <v xml:space="preserve">0.0003 </v>
      </c>
      <c r="H33" s="40" t="str">
        <f>_xlfn.CONCAT(FIXED(VLOOKUP($L33,logitme.black!$B:$X,10,0),4)," ",VLOOKUP($L33,logitme.black!$B:$X,21,0))</f>
        <v>0.0004 ^</v>
      </c>
      <c r="I33" s="15" t="str">
        <f>_xlfn.CONCAT(FIXED(VLOOKUP($L33,logitme.hispan!$B:$X,2,0),4)," ",VLOOKUP($L33,logitme.hispan!$B:$X,19,0))</f>
        <v>0.0004 *</v>
      </c>
      <c r="J33" s="42" t="str">
        <f>_xlfn.CONCAT(FIXED(VLOOKUP($L33,logitme.hispan!$B:$X,6,0),4)," ",VLOOKUP($L33,logitme.hispan!$B:$X,20,0))</f>
        <v xml:space="preserve">0.0003 </v>
      </c>
      <c r="K33" s="42" t="str">
        <f>_xlfn.CONCAT(FIXED(VLOOKUP($L33,logitme.hispan!$B:$X,10,0),4)," ",VLOOKUP($L33,logitme.hispan!$B:$X,21,0))</f>
        <v>0.0005 ^</v>
      </c>
      <c r="L33" s="11" t="s">
        <v>36</v>
      </c>
    </row>
    <row r="34" spans="2:12" x14ac:dyDescent="0.25">
      <c r="B34" s="122"/>
      <c r="C34" s="13" t="str">
        <f>_xlfn.CONCAT("(",FIXED(VLOOKUP($L33,logitme.white!$B:$X,3,0),4),")")</f>
        <v>(0.0001)</v>
      </c>
      <c r="D34" s="27" t="str">
        <f>_xlfn.CONCAT("(",FIXED(VLOOKUP($L33,logitme.white!$B:$X,7,0),4),")")</f>
        <v>(0.0002)</v>
      </c>
      <c r="E34" s="41" t="str">
        <f>_xlfn.CONCAT("(",FIXED(VLOOKUP($L33,logitme.white!$B:$X,11,0),4),")")</f>
        <v>(0.0002)</v>
      </c>
      <c r="F34" s="13" t="str">
        <f>_xlfn.CONCAT("(",FIXED(VLOOKUP($L33,logitme.black!$B:$X,3,0),4),")")</f>
        <v>(0.0001)</v>
      </c>
      <c r="G34" s="27" t="str">
        <f>_xlfn.CONCAT("(",FIXED(VLOOKUP($L33,logitme.black!$B:$X,7,0),4),")")</f>
        <v>(0.0002)</v>
      </c>
      <c r="H34" s="41" t="str">
        <f>_xlfn.CONCAT("(",FIXED(VLOOKUP($L33,logitme.black!$B:$X,11,0),4),")")</f>
        <v>(0.0002)</v>
      </c>
      <c r="I34" s="13" t="str">
        <f>_xlfn.CONCAT("(",FIXED(VLOOKUP($L33,logitme.hispan!$B:$X,3,0),4),")")</f>
        <v>(0.0002)</v>
      </c>
      <c r="J34" s="27" t="str">
        <f>_xlfn.CONCAT("(",FIXED(VLOOKUP($L33,logitme.hispan!$B:$X,7,0),4),")")</f>
        <v>(0.0003)</v>
      </c>
      <c r="K34" s="27" t="str">
        <f>_xlfn.CONCAT("(",FIXED(VLOOKUP($L33,logitme.hispan!$B:$X,11,0),4),")")</f>
        <v>(0.0003)</v>
      </c>
    </row>
    <row r="35" spans="2:12" x14ac:dyDescent="0.25">
      <c r="B35" s="121" t="s">
        <v>101</v>
      </c>
      <c r="C35" s="15" t="str">
        <f>_xlfn.CONCAT(FIXED(VLOOKUP($L35,logitme.white!$B:$X,2,0),4)," ",VLOOKUP($L35,logitme.white!$B:$X,19,0))</f>
        <v xml:space="preserve">0.0113 </v>
      </c>
      <c r="D35" s="42" t="str">
        <f>_xlfn.CONCAT(FIXED(VLOOKUP($L35,logitme.white!$B:$X,6,0),4)," ",VLOOKUP($L35,logitme.white!$B:$X,20,0))</f>
        <v xml:space="preserve">-0.0256 </v>
      </c>
      <c r="E35" s="40" t="str">
        <f>_xlfn.CONCAT(FIXED(VLOOKUP($L35,logitme.white!$B:$X,10,0),4)," ",VLOOKUP($L35,logitme.white!$B:$X,21,0))</f>
        <v xml:space="preserve">0.0549 </v>
      </c>
      <c r="F35" s="15" t="str">
        <f>_xlfn.CONCAT(FIXED(VLOOKUP($L35,logitme.black!$B:$X,2,0),4)," ",VLOOKUP($L35,logitme.black!$B:$X,19,0))</f>
        <v xml:space="preserve">-0.0137 </v>
      </c>
      <c r="G35" s="42" t="str">
        <f>_xlfn.CONCAT(FIXED(VLOOKUP($L35,logitme.black!$B:$X,6,0),4)," ",VLOOKUP($L35,logitme.black!$B:$X,20,0))</f>
        <v xml:space="preserve">0.0331 </v>
      </c>
      <c r="H35" s="40" t="str">
        <f>_xlfn.CONCAT(FIXED(VLOOKUP($L35,logitme.black!$B:$X,10,0),4)," ",VLOOKUP($L35,logitme.black!$B:$X,21,0))</f>
        <v xml:space="preserve">-0.0670 </v>
      </c>
      <c r="I35" s="15" t="str">
        <f>_xlfn.CONCAT(FIXED(VLOOKUP($L35,logitme.hispan!$B:$X,2,0),4)," ",VLOOKUP($L35,logitme.hispan!$B:$X,19,0))</f>
        <v xml:space="preserve">-0.0623 </v>
      </c>
      <c r="J35" s="42" t="str">
        <f>_xlfn.CONCAT(FIXED(VLOOKUP($L35,logitme.hispan!$B:$X,6,0),4)," ",VLOOKUP($L35,logitme.hispan!$B:$X,20,0))</f>
        <v xml:space="preserve">0.0067 </v>
      </c>
      <c r="K35" s="42" t="str">
        <f>_xlfn.CONCAT(FIXED(VLOOKUP($L35,logitme.hispan!$B:$X,10,0),4)," ",VLOOKUP($L35,logitme.hispan!$B:$X,21,0))</f>
        <v>-0.1464 *</v>
      </c>
      <c r="L35" s="11" t="s">
        <v>37</v>
      </c>
    </row>
    <row r="36" spans="2:12" x14ac:dyDescent="0.25">
      <c r="B36" s="122"/>
      <c r="C36" s="13" t="str">
        <f>_xlfn.CONCAT("(",FIXED(VLOOKUP($L35,logitme.white!$B:$X,3,0),4),")")</f>
        <v>(0.0298)</v>
      </c>
      <c r="D36" s="27" t="str">
        <f>_xlfn.CONCAT("(",FIXED(VLOOKUP($L35,logitme.white!$B:$X,7,0),4),")")</f>
        <v>(0.0440)</v>
      </c>
      <c r="E36" s="41" t="str">
        <f>_xlfn.CONCAT("(",FIXED(VLOOKUP($L35,logitme.white!$B:$X,11,0),4),")")</f>
        <v>(0.0411)</v>
      </c>
      <c r="F36" s="13" t="str">
        <f>_xlfn.CONCAT("(",FIXED(VLOOKUP($L35,logitme.black!$B:$X,3,0),4),")")</f>
        <v>(0.0341)</v>
      </c>
      <c r="G36" s="27" t="str">
        <f>_xlfn.CONCAT("(",FIXED(VLOOKUP($L35,logitme.black!$B:$X,7,0),4),")")</f>
        <v>(0.0462)</v>
      </c>
      <c r="H36" s="41" t="str">
        <f>_xlfn.CONCAT("(",FIXED(VLOOKUP($L35,logitme.black!$B:$X,11,0),4),")")</f>
        <v>(0.0513)</v>
      </c>
      <c r="I36" s="13" t="str">
        <f>_xlfn.CONCAT("(",FIXED(VLOOKUP($L35,logitme.hispan!$B:$X,3,0),4),")")</f>
        <v>(0.0455)</v>
      </c>
      <c r="J36" s="27" t="str">
        <f>_xlfn.CONCAT("(",FIXED(VLOOKUP($L35,logitme.hispan!$B:$X,7,0),4),")")</f>
        <v>(0.0651)</v>
      </c>
      <c r="K36" s="27" t="str">
        <f>_xlfn.CONCAT("(",FIXED(VLOOKUP($L35,logitme.hispan!$B:$X,11,0),4),")")</f>
        <v>(0.0666)</v>
      </c>
    </row>
    <row r="37" spans="2:12" x14ac:dyDescent="0.25">
      <c r="B37" s="121" t="s">
        <v>102</v>
      </c>
      <c r="C37" s="15" t="str">
        <f>_xlfn.CONCAT(FIXED(VLOOKUP($L37,logitme.white!$B:$X,2,0),4)," ",VLOOKUP($L37,logitme.white!$B:$X,19,0))</f>
        <v xml:space="preserve">-0.0674 </v>
      </c>
      <c r="D37" s="42" t="str">
        <f>_xlfn.CONCAT(FIXED(VLOOKUP($L37,logitme.white!$B:$X,6,0),4)," ",VLOOKUP($L37,logitme.white!$B:$X,20,0))</f>
        <v xml:space="preserve">-0.0687 </v>
      </c>
      <c r="E37" s="40" t="str">
        <f>_xlfn.CONCAT(FIXED(VLOOKUP($L37,logitme.white!$B:$X,10,0),4)," ",VLOOKUP($L37,logitme.white!$B:$X,21,0))</f>
        <v xml:space="preserve">-0.0538 </v>
      </c>
      <c r="F37" s="15" t="str">
        <f>_xlfn.CONCAT(FIXED(VLOOKUP($L37,logitme.black!$B:$X,2,0),4)," ",VLOOKUP($L37,logitme.black!$B:$X,19,0))</f>
        <v xml:space="preserve">0.0650 </v>
      </c>
      <c r="G37" s="42" t="str">
        <f>_xlfn.CONCAT(FIXED(VLOOKUP($L37,logitme.black!$B:$X,6,0),4)," ",VLOOKUP($L37,logitme.black!$B:$X,20,0))</f>
        <v>0.1635 *</v>
      </c>
      <c r="H37" s="40" t="str">
        <f>_xlfn.CONCAT(FIXED(VLOOKUP($L37,logitme.black!$B:$X,10,0),4)," ",VLOOKUP($L37,logitme.black!$B:$X,21,0))</f>
        <v xml:space="preserve">-0.0642 </v>
      </c>
      <c r="I37" s="15" t="str">
        <f>_xlfn.CONCAT(FIXED(VLOOKUP($L37,logitme.hispan!$B:$X,2,0),4)," ",VLOOKUP($L37,logitme.hispan!$B:$X,19,0))</f>
        <v xml:space="preserve">-0.0986 </v>
      </c>
      <c r="J37" s="42" t="str">
        <f>_xlfn.CONCAT(FIXED(VLOOKUP($L37,logitme.hispan!$B:$X,6,0),4)," ",VLOOKUP($L37,logitme.hispan!$B:$X,20,0))</f>
        <v xml:space="preserve">-0.0105 </v>
      </c>
      <c r="K37" s="42" t="str">
        <f>_xlfn.CONCAT(FIXED(VLOOKUP($L37,logitme.hispan!$B:$X,10,0),4)," ",VLOOKUP($L37,logitme.hispan!$B:$X,21,0))</f>
        <v>-0.1779 ^</v>
      </c>
      <c r="L37" s="11" t="s">
        <v>38</v>
      </c>
    </row>
    <row r="38" spans="2:12" x14ac:dyDescent="0.25">
      <c r="B38" s="122"/>
      <c r="C38" s="13" t="str">
        <f>_xlfn.CONCAT("(",FIXED(VLOOKUP($L37,logitme.white!$B:$X,3,0),4),")")</f>
        <v>(0.0453)</v>
      </c>
      <c r="D38" s="27" t="str">
        <f>_xlfn.CONCAT("(",FIXED(VLOOKUP($L37,logitme.white!$B:$X,7,0),4),")")</f>
        <v>(0.0655)</v>
      </c>
      <c r="E38" s="41" t="str">
        <f>_xlfn.CONCAT("(",FIXED(VLOOKUP($L37,logitme.white!$B:$X,11,0),4),")")</f>
        <v>(0.0642)</v>
      </c>
      <c r="F38" s="13" t="str">
        <f>_xlfn.CONCAT("(",FIXED(VLOOKUP($L37,logitme.black!$B:$X,3,0),4),")")</f>
        <v>(0.0480)</v>
      </c>
      <c r="G38" s="27" t="str">
        <f>_xlfn.CONCAT("(",FIXED(VLOOKUP($L37,logitme.black!$B:$X,7,0),4),")")</f>
        <v>(0.0643)</v>
      </c>
      <c r="H38" s="41" t="str">
        <f>_xlfn.CONCAT("(",FIXED(VLOOKUP($L37,logitme.black!$B:$X,11,0),4),")")</f>
        <v>(0.0748)</v>
      </c>
      <c r="I38" s="13" t="str">
        <f>_xlfn.CONCAT("(",FIXED(VLOOKUP($L37,logitme.hispan!$B:$X,3,0),4),")")</f>
        <v>(0.0667)</v>
      </c>
      <c r="J38" s="27" t="str">
        <f>_xlfn.CONCAT("(",FIXED(VLOOKUP($L37,logitme.hispan!$B:$X,7,0),4),")")</f>
        <v>(0.0937)</v>
      </c>
      <c r="K38" s="27" t="str">
        <f>_xlfn.CONCAT("(",FIXED(VLOOKUP($L37,logitme.hispan!$B:$X,11,0),4),")")</f>
        <v>(0.0991)</v>
      </c>
    </row>
    <row r="39" spans="2:12" x14ac:dyDescent="0.25">
      <c r="B39" s="121" t="s">
        <v>127</v>
      </c>
      <c r="C39" s="15" t="str">
        <f>_xlfn.CONCAT(FIXED(VLOOKUP($L39,logitme.white!$B:$X,2,0),4)," ",VLOOKUP($L39,logitme.white!$B:$X,19,0))</f>
        <v>-0.0993 *</v>
      </c>
      <c r="D39" s="42" t="str">
        <f>_xlfn.CONCAT(FIXED(VLOOKUP($L39,logitme.white!$B:$X,6,0),4)," ",VLOOKUP($L39,logitme.white!$B:$X,20,0))</f>
        <v xml:space="preserve">-0.0421 </v>
      </c>
      <c r="E39" s="40" t="str">
        <f>_xlfn.CONCAT(FIXED(VLOOKUP($L39,logitme.white!$B:$X,10,0),4)," ",VLOOKUP($L39,logitme.white!$B:$X,21,0))</f>
        <v>-0.1603 **</v>
      </c>
      <c r="F39" s="15" t="str">
        <f>_xlfn.CONCAT(FIXED(VLOOKUP($L39,logitme.black!$B:$X,2,0),4)," ",VLOOKUP($L39,logitme.black!$B:$X,19,0))</f>
        <v xml:space="preserve">-0.1191 </v>
      </c>
      <c r="G39" s="42" t="str">
        <f>_xlfn.CONCAT(FIXED(VLOOKUP($L39,logitme.black!$B:$X,6,0),4)," ",VLOOKUP($L39,logitme.black!$B:$X,20,0))</f>
        <v xml:space="preserve">-0.0945 </v>
      </c>
      <c r="H39" s="40" t="str">
        <f>_xlfn.CONCAT(FIXED(VLOOKUP($L39,logitme.black!$B:$X,10,0),4)," ",VLOOKUP($L39,logitme.black!$B:$X,21,0))</f>
        <v xml:space="preserve">-0.0954 </v>
      </c>
      <c r="I39" s="15" t="str">
        <f>_xlfn.CONCAT(FIXED(VLOOKUP($L39,logitme.hispan!$B:$X,2,0),4)," ",VLOOKUP($L39,logitme.hispan!$B:$X,19,0))</f>
        <v xml:space="preserve">-0.0206 </v>
      </c>
      <c r="J39" s="42" t="str">
        <f>_xlfn.CONCAT(FIXED(VLOOKUP($L39,logitme.hispan!$B:$X,6,0),4)," ",VLOOKUP($L39,logitme.hispan!$B:$X,20,0))</f>
        <v xml:space="preserve">0.1840 </v>
      </c>
      <c r="K39" s="42" t="str">
        <f>_xlfn.CONCAT(FIXED(VLOOKUP($L39,logitme.hispan!$B:$X,10,0),4)," ",VLOOKUP($L39,logitme.hispan!$B:$X,21,0))</f>
        <v xml:space="preserve">-0.1477 </v>
      </c>
      <c r="L39" s="11" t="s">
        <v>39</v>
      </c>
    </row>
    <row r="40" spans="2:12" x14ac:dyDescent="0.25">
      <c r="B40" s="122"/>
      <c r="C40" s="13" t="str">
        <f>_xlfn.CONCAT("(",FIXED(VLOOKUP($L39,logitme.white!$B:$X,3,0),4),")")</f>
        <v>(0.0413)</v>
      </c>
      <c r="D40" s="27" t="str">
        <f>_xlfn.CONCAT("(",FIXED(VLOOKUP($L39,logitme.white!$B:$X,7,0),4),")")</f>
        <v>(0.0630)</v>
      </c>
      <c r="E40" s="41" t="str">
        <f>_xlfn.CONCAT("(",FIXED(VLOOKUP($L39,logitme.white!$B:$X,11,0),4),")")</f>
        <v>(0.0555)</v>
      </c>
      <c r="F40" s="13" t="str">
        <f>_xlfn.CONCAT("(",FIXED(VLOOKUP($L39,logitme.black!$B:$X,3,0),4),")")</f>
        <v>(0.0865)</v>
      </c>
      <c r="G40" s="27" t="str">
        <f>_xlfn.CONCAT("(",FIXED(VLOOKUP($L39,logitme.black!$B:$X,7,0),4),")")</f>
        <v>(0.1273)</v>
      </c>
      <c r="H40" s="41" t="str">
        <f>_xlfn.CONCAT("(",FIXED(VLOOKUP($L39,logitme.black!$B:$X,11,0),4),")")</f>
        <v>(0.1191)</v>
      </c>
      <c r="I40" s="13" t="str">
        <f>_xlfn.CONCAT("(",FIXED(VLOOKUP($L39,logitme.hispan!$B:$X,3,0),4),")")</f>
        <v>(0.0840)</v>
      </c>
      <c r="J40" s="27" t="str">
        <f>_xlfn.CONCAT("(",FIXED(VLOOKUP($L39,logitme.hispan!$B:$X,7,0),4),")")</f>
        <v>(0.1248)</v>
      </c>
      <c r="K40" s="27" t="str">
        <f>_xlfn.CONCAT("(",FIXED(VLOOKUP($L39,logitme.hispan!$B:$X,11,0),4),")")</f>
        <v>(0.1188)</v>
      </c>
    </row>
    <row r="41" spans="2:12" x14ac:dyDescent="0.25">
      <c r="B41" s="121" t="s">
        <v>126</v>
      </c>
      <c r="C41" s="15" t="str">
        <f>_xlfn.CONCAT(FIXED(VLOOKUP($L41,logitme.white!$B:$X,2,0),4)," ",VLOOKUP($L41,logitme.white!$B:$X,19,0))</f>
        <v>-0.1649 ***</v>
      </c>
      <c r="D41" s="42" t="str">
        <f>_xlfn.CONCAT(FIXED(VLOOKUP($L41,logitme.white!$B:$X,6,0),4)," ",VLOOKUP($L41,logitme.white!$B:$X,20,0))</f>
        <v>-0.1606 *</v>
      </c>
      <c r="E41" s="40" t="str">
        <f>_xlfn.CONCAT(FIXED(VLOOKUP($L41,logitme.white!$B:$X,10,0),4)," ",VLOOKUP($L41,logitme.white!$B:$X,21,0))</f>
        <v>-0.1844 **</v>
      </c>
      <c r="F41" s="15" t="str">
        <f>_xlfn.CONCAT(FIXED(VLOOKUP($L41,logitme.black!$B:$X,2,0),4)," ",VLOOKUP($L41,logitme.black!$B:$X,19,0))</f>
        <v>-0.3183 ***</v>
      </c>
      <c r="G41" s="42" t="str">
        <f>_xlfn.CONCAT(FIXED(VLOOKUP($L41,logitme.black!$B:$X,6,0),4)," ",VLOOKUP($L41,logitme.black!$B:$X,20,0))</f>
        <v xml:space="preserve">-0.2059 </v>
      </c>
      <c r="H41" s="40" t="str">
        <f>_xlfn.CONCAT(FIXED(VLOOKUP($L41,logitme.black!$B:$X,10,0),4)," ",VLOOKUP($L41,logitme.black!$B:$X,21,0))</f>
        <v>-0.4104 **</v>
      </c>
      <c r="I41" s="15" t="str">
        <f>_xlfn.CONCAT(FIXED(VLOOKUP($L41,logitme.hispan!$B:$X,2,0),4)," ",VLOOKUP($L41,logitme.hispan!$B:$X,19,0))</f>
        <v>-0.3531 ***</v>
      </c>
      <c r="J41" s="42" t="str">
        <f>_xlfn.CONCAT(FIXED(VLOOKUP($L41,logitme.hispan!$B:$X,6,0),4)," ",VLOOKUP($L41,logitme.hispan!$B:$X,20,0))</f>
        <v>-0.3241 **</v>
      </c>
      <c r="K41" s="42" t="str">
        <f>_xlfn.CONCAT(FIXED(VLOOKUP($L41,logitme.hispan!$B:$X,10,0),4)," ",VLOOKUP($L41,logitme.hispan!$B:$X,21,0))</f>
        <v>-0.3531 ***</v>
      </c>
      <c r="L41" s="11" t="s">
        <v>40</v>
      </c>
    </row>
    <row r="42" spans="2:12" x14ac:dyDescent="0.25">
      <c r="B42" s="122"/>
      <c r="C42" s="13" t="str">
        <f>_xlfn.CONCAT("(",FIXED(VLOOKUP($L41,logitme.white!$B:$X,3,0),4),")")</f>
        <v>(0.0478)</v>
      </c>
      <c r="D42" s="27" t="str">
        <f>_xlfn.CONCAT("(",FIXED(VLOOKUP($L41,logitme.white!$B:$X,7,0),4),")")</f>
        <v>(0.0748)</v>
      </c>
      <c r="E42" s="41" t="str">
        <f>_xlfn.CONCAT("(",FIXED(VLOOKUP($L41,logitme.white!$B:$X,11,0),4),")")</f>
        <v>(0.0631)</v>
      </c>
      <c r="F42" s="13" t="str">
        <f>_xlfn.CONCAT("(",FIXED(VLOOKUP($L41,logitme.black!$B:$X,3,0),4),")")</f>
        <v>(0.0911)</v>
      </c>
      <c r="G42" s="27" t="str">
        <f>_xlfn.CONCAT("(",FIXED(VLOOKUP($L41,logitme.black!$B:$X,7,0),4),")")</f>
        <v>(0.1315)</v>
      </c>
      <c r="H42" s="41" t="str">
        <f>_xlfn.CONCAT("(",FIXED(VLOOKUP($L41,logitme.black!$B:$X,11,0),4),")")</f>
        <v>(0.1283)</v>
      </c>
      <c r="I42" s="13" t="str">
        <f>_xlfn.CONCAT("(",FIXED(VLOOKUP($L41,logitme.hispan!$B:$X,3,0),4),")")</f>
        <v>(0.0703)</v>
      </c>
      <c r="J42" s="27" t="str">
        <f>_xlfn.CONCAT("(",FIXED(VLOOKUP($L41,logitme.hispan!$B:$X,7,0),4),")")</f>
        <v>(0.1012)</v>
      </c>
      <c r="K42" s="27" t="str">
        <f>_xlfn.CONCAT("(",FIXED(VLOOKUP($L41,logitme.hispan!$B:$X,11,0),4),")")</f>
        <v>(0.1020)</v>
      </c>
    </row>
    <row r="43" spans="2:12" x14ac:dyDescent="0.25">
      <c r="B43" s="121" t="s">
        <v>103</v>
      </c>
      <c r="C43" s="15" t="str">
        <f>_xlfn.CONCAT(FIXED(VLOOKUP($L43,logitme.white!$B:$X,2,0),4)," ",VLOOKUP($L43,logitme.white!$B:$X,19,0))</f>
        <v>-0.1466 ***</v>
      </c>
      <c r="D43" s="42" t="str">
        <f>_xlfn.CONCAT(FIXED(VLOOKUP($L43,logitme.white!$B:$X,6,0),4)," ",VLOOKUP($L43,logitme.white!$B:$X,20,0))</f>
        <v>-0.1293 *</v>
      </c>
      <c r="E43" s="40" t="str">
        <f>_xlfn.CONCAT(FIXED(VLOOKUP($L43,logitme.white!$B:$X,10,0),4)," ",VLOOKUP($L43,logitme.white!$B:$X,21,0))</f>
        <v>-0.1816 **</v>
      </c>
      <c r="F43" s="15" t="str">
        <f>_xlfn.CONCAT(FIXED(VLOOKUP($L43,logitme.black!$B:$X,2,0),4)," ",VLOOKUP($L43,logitme.black!$B:$X,19,0))</f>
        <v xml:space="preserve">-0.0971 </v>
      </c>
      <c r="G43" s="42" t="str">
        <f>_xlfn.CONCAT(FIXED(VLOOKUP($L43,logitme.black!$B:$X,6,0),4)," ",VLOOKUP($L43,logitme.black!$B:$X,20,0))</f>
        <v xml:space="preserve">-0.0008 </v>
      </c>
      <c r="H43" s="40" t="str">
        <f>_xlfn.CONCAT(FIXED(VLOOKUP($L43,logitme.black!$B:$X,10,0),4)," ",VLOOKUP($L43,logitme.black!$B:$X,21,0))</f>
        <v xml:space="preserve">-0.1597 </v>
      </c>
      <c r="I43" s="15" t="str">
        <f>_xlfn.CONCAT(FIXED(VLOOKUP($L43,logitme.hispan!$B:$X,2,0),4)," ",VLOOKUP($L43,logitme.hispan!$B:$X,19,0))</f>
        <v xml:space="preserve">0.0094 </v>
      </c>
      <c r="J43" s="42" t="str">
        <f>_xlfn.CONCAT(FIXED(VLOOKUP($L43,logitme.hispan!$B:$X,6,0),4)," ",VLOOKUP($L43,logitme.hispan!$B:$X,20,0))</f>
        <v>0.1626 *</v>
      </c>
      <c r="K43" s="42" t="str">
        <f>_xlfn.CONCAT(FIXED(VLOOKUP($L43,logitme.hispan!$B:$X,10,0),4)," ",VLOOKUP($L43,logitme.hispan!$B:$X,21,0))</f>
        <v xml:space="preserve">-0.1015 </v>
      </c>
      <c r="L43" s="11" t="s">
        <v>41</v>
      </c>
    </row>
    <row r="44" spans="2:12" x14ac:dyDescent="0.25">
      <c r="B44" s="122"/>
      <c r="C44" s="13" t="str">
        <f>_xlfn.CONCAT("(",FIXED(VLOOKUP($L43,logitme.white!$B:$X,3,0),4),")")</f>
        <v>(0.0405)</v>
      </c>
      <c r="D44" s="27" t="str">
        <f>_xlfn.CONCAT("(",FIXED(VLOOKUP($L43,logitme.white!$B:$X,7,0),4),")")</f>
        <v>(0.0600)</v>
      </c>
      <c r="E44" s="41" t="str">
        <f>_xlfn.CONCAT("(",FIXED(VLOOKUP($L43,logitme.white!$B:$X,11,0),4),")")</f>
        <v>(0.0562)</v>
      </c>
      <c r="F44" s="13" t="str">
        <f>_xlfn.CONCAT("(",FIXED(VLOOKUP($L43,logitme.black!$B:$X,3,0),4),")")</f>
        <v>(0.0786)</v>
      </c>
      <c r="G44" s="27" t="str">
        <f>_xlfn.CONCAT("(",FIXED(VLOOKUP($L43,logitme.black!$B:$X,7,0),4),")")</f>
        <v>(0.1160)</v>
      </c>
      <c r="H44" s="41" t="str">
        <f>_xlfn.CONCAT("(",FIXED(VLOOKUP($L43,logitme.black!$B:$X,11,0),4),")")</f>
        <v>(0.1082)</v>
      </c>
      <c r="I44" s="13" t="str">
        <f>_xlfn.CONCAT("(",FIXED(VLOOKUP($L43,logitme.hispan!$B:$X,3,0),4),")")</f>
        <v>(0.0545)</v>
      </c>
      <c r="J44" s="27" t="str">
        <f>_xlfn.CONCAT("(",FIXED(VLOOKUP($L43,logitme.hispan!$B:$X,7,0),4),")")</f>
        <v>(0.0794)</v>
      </c>
      <c r="K44" s="27" t="str">
        <f>_xlfn.CONCAT("(",FIXED(VLOOKUP($L43,logitme.hispan!$B:$X,11,0),4),")")</f>
        <v>(0.0778)</v>
      </c>
    </row>
    <row r="45" spans="2:12" x14ac:dyDescent="0.25">
      <c r="B45" s="121" t="s">
        <v>104</v>
      </c>
      <c r="C45" s="15" t="str">
        <f>_xlfn.CONCAT(FIXED(VLOOKUP($L45,logitme.white!$B:$X,2,0),4)," ",VLOOKUP($L45,logitme.white!$B:$X,19,0))</f>
        <v>-0.0837 ***</v>
      </c>
      <c r="D45" s="42" t="str">
        <f>_xlfn.CONCAT(FIXED(VLOOKUP($L45,logitme.white!$B:$X,6,0),4)," ",VLOOKUP($L45,logitme.white!$B:$X,20,0))</f>
        <v>-0.0806 ***</v>
      </c>
      <c r="E45" s="40" t="str">
        <f>_xlfn.CONCAT(FIXED(VLOOKUP($L45,logitme.white!$B:$X,10,0),4)," ",VLOOKUP($L45,logitme.white!$B:$X,21,0))</f>
        <v>-0.0904 ***</v>
      </c>
      <c r="F45" s="15" t="str">
        <f>_xlfn.CONCAT(FIXED(VLOOKUP($L45,logitme.black!$B:$X,2,0),4)," ",VLOOKUP($L45,logitme.black!$B:$X,19,0))</f>
        <v>-0.0836 ***</v>
      </c>
      <c r="G45" s="42" t="str">
        <f>_xlfn.CONCAT(FIXED(VLOOKUP($L45,logitme.black!$B:$X,6,0),4)," ",VLOOKUP($L45,logitme.black!$B:$X,20,0))</f>
        <v>-0.0977 ***</v>
      </c>
      <c r="H45" s="40" t="str">
        <f>_xlfn.CONCAT(FIXED(VLOOKUP($L45,logitme.black!$B:$X,10,0),4)," ",VLOOKUP($L45,logitme.black!$B:$X,21,0))</f>
        <v>-0.0750 ***</v>
      </c>
      <c r="I45" s="15" t="str">
        <f>_xlfn.CONCAT(FIXED(VLOOKUP($L45,logitme.hispan!$B:$X,2,0),4)," ",VLOOKUP($L45,logitme.hispan!$B:$X,19,0))</f>
        <v>-0.0527 ***</v>
      </c>
      <c r="J45" s="42" t="str">
        <f>_xlfn.CONCAT(FIXED(VLOOKUP($L45,logitme.hispan!$B:$X,6,0),4)," ",VLOOKUP($L45,logitme.hispan!$B:$X,20,0))</f>
        <v>-0.0407 *</v>
      </c>
      <c r="K45" s="42" t="str">
        <f>_xlfn.CONCAT(FIXED(VLOOKUP($L45,logitme.hispan!$B:$X,10,0),4)," ",VLOOKUP($L45,logitme.hispan!$B:$X,21,0))</f>
        <v>-0.0639 ***</v>
      </c>
      <c r="L45" s="11" t="s">
        <v>43</v>
      </c>
    </row>
    <row r="46" spans="2:12" x14ac:dyDescent="0.25">
      <c r="B46" s="122"/>
      <c r="C46" s="13" t="str">
        <f>_xlfn.CONCAT("(",FIXED(VLOOKUP($L45,logitme.white!$B:$X,3,0),4),")")</f>
        <v>(0.0078)</v>
      </c>
      <c r="D46" s="27" t="str">
        <f>_xlfn.CONCAT("(",FIXED(VLOOKUP($L45,logitme.white!$B:$X,7,0),4),")")</f>
        <v>(0.0118)</v>
      </c>
      <c r="E46" s="41" t="str">
        <f>_xlfn.CONCAT("(",FIXED(VLOOKUP($L45,logitme.white!$B:$X,11,0),4),")")</f>
        <v>(0.0106)</v>
      </c>
      <c r="F46" s="13" t="str">
        <f>_xlfn.CONCAT("(",FIXED(VLOOKUP($L45,logitme.black!$B:$X,3,0),4),")")</f>
        <v>(0.0087)</v>
      </c>
      <c r="G46" s="27" t="str">
        <f>_xlfn.CONCAT("(",FIXED(VLOOKUP($L45,logitme.black!$B:$X,7,0),4),")")</f>
        <v>(0.0122)</v>
      </c>
      <c r="H46" s="41" t="str">
        <f>_xlfn.CONCAT("(",FIXED(VLOOKUP($L45,logitme.black!$B:$X,11,0),4),")")</f>
        <v>(0.0128)</v>
      </c>
      <c r="I46" s="13" t="str">
        <f>_xlfn.CONCAT("(",FIXED(VLOOKUP($L45,logitme.hispan!$B:$X,3,0),4),")")</f>
        <v>(0.0114)</v>
      </c>
      <c r="J46" s="27" t="str">
        <f>_xlfn.CONCAT("(",FIXED(VLOOKUP($L45,logitme.hispan!$B:$X,7,0),4),")")</f>
        <v>(0.0168)</v>
      </c>
      <c r="K46" s="27" t="str">
        <f>_xlfn.CONCAT("(",FIXED(VLOOKUP($L45,logitme.hispan!$B:$X,11,0),4),")")</f>
        <v>(0.0162)</v>
      </c>
    </row>
    <row r="47" spans="2:12" x14ac:dyDescent="0.25">
      <c r="B47" s="121" t="s">
        <v>105</v>
      </c>
      <c r="C47" s="15" t="str">
        <f>_xlfn.CONCAT(FIXED(VLOOKUP($L47,logitme.white!$B:$X,2,0),4)," ",VLOOKUP($L47,logitme.white!$B:$X,19,0))</f>
        <v xml:space="preserve">0.0239 </v>
      </c>
      <c r="D47" s="42" t="str">
        <f>_xlfn.CONCAT(FIXED(VLOOKUP($L47,logitme.white!$B:$X,6,0),4)," ",VLOOKUP($L47,logitme.white!$B:$X,20,0))</f>
        <v xml:space="preserve">0.0209 </v>
      </c>
      <c r="E47" s="40" t="str">
        <f>_xlfn.CONCAT(FIXED(VLOOKUP($L47,logitme.white!$B:$X,10,0),4)," ",VLOOKUP($L47,logitme.white!$B:$X,21,0))</f>
        <v xml:space="preserve">0.0233 </v>
      </c>
      <c r="F47" s="15" t="str">
        <f>_xlfn.CONCAT(FIXED(VLOOKUP($L47,logitme.black!$B:$X,2,0),4)," ",VLOOKUP($L47,logitme.black!$B:$X,19,0))</f>
        <v xml:space="preserve">-0.0181 </v>
      </c>
      <c r="G47" s="42" t="str">
        <f>_xlfn.CONCAT(FIXED(VLOOKUP($L47,logitme.black!$B:$X,6,0),4)," ",VLOOKUP($L47,logitme.black!$B:$X,20,0))</f>
        <v xml:space="preserve">0.0355 </v>
      </c>
      <c r="H47" s="40" t="str">
        <f>_xlfn.CONCAT(FIXED(VLOOKUP($L47,logitme.black!$B:$X,10,0),4)," ",VLOOKUP($L47,logitme.black!$B:$X,21,0))</f>
        <v>-0.0900 ^</v>
      </c>
      <c r="I47" s="15" t="str">
        <f>_xlfn.CONCAT(FIXED(VLOOKUP($L47,logitme.hispan!$B:$X,2,0),4)," ",VLOOKUP($L47,logitme.hispan!$B:$X,19,0))</f>
        <v xml:space="preserve">0.0599 </v>
      </c>
      <c r="J47" s="42" t="str">
        <f>_xlfn.CONCAT(FIXED(VLOOKUP($L47,logitme.hispan!$B:$X,6,0),4)," ",VLOOKUP($L47,logitme.hispan!$B:$X,20,0))</f>
        <v xml:space="preserve">0.0828 </v>
      </c>
      <c r="K47" s="42" t="str">
        <f>_xlfn.CONCAT(FIXED(VLOOKUP($L47,logitme.hispan!$B:$X,10,0),4)," ",VLOOKUP($L47,logitme.hispan!$B:$X,21,0))</f>
        <v xml:space="preserve">0.0452 </v>
      </c>
      <c r="L47" s="11" t="s">
        <v>44</v>
      </c>
    </row>
    <row r="48" spans="2:12" x14ac:dyDescent="0.25">
      <c r="B48" s="122"/>
      <c r="C48" s="13" t="str">
        <f>_xlfn.CONCAT("(",FIXED(VLOOKUP($L47,logitme.white!$B:$X,3,0),4),")")</f>
        <v>(0.0219)</v>
      </c>
      <c r="D48" s="27" t="str">
        <f>_xlfn.CONCAT("(",FIXED(VLOOKUP($L47,logitme.white!$B:$X,7,0),4),")")</f>
        <v>(0.0325)</v>
      </c>
      <c r="E48" s="41" t="str">
        <f>_xlfn.CONCAT("(",FIXED(VLOOKUP($L47,logitme.white!$B:$X,11,0),4),")")</f>
        <v>(0.0302)</v>
      </c>
      <c r="F48" s="13" t="str">
        <f>_xlfn.CONCAT("(",FIXED(VLOOKUP($L47,logitme.black!$B:$X,3,0),4),")")</f>
        <v>(0.0322)</v>
      </c>
      <c r="G48" s="27" t="str">
        <f>_xlfn.CONCAT("(",FIXED(VLOOKUP($L47,logitme.black!$B:$X,7,0),4),")")</f>
        <v>(0.0442)</v>
      </c>
      <c r="H48" s="41" t="str">
        <f>_xlfn.CONCAT("(",FIXED(VLOOKUP($L47,logitme.black!$B:$X,11,0),4),")")</f>
        <v>(0.0494)</v>
      </c>
      <c r="I48" s="13" t="str">
        <f>_xlfn.CONCAT("(",FIXED(VLOOKUP($L47,logitme.hispan!$B:$X,3,0),4),")")</f>
        <v>(0.0495)</v>
      </c>
      <c r="J48" s="27" t="str">
        <f>_xlfn.CONCAT("(",FIXED(VLOOKUP($L47,logitme.hispan!$B:$X,7,0),4),")")</f>
        <v>(0.0798)</v>
      </c>
      <c r="K48" s="27" t="str">
        <f>_xlfn.CONCAT("(",FIXED(VLOOKUP($L47,logitme.hispan!$B:$X,11,0),4),")")</f>
        <v>(0.0659)</v>
      </c>
    </row>
    <row r="49" spans="2:12" x14ac:dyDescent="0.25">
      <c r="B49" s="121" t="s">
        <v>146</v>
      </c>
      <c r="C49" s="15" t="str">
        <f>_xlfn.CONCAT(FIXED(VLOOKUP($L49,logitme.white!$B:$X,2,0),4)," ",VLOOKUP($L49,logitme.white!$B:$X,19,0))</f>
        <v xml:space="preserve">-0.4209 </v>
      </c>
      <c r="D49" s="42" t="str">
        <f>_xlfn.CONCAT(FIXED(VLOOKUP($L49,logitme.white!$B:$X,6,0),4)," ",VLOOKUP($L49,logitme.white!$B:$X,20,0))</f>
        <v xml:space="preserve">-0.7366 </v>
      </c>
      <c r="E49" s="40" t="str">
        <f>_xlfn.CONCAT(FIXED(VLOOKUP($L49,logitme.white!$B:$X,10,0),4)," ",VLOOKUP($L49,logitme.white!$B:$X,21,0))</f>
        <v xml:space="preserve">-0.2832 </v>
      </c>
      <c r="F49" s="15" t="str">
        <f>_xlfn.CONCAT(FIXED(VLOOKUP($L49,logitme.black!$B:$X,2,0),4)," ",VLOOKUP($L49,logitme.black!$B:$X,19,0))</f>
        <v xml:space="preserve">-0.5889 </v>
      </c>
      <c r="G49" s="42" t="str">
        <f>_xlfn.CONCAT(FIXED(VLOOKUP($L49,logitme.black!$B:$X,6,0),4)," ",VLOOKUP($L49,logitme.black!$B:$X,20,0))</f>
        <v xml:space="preserve">-1.0753 </v>
      </c>
      <c r="H49" s="40" t="str">
        <f>_xlfn.CONCAT(FIXED(VLOOKUP($L49,logitme.black!$B:$X,10,0),4)," ",VLOOKUP($L49,logitme.black!$B:$X,21,0))</f>
        <v xml:space="preserve">-0.1141 </v>
      </c>
      <c r="I49" s="15" t="str">
        <f>_xlfn.CONCAT(FIXED(VLOOKUP($L49,logitme.hispan!$B:$X,2,0),4)," ",VLOOKUP($L49,logitme.hispan!$B:$X,19,0))</f>
        <v xml:space="preserve">0.5890 </v>
      </c>
      <c r="J49" s="42" t="str">
        <f>_xlfn.CONCAT(FIXED(VLOOKUP($L49,logitme.hispan!$B:$X,6,0),4)," ",VLOOKUP($L49,logitme.hispan!$B:$X,20,0))</f>
        <v xml:space="preserve">0.1289 </v>
      </c>
      <c r="K49" s="42" t="str">
        <f>_xlfn.CONCAT(FIXED(VLOOKUP($L49,logitme.hispan!$B:$X,10,0),4)," ",VLOOKUP($L49,logitme.hispan!$B:$X,21,0))</f>
        <v xml:space="preserve">0.9429 </v>
      </c>
      <c r="L49" s="11" t="s">
        <v>145</v>
      </c>
    </row>
    <row r="50" spans="2:12" x14ac:dyDescent="0.25">
      <c r="B50" s="122"/>
      <c r="C50" s="13" t="str">
        <f>_xlfn.CONCAT("(",FIXED(VLOOKUP($L49,logitme.white!$B:$X,3,0),4),")")</f>
        <v>(0.2933)</v>
      </c>
      <c r="D50" s="27" t="str">
        <f>_xlfn.CONCAT("(",FIXED(VLOOKUP($L49,logitme.white!$B:$X,7,0),4),")")</f>
        <v>(0.5094)</v>
      </c>
      <c r="E50" s="41" t="str">
        <f>_xlfn.CONCAT("(",FIXED(VLOOKUP($L49,logitme.white!$B:$X,11,0),4),")")</f>
        <v>(0.3680)</v>
      </c>
      <c r="F50" s="13" t="str">
        <f>_xlfn.CONCAT("(",FIXED(VLOOKUP($L49,logitme.black!$B:$X,3,0),4),")")</f>
        <v>(0.3807)</v>
      </c>
      <c r="G50" s="27" t="str">
        <f>_xlfn.CONCAT("(",FIXED(VLOOKUP($L49,logitme.black!$B:$X,7,0),4),")")</f>
        <v>(0.7734)</v>
      </c>
      <c r="H50" s="41" t="str">
        <f>_xlfn.CONCAT("(",FIXED(VLOOKUP($L49,logitme.black!$B:$X,11,0),4),")")</f>
        <v>(0.4719)</v>
      </c>
      <c r="I50" s="13" t="str">
        <f>_xlfn.CONCAT("(",FIXED(VLOOKUP($L49,logitme.hispan!$B:$X,3,0),4),")")</f>
        <v>(0.4579)</v>
      </c>
      <c r="J50" s="27" t="str">
        <f>_xlfn.CONCAT("(",FIXED(VLOOKUP($L49,logitme.hispan!$B:$X,7,0),4),")")</f>
        <v>(0.7927)</v>
      </c>
      <c r="K50" s="27" t="str">
        <f>_xlfn.CONCAT("(",FIXED(VLOOKUP($L49,logitme.hispan!$B:$X,11,0),4),")")</f>
        <v>(0.6367)</v>
      </c>
    </row>
    <row r="51" spans="2:12" x14ac:dyDescent="0.25">
      <c r="B51" s="121" t="s">
        <v>132</v>
      </c>
      <c r="C51" s="15" t="str">
        <f>_xlfn.CONCAT(FIXED(VLOOKUP($L51,logitme.white!$B:$X,2,0),4)," ",VLOOKUP($L51,logitme.white!$B:$X,19,0))</f>
        <v xml:space="preserve">-0.2465 </v>
      </c>
      <c r="D51" s="42" t="str">
        <f>_xlfn.CONCAT(FIXED(VLOOKUP($L51,logitme.white!$B:$X,6,0),4)," ",VLOOKUP($L51,logitme.white!$B:$X,20,0))</f>
        <v xml:space="preserve">-0.2485 </v>
      </c>
      <c r="E51" s="40" t="str">
        <f>_xlfn.CONCAT(FIXED(VLOOKUP($L51,logitme.white!$B:$X,10,0),4)," ",VLOOKUP($L51,logitme.white!$B:$X,21,0))</f>
        <v xml:space="preserve">-0.2909 </v>
      </c>
      <c r="F51" s="15" t="str">
        <f>_xlfn.CONCAT(FIXED(VLOOKUP($L51,logitme.black!$B:$X,2,0),4)," ",VLOOKUP($L51,logitme.black!$B:$X,19,0))</f>
        <v xml:space="preserve">-0.6879 </v>
      </c>
      <c r="G51" s="42" t="str">
        <f>_xlfn.CONCAT(FIXED(VLOOKUP($L51,logitme.black!$B:$X,6,0),4)," ",VLOOKUP($L51,logitme.black!$B:$X,20,0))</f>
        <v xml:space="preserve">-0.8986 </v>
      </c>
      <c r="H51" s="40" t="str">
        <f>_xlfn.CONCAT(FIXED(VLOOKUP($L51,logitme.black!$B:$X,10,0),4)," ",VLOOKUP($L51,logitme.black!$B:$X,21,0))</f>
        <v xml:space="preserve">-0.6205 </v>
      </c>
      <c r="I51" s="15" t="str">
        <f>_xlfn.CONCAT(FIXED(VLOOKUP($L51,logitme.hispan!$B:$X,2,0),4)," ",VLOOKUP($L51,logitme.hispan!$B:$X,19,0))</f>
        <v>1.3465 *</v>
      </c>
      <c r="J51" s="42" t="str">
        <f>_xlfn.CONCAT(FIXED(VLOOKUP($L51,logitme.hispan!$B:$X,6,0),4)," ",VLOOKUP($L51,logitme.hispan!$B:$X,20,0))</f>
        <v xml:space="preserve">0.3258 </v>
      </c>
      <c r="K51" s="42" t="str">
        <f>_xlfn.CONCAT(FIXED(VLOOKUP($L51,logitme.hispan!$B:$X,10,0),4)," ",VLOOKUP($L51,logitme.hispan!$B:$X,21,0))</f>
        <v>1.8463 *</v>
      </c>
      <c r="L51" s="11" t="s">
        <v>45</v>
      </c>
    </row>
    <row r="52" spans="2:12" x14ac:dyDescent="0.25">
      <c r="B52" s="122"/>
      <c r="C52" s="13" t="str">
        <f>_xlfn.CONCAT("(",FIXED(VLOOKUP($L51,logitme.white!$B:$X,3,0),4),")")</f>
        <v>(0.3752)</v>
      </c>
      <c r="D52" s="27" t="str">
        <f>_xlfn.CONCAT("(",FIXED(VLOOKUP($L51,logitme.white!$B:$X,7,0),4),")")</f>
        <v>(0.6190)</v>
      </c>
      <c r="E52" s="41" t="str">
        <f>_xlfn.CONCAT("(",FIXED(VLOOKUP($L51,logitme.white!$B:$X,11,0),4),")")</f>
        <v>(0.4773)</v>
      </c>
      <c r="F52" s="13" t="str">
        <f>_xlfn.CONCAT("(",FIXED(VLOOKUP($L51,logitme.black!$B:$X,3,0),4),")")</f>
        <v>(0.4311)</v>
      </c>
      <c r="G52" s="27" t="str">
        <f>_xlfn.CONCAT("(",FIXED(VLOOKUP($L51,logitme.black!$B:$X,7,0),4),")")</f>
        <v>(0.8712)</v>
      </c>
      <c r="H52" s="41" t="str">
        <f>_xlfn.CONCAT("(",FIXED(VLOOKUP($L51,logitme.black!$B:$X,11,0),4),")")</f>
        <v>(0.5090)</v>
      </c>
      <c r="I52" s="13" t="str">
        <f>_xlfn.CONCAT("(",FIXED(VLOOKUP($L51,logitme.hispan!$B:$X,3,0),4),")")</f>
        <v>(0.5919)</v>
      </c>
      <c r="J52" s="27" t="str">
        <f>_xlfn.CONCAT("(",FIXED(VLOOKUP($L51,logitme.hispan!$B:$X,7,0),4),")")</f>
        <v>(1.0917)</v>
      </c>
      <c r="K52" s="27" t="str">
        <f>_xlfn.CONCAT("(",FIXED(VLOOKUP($L51,logitme.hispan!$B:$X,11,0),4),")")</f>
        <v>(0.7506)</v>
      </c>
    </row>
    <row r="53" spans="2:12" x14ac:dyDescent="0.25">
      <c r="B53" s="121" t="s">
        <v>133</v>
      </c>
      <c r="C53" s="15" t="str">
        <f>_xlfn.CONCAT(FIXED(VLOOKUP($L53,logitme.white!$B:$X,2,0),4)," ",VLOOKUP($L53,logitme.white!$B:$X,19,0))</f>
        <v xml:space="preserve">-0.2991 </v>
      </c>
      <c r="D53" s="42" t="str">
        <f>_xlfn.CONCAT(FIXED(VLOOKUP($L53,logitme.white!$B:$X,6,0),4)," ",VLOOKUP($L53,logitme.white!$B:$X,20,0))</f>
        <v xml:space="preserve">-0.8032 </v>
      </c>
      <c r="E53" s="40" t="str">
        <f>_xlfn.CONCAT(FIXED(VLOOKUP($L53,logitme.white!$B:$X,10,0),4)," ",VLOOKUP($L53,logitme.white!$B:$X,21,0))</f>
        <v xml:space="preserve">-0.0260 </v>
      </c>
      <c r="F53" s="15" t="str">
        <f>_xlfn.CONCAT(FIXED(VLOOKUP($L53,logitme.black!$B:$X,2,0),4)," ",VLOOKUP($L53,logitme.black!$B:$X,19,0))</f>
        <v>-0.6163 ^</v>
      </c>
      <c r="G53" s="42" t="str">
        <f>_xlfn.CONCAT(FIXED(VLOOKUP($L53,logitme.black!$B:$X,6,0),4)," ",VLOOKUP($L53,logitme.black!$B:$X,20,0))</f>
        <v xml:space="preserve">-0.8123 </v>
      </c>
      <c r="H53" s="40" t="str">
        <f>_xlfn.CONCAT(FIXED(VLOOKUP($L53,logitme.black!$B:$X,10,0),4)," ",VLOOKUP($L53,logitme.black!$B:$X,21,0))</f>
        <v xml:space="preserve">-0.5542 </v>
      </c>
      <c r="I53" s="15" t="str">
        <f>_xlfn.CONCAT(FIXED(VLOOKUP($L53,logitme.hispan!$B:$X,2,0),4)," ",VLOOKUP($L53,logitme.hispan!$B:$X,19,0))</f>
        <v xml:space="preserve">0.4453 </v>
      </c>
      <c r="J53" s="42" t="str">
        <f>_xlfn.CONCAT(FIXED(VLOOKUP($L53,logitme.hispan!$B:$X,6,0),4)," ",VLOOKUP($L53,logitme.hispan!$B:$X,20,0))</f>
        <v xml:space="preserve">-0.6621 </v>
      </c>
      <c r="K53" s="42" t="str">
        <f>_xlfn.CONCAT(FIXED(VLOOKUP($L53,logitme.hispan!$B:$X,10,0),4)," ",VLOOKUP($L53,logitme.hispan!$B:$X,21,0))</f>
        <v>1.0050 ^</v>
      </c>
      <c r="L53" s="11" t="s">
        <v>129</v>
      </c>
    </row>
    <row r="54" spans="2:12" x14ac:dyDescent="0.25">
      <c r="B54" s="122"/>
      <c r="C54" s="13" t="str">
        <f>_xlfn.CONCAT("(",FIXED(VLOOKUP($L53,logitme.white!$B:$X,3,0),4),")")</f>
        <v>(0.2881)</v>
      </c>
      <c r="D54" s="27" t="str">
        <f>_xlfn.CONCAT("(",FIXED(VLOOKUP($L53,logitme.white!$B:$X,7,0),4),")")</f>
        <v>(0.5215)</v>
      </c>
      <c r="E54" s="41" t="str">
        <f>_xlfn.CONCAT("(",FIXED(VLOOKUP($L53,logitme.white!$B:$X,11,0),4),")")</f>
        <v>(0.3468)</v>
      </c>
      <c r="F54" s="13" t="str">
        <f>_xlfn.CONCAT("(",FIXED(VLOOKUP($L53,logitme.black!$B:$X,3,0),4),")")</f>
        <v>(0.3534)</v>
      </c>
      <c r="G54" s="27" t="str">
        <f>_xlfn.CONCAT("(",FIXED(VLOOKUP($L53,logitme.black!$B:$X,7,0),4),")")</f>
        <v>(0.7476)</v>
      </c>
      <c r="H54" s="41" t="str">
        <f>_xlfn.CONCAT("(",FIXED(VLOOKUP($L53,logitme.black!$B:$X,11,0),4),")")</f>
        <v>(0.4154)</v>
      </c>
      <c r="I54" s="13" t="str">
        <f>_xlfn.CONCAT("(",FIXED(VLOOKUP($L53,logitme.hispan!$B:$X,3,0),4),")")</f>
        <v>(0.4454)</v>
      </c>
      <c r="J54" s="27" t="str">
        <f>_xlfn.CONCAT("(",FIXED(VLOOKUP($L53,logitme.hispan!$B:$X,7,0),4),")")</f>
        <v>(0.7904)</v>
      </c>
      <c r="K54" s="27" t="str">
        <f>_xlfn.CONCAT("(",FIXED(VLOOKUP($L53,logitme.hispan!$B:$X,11,0),4),")")</f>
        <v>(0.5963)</v>
      </c>
    </row>
    <row r="55" spans="2:12" x14ac:dyDescent="0.25">
      <c r="B55" s="121" t="s">
        <v>134</v>
      </c>
      <c r="C55" s="15" t="str">
        <f>_xlfn.CONCAT(FIXED(VLOOKUP($L55,logitme.white!$B:$X,2,0),4)," ",VLOOKUP($L55,logitme.white!$B:$X,19,0))</f>
        <v xml:space="preserve">-0.2339 </v>
      </c>
      <c r="D55" s="42" t="str">
        <f>_xlfn.CONCAT(FIXED(VLOOKUP($L55,logitme.white!$B:$X,6,0),4)," ",VLOOKUP($L55,logitme.white!$B:$X,20,0))</f>
        <v xml:space="preserve">-0.6168 </v>
      </c>
      <c r="E55" s="40" t="str">
        <f>_xlfn.CONCAT(FIXED(VLOOKUP($L55,logitme.white!$B:$X,10,0),4)," ",VLOOKUP($L55,logitme.white!$B:$X,21,0))</f>
        <v xml:space="preserve">0.0116 </v>
      </c>
      <c r="F55" s="15" t="str">
        <f>_xlfn.CONCAT(FIXED(VLOOKUP($L55,logitme.black!$B:$X,2,0),4)," ",VLOOKUP($L55,logitme.black!$B:$X,19,0))</f>
        <v xml:space="preserve">-0.4077 </v>
      </c>
      <c r="G55" s="42" t="str">
        <f>_xlfn.CONCAT(FIXED(VLOOKUP($L55,logitme.black!$B:$X,6,0),4)," ",VLOOKUP($L55,logitme.black!$B:$X,20,0))</f>
        <v xml:space="preserve">-0.4966 </v>
      </c>
      <c r="H55" s="40" t="str">
        <f>_xlfn.CONCAT(FIXED(VLOOKUP($L55,logitme.black!$B:$X,10,0),4)," ",VLOOKUP($L55,logitme.black!$B:$X,21,0))</f>
        <v xml:space="preserve">-0.4497 </v>
      </c>
      <c r="I55" s="15" t="str">
        <f>_xlfn.CONCAT(FIXED(VLOOKUP($L55,logitme.hispan!$B:$X,2,0),4)," ",VLOOKUP($L55,logitme.hispan!$B:$X,19,0))</f>
        <v xml:space="preserve">0.5289 </v>
      </c>
      <c r="J55" s="42" t="str">
        <f>_xlfn.CONCAT(FIXED(VLOOKUP($L55,logitme.hispan!$B:$X,6,0),4)," ",VLOOKUP($L55,logitme.hispan!$B:$X,20,0))</f>
        <v xml:space="preserve">-0.0789 </v>
      </c>
      <c r="K55" s="42" t="str">
        <f>_xlfn.CONCAT(FIXED(VLOOKUP($L55,logitme.hispan!$B:$X,10,0),4)," ",VLOOKUP($L55,logitme.hispan!$B:$X,21,0))</f>
        <v xml:space="preserve">0.7643 </v>
      </c>
      <c r="L55" s="11" t="s">
        <v>130</v>
      </c>
    </row>
    <row r="56" spans="2:12" x14ac:dyDescent="0.25">
      <c r="B56" s="122"/>
      <c r="C56" s="13" t="str">
        <f>_xlfn.CONCAT("(",FIXED(VLOOKUP($L55,logitme.white!$B:$X,3,0),4),")")</f>
        <v>(0.2850)</v>
      </c>
      <c r="D56" s="27" t="str">
        <f>_xlfn.CONCAT("(",FIXED(VLOOKUP($L55,logitme.white!$B:$X,7,0),4),")")</f>
        <v>(0.5138)</v>
      </c>
      <c r="E56" s="41" t="str">
        <f>_xlfn.CONCAT("(",FIXED(VLOOKUP($L55,logitme.white!$B:$X,11,0),4),")")</f>
        <v>(0.3447)</v>
      </c>
      <c r="F56" s="13" t="str">
        <f>_xlfn.CONCAT("(",FIXED(VLOOKUP($L55,logitme.black!$B:$X,3,0),4),")")</f>
        <v>(0.3448)</v>
      </c>
      <c r="G56" s="27" t="str">
        <f>_xlfn.CONCAT("(",FIXED(VLOOKUP($L55,logitme.black!$B:$X,7,0),4),")")</f>
        <v>(0.7433)</v>
      </c>
      <c r="H56" s="41" t="str">
        <f>_xlfn.CONCAT("(",FIXED(VLOOKUP($L55,logitme.black!$B:$X,11,0),4),")")</f>
        <v>(0.3973)</v>
      </c>
      <c r="I56" s="13" t="str">
        <f>_xlfn.CONCAT("(",FIXED(VLOOKUP($L55,logitme.hispan!$B:$X,3,0),4),")")</f>
        <v>(0.4470)</v>
      </c>
      <c r="J56" s="27" t="str">
        <f>_xlfn.CONCAT("(",FIXED(VLOOKUP($L55,logitme.hispan!$B:$X,7,0),4),")")</f>
        <v>(0.8306)</v>
      </c>
      <c r="K56" s="27" t="str">
        <f>_xlfn.CONCAT("(",FIXED(VLOOKUP($L55,logitme.hispan!$B:$X,11,0),4),")")</f>
        <v>(0.5813)</v>
      </c>
    </row>
    <row r="57" spans="2:12" x14ac:dyDescent="0.25">
      <c r="B57" s="121" t="s">
        <v>136</v>
      </c>
      <c r="C57" s="15" t="str">
        <f>_xlfn.CONCAT(FIXED(VLOOKUP($L57,logitme.white!$B:$X,2,0),4)," ",VLOOKUP($L57,logitme.white!$B:$X,19,0))</f>
        <v xml:space="preserve">-0.3547 </v>
      </c>
      <c r="D57" s="42" t="str">
        <f>_xlfn.CONCAT(FIXED(VLOOKUP($L57,logitme.white!$B:$X,6,0),4)," ",VLOOKUP($L57,logitme.white!$B:$X,20,0))</f>
        <v>-0.8543 ^</v>
      </c>
      <c r="E57" s="40" t="str">
        <f>_xlfn.CONCAT(FIXED(VLOOKUP($L57,logitme.white!$B:$X,10,0),4)," ",VLOOKUP($L57,logitme.white!$B:$X,21,0))</f>
        <v xml:space="preserve">-0.0231 </v>
      </c>
      <c r="F57" s="15" t="str">
        <f>_xlfn.CONCAT(FIXED(VLOOKUP($L57,logitme.black!$B:$X,2,0),4)," ",VLOOKUP($L57,logitme.black!$B:$X,19,0))</f>
        <v xml:space="preserve">-0.3937 </v>
      </c>
      <c r="G57" s="42" t="str">
        <f>_xlfn.CONCAT(FIXED(VLOOKUP($L57,logitme.black!$B:$X,6,0),4)," ",VLOOKUP($L57,logitme.black!$B:$X,20,0))</f>
        <v xml:space="preserve">-0.4943 </v>
      </c>
      <c r="H57" s="40" t="str">
        <f>_xlfn.CONCAT(FIXED(VLOOKUP($L57,logitme.black!$B:$X,10,0),4)," ",VLOOKUP($L57,logitme.black!$B:$X,21,0))</f>
        <v xml:space="preserve">-0.4751 </v>
      </c>
      <c r="I57" s="15" t="str">
        <f>_xlfn.CONCAT(FIXED(VLOOKUP($L57,logitme.hispan!$B:$X,2,0),4)," ",VLOOKUP($L57,logitme.hispan!$B:$X,19,0))</f>
        <v>0.8341 ^</v>
      </c>
      <c r="J57" s="42" t="str">
        <f>_xlfn.CONCAT(FIXED(VLOOKUP($L57,logitme.hispan!$B:$X,6,0),4)," ",VLOOKUP($L57,logitme.hispan!$B:$X,20,0))</f>
        <v xml:space="preserve">-0.1460 </v>
      </c>
      <c r="K57" s="42" t="str">
        <f>_xlfn.CONCAT(FIXED(VLOOKUP($L57,logitme.hispan!$B:$X,10,0),4)," ",VLOOKUP($L57,logitme.hispan!$B:$X,21,0))</f>
        <v>1.2914 *</v>
      </c>
      <c r="L57" s="11" t="s">
        <v>46</v>
      </c>
    </row>
    <row r="58" spans="2:12" x14ac:dyDescent="0.25">
      <c r="B58" s="122"/>
      <c r="C58" s="13" t="str">
        <f>_xlfn.CONCAT("(",FIXED(VLOOKUP($L57,logitme.white!$B:$X,3,0),4),")")</f>
        <v>(0.2785)</v>
      </c>
      <c r="D58" s="27" t="str">
        <f>_xlfn.CONCAT("(",FIXED(VLOOKUP($L57,logitme.white!$B:$X,7,0),4),")")</f>
        <v>(0.4940)</v>
      </c>
      <c r="E58" s="41" t="str">
        <f>_xlfn.CONCAT("(",FIXED(VLOOKUP($L57,logitme.white!$B:$X,11,0),4),")")</f>
        <v>(0.3404)</v>
      </c>
      <c r="F58" s="13" t="str">
        <f>_xlfn.CONCAT("(",FIXED(VLOOKUP($L57,logitme.black!$B:$X,3,0),4),")")</f>
        <v>(0.3477)</v>
      </c>
      <c r="G58" s="27" t="str">
        <f>_xlfn.CONCAT("(",FIXED(VLOOKUP($L57,logitme.black!$B:$X,7,0),4),")")</f>
        <v>(0.7426)</v>
      </c>
      <c r="H58" s="41" t="str">
        <f>_xlfn.CONCAT("(",FIXED(VLOOKUP($L57,logitme.black!$B:$X,11,0),4),")")</f>
        <v>(0.4059)</v>
      </c>
      <c r="I58" s="13" t="str">
        <f>_xlfn.CONCAT("(",FIXED(VLOOKUP($L57,logitme.hispan!$B:$X,3,0),4),")")</f>
        <v>(0.4300)</v>
      </c>
      <c r="J58" s="27" t="str">
        <f>_xlfn.CONCAT("(",FIXED(VLOOKUP($L57,logitme.hispan!$B:$X,7,0),4),")")</f>
        <v>(0.7735)</v>
      </c>
      <c r="K58" s="27" t="str">
        <f>_xlfn.CONCAT("(",FIXED(VLOOKUP($L57,logitme.hispan!$B:$X,11,0),4),")")</f>
        <v>(0.5733)</v>
      </c>
    </row>
    <row r="59" spans="2:12" x14ac:dyDescent="0.25">
      <c r="B59" s="121" t="s">
        <v>135</v>
      </c>
      <c r="C59" s="15" t="str">
        <f>_xlfn.CONCAT(FIXED(VLOOKUP($L59,logitme.white!$B:$X,2,0),4)," ",VLOOKUP($L59,logitme.white!$B:$X,19,0))</f>
        <v xml:space="preserve">0.0039 </v>
      </c>
      <c r="D59" s="42" t="str">
        <f>_xlfn.CONCAT(FIXED(VLOOKUP($L59,logitme.white!$B:$X,6,0),4)," ",VLOOKUP($L59,logitme.white!$B:$X,20,0))</f>
        <v xml:space="preserve">-0.4861 </v>
      </c>
      <c r="E59" s="40" t="str">
        <f>_xlfn.CONCAT(FIXED(VLOOKUP($L59,logitme.white!$B:$X,10,0),4)," ",VLOOKUP($L59,logitme.white!$B:$X,21,0))</f>
        <v xml:space="preserve">0.2799 </v>
      </c>
      <c r="F59" s="15" t="str">
        <f>_xlfn.CONCAT(FIXED(VLOOKUP($L59,logitme.black!$B:$X,2,0),4)," ",VLOOKUP($L59,logitme.black!$B:$X,19,0))</f>
        <v xml:space="preserve">-0.2472 </v>
      </c>
      <c r="G59" s="42" t="str">
        <f>_xlfn.CONCAT(FIXED(VLOOKUP($L59,logitme.black!$B:$X,6,0),4)," ",VLOOKUP($L59,logitme.black!$B:$X,20,0))</f>
        <v xml:space="preserve">-0.4440 </v>
      </c>
      <c r="H59" s="40" t="str">
        <f>_xlfn.CONCAT(FIXED(VLOOKUP($L59,logitme.black!$B:$X,10,0),4)," ",VLOOKUP($L59,logitme.black!$B:$X,21,0))</f>
        <v xml:space="preserve">-0.2323 </v>
      </c>
      <c r="I59" s="15" t="str">
        <f>_xlfn.CONCAT(FIXED(VLOOKUP($L59,logitme.hispan!$B:$X,2,0),4)," ",VLOOKUP($L59,logitme.hispan!$B:$X,19,0))</f>
        <v>0.9477 *</v>
      </c>
      <c r="J59" s="42" t="str">
        <f>_xlfn.CONCAT(FIXED(VLOOKUP($L59,logitme.hispan!$B:$X,6,0),4)," ",VLOOKUP($L59,logitme.hispan!$B:$X,20,0))</f>
        <v xml:space="preserve">-0.0359 </v>
      </c>
      <c r="K59" s="42" t="str">
        <f>_xlfn.CONCAT(FIXED(VLOOKUP($L59,logitme.hispan!$B:$X,10,0),4)," ",VLOOKUP($L59,logitme.hispan!$B:$X,21,0))</f>
        <v>1.4428 **</v>
      </c>
      <c r="L59" s="11" t="s">
        <v>131</v>
      </c>
    </row>
    <row r="60" spans="2:12" x14ac:dyDescent="0.25">
      <c r="B60" s="122"/>
      <c r="C60" s="13" t="str">
        <f>_xlfn.CONCAT("(",FIXED(VLOOKUP($L59,logitme.white!$B:$X,3,0),4),")")</f>
        <v>(0.2645)</v>
      </c>
      <c r="D60" s="27" t="str">
        <f>_xlfn.CONCAT("(",FIXED(VLOOKUP($L59,logitme.white!$B:$X,7,0),4),")")</f>
        <v>(0.4763)</v>
      </c>
      <c r="E60" s="41" t="str">
        <f>_xlfn.CONCAT("(",FIXED(VLOOKUP($L59,logitme.white!$B:$X,11,0),4),")")</f>
        <v>(0.3201)</v>
      </c>
      <c r="F60" s="13" t="str">
        <f>_xlfn.CONCAT("(",FIXED(VLOOKUP($L59,logitme.black!$B:$X,3,0),4),")")</f>
        <v>(0.3317)</v>
      </c>
      <c r="G60" s="27" t="str">
        <f>_xlfn.CONCAT("(",FIXED(VLOOKUP($L59,logitme.black!$B:$X,7,0),4),")")</f>
        <v>(0.7270)</v>
      </c>
      <c r="H60" s="41" t="str">
        <f>_xlfn.CONCAT("(",FIXED(VLOOKUP($L59,logitme.black!$B:$X,11,0),4),")")</f>
        <v>(0.3774)</v>
      </c>
      <c r="I60" s="13" t="str">
        <f>_xlfn.CONCAT("(",FIXED(VLOOKUP($L59,logitme.hispan!$B:$X,3,0),4),")")</f>
        <v>(0.4018)</v>
      </c>
      <c r="J60" s="27" t="str">
        <f>_xlfn.CONCAT("(",FIXED(VLOOKUP($L59,logitme.hispan!$B:$X,7,0),4),")")</f>
        <v>(0.7433)</v>
      </c>
      <c r="K60" s="27" t="str">
        <f>_xlfn.CONCAT("(",FIXED(VLOOKUP($L59,logitme.hispan!$B:$X,11,0),4),")")</f>
        <v>(0.5297)</v>
      </c>
    </row>
    <row r="61" spans="2:12" x14ac:dyDescent="0.25">
      <c r="B61" s="121" t="s">
        <v>106</v>
      </c>
      <c r="C61" s="15" t="str">
        <f>_xlfn.CONCAT(FIXED(VLOOKUP($L61,logitme.white!$B:$X,2,0),4)," ",VLOOKUP($L61,logitme.white!$B:$X,19,0))</f>
        <v xml:space="preserve">-0.1053 </v>
      </c>
      <c r="D61" s="42" t="str">
        <f>_xlfn.CONCAT(FIXED(VLOOKUP($L61,logitme.white!$B:$X,6,0),4)," ",VLOOKUP($L61,logitme.white!$B:$X,20,0))</f>
        <v xml:space="preserve">-0.0794 </v>
      </c>
      <c r="E61" s="40" t="str">
        <f>_xlfn.CONCAT(FIXED(VLOOKUP($L61,logitme.white!$B:$X,10,0),4)," ",VLOOKUP($L61,logitme.white!$B:$X,21,0))</f>
        <v xml:space="preserve">-0.0991 </v>
      </c>
      <c r="F61" s="15" t="str">
        <f>_xlfn.CONCAT(FIXED(VLOOKUP($L61,logitme.black!$B:$X,2,0),4)," ",VLOOKUP($L61,logitme.black!$B:$X,19,0))</f>
        <v xml:space="preserve">0.1401 </v>
      </c>
      <c r="G61" s="42" t="str">
        <f>_xlfn.CONCAT(FIXED(VLOOKUP($L61,logitme.black!$B:$X,6,0),4)," ",VLOOKUP($L61,logitme.black!$B:$X,20,0))</f>
        <v xml:space="preserve">0.1014 </v>
      </c>
      <c r="H61" s="40" t="str">
        <f>_xlfn.CONCAT(FIXED(VLOOKUP($L61,logitme.black!$B:$X,10,0),4)," ",VLOOKUP($L61,logitme.black!$B:$X,21,0))</f>
        <v xml:space="preserve">0.1476 </v>
      </c>
      <c r="I61" s="15" t="str">
        <f>_xlfn.CONCAT(FIXED(VLOOKUP($L61,logitme.hispan!$B:$X,2,0),4)," ",VLOOKUP($L61,logitme.hispan!$B:$X,19,0))</f>
        <v>0.2537 ^</v>
      </c>
      <c r="J61" s="42" t="str">
        <f>_xlfn.CONCAT(FIXED(VLOOKUP($L61,logitme.hispan!$B:$X,6,0),4)," ",VLOOKUP($L61,logitme.hispan!$B:$X,20,0))</f>
        <v xml:space="preserve">0.0367 </v>
      </c>
      <c r="K61" s="42" t="str">
        <f>_xlfn.CONCAT(FIXED(VLOOKUP($L61,logitme.hispan!$B:$X,10,0),4)," ",VLOOKUP($L61,logitme.hispan!$B:$X,21,0))</f>
        <v>0.3153 ^</v>
      </c>
      <c r="L61" s="11" t="s">
        <v>106</v>
      </c>
    </row>
    <row r="62" spans="2:12" x14ac:dyDescent="0.25">
      <c r="B62" s="122"/>
      <c r="C62" s="13" t="str">
        <f>_xlfn.CONCAT("(",FIXED(VLOOKUP($L61,logitme.white!$B:$X,3,0),4),")")</f>
        <v>(0.0870)</v>
      </c>
      <c r="D62" s="27" t="str">
        <f>_xlfn.CONCAT("(",FIXED(VLOOKUP($L61,logitme.white!$B:$X,7,0),4),")")</f>
        <v>(0.1578)</v>
      </c>
      <c r="E62" s="41" t="str">
        <f>_xlfn.CONCAT("(",FIXED(VLOOKUP($L61,logitme.white!$B:$X,11,0),4),")")</f>
        <v>(0.1052)</v>
      </c>
      <c r="F62" s="13" t="str">
        <f>_xlfn.CONCAT("(",FIXED(VLOOKUP($L61,logitme.black!$B:$X,3,0),4),")")</f>
        <v>(0.0931)</v>
      </c>
      <c r="G62" s="27" t="str">
        <f>_xlfn.CONCAT("(",FIXED(VLOOKUP($L61,logitme.black!$B:$X,7,0),4),")")</f>
        <v>(0.1413)</v>
      </c>
      <c r="H62" s="41" t="str">
        <f>_xlfn.CONCAT("(",FIXED(VLOOKUP($L61,logitme.black!$B:$X,11,0),4),")")</f>
        <v>(0.1281)</v>
      </c>
      <c r="I62" s="13" t="str">
        <f>_xlfn.CONCAT("(",FIXED(VLOOKUP($L61,logitme.hispan!$B:$X,3,0),4),")")</f>
        <v>(0.1411)</v>
      </c>
      <c r="J62" s="27" t="str">
        <f>_xlfn.CONCAT("(",FIXED(VLOOKUP($L61,logitme.hispan!$B:$X,7,0),4),")")</f>
        <v>(0.2567)</v>
      </c>
      <c r="K62" s="27" t="str">
        <f>_xlfn.CONCAT("(",FIXED(VLOOKUP($L61,logitme.hispan!$B:$X,11,0),4),")")</f>
        <v>(0.1794)</v>
      </c>
    </row>
    <row r="63" spans="2:12" x14ac:dyDescent="0.25">
      <c r="B63" s="121" t="s">
        <v>20</v>
      </c>
      <c r="C63" s="16" t="str">
        <f>_xlfn.CONCAT(FIXED(VLOOKUP($L63,logitme.white!$B:$X,2,0),4)," ",VLOOKUP($L63,logitme.white!$B:$X,19,0))</f>
        <v>-1.6959 ***</v>
      </c>
      <c r="D63" s="42" t="str">
        <f>_xlfn.CONCAT(FIXED(VLOOKUP($L63,logitme.white!$B:$X,6,0),4)," ",VLOOKUP($L63,logitme.white!$B:$X,20,0))</f>
        <v>-1.6419 **</v>
      </c>
      <c r="E63" s="40" t="str">
        <f>_xlfn.CONCAT(FIXED(VLOOKUP($L63,logitme.white!$B:$X,10,0),4)," ",VLOOKUP($L63,logitme.white!$B:$X,21,0))</f>
        <v>-1.2811 ***</v>
      </c>
      <c r="F63" s="16" t="str">
        <f>_xlfn.CONCAT(FIXED(VLOOKUP($L63,logitme.black!$B:$X,2,0),4)," ",VLOOKUP($L63,logitme.black!$B:$X,19,0))</f>
        <v>-2.1568 ***</v>
      </c>
      <c r="G63" s="42" t="str">
        <f>_xlfn.CONCAT(FIXED(VLOOKUP($L63,logitme.black!$B:$X,6,0),4)," ",VLOOKUP($L63,logitme.black!$B:$X,20,0))</f>
        <v>-2.0726 ***</v>
      </c>
      <c r="H63" s="40" t="str">
        <f>_xlfn.CONCAT(FIXED(VLOOKUP($L63,logitme.black!$B:$X,10,0),4)," ",VLOOKUP($L63,logitme.black!$B:$X,21,0))</f>
        <v>-2.1623 ***</v>
      </c>
      <c r="I63" s="16" t="str">
        <f>_xlfn.CONCAT(FIXED(VLOOKUP($L63,logitme.hispan!$B:$X,2,0),4)," ",VLOOKUP($L63,logitme.hispan!$B:$X,19,0))</f>
        <v>-1.9341 ***</v>
      </c>
      <c r="J63" s="42" t="str">
        <f>_xlfn.CONCAT(FIXED(VLOOKUP($L63,logitme.hispan!$B:$X,6,0),4)," ",VLOOKUP($L63,logitme.hispan!$B:$X,20,0))</f>
        <v>-2.3057 ***</v>
      </c>
      <c r="K63" s="42" t="str">
        <f>_xlfn.CONCAT(FIXED(VLOOKUP($L63,logitme.hispan!$B:$X,10,0),4)," ",VLOOKUP($L63,logitme.hispan!$B:$X,21,0))</f>
        <v>-1.5733 ***</v>
      </c>
      <c r="L63" t="s">
        <v>172</v>
      </c>
    </row>
    <row r="64" spans="2:12" ht="15.75" thickBot="1" x14ac:dyDescent="0.3">
      <c r="B64" s="122"/>
      <c r="C64" s="17" t="str">
        <f>_xlfn.CONCAT("(",FIXED(VLOOKUP($L63,logitme.white!$B:$X,3,0),4),")")</f>
        <v>(0.1632)</v>
      </c>
      <c r="D64" s="43" t="str">
        <f>_xlfn.CONCAT("(",FIXED(VLOOKUP($L63,logitme.white!$B:$X,7,0),4),")")</f>
        <v>(0.5625)</v>
      </c>
      <c r="E64" s="44" t="str">
        <f>_xlfn.CONCAT("(",FIXED(VLOOKUP($L63,logitme.white!$B:$X,11,0),4),")")</f>
        <v>(0.2267)</v>
      </c>
      <c r="F64" s="17" t="str">
        <f>_xlfn.CONCAT("(",FIXED(VLOOKUP($L63,logitme.black!$B:$X,3,0),4),")")</f>
        <v>(0.1839)</v>
      </c>
      <c r="G64" s="43" t="str">
        <f>_xlfn.CONCAT("(",FIXED(VLOOKUP($L63,logitme.black!$B:$X,7,0),4),")")</f>
        <v>(0.2531)</v>
      </c>
      <c r="H64" s="44" t="str">
        <f>_xlfn.CONCAT("(",FIXED(VLOOKUP($L63,logitme.black!$B:$X,11,0),4),")")</f>
        <v>(0.2754)</v>
      </c>
      <c r="I64" s="17" t="str">
        <f>_xlfn.CONCAT("(",FIXED(VLOOKUP($L63,logitme.hispan!$B:$X,3,0),4),")")</f>
        <v>(0.2361)</v>
      </c>
      <c r="J64" s="43" t="str">
        <f>_xlfn.CONCAT("(",FIXED(VLOOKUP($L63,logitme.hispan!$B:$X,7,0),4),")")</f>
        <v>(0.3440)</v>
      </c>
      <c r="K64" s="43" t="str">
        <f>_xlfn.CONCAT("(",FIXED(VLOOKUP($L63,logitme.hispan!$B:$X,11,0),4),")")</f>
        <v>(0.3414)</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171</v>
      </c>
      <c r="C67" s="45">
        <v>75298</v>
      </c>
      <c r="D67" s="31">
        <v>33508</v>
      </c>
      <c r="E67" s="46">
        <v>41790</v>
      </c>
      <c r="F67" s="45">
        <v>84108</v>
      </c>
      <c r="G67" s="31">
        <v>43657</v>
      </c>
      <c r="H67" s="46">
        <v>40451</v>
      </c>
      <c r="I67" s="45">
        <v>35318</v>
      </c>
      <c r="J67" s="31">
        <v>16300</v>
      </c>
      <c r="K67" s="31">
        <v>19018</v>
      </c>
    </row>
    <row r="68" spans="2:11" ht="15.75" thickBot="1" x14ac:dyDescent="0.3">
      <c r="B68" s="8" t="s">
        <v>302</v>
      </c>
      <c r="C68" s="21">
        <v>0.18459999999999999</v>
      </c>
      <c r="D68" s="48">
        <v>0.1963</v>
      </c>
      <c r="E68" s="47">
        <v>0.1741</v>
      </c>
      <c r="F68" s="21">
        <v>0.1963</v>
      </c>
      <c r="G68" s="48">
        <v>0.18740000000000001</v>
      </c>
      <c r="H68" s="47">
        <v>0.19839999999999999</v>
      </c>
      <c r="I68" s="21">
        <v>0.17560000000000001</v>
      </c>
      <c r="J68" s="48">
        <v>0.19120000000000001</v>
      </c>
      <c r="K68" s="48">
        <v>0.17460000000000001</v>
      </c>
    </row>
  </sheetData>
  <mergeCells count="32">
    <mergeCell ref="B61:B62"/>
    <mergeCell ref="B63:B64"/>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K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50" orientation="landscape"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72D-898C-4231-8ACF-8CA1A324D718}">
  <dimension ref="C1:P22"/>
  <sheetViews>
    <sheetView workbookViewId="0">
      <selection activeCell="H1" sqref="H1:P22"/>
    </sheetView>
  </sheetViews>
  <sheetFormatPr defaultRowHeight="15" x14ac:dyDescent="0.25"/>
  <cols>
    <col min="3" max="3" width="15.140625" bestFit="1" customWidth="1"/>
    <col min="4" max="6" width="15.7109375" customWidth="1"/>
    <col min="8" max="8" width="15.140625" bestFit="1" customWidth="1"/>
    <col min="9" max="11" width="15.7109375" customWidth="1"/>
    <col min="14" max="16" width="15.7109375" customWidth="1"/>
  </cols>
  <sheetData>
    <row r="1" spans="3:16" ht="18.75" x14ac:dyDescent="0.3">
      <c r="C1" s="134"/>
      <c r="D1" s="134"/>
      <c r="E1" s="134"/>
      <c r="F1" s="134"/>
      <c r="H1" s="103" t="s">
        <v>336</v>
      </c>
      <c r="I1" s="103"/>
      <c r="J1" s="103"/>
      <c r="K1" s="103"/>
      <c r="L1" s="103"/>
      <c r="M1" s="103"/>
      <c r="N1" s="103"/>
      <c r="O1" s="103"/>
      <c r="P1" s="103"/>
    </row>
    <row r="2" spans="3:16" ht="18.75" x14ac:dyDescent="0.3">
      <c r="C2" s="139" t="s">
        <v>356</v>
      </c>
      <c r="D2" s="139"/>
      <c r="E2" s="139"/>
      <c r="F2" s="139"/>
      <c r="H2" s="104" t="s">
        <v>337</v>
      </c>
      <c r="I2" s="104"/>
      <c r="J2" s="104"/>
      <c r="K2" s="104"/>
      <c r="L2" s="104"/>
      <c r="M2" s="104"/>
      <c r="N2" s="104"/>
      <c r="O2" s="104"/>
      <c r="P2" s="104"/>
    </row>
    <row r="3" spans="3:16" ht="16.5" thickBot="1" x14ac:dyDescent="0.3">
      <c r="C3" s="25"/>
      <c r="D3" s="60" t="s">
        <v>123</v>
      </c>
      <c r="E3" s="60" t="s">
        <v>0</v>
      </c>
      <c r="F3" s="60" t="s">
        <v>2</v>
      </c>
      <c r="H3" s="61"/>
      <c r="I3" s="144" t="s">
        <v>331</v>
      </c>
      <c r="J3" s="144"/>
      <c r="K3" s="144"/>
      <c r="L3" s="144"/>
      <c r="M3" s="144"/>
      <c r="N3" s="145" t="s">
        <v>332</v>
      </c>
      <c r="O3" s="144"/>
      <c r="P3" s="144"/>
    </row>
    <row r="4" spans="3:16" ht="16.5" thickBot="1" x14ac:dyDescent="0.3">
      <c r="C4" s="137" t="s">
        <v>161</v>
      </c>
      <c r="D4" s="52" t="str">
        <f>_xlfn.CONCAT(FIXED(logitme.white!$C$3,4),logitme.white!$T$3)</f>
        <v>-0.0249</v>
      </c>
      <c r="E4" s="52" t="str">
        <f>_xlfn.CONCAT(FIXED(logitme.white!$C$4,4),logitme.white!$T$4)</f>
        <v>-0.0486</v>
      </c>
      <c r="F4" s="52" t="str">
        <f>_xlfn.CONCAT(FIXED(logitme.white!$C$5,4),logitme.white!$T$5)</f>
        <v>-0.0398</v>
      </c>
      <c r="H4" s="25"/>
      <c r="I4" s="60" t="s">
        <v>123</v>
      </c>
      <c r="J4" s="60" t="s">
        <v>0</v>
      </c>
      <c r="K4" s="60" t="s">
        <v>2</v>
      </c>
      <c r="L4" s="59"/>
      <c r="M4" s="25"/>
      <c r="N4" s="63" t="s">
        <v>123</v>
      </c>
      <c r="O4" s="60" t="s">
        <v>0</v>
      </c>
      <c r="P4" s="60" t="s">
        <v>2</v>
      </c>
    </row>
    <row r="5" spans="3:16" x14ac:dyDescent="0.25">
      <c r="C5" s="138"/>
      <c r="D5" s="53" t="str">
        <f>_xlfn.CONCAT("(",FIXED(logitme.white!$D$3,4),")")</f>
        <v>(0.0663)</v>
      </c>
      <c r="E5" s="53" t="str">
        <f>_xlfn.CONCAT("(",FIXED(logitme.white!$D$4,4),")")</f>
        <v>(0.0331)</v>
      </c>
      <c r="F5" s="53" t="str">
        <f>_xlfn.CONCAT("(",FIXED(logitme.white!$D$5,4),")")</f>
        <v>(0.0393)</v>
      </c>
      <c r="H5" s="146" t="s">
        <v>161</v>
      </c>
      <c r="I5" s="94" t="str">
        <f>'Table 5 alt'!D4</f>
        <v>-0.0199</v>
      </c>
      <c r="J5" s="94" t="str">
        <f>'Table 5 alt'!E4</f>
        <v>-0.0489</v>
      </c>
      <c r="K5" s="94" t="str">
        <f>'Table 5 alt'!F4</f>
        <v>-0.0412</v>
      </c>
      <c r="L5" s="95" t="str">
        <f>'Table 5 alt'!G4</f>
        <v>Obs.</v>
      </c>
      <c r="M5" s="94">
        <f>'Table 5 alt'!H4</f>
        <v>8918</v>
      </c>
      <c r="N5" s="96" t="str">
        <f>D4</f>
        <v>-0.0249</v>
      </c>
      <c r="O5" s="96" t="str">
        <f t="shared" ref="O5:P20" si="0">E4</f>
        <v>-0.0486</v>
      </c>
      <c r="P5" s="96" t="str">
        <f t="shared" si="0"/>
        <v>-0.0398</v>
      </c>
    </row>
    <row r="6" spans="3:16" x14ac:dyDescent="0.25">
      <c r="C6" s="137" t="s">
        <v>162</v>
      </c>
      <c r="D6" s="52" t="str">
        <f>_xlfn.CONCAT(FIXED(logitme.white!$G$3,4),logitme.white!$U$3)</f>
        <v>0.0224</v>
      </c>
      <c r="E6" s="52" t="str">
        <f>_xlfn.CONCAT(FIXED(logitme.white!$G$4,4),logitme.white!$U$4)</f>
        <v>-0.0614</v>
      </c>
      <c r="F6" s="52" t="str">
        <f>_xlfn.CONCAT(FIXED(logitme.white!$G$5,4),logitme.white!$U$5)</f>
        <v>-0.0929</v>
      </c>
      <c r="H6" s="138"/>
      <c r="I6" s="53" t="str">
        <f>'Table 5 alt'!D5</f>
        <v>(0.0613)</v>
      </c>
      <c r="J6" s="53" t="str">
        <f>'Table 5 alt'!E5</f>
        <v>(0.0308)</v>
      </c>
      <c r="K6" s="53" t="str">
        <f>'Table 5 alt'!F5</f>
        <v>(0.0367)</v>
      </c>
      <c r="L6" s="97" t="str">
        <f>'Table 5 alt'!G5</f>
        <v>Std. Dev.</v>
      </c>
      <c r="M6" s="53" t="str">
        <f>'Table 5 alt'!H5</f>
        <v>0.3597</v>
      </c>
      <c r="N6" s="65" t="str">
        <f t="shared" ref="N6:N22" si="1">D5</f>
        <v>(0.0663)</v>
      </c>
      <c r="O6" s="65" t="str">
        <f t="shared" si="0"/>
        <v>(0.0331)</v>
      </c>
      <c r="P6" s="65" t="str">
        <f t="shared" si="0"/>
        <v>(0.0393)</v>
      </c>
    </row>
    <row r="7" spans="3:16" x14ac:dyDescent="0.25">
      <c r="C7" s="137"/>
      <c r="D7" s="52" t="str">
        <f>_xlfn.CONCAT("(",FIXED(logitme.white!$H$3,4),")")</f>
        <v>(0.0858)</v>
      </c>
      <c r="E7" s="52" t="str">
        <f>_xlfn.CONCAT("(",FIXED(logitme.white!$H$4,4),")")</f>
        <v>(0.0526)</v>
      </c>
      <c r="F7" s="52" t="str">
        <f>_xlfn.CONCAT("(",FIXED(logitme.white!$H$5,4),")")</f>
        <v>(0.0571)</v>
      </c>
      <c r="H7" s="135" t="s">
        <v>162</v>
      </c>
      <c r="I7" s="54" t="str">
        <f>'Table 5 alt'!D6</f>
        <v>0.0281</v>
      </c>
      <c r="J7" s="54" t="str">
        <f>'Table 5 alt'!E6</f>
        <v>-0.0636</v>
      </c>
      <c r="K7" s="54" t="str">
        <f>'Table 5 alt'!F6</f>
        <v>-0.0957^</v>
      </c>
      <c r="L7" s="98" t="str">
        <f>'Table 5 alt'!G6</f>
        <v>Obs.</v>
      </c>
      <c r="M7" s="54">
        <f>'Table 5 alt'!H6</f>
        <v>4236</v>
      </c>
      <c r="N7" s="66" t="str">
        <f t="shared" si="1"/>
        <v>0.0224</v>
      </c>
      <c r="O7" s="66" t="str">
        <f t="shared" si="0"/>
        <v>-0.0614</v>
      </c>
      <c r="P7" s="66" t="str">
        <f t="shared" si="0"/>
        <v>-0.0929</v>
      </c>
    </row>
    <row r="8" spans="3:16" x14ac:dyDescent="0.25">
      <c r="C8" s="135" t="s">
        <v>163</v>
      </c>
      <c r="D8" s="54" t="str">
        <f>_xlfn.CONCAT(FIXED(logitme.white!$K$3,4),logitme.white!$V$3)</f>
        <v>-0.0919</v>
      </c>
      <c r="E8" s="54" t="str">
        <f>_xlfn.CONCAT(FIXED(logitme.white!$K$4,4),logitme.white!$V$4)</f>
        <v>-0.0375</v>
      </c>
      <c r="F8" s="54" t="str">
        <f>_xlfn.CONCAT(FIXED(logitme.white!$K$5,4),logitme.white!$V$5)</f>
        <v>0.0042</v>
      </c>
      <c r="H8" s="138"/>
      <c r="I8" s="53" t="str">
        <f>'Table 5 alt'!D7</f>
        <v>(0.0781)</v>
      </c>
      <c r="J8" s="53" t="str">
        <f>'Table 5 alt'!E7</f>
        <v>(0.0484)</v>
      </c>
      <c r="K8" s="53" t="str">
        <f>'Table 5 alt'!F7</f>
        <v>(0.0525)</v>
      </c>
      <c r="L8" s="97" t="str">
        <f>'Table 5 alt'!G7</f>
        <v>Std. Dev.</v>
      </c>
      <c r="M8" s="53" t="str">
        <f>'Table 5 alt'!H7</f>
        <v>0.3906</v>
      </c>
      <c r="N8" s="65" t="str">
        <f t="shared" si="1"/>
        <v>(0.0858)</v>
      </c>
      <c r="O8" s="65" t="str">
        <f t="shared" si="0"/>
        <v>(0.0526)</v>
      </c>
      <c r="P8" s="65" t="str">
        <f t="shared" si="0"/>
        <v>(0.0571)</v>
      </c>
    </row>
    <row r="9" spans="3:16" ht="15.75" thickBot="1" x14ac:dyDescent="0.3">
      <c r="C9" s="136"/>
      <c r="D9" s="55" t="str">
        <f>_xlfn.CONCAT("(",FIXED(logitme.white!$L$3,4),")")</f>
        <v>(0.1097)</v>
      </c>
      <c r="E9" s="55" t="str">
        <f>_xlfn.CONCAT("(",FIXED(logitme.white!$L$4,4),")")</f>
        <v>(0.0432)</v>
      </c>
      <c r="F9" s="55" t="str">
        <f>_xlfn.CONCAT("(",FIXED(logitme.white!$L$5,4),")")</f>
        <v>(0.0556)</v>
      </c>
      <c r="H9" s="137" t="s">
        <v>163</v>
      </c>
      <c r="I9" s="52" t="str">
        <f>'Table 5 alt'!D8</f>
        <v>-0.0856</v>
      </c>
      <c r="J9" s="52" t="str">
        <f>'Table 5 alt'!E8</f>
        <v>-0.0338</v>
      </c>
      <c r="K9" s="52" t="str">
        <f>'Table 5 alt'!F8</f>
        <v>0.0082</v>
      </c>
      <c r="L9" s="92" t="str">
        <f>'Table 5 alt'!G8</f>
        <v>Obs.</v>
      </c>
      <c r="M9" s="52">
        <f>'Table 5 alt'!H8</f>
        <v>4682</v>
      </c>
      <c r="N9" s="64" t="str">
        <f t="shared" si="1"/>
        <v>-0.0919</v>
      </c>
      <c r="O9" s="64" t="str">
        <f t="shared" si="0"/>
        <v>-0.0375</v>
      </c>
      <c r="P9" s="64" t="str">
        <f t="shared" si="0"/>
        <v>0.0042</v>
      </c>
    </row>
    <row r="10" spans="3:16" ht="15.75" thickBot="1" x14ac:dyDescent="0.3">
      <c r="C10" s="137" t="s">
        <v>164</v>
      </c>
      <c r="D10" s="52" t="str">
        <f>_xlfn.CONCAT(FIXED(logitme.black!$C$3,4),logitme.black!$T$3)</f>
        <v>-0.1657^</v>
      </c>
      <c r="E10" s="52" t="str">
        <f>_xlfn.CONCAT(FIXED(logitme.black!$C$4,4),logitme.black!$T$4)</f>
        <v>0.0324</v>
      </c>
      <c r="F10" s="52" t="str">
        <f>_xlfn.CONCAT(FIXED(logitme.black!$C$5,4),logitme.black!$T$5)</f>
        <v>-0.0633</v>
      </c>
      <c r="H10" s="136"/>
      <c r="I10" s="55" t="str">
        <f>'Table 5 alt'!D9</f>
        <v>(0.1031)</v>
      </c>
      <c r="J10" s="55" t="str">
        <f>'Table 5 alt'!E9</f>
        <v>(0.0406)</v>
      </c>
      <c r="K10" s="55" t="str">
        <f>'Table 5 alt'!F9</f>
        <v>(0.0523)</v>
      </c>
      <c r="L10" s="93" t="str">
        <f>'Table 5 alt'!G9</f>
        <v>Std. Dev.</v>
      </c>
      <c r="M10" s="55" t="str">
        <f>'Table 5 alt'!H9</f>
        <v>0.3369</v>
      </c>
      <c r="N10" s="67" t="str">
        <f t="shared" si="1"/>
        <v>(0.1097)</v>
      </c>
      <c r="O10" s="67" t="str">
        <f t="shared" si="0"/>
        <v>(0.0432)</v>
      </c>
      <c r="P10" s="67" t="str">
        <f t="shared" si="0"/>
        <v>(0.0556)</v>
      </c>
    </row>
    <row r="11" spans="3:16" x14ac:dyDescent="0.25">
      <c r="C11" s="138"/>
      <c r="D11" s="53" t="str">
        <f>_xlfn.CONCAT("(",FIXED(logitme.black!$D$3,4),")")</f>
        <v>(0.0898)</v>
      </c>
      <c r="E11" s="53" t="str">
        <f>_xlfn.CONCAT("(",FIXED(logitme.black!$D$4,4),")")</f>
        <v>(0.0386)</v>
      </c>
      <c r="F11" s="53" t="str">
        <f>_xlfn.CONCAT("(",FIXED(logitme.black!$D$5,4),")")</f>
        <v>(0.0432)</v>
      </c>
      <c r="H11" s="146" t="s">
        <v>164</v>
      </c>
      <c r="I11" s="94" t="str">
        <f>'Table 5 alt'!D10</f>
        <v>-0.1592^</v>
      </c>
      <c r="J11" s="94" t="str">
        <f>'Table 5 alt'!E10</f>
        <v>0.0347</v>
      </c>
      <c r="K11" s="94" t="str">
        <f>'Table 5 alt'!F10</f>
        <v>-0.0634</v>
      </c>
      <c r="L11" s="95" t="str">
        <f>'Table 5 alt'!G10</f>
        <v>Obs.</v>
      </c>
      <c r="M11" s="94">
        <f>'Table 5 alt'!H10</f>
        <v>7000</v>
      </c>
      <c r="N11" s="96" t="str">
        <f t="shared" si="1"/>
        <v>-0.1657^</v>
      </c>
      <c r="O11" s="96" t="str">
        <f t="shared" si="0"/>
        <v>0.0324</v>
      </c>
      <c r="P11" s="96" t="str">
        <f t="shared" si="0"/>
        <v>-0.0633</v>
      </c>
    </row>
    <row r="12" spans="3:16" x14ac:dyDescent="0.25">
      <c r="C12" s="137" t="s">
        <v>165</v>
      </c>
      <c r="D12" s="52" t="str">
        <f>_xlfn.CONCAT(FIXED(logitme.black!$G$3,4),logitme.black!$U$3)</f>
        <v>-0.0942</v>
      </c>
      <c r="E12" s="52" t="str">
        <f>_xlfn.CONCAT(FIXED(logitme.black!$G$4,4),logitme.black!$U$4)</f>
        <v>0.0314</v>
      </c>
      <c r="F12" s="52" t="str">
        <f>_xlfn.CONCAT(FIXED(logitme.black!$G$5,4),logitme.black!$U$5)</f>
        <v>-0.0913</v>
      </c>
      <c r="H12" s="138"/>
      <c r="I12" s="53" t="str">
        <f>'Table 5 alt'!D11</f>
        <v>(0.0859)</v>
      </c>
      <c r="J12" s="53" t="str">
        <f>'Table 5 alt'!E11</f>
        <v>(0.0368)</v>
      </c>
      <c r="K12" s="53" t="str">
        <f>'Table 5 alt'!F11</f>
        <v>(0.0414)</v>
      </c>
      <c r="L12" s="97" t="str">
        <f>'Table 5 alt'!G11</f>
        <v>Std. Dev.</v>
      </c>
      <c r="M12" s="53" t="str">
        <f>'Table 5 alt'!H11</f>
        <v>0.4305</v>
      </c>
      <c r="N12" s="65" t="str">
        <f t="shared" si="1"/>
        <v>(0.0898)</v>
      </c>
      <c r="O12" s="65" t="str">
        <f t="shared" si="0"/>
        <v>(0.0386)</v>
      </c>
      <c r="P12" s="65" t="str">
        <f t="shared" si="0"/>
        <v>(0.0432)</v>
      </c>
    </row>
    <row r="13" spans="3:16" x14ac:dyDescent="0.25">
      <c r="C13" s="137"/>
      <c r="D13" s="52" t="str">
        <f>_xlfn.CONCAT("(",FIXED(logitme.black!$H$3,4),")")</f>
        <v>(0.1174)</v>
      </c>
      <c r="E13" s="52" t="str">
        <f>_xlfn.CONCAT("(",FIXED(logitme.black!$H$4,4),")")</f>
        <v>(0.0544)</v>
      </c>
      <c r="F13" s="52" t="str">
        <f>_xlfn.CONCAT("(",FIXED(logitme.black!$H$5,4),")")</f>
        <v>(0.0575)</v>
      </c>
      <c r="H13" s="135" t="s">
        <v>165</v>
      </c>
      <c r="I13" s="54" t="str">
        <f>'Table 5 alt'!D12</f>
        <v>-0.0847</v>
      </c>
      <c r="J13" s="54" t="str">
        <f>'Table 5 alt'!E12</f>
        <v>0.0345</v>
      </c>
      <c r="K13" s="54" t="str">
        <f>'Table 5 alt'!F12</f>
        <v>-0.0868</v>
      </c>
      <c r="L13" s="98" t="str">
        <f>'Table 5 alt'!G12</f>
        <v>Obs.</v>
      </c>
      <c r="M13" s="54">
        <f>'Table 5 alt'!H12</f>
        <v>3690</v>
      </c>
      <c r="N13" s="66" t="str">
        <f t="shared" si="1"/>
        <v>-0.0942</v>
      </c>
      <c r="O13" s="66" t="str">
        <f t="shared" si="0"/>
        <v>0.0314</v>
      </c>
      <c r="P13" s="66" t="str">
        <f t="shared" si="0"/>
        <v>-0.0913</v>
      </c>
    </row>
    <row r="14" spans="3:16" x14ac:dyDescent="0.25">
      <c r="C14" s="135" t="s">
        <v>166</v>
      </c>
      <c r="D14" s="54" t="str">
        <f>_xlfn.CONCAT(FIXED(logitme.black!$K$3,4),logitme.black!$V$3)</f>
        <v>-0.2582^</v>
      </c>
      <c r="E14" s="54" t="str">
        <f>_xlfn.CONCAT(FIXED(logitme.black!$K$4,4),logitme.black!$V$4)</f>
        <v>0.0187</v>
      </c>
      <c r="F14" s="54" t="str">
        <f>_xlfn.CONCAT(FIXED(logitme.black!$K$5,4),logitme.black!$V$5)</f>
        <v>-0.0606</v>
      </c>
      <c r="H14" s="138"/>
      <c r="I14" s="53" t="str">
        <f>'Table 5 alt'!D13</f>
        <v>(0.1121)</v>
      </c>
      <c r="J14" s="53" t="str">
        <f>'Table 5 alt'!E13</f>
        <v>(0.0519)</v>
      </c>
      <c r="K14" s="53" t="str">
        <f>'Table 5 alt'!F13</f>
        <v>(0.0551)</v>
      </c>
      <c r="L14" s="97" t="str">
        <f>'Table 5 alt'!G13</f>
        <v>Std. Dev.</v>
      </c>
      <c r="M14" s="53" t="str">
        <f>'Table 5 alt'!H13</f>
        <v>0.4148</v>
      </c>
      <c r="N14" s="65" t="str">
        <f t="shared" si="1"/>
        <v>(0.1174)</v>
      </c>
      <c r="O14" s="65" t="str">
        <f t="shared" si="0"/>
        <v>(0.0544)</v>
      </c>
      <c r="P14" s="65" t="str">
        <f t="shared" si="0"/>
        <v>(0.0575)</v>
      </c>
    </row>
    <row r="15" spans="3:16" ht="15.75" thickBot="1" x14ac:dyDescent="0.3">
      <c r="C15" s="136"/>
      <c r="D15" s="55" t="str">
        <f>_xlfn.CONCAT("(",FIXED(logitme.black!$L$3,4),")")</f>
        <v>(0.1411)</v>
      </c>
      <c r="E15" s="55" t="str">
        <f>_xlfn.CONCAT("(",FIXED(logitme.black!$L$4,4),")")</f>
        <v>(0.0557)</v>
      </c>
      <c r="F15" s="55" t="str">
        <f>_xlfn.CONCAT("(",FIXED(logitme.black!$L$5,4),")")</f>
        <v>(0.0675)</v>
      </c>
      <c r="H15" s="135" t="s">
        <v>166</v>
      </c>
      <c r="I15" s="54" t="str">
        <f>'Table 5 alt'!D14</f>
        <v>-0.2535^</v>
      </c>
      <c r="J15" s="54" t="str">
        <f>'Table 5 alt'!E14</f>
        <v>0.0215</v>
      </c>
      <c r="K15" s="54" t="str">
        <f>'Table 5 alt'!F14</f>
        <v>-0.0642</v>
      </c>
      <c r="L15" s="98" t="str">
        <f>'Table 5 alt'!G14</f>
        <v>Obs.</v>
      </c>
      <c r="M15" s="54">
        <f>'Table 5 alt'!H14</f>
        <v>3310</v>
      </c>
      <c r="N15" s="66" t="str">
        <f t="shared" si="1"/>
        <v>-0.2582^</v>
      </c>
      <c r="O15" s="66" t="str">
        <f t="shared" si="0"/>
        <v>0.0187</v>
      </c>
      <c r="P15" s="66" t="str">
        <f t="shared" si="0"/>
        <v>-0.0606</v>
      </c>
    </row>
    <row r="16" spans="3:16" x14ac:dyDescent="0.25">
      <c r="C16" s="137" t="s">
        <v>167</v>
      </c>
      <c r="D16" s="52" t="str">
        <f>_xlfn.CONCAT(FIXED(logitme.hispan!$C$3,4),logitme.hispan!$T$3)</f>
        <v>-0.0928</v>
      </c>
      <c r="E16" s="52" t="str">
        <f>_xlfn.CONCAT(FIXED(logitme.hispan!$C$4,4),logitme.hispan!$T$4)</f>
        <v>0.0336</v>
      </c>
      <c r="F16" s="52" t="str">
        <f>_xlfn.CONCAT(FIXED(logitme.hispan!$C$5,4),logitme.hispan!$T$5)</f>
        <v>-0.1696**</v>
      </c>
      <c r="H16" s="138"/>
      <c r="I16" s="53" t="str">
        <f>'Table 5 alt'!D15</f>
        <v>(0.1351)</v>
      </c>
      <c r="J16" s="53" t="str">
        <f>'Table 5 alt'!E15</f>
        <v>(0.0531)</v>
      </c>
      <c r="K16" s="53" t="str">
        <f>'Table 5 alt'!F15</f>
        <v>(0.0646)</v>
      </c>
      <c r="L16" s="97" t="str">
        <f>'Table 5 alt'!G15</f>
        <v>Std. Dev.</v>
      </c>
      <c r="M16" s="53" t="str">
        <f>'Table 5 alt'!H15</f>
        <v>0.4370</v>
      </c>
      <c r="N16" s="65" t="str">
        <f t="shared" si="1"/>
        <v>(0.1411)</v>
      </c>
      <c r="O16" s="65" t="str">
        <f t="shared" si="0"/>
        <v>(0.0557)</v>
      </c>
      <c r="P16" s="65" t="str">
        <f t="shared" si="0"/>
        <v>(0.0675)</v>
      </c>
    </row>
    <row r="17" spans="3:16" x14ac:dyDescent="0.25">
      <c r="C17" s="138"/>
      <c r="D17" s="53" t="str">
        <f>_xlfn.CONCAT("(",FIXED(logitme.hispan!$D$3,4),")")</f>
        <v>(0.1249)</v>
      </c>
      <c r="E17" s="53" t="str">
        <f>_xlfn.CONCAT("(",FIXED(logitme.hispan!$D$4,4),")")</f>
        <v>(0.0512)</v>
      </c>
      <c r="F17" s="53" t="str">
        <f>_xlfn.CONCAT("(",FIXED(logitme.hispan!$D$5,4),")")</f>
        <v>(0.0579)</v>
      </c>
      <c r="H17" s="135" t="s">
        <v>167</v>
      </c>
      <c r="I17" s="54" t="str">
        <f>'Table 5 alt'!D16</f>
        <v>-0.0708</v>
      </c>
      <c r="J17" s="54" t="str">
        <f>'Table 5 alt'!E16</f>
        <v>0.0227</v>
      </c>
      <c r="K17" s="54" t="str">
        <f>'Table 5 alt'!F16</f>
        <v>-0.1709**</v>
      </c>
      <c r="L17" s="98" t="str">
        <f>'Table 5 alt'!G16</f>
        <v>Obs.</v>
      </c>
      <c r="M17" s="54">
        <f>'Table 5 alt'!H16</f>
        <v>3676</v>
      </c>
      <c r="N17" s="66" t="str">
        <f t="shared" si="1"/>
        <v>-0.0928</v>
      </c>
      <c r="O17" s="66" t="str">
        <f t="shared" si="0"/>
        <v>0.0336</v>
      </c>
      <c r="P17" s="66" t="str">
        <f t="shared" si="0"/>
        <v>-0.1696**</v>
      </c>
    </row>
    <row r="18" spans="3:16" x14ac:dyDescent="0.25">
      <c r="C18" s="135" t="s">
        <v>168</v>
      </c>
      <c r="D18" s="52" t="str">
        <f>_xlfn.CONCAT(FIXED(logitme.hispan!$G$3,4),logitme.hispan!$U$3)</f>
        <v>0.0628</v>
      </c>
      <c r="E18" s="52" t="str">
        <f>_xlfn.CONCAT(FIXED(logitme.hispan!$G$4,4),logitme.hispan!$U$4)</f>
        <v>0.0411</v>
      </c>
      <c r="F18" s="52" t="str">
        <f>_xlfn.CONCAT(FIXED(logitme.hispan!$G$5,4),logitme.hispan!$U$5)</f>
        <v>-0.1601*</v>
      </c>
      <c r="H18" s="138"/>
      <c r="I18" s="53" t="str">
        <f>'Table 5 alt'!D17</f>
        <v>(0.1170)</v>
      </c>
      <c r="J18" s="53" t="str">
        <f>'Table 5 alt'!E17</f>
        <v>(0.0481)</v>
      </c>
      <c r="K18" s="53" t="str">
        <f>'Table 5 alt'!F17</f>
        <v>(0.0547)</v>
      </c>
      <c r="L18" s="97" t="str">
        <f>'Table 5 alt'!G17</f>
        <v>Std. Dev.</v>
      </c>
      <c r="M18" s="53" t="str">
        <f>'Table 5 alt'!H17</f>
        <v>0.3648</v>
      </c>
      <c r="N18" s="65" t="str">
        <f t="shared" si="1"/>
        <v>(0.1249)</v>
      </c>
      <c r="O18" s="65" t="str">
        <f t="shared" si="0"/>
        <v>(0.0512)</v>
      </c>
      <c r="P18" s="65" t="str">
        <f t="shared" si="0"/>
        <v>(0.0579)</v>
      </c>
    </row>
    <row r="19" spans="3:16" x14ac:dyDescent="0.25">
      <c r="C19" s="138"/>
      <c r="D19" s="52" t="str">
        <f>_xlfn.CONCAT("(",FIXED(logitme.hispan!$H$3,4),")")</f>
        <v>(0.1643)</v>
      </c>
      <c r="E19" s="52" t="str">
        <f>_xlfn.CONCAT("(",FIXED(logitme.hispan!$H$4,4),")")</f>
        <v>(0.0763)</v>
      </c>
      <c r="F19" s="52" t="str">
        <f>_xlfn.CONCAT("(",FIXED(logitme.hispan!$H$5,4),")")</f>
        <v>(0.0814)</v>
      </c>
      <c r="H19" s="135" t="s">
        <v>168</v>
      </c>
      <c r="I19" s="54" t="str">
        <f>'Table 5 alt'!D18</f>
        <v>0.0703</v>
      </c>
      <c r="J19" s="54" t="str">
        <f>'Table 5 alt'!E18</f>
        <v>0.0308</v>
      </c>
      <c r="K19" s="54" t="str">
        <f>'Table 5 alt'!F18</f>
        <v>-0.1588*</v>
      </c>
      <c r="L19" s="98" t="str">
        <f>'Table 5 alt'!G18</f>
        <v>Obs.</v>
      </c>
      <c r="M19" s="54">
        <f>'Table 5 alt'!H18</f>
        <v>1792</v>
      </c>
      <c r="N19" s="66" t="str">
        <f t="shared" si="1"/>
        <v>0.0628</v>
      </c>
      <c r="O19" s="66" t="str">
        <f t="shared" si="0"/>
        <v>0.0411</v>
      </c>
      <c r="P19" s="66" t="str">
        <f t="shared" si="0"/>
        <v>-0.1601*</v>
      </c>
    </row>
    <row r="20" spans="3:16" x14ac:dyDescent="0.25">
      <c r="C20" s="135" t="s">
        <v>169</v>
      </c>
      <c r="D20" s="54" t="str">
        <f>_xlfn.CONCAT(FIXED(logitme.hispan!$K$3,4),logitme.hispan!$V$3)</f>
        <v>-0.2699</v>
      </c>
      <c r="E20" s="54" t="str">
        <f>_xlfn.CONCAT(FIXED(logitme.hispan!$K$4,4),logitme.hispan!$V$4)</f>
        <v>0.0221</v>
      </c>
      <c r="F20" s="54" t="str">
        <f>_xlfn.CONCAT(FIXED(logitme.hispan!$K$5,4),logitme.hispan!$V$5)</f>
        <v>-0.1589^</v>
      </c>
      <c r="H20" s="138"/>
      <c r="I20" s="53" t="str">
        <f>'Table 5 alt'!D19</f>
        <v>(0.1516)</v>
      </c>
      <c r="J20" s="53" t="str">
        <f>'Table 5 alt'!E19</f>
        <v>(0.0712)</v>
      </c>
      <c r="K20" s="53" t="str">
        <f>'Table 5 alt'!F19</f>
        <v>(0.0762)</v>
      </c>
      <c r="L20" s="97" t="str">
        <f>'Table 5 alt'!G19</f>
        <v>Std. Dev.</v>
      </c>
      <c r="M20" s="53" t="str">
        <f>'Table 5 alt'!H19</f>
        <v>0.3535</v>
      </c>
      <c r="N20" s="65" t="str">
        <f t="shared" si="1"/>
        <v>(0.1643)</v>
      </c>
      <c r="O20" s="65" t="str">
        <f t="shared" si="0"/>
        <v>(0.0763)</v>
      </c>
      <c r="P20" s="65" t="str">
        <f t="shared" si="0"/>
        <v>(0.0814)</v>
      </c>
    </row>
    <row r="21" spans="3:16" ht="15.75" thickBot="1" x14ac:dyDescent="0.3">
      <c r="C21" s="136"/>
      <c r="D21" s="55" t="str">
        <f>_xlfn.CONCAT("(",FIXED(logitme.hispan!$L$3,4),")")</f>
        <v>(0.1995)</v>
      </c>
      <c r="E21" s="55" t="str">
        <f>_xlfn.CONCAT("(",FIXED(logitme.hispan!$L$4,4),")")</f>
        <v>(0.0727)</v>
      </c>
      <c r="F21" s="55" t="str">
        <f>_xlfn.CONCAT("(",FIXED(logitme.hispan!$L$5,4),")")</f>
        <v>(0.0857)</v>
      </c>
      <c r="H21" s="137" t="s">
        <v>169</v>
      </c>
      <c r="I21" s="52" t="str">
        <f>'Table 5 alt'!D20</f>
        <v>-0.2218</v>
      </c>
      <c r="J21" s="52" t="str">
        <f>'Table 5 alt'!E20</f>
        <v>0.0155</v>
      </c>
      <c r="K21" s="52" t="str">
        <f>'Table 5 alt'!F20</f>
        <v>-0.1512^</v>
      </c>
      <c r="L21" s="92" t="str">
        <f>'Table 5 alt'!G20</f>
        <v>Obs.</v>
      </c>
      <c r="M21" s="52">
        <f>'Table 5 alt'!H20</f>
        <v>1884</v>
      </c>
      <c r="N21" s="64" t="str">
        <f t="shared" si="1"/>
        <v>-0.2699</v>
      </c>
      <c r="O21" s="64" t="str">
        <f t="shared" ref="O21:O22" si="2">E20</f>
        <v>0.0221</v>
      </c>
      <c r="P21" s="64" t="str">
        <f t="shared" ref="P21:P22" si="3">F20</f>
        <v>-0.1589^</v>
      </c>
    </row>
    <row r="22" spans="3:16" ht="15.75" thickBot="1" x14ac:dyDescent="0.3">
      <c r="H22" s="136"/>
      <c r="I22" s="55" t="str">
        <f>'Table 5 alt'!D21</f>
        <v>(0.1887)</v>
      </c>
      <c r="J22" s="55" t="str">
        <f>'Table 5 alt'!E21</f>
        <v>(0.0687)</v>
      </c>
      <c r="K22" s="55" t="str">
        <f>'Table 5 alt'!F21</f>
        <v>(0.0814)</v>
      </c>
      <c r="L22" s="93" t="str">
        <f>'Table 5 alt'!G21</f>
        <v>Std. Dev.</v>
      </c>
      <c r="M22" s="55" t="str">
        <f>'Table 5 alt'!H21</f>
        <v>0.3786</v>
      </c>
      <c r="N22" s="67" t="str">
        <f t="shared" si="1"/>
        <v>(0.1995)</v>
      </c>
      <c r="O22" s="67" t="str">
        <f t="shared" si="2"/>
        <v>(0.0727)</v>
      </c>
      <c r="P22" s="67" t="str">
        <f t="shared" si="3"/>
        <v>(0.0857)</v>
      </c>
    </row>
  </sheetData>
  <mergeCells count="24">
    <mergeCell ref="C14:C15"/>
    <mergeCell ref="C16:C17"/>
    <mergeCell ref="C18:C19"/>
    <mergeCell ref="C20:C21"/>
    <mergeCell ref="C1:F1"/>
    <mergeCell ref="C4:C5"/>
    <mergeCell ref="C6:C7"/>
    <mergeCell ref="C8:C9"/>
    <mergeCell ref="C10:C11"/>
    <mergeCell ref="C2:F2"/>
    <mergeCell ref="C12:C13"/>
    <mergeCell ref="H17:H18"/>
    <mergeCell ref="H19:H20"/>
    <mergeCell ref="H21:H22"/>
    <mergeCell ref="H5:H6"/>
    <mergeCell ref="H7:H8"/>
    <mergeCell ref="H9:H10"/>
    <mergeCell ref="H11:H12"/>
    <mergeCell ref="H13:H14"/>
    <mergeCell ref="H2:P2"/>
    <mergeCell ref="H1:P1"/>
    <mergeCell ref="I3:M3"/>
    <mergeCell ref="N3:P3"/>
    <mergeCell ref="H15:H16"/>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10"/>
  <sheetViews>
    <sheetView workbookViewId="0">
      <selection activeCell="A2" sqref="A1:A4"/>
    </sheetView>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120</v>
      </c>
      <c r="B2">
        <v>-3.2250000000000001E-2</v>
      </c>
      <c r="C2">
        <v>0.96826999999999996</v>
      </c>
      <c r="D2">
        <v>3.8420000000000003E-2</v>
      </c>
      <c r="E2">
        <v>-0.83899999999999997</v>
      </c>
      <c r="F2" s="1">
        <v>0.40100000000000002</v>
      </c>
    </row>
    <row r="3" spans="1:7" x14ac:dyDescent="0.25">
      <c r="A3" t="s">
        <v>10</v>
      </c>
      <c r="B3">
        <v>-0.12019000000000001</v>
      </c>
      <c r="C3">
        <v>0.88675000000000004</v>
      </c>
      <c r="D3">
        <v>1.746E-2</v>
      </c>
      <c r="E3">
        <v>-6.8849999999999998</v>
      </c>
      <c r="F3" s="1">
        <v>5.78E-12</v>
      </c>
      <c r="G3" t="s">
        <v>11</v>
      </c>
    </row>
    <row r="4" spans="1:7" x14ac:dyDescent="0.25">
      <c r="A4" t="s">
        <v>12</v>
      </c>
      <c r="B4">
        <v>-0.21371000000000001</v>
      </c>
      <c r="C4">
        <v>0.80759000000000003</v>
      </c>
      <c r="D4">
        <v>1.8120000000000001E-2</v>
      </c>
      <c r="E4">
        <v>-11.792</v>
      </c>
      <c r="F4" t="s">
        <v>119</v>
      </c>
      <c r="G4" t="s">
        <v>11</v>
      </c>
    </row>
    <row r="7" spans="1:7" x14ac:dyDescent="0.25">
      <c r="A7" t="s">
        <v>341</v>
      </c>
      <c r="B7">
        <v>19594</v>
      </c>
    </row>
    <row r="8" spans="1:7" x14ac:dyDescent="0.25">
      <c r="A8" t="s">
        <v>3</v>
      </c>
      <c r="B8">
        <v>347972.4</v>
      </c>
    </row>
    <row r="9" spans="1:7" x14ac:dyDescent="0.25">
      <c r="A9" t="s">
        <v>4</v>
      </c>
      <c r="B9">
        <v>347996.1</v>
      </c>
    </row>
    <row r="10" spans="1:7" x14ac:dyDescent="0.25">
      <c r="A10" t="s">
        <v>342</v>
      </c>
      <c r="B10">
        <v>-173983.2</v>
      </c>
    </row>
  </sheetData>
  <pageMargins left="0.7" right="0.7" top="0.75" bottom="0.75" header="0.3" footer="0.3"/>
  <pageSetup orientation="portrait"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10"/>
  <sheetViews>
    <sheetView workbookViewId="0">
      <selection activeCell="B10" sqref="B10"/>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121</v>
      </c>
      <c r="B2">
        <v>-2.0990000000000002E-2</v>
      </c>
      <c r="C2">
        <v>0.97923000000000004</v>
      </c>
      <c r="D2">
        <v>3.585E-2</v>
      </c>
      <c r="E2">
        <v>-0.58499999999999996</v>
      </c>
      <c r="F2" s="1">
        <v>0.55800000000000005</v>
      </c>
    </row>
    <row r="3" spans="1:7" x14ac:dyDescent="0.25">
      <c r="A3" t="s">
        <v>13</v>
      </c>
      <c r="B3">
        <v>-0.14471000000000001</v>
      </c>
      <c r="C3">
        <v>0.86526999999999998</v>
      </c>
      <c r="D3">
        <v>1.762E-2</v>
      </c>
      <c r="E3">
        <v>-8.2119999999999997</v>
      </c>
      <c r="F3" s="1" t="s">
        <v>346</v>
      </c>
      <c r="G3" t="s">
        <v>11</v>
      </c>
    </row>
    <row r="4" spans="1:7" x14ac:dyDescent="0.25">
      <c r="A4" t="s">
        <v>14</v>
      </c>
      <c r="B4">
        <v>-0.21773000000000001</v>
      </c>
      <c r="C4">
        <v>0.80435000000000001</v>
      </c>
      <c r="D4">
        <v>1.8589999999999999E-2</v>
      </c>
      <c r="E4">
        <v>-11.712999999999999</v>
      </c>
      <c r="F4" t="s">
        <v>346</v>
      </c>
      <c r="G4" t="s">
        <v>11</v>
      </c>
    </row>
    <row r="7" spans="1:7" x14ac:dyDescent="0.25">
      <c r="A7" t="s">
        <v>341</v>
      </c>
      <c r="B7">
        <v>19339</v>
      </c>
    </row>
    <row r="8" spans="1:7" x14ac:dyDescent="0.25">
      <c r="A8" t="s">
        <v>3</v>
      </c>
      <c r="B8">
        <v>342923.3</v>
      </c>
    </row>
    <row r="9" spans="1:7" x14ac:dyDescent="0.25">
      <c r="A9" t="s">
        <v>4</v>
      </c>
      <c r="B9">
        <v>342946.9</v>
      </c>
    </row>
    <row r="10" spans="1:7" x14ac:dyDescent="0.25">
      <c r="A10" t="s">
        <v>342</v>
      </c>
      <c r="B10">
        <v>-171458.6</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12"/>
  <sheetViews>
    <sheetView workbookViewId="0">
      <selection activeCell="B10" sqref="B10"/>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120</v>
      </c>
      <c r="B2">
        <v>1.072568E-2</v>
      </c>
      <c r="C2">
        <v>1.0107834</v>
      </c>
      <c r="D2">
        <v>4.8291489999999999E-2</v>
      </c>
      <c r="E2">
        <v>0.22</v>
      </c>
      <c r="F2" s="1">
        <v>0.82</v>
      </c>
      <c r="G2" t="str">
        <f>IF(F2&lt;0.001,"***",IF(F2&lt;0.01,"**",IF(F2&lt;0.05,"*",IF(F2&lt;0.1,"^",""))))</f>
        <v/>
      </c>
    </row>
    <row r="3" spans="1:7" x14ac:dyDescent="0.25">
      <c r="A3" t="s">
        <v>10</v>
      </c>
      <c r="B3">
        <v>-0.17399601000000001</v>
      </c>
      <c r="C3">
        <v>0.8403003</v>
      </c>
      <c r="D3">
        <v>2.1657590000000001E-2</v>
      </c>
      <c r="E3">
        <v>-8.0299999999999994</v>
      </c>
      <c r="F3" s="1">
        <v>1.0000000000000001E-15</v>
      </c>
      <c r="G3" t="str">
        <f>IF(F3&lt;0.001,"***",IF(F3&lt;0.01,"**",IF(F3&lt;0.05,"*",IF(F3&lt;0.1,"^",""))))</f>
        <v>***</v>
      </c>
    </row>
    <row r="4" spans="1:7" x14ac:dyDescent="0.25">
      <c r="A4" t="s">
        <v>12</v>
      </c>
      <c r="B4">
        <v>-0.32666597000000003</v>
      </c>
      <c r="C4">
        <v>0.72132459999999998</v>
      </c>
      <c r="D4">
        <v>2.4727619999999999E-2</v>
      </c>
      <c r="E4">
        <v>-13.21</v>
      </c>
      <c r="F4" s="1">
        <v>0</v>
      </c>
      <c r="G4" t="str">
        <f>IF(F4&lt;0.001,"***",IF(F4&lt;0.01,"**",IF(F4&lt;0.05,"*",IF(F4&lt;0.1,"^",""))))</f>
        <v>***</v>
      </c>
    </row>
    <row r="6" spans="1:7" x14ac:dyDescent="0.25">
      <c r="A6" t="s">
        <v>16</v>
      </c>
      <c r="B6" t="s">
        <v>17</v>
      </c>
      <c r="C6" t="s">
        <v>122</v>
      </c>
      <c r="D6" t="s">
        <v>18</v>
      </c>
    </row>
    <row r="7" spans="1:7" x14ac:dyDescent="0.25">
      <c r="A7" t="s">
        <v>19</v>
      </c>
      <c r="B7" t="s">
        <v>20</v>
      </c>
      <c r="C7">
        <v>0.48505579999999998</v>
      </c>
      <c r="D7">
        <v>0.23527919999999999</v>
      </c>
    </row>
    <row r="9" spans="1:7" x14ac:dyDescent="0.25">
      <c r="A9" t="s">
        <v>341</v>
      </c>
      <c r="B9">
        <v>19594</v>
      </c>
    </row>
    <row r="10" spans="1:7" x14ac:dyDescent="0.25">
      <c r="A10" t="s">
        <v>3</v>
      </c>
      <c r="B10">
        <v>346193.7</v>
      </c>
    </row>
    <row r="11" spans="1:7" x14ac:dyDescent="0.25">
      <c r="A11" t="s">
        <v>4</v>
      </c>
      <c r="B11">
        <v>362252.6</v>
      </c>
    </row>
    <row r="12" spans="1:7" x14ac:dyDescent="0.25">
      <c r="A12" t="s">
        <v>342</v>
      </c>
      <c r="B12">
        <v>-171059.7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12"/>
  <sheetViews>
    <sheetView workbookViewId="0">
      <selection activeCell="B10" sqref="B10"/>
    </sheetView>
  </sheetViews>
  <sheetFormatPr defaultRowHeight="15" x14ac:dyDescent="0.25"/>
  <cols>
    <col min="1" max="1" width="22.85546875" bestFit="1" customWidth="1"/>
  </cols>
  <sheetData>
    <row r="1" spans="1:7" x14ac:dyDescent="0.25">
      <c r="B1" t="s">
        <v>5</v>
      </c>
      <c r="C1" t="s">
        <v>6</v>
      </c>
      <c r="D1" t="s">
        <v>7</v>
      </c>
      <c r="E1" t="s">
        <v>8</v>
      </c>
      <c r="F1" t="s">
        <v>15</v>
      </c>
    </row>
    <row r="2" spans="1:7" x14ac:dyDescent="0.25">
      <c r="A2" t="s">
        <v>121</v>
      </c>
      <c r="B2">
        <v>2.4842800000000002E-2</v>
      </c>
      <c r="C2">
        <v>1.0251539999999999</v>
      </c>
      <c r="D2">
        <v>4.4932819999999998E-2</v>
      </c>
      <c r="E2">
        <v>0.55000000000000004</v>
      </c>
      <c r="F2" s="1">
        <v>0.57999999999999996</v>
      </c>
      <c r="G2" t="str">
        <f>IF(F2&lt;0.001,"***",IF(F2&lt;0.01,"**",IF(F2&lt;0.05,"*",IF(F2&lt;0.1,"^",""))))</f>
        <v/>
      </c>
    </row>
    <row r="3" spans="1:7" x14ac:dyDescent="0.25">
      <c r="A3" t="s">
        <v>13</v>
      </c>
      <c r="B3">
        <v>-0.2138718</v>
      </c>
      <c r="C3">
        <v>0.8074519</v>
      </c>
      <c r="D3">
        <v>2.1734050000000001E-2</v>
      </c>
      <c r="E3">
        <v>-9.84</v>
      </c>
      <c r="F3" s="1">
        <v>0</v>
      </c>
      <c r="G3" t="str">
        <f t="shared" ref="G3:G4" si="0">IF(F3&lt;0.001,"***",IF(F3&lt;0.01,"**",IF(F3&lt;0.05,"*",IF(F3&lt;0.1,"^",""))))</f>
        <v>***</v>
      </c>
    </row>
    <row r="4" spans="1:7" x14ac:dyDescent="0.25">
      <c r="A4" t="s">
        <v>14</v>
      </c>
      <c r="B4">
        <v>-0.33629360000000003</v>
      </c>
      <c r="C4">
        <v>0.71441330000000003</v>
      </c>
      <c r="D4">
        <v>2.5350520000000001E-2</v>
      </c>
      <c r="E4">
        <v>-13.27</v>
      </c>
      <c r="F4" s="1">
        <v>0</v>
      </c>
      <c r="G4" t="str">
        <f t="shared" si="0"/>
        <v>***</v>
      </c>
    </row>
    <row r="6" spans="1:7" x14ac:dyDescent="0.25">
      <c r="A6" t="s">
        <v>16</v>
      </c>
      <c r="B6" t="s">
        <v>17</v>
      </c>
      <c r="C6" t="s">
        <v>122</v>
      </c>
      <c r="D6" t="s">
        <v>18</v>
      </c>
    </row>
    <row r="7" spans="1:7" x14ac:dyDescent="0.25">
      <c r="A7" t="s">
        <v>19</v>
      </c>
      <c r="B7" t="s">
        <v>20</v>
      </c>
      <c r="C7">
        <v>0.48434949999999999</v>
      </c>
      <c r="D7">
        <v>0.23459440000000001</v>
      </c>
    </row>
    <row r="9" spans="1:7" x14ac:dyDescent="0.25">
      <c r="A9" t="s">
        <v>341</v>
      </c>
      <c r="B9">
        <v>19339</v>
      </c>
    </row>
    <row r="10" spans="1:7" x14ac:dyDescent="0.25">
      <c r="A10" t="s">
        <v>3</v>
      </c>
      <c r="B10">
        <v>341169.9</v>
      </c>
    </row>
    <row r="11" spans="1:7" x14ac:dyDescent="0.25">
      <c r="A11" t="s">
        <v>4</v>
      </c>
      <c r="B11">
        <v>357008.6</v>
      </c>
    </row>
    <row r="12" spans="1:7" x14ac:dyDescent="0.25">
      <c r="A12" t="s">
        <v>342</v>
      </c>
      <c r="B12">
        <v>-168572.4</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sheetPr>
    <tabColor rgb="FFFF0000"/>
  </sheetPr>
  <dimension ref="A1:J17"/>
  <sheetViews>
    <sheetView zoomScaleNormal="100" workbookViewId="0">
      <selection sqref="A1:E17"/>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10" ht="15.75" x14ac:dyDescent="0.25">
      <c r="A1" s="125" t="s">
        <v>280</v>
      </c>
      <c r="B1" s="125"/>
      <c r="C1" s="125"/>
      <c r="D1" s="125"/>
      <c r="E1" s="125"/>
    </row>
    <row r="2" spans="1:10" ht="16.5" thickBot="1" x14ac:dyDescent="0.3">
      <c r="A2" s="126" t="s">
        <v>281</v>
      </c>
      <c r="B2" s="126"/>
      <c r="C2" s="126"/>
      <c r="D2" s="126"/>
      <c r="E2" s="126"/>
    </row>
    <row r="3" spans="1:10" ht="15.75" thickBot="1" x14ac:dyDescent="0.3">
      <c r="A3" s="25"/>
      <c r="B3" s="29" t="s">
        <v>114</v>
      </c>
      <c r="C3" s="29" t="s">
        <v>115</v>
      </c>
      <c r="D3" s="29" t="s">
        <v>116</v>
      </c>
      <c r="E3" s="34" t="s">
        <v>117</v>
      </c>
    </row>
    <row r="4" spans="1:10" x14ac:dyDescent="0.25">
      <c r="A4" s="121" t="s">
        <v>123</v>
      </c>
      <c r="B4" s="26" t="str">
        <f>_xlfn.CONCAT(ROUND(VLOOKUP($G4,'mod1'!$A:$G,2,0),4)," ",VLOOKUP(Table2!$G4,'mod1'!$A:$G,7,0))</f>
        <v xml:space="preserve">-0.0323 </v>
      </c>
      <c r="C4" s="26" t="str">
        <f>_xlfn.CONCAT(ROUND(VLOOKUP($H4,mod1L!$A:$G,2,0),4)," ",VLOOKUP($H4,mod1L!$A:$G,7,0))</f>
        <v xml:space="preserve">-0.021 </v>
      </c>
      <c r="D4" s="26" t="str">
        <f>_xlfn.CONCAT(ROUND(VLOOKUP($G4,'mod1.fr'!$A:$G,2,0),4)," ",VLOOKUP(Table2!$G4,'mod1.fr'!$A:$G,7,0))</f>
        <v xml:space="preserve">0.0107 </v>
      </c>
      <c r="E4" s="26" t="str">
        <f>_xlfn.CONCAT(ROUND(VLOOKUP($H4,mod1L.fr!$A:$G,2,0),4)," ",VLOOKUP($H4,mod1L.fr!$A:$G,7,0))</f>
        <v xml:space="preserve">0.0248 </v>
      </c>
      <c r="G4" t="s">
        <v>120</v>
      </c>
      <c r="H4" t="s">
        <v>121</v>
      </c>
      <c r="J4">
        <f>(0.129-0.0366)/(SQRT(((1.1376^2)/15021)+((1.0373^2)/15021)))</f>
        <v>7.3558991108595295</v>
      </c>
    </row>
    <row r="5" spans="1:10" x14ac:dyDescent="0.25">
      <c r="A5" s="122"/>
      <c r="B5" s="27" t="str">
        <f>_xlfn.CONCAT("(",ROUND(VLOOKUP($G4,'mod1'!$A:$G,4,0),4),")")</f>
        <v>(0.0384)</v>
      </c>
      <c r="C5" s="27" t="str">
        <f>_xlfn.CONCAT("(",ROUND(VLOOKUP($H4,mod1L!$A:$G,4,0),4),")")</f>
        <v>(0.0359)</v>
      </c>
      <c r="D5" s="27" t="str">
        <f>_xlfn.CONCAT("(",ROUND(VLOOKUP($G4,'mod1.fr'!$A:$G,4,0),4),")")</f>
        <v>(0.0483)</v>
      </c>
      <c r="E5" s="27" t="str">
        <f>_xlfn.CONCAT("(",ROUND(VLOOKUP($H4,mod1L.fr!$A:$G,4,0),4),")")</f>
        <v>(0.0449)</v>
      </c>
    </row>
    <row r="6" spans="1:10" x14ac:dyDescent="0.25">
      <c r="A6" s="121" t="s">
        <v>0</v>
      </c>
      <c r="B6" s="26" t="str">
        <f>_xlfn.CONCAT(ROUND(VLOOKUP($G6,'mod1'!$A:$G,2,0),4)," ",VLOOKUP(Table2!$G6,'mod1'!$A:$G,7,0))</f>
        <v>-0.1202 ***</v>
      </c>
      <c r="C6" s="26" t="str">
        <f>_xlfn.CONCAT(ROUND(VLOOKUP($H6,mod1L!$A:$G,2,0),4)," ",VLOOKUP($H6,mod1L!$A:$G,7,0))</f>
        <v>-0.1447 ***</v>
      </c>
      <c r="D6" s="26" t="str">
        <f>_xlfn.CONCAT(ROUND(VLOOKUP($G6,'mod1.fr'!$A:$G,2,0),4)," ",VLOOKUP(Table2!$G6,'mod1.fr'!$A:$G,7,0))</f>
        <v>-0.174 ***</v>
      </c>
      <c r="E6" s="26" t="str">
        <f>_xlfn.CONCAT(ROUND(VLOOKUP($H6,mod1L.fr!$A:$G,2,0),4)," ",VLOOKUP($H6,mod1L.fr!$A:$G,7,0))</f>
        <v>-0.2139 ***</v>
      </c>
      <c r="G6" t="s">
        <v>10</v>
      </c>
      <c r="H6" t="s">
        <v>13</v>
      </c>
      <c r="J6">
        <f>(0.1822-0.1398)/(SQRT(((0.0242^2)/15021)+((0.0242^2)/15228)))</f>
        <v>152.35820127655697</v>
      </c>
    </row>
    <row r="7" spans="1:10" x14ac:dyDescent="0.25">
      <c r="A7" s="122" t="s">
        <v>1</v>
      </c>
      <c r="B7" s="27" t="str">
        <f>_xlfn.CONCAT("(",ROUND(VLOOKUP($G6,'mod1'!$A:$G,4,0),4),")")</f>
        <v>(0.0175)</v>
      </c>
      <c r="C7" s="27" t="str">
        <f>_xlfn.CONCAT("(",ROUND(VLOOKUP($H6,mod1L!$A:$G,4,0),4),")")</f>
        <v>(0.0176)</v>
      </c>
      <c r="D7" s="27" t="str">
        <f>_xlfn.CONCAT("(",ROUND(VLOOKUP($G6,'mod1.fr'!$A:$G,4,0),4),")")</f>
        <v>(0.0217)</v>
      </c>
      <c r="E7" s="27" t="str">
        <f>_xlfn.CONCAT("(",ROUND(VLOOKUP($H6,mod1L.fr!$A:$G,4,0),4),")")</f>
        <v>(0.0217)</v>
      </c>
    </row>
    <row r="8" spans="1:10" x14ac:dyDescent="0.25">
      <c r="A8" s="121" t="s">
        <v>2</v>
      </c>
      <c r="B8" s="26" t="str">
        <f>_xlfn.CONCAT(ROUND(VLOOKUP($G8,'mod1'!$A:$G,2,0),4)," ",VLOOKUP(Table2!$G8,'mod1'!$A:$G,7,0))</f>
        <v>-0.2137 ***</v>
      </c>
      <c r="C8" s="26" t="str">
        <f>_xlfn.CONCAT(FIXED(VLOOKUP($H8,mod1L!$A:$G,2,0),4)," ",VLOOKUP($H8,mod1L!$A:$G,7,0))</f>
        <v>-0.2177 ***</v>
      </c>
      <c r="D8" s="26" t="str">
        <f>_xlfn.CONCAT(ROUND(VLOOKUP($G8,'mod1.fr'!$A:$G,2,0),4)," ",VLOOKUP(Table2!$G8,'mod1.fr'!$A:$G,7,0))</f>
        <v>-0.3267 ***</v>
      </c>
      <c r="E8" s="26" t="str">
        <f>_xlfn.CONCAT(ROUND(VLOOKUP($H8,mod1L.fr!$A:$G,2,0),4)," ",VLOOKUP($H8,mod1L.fr!$A:$G,7,0))</f>
        <v>-0.3363 ***</v>
      </c>
      <c r="G8" t="s">
        <v>12</v>
      </c>
      <c r="H8" t="s">
        <v>14</v>
      </c>
      <c r="J8">
        <f>(0.3043-0.2843)/(SQRT(((0.0278^2)/15021)+((0.0271^2)/15228)))</f>
        <v>63.347547956472681</v>
      </c>
    </row>
    <row r="9" spans="1:10" x14ac:dyDescent="0.25">
      <c r="A9" s="122"/>
      <c r="B9" s="27" t="str">
        <f>_xlfn.CONCAT("(",ROUND(VLOOKUP($G8,'mod1'!$A:$G,4,0),4),")")</f>
        <v>(0.0181)</v>
      </c>
      <c r="C9" s="27" t="str">
        <f>_xlfn.CONCAT("(",ROUND(VLOOKUP($H8,mod1L!$A:$G,4,0),4),")")</f>
        <v>(0.0186)</v>
      </c>
      <c r="D9" s="27" t="str">
        <f>_xlfn.CONCAT("(",ROUND(VLOOKUP($G8,'mod1.fr'!$A:$G,4,0),4),")")</f>
        <v>(0.0247)</v>
      </c>
      <c r="E9" s="27" t="str">
        <f>_xlfn.CONCAT("(",ROUND(VLOOKUP($H8,mod1L.fr!$A:$G,4,0),4),")")</f>
        <v>(0.0254)</v>
      </c>
    </row>
    <row r="10" spans="1:10" ht="15.75" thickBot="1" x14ac:dyDescent="0.3">
      <c r="A10" s="28" t="s">
        <v>113</v>
      </c>
      <c r="B10" s="30"/>
      <c r="C10" s="30"/>
      <c r="D10" s="30" t="str">
        <f>FIXED('mod1.fr'!C7,4)</f>
        <v>0.4851</v>
      </c>
      <c r="E10" s="30" t="str">
        <f>FIXED(mod1L.fr!C7,4)</f>
        <v>0.4843</v>
      </c>
    </row>
    <row r="11" spans="1:10" x14ac:dyDescent="0.25">
      <c r="A11" s="11" t="s">
        <v>109</v>
      </c>
      <c r="B11" s="31">
        <f>'mod1'!B7</f>
        <v>19594</v>
      </c>
      <c r="C11" s="31">
        <f>mod1L!B7</f>
        <v>19339</v>
      </c>
      <c r="D11" s="31">
        <f>'mod1.fr'!B9</f>
        <v>19594</v>
      </c>
      <c r="E11" s="31">
        <f>mod1L.fr!B9</f>
        <v>19339</v>
      </c>
    </row>
    <row r="12" spans="1:10" x14ac:dyDescent="0.25">
      <c r="A12" s="11" t="s">
        <v>3</v>
      </c>
      <c r="B12" s="32" t="str">
        <f>FIXED('mod1'!B8,2)</f>
        <v>347,972.40</v>
      </c>
      <c r="C12" s="32" t="str">
        <f>FIXED(mod1L!B8,2)</f>
        <v>342,923.30</v>
      </c>
      <c r="D12" s="32" t="str">
        <f>FIXED('mod1.fr'!B10,2)</f>
        <v>346,193.70</v>
      </c>
      <c r="E12" s="32" t="str">
        <f>FIXED(mod1L.fr!B10,2)</f>
        <v>341,169.90</v>
      </c>
    </row>
    <row r="13" spans="1:10" x14ac:dyDescent="0.25">
      <c r="A13" s="11" t="s">
        <v>4</v>
      </c>
      <c r="B13" s="32" t="str">
        <f>FIXED('mod1'!B9,2)</f>
        <v>347,996.10</v>
      </c>
      <c r="C13" s="32" t="str">
        <f>FIXED(mod1L!B9,2)</f>
        <v>342,946.90</v>
      </c>
      <c r="D13" s="32" t="str">
        <f>FIXED('mod1.fr'!B11,2)</f>
        <v>362,252.60</v>
      </c>
      <c r="E13" s="32" t="str">
        <f>FIXED(mod1L.fr!B11,2)</f>
        <v>357,008.60</v>
      </c>
    </row>
    <row r="14" spans="1:10" ht="15.75" thickBot="1" x14ac:dyDescent="0.3">
      <c r="A14" s="25" t="s">
        <v>110</v>
      </c>
      <c r="B14" s="33" t="str">
        <f>FIXED('mod1'!B10,2)</f>
        <v>-173,983.20</v>
      </c>
      <c r="C14" s="32" t="str">
        <f>FIXED(mod1L!B10,2)</f>
        <v>-171,458.60</v>
      </c>
      <c r="D14" s="32" t="str">
        <f>FIXED('mod1.fr'!B12,2)</f>
        <v>-171,059.70</v>
      </c>
      <c r="E14" s="32" t="str">
        <f>FIXED(mod1L.fr!B12,2)</f>
        <v>-168,572.40</v>
      </c>
    </row>
    <row r="15" spans="1:10" x14ac:dyDescent="0.25">
      <c r="A15" s="123" t="s">
        <v>282</v>
      </c>
      <c r="B15" s="123"/>
      <c r="C15" s="123"/>
      <c r="D15" s="123"/>
      <c r="E15" s="123"/>
    </row>
    <row r="16" spans="1:10" x14ac:dyDescent="0.25">
      <c r="A16" s="124"/>
      <c r="B16" s="124"/>
      <c r="C16" s="124"/>
      <c r="D16" s="124"/>
      <c r="E16" s="124"/>
    </row>
    <row r="17" spans="1:5" x14ac:dyDescent="0.25">
      <c r="A17" s="124"/>
      <c r="B17" s="124"/>
      <c r="C17" s="124"/>
      <c r="D17" s="124"/>
      <c r="E17" s="124"/>
    </row>
  </sheetData>
  <mergeCells count="6">
    <mergeCell ref="A6:A7"/>
    <mergeCell ref="A8:A9"/>
    <mergeCell ref="A4:A5"/>
    <mergeCell ref="A15:E17"/>
    <mergeCell ref="A1:E1"/>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1:N32"/>
  <sheetViews>
    <sheetView workbookViewId="0">
      <selection activeCell="H35" sqref="H35"/>
    </sheetView>
  </sheetViews>
  <sheetFormatPr defaultRowHeight="15" x14ac:dyDescent="0.25"/>
  <cols>
    <col min="1" max="1" width="20.85546875" bestFit="1" customWidth="1"/>
    <col min="9" max="9" width="20.85546875" bestFit="1" customWidth="1"/>
  </cols>
  <sheetData>
    <row r="1" spans="1:14" x14ac:dyDescent="0.25">
      <c r="B1" t="s">
        <v>5</v>
      </c>
      <c r="C1" t="s">
        <v>6</v>
      </c>
      <c r="D1" t="s">
        <v>7</v>
      </c>
      <c r="E1" t="s">
        <v>8</v>
      </c>
      <c r="F1" t="s">
        <v>9</v>
      </c>
    </row>
    <row r="2" spans="1:14" x14ac:dyDescent="0.25">
      <c r="A2" t="s">
        <v>120</v>
      </c>
      <c r="B2" s="10">
        <v>-5.9040000000000002E-2</v>
      </c>
      <c r="C2" s="10">
        <v>0.94269999999999998</v>
      </c>
      <c r="D2" s="10">
        <v>3.8609999999999998E-2</v>
      </c>
      <c r="E2" s="10">
        <v>-1.5289999999999999</v>
      </c>
      <c r="F2">
        <v>0.12626200000000001</v>
      </c>
      <c r="J2" s="1"/>
      <c r="K2" s="1"/>
      <c r="L2" s="1"/>
      <c r="N2" s="1"/>
    </row>
    <row r="3" spans="1:14" x14ac:dyDescent="0.25">
      <c r="A3" t="s">
        <v>10</v>
      </c>
      <c r="B3" s="10">
        <v>-1.8519999999999998E-2</v>
      </c>
      <c r="C3" s="10">
        <v>0.98170000000000002</v>
      </c>
      <c r="D3" s="10">
        <v>1.7729999999999999E-2</v>
      </c>
      <c r="E3" s="10">
        <v>-1.044</v>
      </c>
      <c r="F3" s="1">
        <v>0.29628399999999999</v>
      </c>
      <c r="J3" s="1"/>
      <c r="K3" s="1"/>
      <c r="L3" s="1"/>
      <c r="N3" s="1"/>
    </row>
    <row r="4" spans="1:14" x14ac:dyDescent="0.25">
      <c r="A4" t="s">
        <v>12</v>
      </c>
      <c r="B4" s="10">
        <v>-7.0309999999999997E-2</v>
      </c>
      <c r="C4" s="10">
        <v>0.93210000000000004</v>
      </c>
      <c r="D4" s="10">
        <v>1.899E-2</v>
      </c>
      <c r="E4" s="10">
        <v>-3.7029999999999998</v>
      </c>
      <c r="F4" s="1">
        <v>2.13E-4</v>
      </c>
      <c r="G4" t="s">
        <v>11</v>
      </c>
      <c r="J4" s="1"/>
      <c r="K4" s="1"/>
      <c r="L4" s="1"/>
      <c r="N4" s="1"/>
    </row>
    <row r="5" spans="1:14" x14ac:dyDescent="0.25">
      <c r="A5" t="s">
        <v>124</v>
      </c>
      <c r="B5" s="10">
        <v>5.3370000000000001E-2</v>
      </c>
      <c r="C5" s="10">
        <v>1.0549999999999999</v>
      </c>
      <c r="D5" s="10">
        <v>1.511E-2</v>
      </c>
      <c r="E5" s="10">
        <v>3.5329999999999999</v>
      </c>
      <c r="F5" s="1">
        <v>4.1100000000000002E-4</v>
      </c>
      <c r="G5" t="s">
        <v>11</v>
      </c>
      <c r="J5" s="1"/>
      <c r="K5" s="1"/>
      <c r="L5" s="1"/>
      <c r="N5" s="1"/>
    </row>
    <row r="6" spans="1:14" x14ac:dyDescent="0.25">
      <c r="A6" t="s">
        <v>24</v>
      </c>
      <c r="B6" s="10">
        <v>4.8809999999999999E-4</v>
      </c>
      <c r="C6" s="10">
        <v>1</v>
      </c>
      <c r="D6" s="10">
        <v>2.1239999999999998E-2</v>
      </c>
      <c r="E6" s="10">
        <v>2.3E-2</v>
      </c>
      <c r="F6" s="1">
        <v>0.98166900000000001</v>
      </c>
      <c r="J6" s="1"/>
      <c r="K6" s="1"/>
      <c r="L6" s="1"/>
      <c r="N6" s="1"/>
    </row>
    <row r="7" spans="1:14" x14ac:dyDescent="0.25">
      <c r="A7" t="s">
        <v>23</v>
      </c>
      <c r="B7" s="10">
        <v>-0.14130000000000001</v>
      </c>
      <c r="C7" s="10">
        <v>0.86819999999999997</v>
      </c>
      <c r="D7" s="10">
        <v>1.9089999999999999E-2</v>
      </c>
      <c r="E7" s="10">
        <v>-7.4020000000000001</v>
      </c>
      <c r="F7" s="1">
        <v>1.3400000000000001E-13</v>
      </c>
      <c r="G7" t="s">
        <v>11</v>
      </c>
      <c r="J7" s="1"/>
      <c r="K7" s="1"/>
      <c r="L7" s="1"/>
      <c r="N7" s="1"/>
    </row>
    <row r="8" spans="1:14" x14ac:dyDescent="0.25">
      <c r="A8" t="s">
        <v>25</v>
      </c>
      <c r="B8" s="10">
        <v>3.7440000000000001E-2</v>
      </c>
      <c r="C8" s="10">
        <v>1.038</v>
      </c>
      <c r="D8" s="10">
        <v>2.231E-2</v>
      </c>
      <c r="E8" s="10">
        <v>1.6779999999999999</v>
      </c>
      <c r="F8">
        <v>9.3314999999999995E-2</v>
      </c>
      <c r="G8" t="s">
        <v>42</v>
      </c>
      <c r="J8" s="1"/>
      <c r="K8" s="1"/>
      <c r="L8" s="1"/>
      <c r="N8" s="1"/>
    </row>
    <row r="9" spans="1:14" x14ac:dyDescent="0.25">
      <c r="A9" t="s">
        <v>26</v>
      </c>
      <c r="B9" s="10">
        <v>-4.9889999999999997E-2</v>
      </c>
      <c r="C9" s="10">
        <v>0.95130000000000003</v>
      </c>
      <c r="D9" s="10">
        <v>3.5360000000000003E-2</v>
      </c>
      <c r="E9" s="10">
        <v>-1.411</v>
      </c>
      <c r="F9">
        <v>0.15824099999999999</v>
      </c>
      <c r="J9" s="1"/>
      <c r="K9" s="1"/>
      <c r="L9" s="1"/>
      <c r="N9" s="1"/>
    </row>
    <row r="10" spans="1:14" x14ac:dyDescent="0.25">
      <c r="A10" t="s">
        <v>30</v>
      </c>
      <c r="B10" s="10">
        <v>0.14680000000000001</v>
      </c>
      <c r="C10" s="10">
        <v>1.1579999999999999</v>
      </c>
      <c r="D10" s="10">
        <v>2.2679999999999999E-2</v>
      </c>
      <c r="E10" s="10">
        <v>6.47</v>
      </c>
      <c r="F10" s="1">
        <v>9.7999999999999998E-11</v>
      </c>
      <c r="G10" t="s">
        <v>11</v>
      </c>
      <c r="J10" s="1"/>
      <c r="K10" s="1"/>
      <c r="L10" s="1"/>
      <c r="N10" s="1"/>
    </row>
    <row r="11" spans="1:14" x14ac:dyDescent="0.25">
      <c r="A11" t="s">
        <v>27</v>
      </c>
      <c r="B11" s="10">
        <v>0.1368</v>
      </c>
      <c r="C11" s="10">
        <v>1.147</v>
      </c>
      <c r="D11" s="10">
        <v>3.3390000000000003E-2</v>
      </c>
      <c r="E11" s="10">
        <v>4.0970000000000004</v>
      </c>
      <c r="F11" s="1">
        <v>4.1900000000000002E-5</v>
      </c>
      <c r="G11" t="s">
        <v>11</v>
      </c>
      <c r="J11" s="1"/>
      <c r="K11" s="1"/>
      <c r="L11" s="1"/>
      <c r="N11" s="1"/>
    </row>
    <row r="12" spans="1:14" x14ac:dyDescent="0.25">
      <c r="A12" t="s">
        <v>29</v>
      </c>
      <c r="B12" s="10">
        <v>6.2560000000000004E-2</v>
      </c>
      <c r="C12" s="10">
        <v>1.0649999999999999</v>
      </c>
      <c r="D12" s="10">
        <v>2.112E-2</v>
      </c>
      <c r="E12" s="10">
        <v>2.9620000000000002</v>
      </c>
      <c r="F12">
        <v>3.0530000000000002E-3</v>
      </c>
      <c r="G12" t="s">
        <v>22</v>
      </c>
      <c r="J12" s="1"/>
      <c r="K12" s="1"/>
      <c r="L12" s="1"/>
      <c r="N12" s="1"/>
    </row>
    <row r="13" spans="1:14" x14ac:dyDescent="0.25">
      <c r="A13" t="s">
        <v>28</v>
      </c>
      <c r="B13" s="10">
        <v>0.11210000000000001</v>
      </c>
      <c r="C13" s="10">
        <v>1.119</v>
      </c>
      <c r="D13" s="10">
        <v>5.0430000000000003E-2</v>
      </c>
      <c r="E13" s="10">
        <v>2.2229999999999999</v>
      </c>
      <c r="F13">
        <v>2.6237E-2</v>
      </c>
      <c r="G13" t="s">
        <v>128</v>
      </c>
      <c r="J13" s="1"/>
      <c r="K13" s="1"/>
      <c r="L13" s="1"/>
      <c r="N13" s="1"/>
    </row>
    <row r="14" spans="1:14" x14ac:dyDescent="0.25">
      <c r="A14" t="s">
        <v>173</v>
      </c>
      <c r="B14" s="10">
        <v>-0.1027</v>
      </c>
      <c r="C14" s="10">
        <v>0.90239999999999998</v>
      </c>
      <c r="D14" s="10">
        <v>2.426E-2</v>
      </c>
      <c r="E14" s="10">
        <v>-4.2329999999999997</v>
      </c>
      <c r="F14" s="1">
        <v>2.3E-5</v>
      </c>
      <c r="G14" t="s">
        <v>11</v>
      </c>
      <c r="J14" s="1"/>
      <c r="K14" s="1"/>
      <c r="L14" s="1"/>
      <c r="N14" s="1"/>
    </row>
    <row r="15" spans="1:14" x14ac:dyDescent="0.25">
      <c r="A15" t="s">
        <v>31</v>
      </c>
      <c r="B15" s="10">
        <v>-6.5140000000000003E-2</v>
      </c>
      <c r="C15" s="10">
        <v>0.93689999999999996</v>
      </c>
      <c r="D15" s="10">
        <v>3.362E-3</v>
      </c>
      <c r="E15" s="10">
        <v>-19.373999999999999</v>
      </c>
      <c r="F15" t="s">
        <v>119</v>
      </c>
      <c r="G15" t="s">
        <v>11</v>
      </c>
      <c r="J15" s="1"/>
      <c r="K15" s="1"/>
      <c r="L15" s="1"/>
      <c r="N15" s="1"/>
    </row>
    <row r="16" spans="1:14" x14ac:dyDescent="0.25">
      <c r="A16" t="s">
        <v>32</v>
      </c>
      <c r="B16" s="10">
        <v>1.306E-2</v>
      </c>
      <c r="C16" s="10">
        <v>1.0129999999999999</v>
      </c>
      <c r="D16" s="10">
        <v>1.145E-2</v>
      </c>
      <c r="E16" s="10">
        <v>1.141</v>
      </c>
      <c r="F16">
        <v>0.25401200000000002</v>
      </c>
      <c r="J16" s="1"/>
      <c r="K16" s="1"/>
      <c r="L16" s="1"/>
      <c r="N16" s="1"/>
    </row>
    <row r="17" spans="1:14" x14ac:dyDescent="0.25">
      <c r="A17" t="s">
        <v>33</v>
      </c>
      <c r="B17" s="10">
        <v>1.452E-2</v>
      </c>
      <c r="C17" s="10">
        <v>1.0149999999999999</v>
      </c>
      <c r="D17" s="10">
        <v>3.029E-3</v>
      </c>
      <c r="E17" s="10">
        <v>4.7930000000000001</v>
      </c>
      <c r="F17" s="1">
        <v>1.64E-6</v>
      </c>
      <c r="G17" t="s">
        <v>11</v>
      </c>
      <c r="J17" s="1"/>
      <c r="K17" s="1"/>
      <c r="L17" s="1"/>
      <c r="N17" s="1"/>
    </row>
    <row r="18" spans="1:14" x14ac:dyDescent="0.25">
      <c r="A18" t="s">
        <v>118</v>
      </c>
      <c r="B18" s="10">
        <v>-3.6800000000000001E-3</v>
      </c>
      <c r="C18" s="10">
        <v>0.99629999999999996</v>
      </c>
      <c r="D18" s="10">
        <v>4.8390000000000004E-3</v>
      </c>
      <c r="E18" s="10">
        <v>-0.76</v>
      </c>
      <c r="F18" s="1">
        <v>0.44697300000000001</v>
      </c>
      <c r="J18" s="1"/>
      <c r="K18" s="1"/>
      <c r="L18" s="1"/>
      <c r="N18" s="1"/>
    </row>
    <row r="19" spans="1:14" x14ac:dyDescent="0.25">
      <c r="A19" t="s">
        <v>34</v>
      </c>
      <c r="B19" s="10">
        <v>3.888E-3</v>
      </c>
      <c r="C19" s="10">
        <v>1.004</v>
      </c>
      <c r="D19" s="10">
        <v>3.3510000000000001E-4</v>
      </c>
      <c r="E19" s="10">
        <v>11.603</v>
      </c>
      <c r="F19" s="1" t="s">
        <v>119</v>
      </c>
      <c r="G19" t="s">
        <v>11</v>
      </c>
      <c r="J19" s="1"/>
      <c r="K19" s="1"/>
      <c r="L19" s="1"/>
      <c r="N19" s="1"/>
    </row>
    <row r="20" spans="1:14" x14ac:dyDescent="0.25">
      <c r="A20" t="s">
        <v>35</v>
      </c>
      <c r="B20" s="10">
        <v>-8.0079999999999995E-4</v>
      </c>
      <c r="C20" s="10">
        <v>0.99919999999999998</v>
      </c>
      <c r="D20" s="10">
        <v>1.2180000000000001E-4</v>
      </c>
      <c r="E20" s="10">
        <v>-6.5739999999999998</v>
      </c>
      <c r="F20" s="1">
        <v>4.89E-11</v>
      </c>
      <c r="G20" t="s">
        <v>11</v>
      </c>
      <c r="J20" s="1"/>
      <c r="K20" s="1"/>
      <c r="L20" s="1"/>
      <c r="N20" s="1"/>
    </row>
    <row r="21" spans="1:14" x14ac:dyDescent="0.25">
      <c r="A21" t="s">
        <v>36</v>
      </c>
      <c r="B21" s="10">
        <v>4.7100000000000001E-4</v>
      </c>
      <c r="C21" s="10">
        <v>1</v>
      </c>
      <c r="D21" s="10">
        <v>6.5820000000000003E-5</v>
      </c>
      <c r="E21" s="10">
        <v>7.1559999999999997</v>
      </c>
      <c r="F21" s="1">
        <v>8.29E-13</v>
      </c>
      <c r="G21" t="s">
        <v>11</v>
      </c>
      <c r="J21" s="1"/>
      <c r="K21" s="1"/>
      <c r="L21" s="1"/>
      <c r="N21" s="1"/>
    </row>
    <row r="22" spans="1:14" x14ac:dyDescent="0.25">
      <c r="A22" t="s">
        <v>37</v>
      </c>
      <c r="B22" s="10">
        <v>-3.0929999999999999E-2</v>
      </c>
      <c r="C22" s="10">
        <v>0.96950000000000003</v>
      </c>
      <c r="D22" s="10">
        <v>1.643E-2</v>
      </c>
      <c r="E22" s="10">
        <v>-1.883</v>
      </c>
      <c r="F22">
        <v>5.9728999999999997E-2</v>
      </c>
      <c r="G22" t="s">
        <v>42</v>
      </c>
      <c r="J22" s="1"/>
      <c r="K22" s="1"/>
      <c r="L22" s="1"/>
      <c r="N22" s="1"/>
    </row>
    <row r="23" spans="1:14" x14ac:dyDescent="0.25">
      <c r="A23" t="s">
        <v>38</v>
      </c>
      <c r="B23" s="10">
        <v>-6.4899999999999999E-2</v>
      </c>
      <c r="C23" s="10">
        <v>0.93720000000000003</v>
      </c>
      <c r="D23" s="10">
        <v>2.3650000000000001E-2</v>
      </c>
      <c r="E23" s="10">
        <v>-2.7450000000000001</v>
      </c>
      <c r="F23" s="1">
        <v>6.0569999999999999E-3</v>
      </c>
      <c r="G23" t="s">
        <v>22</v>
      </c>
      <c r="J23" s="1"/>
      <c r="K23" s="1"/>
      <c r="L23" s="1"/>
      <c r="N23" s="1"/>
    </row>
    <row r="24" spans="1:14" x14ac:dyDescent="0.25">
      <c r="A24" t="s">
        <v>40</v>
      </c>
      <c r="B24" s="10">
        <v>-0.13519999999999999</v>
      </c>
      <c r="C24" s="10">
        <v>0.87360000000000004</v>
      </c>
      <c r="D24" s="10">
        <v>2.5020000000000001E-2</v>
      </c>
      <c r="E24" s="10">
        <v>-5.4020000000000001</v>
      </c>
      <c r="F24" s="1">
        <v>6.6100000000000003E-8</v>
      </c>
      <c r="G24" t="s">
        <v>11</v>
      </c>
      <c r="J24" s="1"/>
      <c r="K24" s="1"/>
      <c r="L24" s="1"/>
      <c r="N24" s="1"/>
    </row>
    <row r="25" spans="1:14" x14ac:dyDescent="0.25">
      <c r="A25" t="s">
        <v>41</v>
      </c>
      <c r="B25" s="10">
        <v>-3.0040000000000001E-2</v>
      </c>
      <c r="C25" s="10">
        <v>0.97040000000000004</v>
      </c>
      <c r="D25" s="10">
        <v>2.06E-2</v>
      </c>
      <c r="E25" s="10">
        <v>-1.458</v>
      </c>
      <c r="F25">
        <v>0.14483099999999999</v>
      </c>
      <c r="J25" s="1"/>
      <c r="N25" s="1"/>
    </row>
    <row r="26" spans="1:14" x14ac:dyDescent="0.25">
      <c r="A26" t="s">
        <v>39</v>
      </c>
      <c r="B26" s="1">
        <v>-4.5330000000000002E-2</v>
      </c>
      <c r="C26" s="1">
        <v>0.95569999999999999</v>
      </c>
      <c r="D26" s="1">
        <v>2.2970000000000001E-2</v>
      </c>
      <c r="E26">
        <v>-1.9730000000000001</v>
      </c>
      <c r="F26">
        <v>4.8439000000000003E-2</v>
      </c>
      <c r="G26" t="s">
        <v>128</v>
      </c>
    </row>
    <row r="27" spans="1:14" x14ac:dyDescent="0.25">
      <c r="B27" s="1"/>
      <c r="C27" s="1"/>
      <c r="D27" s="1"/>
    </row>
    <row r="28" spans="1:14" x14ac:dyDescent="0.25">
      <c r="B28" s="1"/>
      <c r="C28" s="1"/>
      <c r="D28" s="1"/>
    </row>
    <row r="29" spans="1:14" x14ac:dyDescent="0.25">
      <c r="A29" t="s">
        <v>341</v>
      </c>
      <c r="B29" s="1">
        <v>19594</v>
      </c>
      <c r="C29" s="1"/>
      <c r="D29" s="1"/>
    </row>
    <row r="30" spans="1:14" x14ac:dyDescent="0.25">
      <c r="A30" t="s">
        <v>3</v>
      </c>
      <c r="B30">
        <v>345770.3</v>
      </c>
    </row>
    <row r="31" spans="1:14" x14ac:dyDescent="0.25">
      <c r="A31" t="s">
        <v>4</v>
      </c>
      <c r="B31">
        <v>345967.3</v>
      </c>
    </row>
    <row r="32" spans="1:14" x14ac:dyDescent="0.25">
      <c r="A32" t="s">
        <v>342</v>
      </c>
      <c r="B32">
        <v>-172860.1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6</vt:i4>
      </vt:variant>
    </vt:vector>
  </HeadingPairs>
  <TitlesOfParts>
    <vt:vector size="40" baseType="lpstr">
      <vt:lpstr>Full Sample by BMI Level</vt:lpstr>
      <vt:lpstr>Table 1</vt:lpstr>
      <vt:lpstr>Sheet2</vt:lpstr>
      <vt:lpstr>mod1</vt:lpstr>
      <vt:lpstr>mod1L</vt:lpstr>
      <vt:lpstr>mod1.fr</vt:lpstr>
      <vt:lpstr>mod1L.fr</vt:lpstr>
      <vt:lpstr>Table2</vt:lpstr>
      <vt:lpstr>mod2</vt:lpstr>
      <vt:lpstr>mod2.fr</vt:lpstr>
      <vt:lpstr>mod2L.fr</vt:lpstr>
      <vt:lpstr>mod3.fr</vt:lpstr>
      <vt:lpstr>mod4.fr</vt:lpstr>
      <vt:lpstr>Table3</vt:lpstr>
      <vt:lpstr>Interactions by Gender </vt:lpstr>
      <vt:lpstr>Table 4</vt:lpstr>
      <vt:lpstr>outB</vt:lpstr>
      <vt:lpstr>outBF</vt:lpstr>
      <vt:lpstr>outBM</vt:lpstr>
      <vt:lpstr>outW</vt:lpstr>
      <vt:lpstr>outWF</vt:lpstr>
      <vt:lpstr>outWM</vt:lpstr>
      <vt:lpstr>outH</vt:lpstr>
      <vt:lpstr>outHF</vt:lpstr>
      <vt:lpstr>outHM</vt:lpstr>
      <vt:lpstr>Table 5</vt:lpstr>
      <vt:lpstr>Table 5 alt</vt:lpstr>
      <vt:lpstr>logitme.main</vt:lpstr>
      <vt:lpstr>logitme.black</vt:lpstr>
      <vt:lpstr>logitme.white</vt:lpstr>
      <vt:lpstr>logitme.hispan</vt:lpstr>
      <vt:lpstr>Table 6 ME</vt:lpstr>
      <vt:lpstr>Table 7 ME</vt:lpstr>
      <vt:lpstr>Sheet3</vt:lpstr>
      <vt:lpstr>'Table 4'!Print_Area</vt:lpstr>
      <vt:lpstr>'Table 5'!Print_Area</vt:lpstr>
      <vt:lpstr>'Table 6 ME'!Print_Area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Groves</cp:lastModifiedBy>
  <cp:lastPrinted>2023-05-18T15:59:59Z</cp:lastPrinted>
  <dcterms:created xsi:type="dcterms:W3CDTF">2022-02-09T01:07:31Z</dcterms:created>
  <dcterms:modified xsi:type="dcterms:W3CDTF">2023-05-21T22:36:50Z</dcterms:modified>
</cp:coreProperties>
</file>